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a - DPS 01.01 - Technolog..." sheetId="2" r:id="rId2"/>
    <sheet name="b - DPS 01.02 - Plynová o..." sheetId="3" r:id="rId3"/>
    <sheet name="c - DPS 01.03 - MaR" sheetId="4" r:id="rId4"/>
    <sheet name="d - Vedlejší rozpočtové n..." sheetId="5" r:id="rId5"/>
    <sheet name="Seznam figur" sheetId="6" r:id="rId6"/>
    <sheet name="Pokyny pro vyplnění" sheetId="7" r:id="rId7"/>
  </sheets>
  <definedNames>
    <definedName name="_xlnm.Print_Area" localSheetId="0">'Rekapitulace stavby'!$D$4:$AO$36,'Rekapitulace stavby'!$C$42:$AQ$59</definedName>
    <definedName name="_xlnm._FilterDatabase" localSheetId="1" hidden="1">'a - DPS 01.01 - Technolog...'!$C$96:$K$768</definedName>
    <definedName name="_xlnm.Print_Area" localSheetId="1">'a - DPS 01.01 - Technolog...'!$C$4:$J$39,'a - DPS 01.01 - Technolog...'!$C$45:$J$78,'a - DPS 01.01 - Technolog...'!$C$84:$K$768</definedName>
    <definedName name="_xlnm._FilterDatabase" localSheetId="2" hidden="1">'b - DPS 01.02 - Plynová o...'!$C$91:$K$237</definedName>
    <definedName name="_xlnm.Print_Area" localSheetId="2">'b - DPS 01.02 - Plynová o...'!$C$4:$J$39,'b - DPS 01.02 - Plynová o...'!$C$45:$J$73,'b - DPS 01.02 - Plynová o...'!$C$79:$K$237</definedName>
    <definedName name="_xlnm._FilterDatabase" localSheetId="3" hidden="1">'c - DPS 01.03 - MaR'!$C$95:$K$175</definedName>
    <definedName name="_xlnm.Print_Area" localSheetId="3">'c - DPS 01.03 - MaR'!$C$4:$J$39,'c - DPS 01.03 - MaR'!$C$45:$J$77,'c - DPS 01.03 - MaR'!$C$83:$K$175</definedName>
    <definedName name="_xlnm._FilterDatabase" localSheetId="4" hidden="1">'d - Vedlejší rozpočtové n...'!$C$83:$K$93</definedName>
    <definedName name="_xlnm.Print_Area" localSheetId="4">'d - Vedlejší rozpočtové n...'!$C$4:$J$39,'d - Vedlejší rozpočtové n...'!$C$45:$J$65,'d - Vedlejší rozpočtové n...'!$C$71:$K$93</definedName>
    <definedName name="_xlnm.Print_Area" localSheetId="5">'Seznam figur'!$C$4:$G$39</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'a - DPS 01.01 - Technolog...'!$96:$96</definedName>
    <definedName name="_xlnm.Print_Titles" localSheetId="2">'b - DPS 01.02 - Plynová o...'!$91:$91</definedName>
    <definedName name="_xlnm.Print_Titles" localSheetId="3">'c - DPS 01.03 - MaR'!$95:$95</definedName>
    <definedName name="_xlnm.Print_Titles" localSheetId="4">'d - Vedlejší rozpočtové n...'!$83:$83</definedName>
    <definedName name="_xlnm.Print_Titles" localSheetId="5">'Seznam figur'!$9:$9</definedName>
  </definedNames>
  <calcPr fullCalcOnLoad="1"/>
</workbook>
</file>

<file path=xl/sharedStrings.xml><?xml version="1.0" encoding="utf-8"?>
<sst xmlns="http://schemas.openxmlformats.org/spreadsheetml/2006/main" count="10838" uniqueCount="1611">
  <si>
    <t>Export Komplet</t>
  </si>
  <si>
    <t>VZ</t>
  </si>
  <si>
    <t>2.0</t>
  </si>
  <si>
    <t>ZAMOK</t>
  </si>
  <si>
    <t>False</t>
  </si>
  <si>
    <t>{581bcf6a-5636-43c8-bf52-34fc51577278}</t>
  </si>
  <si>
    <t>0,01</t>
  </si>
  <si>
    <t>21</t>
  </si>
  <si>
    <t>15</t>
  </si>
  <si>
    <t>REKAPITULACE STAVBY</t>
  </si>
  <si>
    <t>v ---  níže se nacházejí doplnkové a pomocné údaje k sestavám  --- v</t>
  </si>
  <si>
    <t>Návod na vyplnění</t>
  </si>
  <si>
    <t>0,001</t>
  </si>
  <si>
    <t>Kód:</t>
  </si>
  <si>
    <t>buk5a</t>
  </si>
  <si>
    <t>Měnit lze pouze buňky se žlutým podbarvením!
1) v Rekapitulaci stavby vyplňte údaje o Uchazeči (přenesou se do ostatních sestav i v jiných listech)
2) na vybraných listech vyplňte v sestavě Soupis prací ceny u položek</t>
  </si>
  <si>
    <t>Stavba:</t>
  </si>
  <si>
    <t>Rekonstrukce plynové kotelny Loučka</t>
  </si>
  <si>
    <t>KSO:</t>
  </si>
  <si>
    <t/>
  </si>
  <si>
    <t>CC-CZ:</t>
  </si>
  <si>
    <t>Místo:</t>
  </si>
  <si>
    <t>Nový Jičín</t>
  </si>
  <si>
    <t>Datum:</t>
  </si>
  <si>
    <t>3. 7. 2019</t>
  </si>
  <si>
    <t>Zadavatel:</t>
  </si>
  <si>
    <t>IČ:</t>
  </si>
  <si>
    <t>Město Nový Jičín,Masarykovo nám.1/1,741 01 N.Jičín</t>
  </si>
  <si>
    <t>DIČ:</t>
  </si>
  <si>
    <t>Uchazeč:</t>
  </si>
  <si>
    <t>Vyplň údaj</t>
  </si>
  <si>
    <t>Projektant:</t>
  </si>
  <si>
    <t>MIOT s.r.o.,Zelená 3062/30,702 00 Ostrava</t>
  </si>
  <si>
    <t>True</t>
  </si>
  <si>
    <t>Zpracovatel:</t>
  </si>
  <si>
    <t>Beránek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</si>
  <si>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</si>
  <si>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Zadavatel při zpracování zadávací dokumentace a položkového rozpočtu včetně projektové dokumentace postupoval v souladu se základními zásadami zadávacího řízení dle § 6 ZZVZ a s maximální snahou na vymezení technických standardů stavebních prací, jejichž splnění požaduje. Vzhledem k tomu, že běžně používané cenové soustavy mají ve svých databázích definovány i položky, u nichž je v textu použit i popis a označení reprezentativního materiálu, umožňuje zadavatel v takovém případě použít pro plnění veřejné zakázky i jiných, kvalitativně a technicky obdobných řešení, pokud zadávací podmínky výslovně nestanoví z objektivních důvodů jinak.</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</si>
  <si>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</si>
  <si>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</si>
  <si>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</si>
  <si>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</si>
  <si>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</si>
  <si>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</si>
  <si>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</si>
  <si>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</si>
  <si>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</si>
  <si>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</si>
  <si>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</si>
  <si>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</si>
  <si>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</si>
  <si>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</si>
  <si>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</si>
  <si>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</si>
  <si>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</si>
  <si>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</si>
  <si>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</si>
  <si>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</si>
  <si>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</si>
  <si>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</si>
  <si>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</si>
  <si>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</si>
  <si>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</si>
  <si>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</si>
  <si>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</si>
  <si>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</si>
  <si>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</si>
  <si>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</si>
  <si>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</si>
  <si>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</si>
  <si>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</si>
  <si>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</si>
  <si>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</si>
  <si>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</si>
  <si>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</si>
  <si>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</si>
  <si>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</si>
  <si>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t>
  </si>
  <si>
    <t>DPS 01.01 - Technologie a spalinové cesty</t>
  </si>
  <si>
    <t>STA</t>
  </si>
  <si>
    <t>1</t>
  </si>
  <si>
    <t>{d8d3cf87-b330-40c5-b27d-d82b83f3137a}</t>
  </si>
  <si>
    <t>2</t>
  </si>
  <si>
    <t>b</t>
  </si>
  <si>
    <t>DPS 01.02 - Plynová odběrná zařízení</t>
  </si>
  <si>
    <t>{9ef0bb25-0656-4419-bf90-9d2e8a9cc75e}</t>
  </si>
  <si>
    <t>c</t>
  </si>
  <si>
    <t>DPS 01.03 - MaR</t>
  </si>
  <si>
    <t>{85204ffd-6470-4cad-83ac-2c79611a468f}</t>
  </si>
  <si>
    <t>d</t>
  </si>
  <si>
    <t>Vedlejší rozpočtové náklady</t>
  </si>
  <si>
    <t>{b56c35cf-7f7d-4420-8d51-3755b7b6a4a9}</t>
  </si>
  <si>
    <t>f2</t>
  </si>
  <si>
    <t>mnátěr zámečnických  konstrukcí</t>
  </si>
  <si>
    <t>60</t>
  </si>
  <si>
    <t>KRYCÍ LIST SOUPISU PRACÍ</t>
  </si>
  <si>
    <t>Objekt:</t>
  </si>
  <si>
    <t>a - DPS 01.01 - Technologie a spalinové cesty</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</si>
  <si>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</si>
  <si>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</si>
  <si>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</si>
  <si>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</si>
  <si>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</si>
  <si>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</si>
  <si>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</si>
  <si>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</si>
  <si>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</si>
  <si>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</si>
  <si>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</si>
  <si>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</si>
  <si>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722 - Zdravotechnika - vnitřní vodovod</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</si>
  <si>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</si>
  <si>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</si>
  <si>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</si>
  <si>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</si>
  <si>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767 - Konstrukce zámečnické</t>
  </si>
  <si>
    <t xml:space="preserve">    783 - Dokončovací práce - nátěry</t>
  </si>
  <si>
    <t>HZS - Hodinové zúčtovací sazby</t>
  </si>
  <si>
    <t>OST - Ostatní</t>
  </si>
  <si>
    <t xml:space="preserve">    U - Upozornění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</si>
  <si>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</si>
  <si>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</si>
  <si>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</si>
  <si>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</si>
  <si>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</si>
  <si>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</si>
  <si>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</si>
  <si>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</si>
  <si>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</si>
  <si>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</si>
  <si>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</si>
  <si>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</si>
  <si>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</si>
  <si>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</si>
  <si>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</si>
  <si>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</si>
  <si>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</si>
  <si>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</si>
  <si>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</si>
  <si>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310235251</t>
  </si>
  <si>
    <t>Zazdívka otvorů ve zdivu nadzákladovém cihlami pálenými plochy do 0,0225 m2, ve zdi tl. přes 300 do 450 mm</t>
  </si>
  <si>
    <t>kus</t>
  </si>
  <si>
    <t>CS ÚRS 2019 01</t>
  </si>
  <si>
    <t>4</t>
  </si>
  <si>
    <t>1452492212</t>
  </si>
  <si>
    <t>VV</t>
  </si>
  <si>
    <t>"viz výkaz výměr</t>
  </si>
  <si>
    <t>Součet</t>
  </si>
  <si>
    <t>6</t>
  </si>
  <si>
    <t>Úpravy povrchů, podlahy a osazování výplní</t>
  </si>
  <si>
    <t>612315221</t>
  </si>
  <si>
    <t>Vápenná omítka jednotlivých malých ploch štuková na stěnách, plochy jednotlivě do 0,09 m2</t>
  </si>
  <si>
    <t>-625498258</t>
  </si>
  <si>
    <t>15*2</t>
  </si>
  <si>
    <t>9</t>
  </si>
  <si>
    <t>Ostatní konstrukce a práce, bourání</t>
  </si>
  <si>
    <t>949101112</t>
  </si>
  <si>
    <t>Lešení pomocné pracovní pro objekty pozemních staveb pro zatížení do 150 kg/m2, o výšce lešeňové podlahy přes 1,9 do 3,5 m</t>
  </si>
  <si>
    <t>m2</t>
  </si>
  <si>
    <t>-1898283954</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</si>
  <si>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</si>
  <si>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</si>
  <si>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200,00</t>
  </si>
  <si>
    <t>961044111</t>
  </si>
  <si>
    <t>Bourání základů z betonu prostého</t>
  </si>
  <si>
    <t>m3</t>
  </si>
  <si>
    <t>2018220536</t>
  </si>
  <si>
    <t>2,40*2,30*0,15</t>
  </si>
  <si>
    <t>1,40*0,41*0,20</t>
  </si>
  <si>
    <t>997</t>
  </si>
  <si>
    <t>Přesun sutě</t>
  </si>
  <si>
    <t>5</t>
  </si>
  <si>
    <t>997013501</t>
  </si>
  <si>
    <t>Odvoz suti a vybouraných hmot na skládku nebo meziskládku se složením, na vzdálenost do 1 km</t>
  </si>
  <si>
    <t>t</t>
  </si>
  <si>
    <t>-1369959550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</si>
  <si>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</si>
  <si>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</si>
  <si>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</si>
  <si>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687706952</t>
  </si>
  <si>
    <t>7,852*9</t>
  </si>
  <si>
    <t>7</t>
  </si>
  <si>
    <t>997013814</t>
  </si>
  <si>
    <t>Poplatek za uložení stavebního odpadu na skládce (skládkovné) z izolačních materiálů zatříděného do Katalogu odpadů pod kódem 170 604</t>
  </si>
  <si>
    <t>-409415159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</si>
  <si>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</si>
  <si>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</si>
  <si>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</si>
  <si>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8</t>
  </si>
  <si>
    <t>998011001</t>
  </si>
  <si>
    <t>Přesun hmot pro budovy občanské výstavby, bydlení, výrobu a služby s nosnou svislou konstrukcí zděnou z cihel, tvárnic nebo kamene vodorovná dopravní vzdálenost do 100 m pro budovy výšky do 6 m</t>
  </si>
  <si>
    <t>-1528330144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</si>
  <si>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</si>
  <si>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</si>
  <si>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</si>
  <si>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</si>
  <si>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</si>
  <si>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713411141</t>
  </si>
  <si>
    <t>Montáž izolace tepelné potrubí a ohybů pásy nebo rohožemi s povrchovou úpravou hliníkovou fólií připevněnými samolepící hliníkovou páskou potrubí jednovrstvá</t>
  </si>
  <si>
    <t>16</t>
  </si>
  <si>
    <t>-165143075</t>
  </si>
  <si>
    <t>6,28*0,20*33,00</t>
  </si>
  <si>
    <t>10</t>
  </si>
  <si>
    <t>M</t>
  </si>
  <si>
    <t>63150986</t>
  </si>
  <si>
    <t>rohož lamelová jednostranně nalepená na hliníkové folii 600x2500 tl.100 mm</t>
  </si>
  <si>
    <t>32</t>
  </si>
  <si>
    <t>1476177077</t>
  </si>
  <si>
    <t>45,448*0,9 'Přepočtené koeficientem množství</t>
  </si>
  <si>
    <t>11</t>
  </si>
  <si>
    <t>713411145</t>
  </si>
  <si>
    <t>Montáž izolace tepelné potrubí a ohybů pásy nebo rohožemi s povrchovou úpravou hliníkovou fólií připevněnými samolepící hliníkovou páskou ohybů jednovrstvá</t>
  </si>
  <si>
    <t>1995055844</t>
  </si>
  <si>
    <t>6,28*0,20*33,00/100*20</t>
  </si>
  <si>
    <t>12</t>
  </si>
  <si>
    <t>-950331475</t>
  </si>
  <si>
    <t>8,29*0,9 'Přepočtené koeficientem množství</t>
  </si>
  <si>
    <t>13</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</si>
  <si>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</si>
  <si>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</si>
  <si>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m</t>
  </si>
  <si>
    <t>1065459507</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</si>
  <si>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</si>
  <si>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31,50+1,00</t>
  </si>
  <si>
    <t>14</t>
  </si>
  <si>
    <t>63154040</t>
  </si>
  <si>
    <t>pouzdro izolační potrubní s jednostrannou Al fólií max. 250/100 °C 70/80 mm</t>
  </si>
  <si>
    <t>-754487974</t>
  </si>
  <si>
    <t>63154033</t>
  </si>
  <si>
    <t>pouzdro izolační potrubní s jednostrannou Al fólií max. 250/100 °C 89/60 mm</t>
  </si>
  <si>
    <t>189527215</t>
  </si>
  <si>
    <t>713463213</t>
  </si>
  <si>
    <t>Montáž izolace tepelné potrubí a ohybů tvarovkami nebo deskami potrubními pouzdry s povrchovou úpravou hliníkovou fólií (izolační materiál ve specifikaci) přelepenými samolepící hliníkovou páskou potrubí jednovrstvá D přes 100 do 150 mm</t>
  </si>
  <si>
    <t>-1412393406</t>
  </si>
  <si>
    <t>10,00+49,50</t>
  </si>
  <si>
    <t>17</t>
  </si>
  <si>
    <t>63154050</t>
  </si>
  <si>
    <t>pouzdro izolační potrubní s jednostrannou Al fólií max. 250/100 °C 108/80 mm</t>
  </si>
  <si>
    <t>-118243735</t>
  </si>
  <si>
    <t>18</t>
  </si>
  <si>
    <t>63154058</t>
  </si>
  <si>
    <t>pouzdro izolační potrubní s jednostrannou Al fólií max. 250/100 °C 133/100 mm</t>
  </si>
  <si>
    <t>-566976158</t>
  </si>
  <si>
    <t>19</t>
  </si>
  <si>
    <t>713463214</t>
  </si>
  <si>
    <t>Montáž izolace tepelné potrubí a ohybů tvarovkami nebo deskami potrubními pouzdry s povrchovou úpravou hliníkovou fólií (izolační materiál ve specifikaci) přelepenými samolepící hliníkovou páskou potrubí jednovrstvá D přes 150 mm</t>
  </si>
  <si>
    <t>-1214020212</t>
  </si>
  <si>
    <t>44,00</t>
  </si>
  <si>
    <t>20</t>
  </si>
  <si>
    <t>63154060</t>
  </si>
  <si>
    <t>pouzdro izolační potrubní s jednostrannou Al fólií max. 250/100 °C 159/100 mm</t>
  </si>
  <si>
    <t>2040282858</t>
  </si>
  <si>
    <t>713471212</t>
  </si>
  <si>
    <t>Montáž izolace tepelné potrubí, ohybů, přírub, armatur nebo tvarovek snímatelnými pouzdry s vrstvenou izolací s upevněním na suchý zip (izolační materiál ve specifikaci) armatur</t>
  </si>
  <si>
    <t>998684348</t>
  </si>
  <si>
    <t xml:space="preserve">Poznámka k souboru cen:
1. Cenami -1111 až -1115 nelze oceňovat pouzdra z hliníkového plechu.
</t>
  </si>
  <si>
    <t>"klapky uzavírací</t>
  </si>
  <si>
    <t>2+17+2+8+2+2</t>
  </si>
  <si>
    <t>"klapky zpětné</t>
  </si>
  <si>
    <t>3+1+2</t>
  </si>
  <si>
    <t>"filtr</t>
  </si>
  <si>
    <t>2+2+2+2</t>
  </si>
  <si>
    <t>"vyvažovací ventil</t>
  </si>
  <si>
    <t>1+3+3+2</t>
  </si>
  <si>
    <t>"průtokoměr</t>
  </si>
  <si>
    <t>"3-cestný reg.ventil</t>
  </si>
  <si>
    <t>1+2</t>
  </si>
  <si>
    <t>22</t>
  </si>
  <si>
    <t>28300001</t>
  </si>
  <si>
    <t>tepelná izolace z modif.polystyrenové vrstvené tkaniny snímatelná - klapka uzavírací mezipřír.DN200</t>
  </si>
  <si>
    <t xml:space="preserve"> </t>
  </si>
  <si>
    <t>1728489245</t>
  </si>
  <si>
    <t>23</t>
  </si>
  <si>
    <t>28300002</t>
  </si>
  <si>
    <t>tepelná izolace z modif.polystyrenové vrstvené tkaniny snímatelná - klapka uzavírací mezipřír.DN150</t>
  </si>
  <si>
    <t>-1628964498</t>
  </si>
  <si>
    <t>24</t>
  </si>
  <si>
    <t>28300003</t>
  </si>
  <si>
    <t>tepelná izolace z modif.polystyrenové vrstvené tkaniny snímatelná - klapka uzavírací mezipřír.DN125</t>
  </si>
  <si>
    <t>2030617023</t>
  </si>
  <si>
    <t>25</t>
  </si>
  <si>
    <t>28300004</t>
  </si>
  <si>
    <t>tepelná izolace z modif.polystyrenové vrstvené tkaniny snímatelná - klapka uzavírací mezipřír.DN100</t>
  </si>
  <si>
    <t>457393121</t>
  </si>
  <si>
    <t>26</t>
  </si>
  <si>
    <t>28300004a</t>
  </si>
  <si>
    <t>tepelná izolace z modif.polystyrenové vrstvené tkaniny snímatelná - klapka uzavírací mezipřír.DN80</t>
  </si>
  <si>
    <t>-827462139</t>
  </si>
  <si>
    <t>27</t>
  </si>
  <si>
    <t>28300011</t>
  </si>
  <si>
    <t>tepelná izolace z modif.polystyrenové vrstvené tkaniny snímatelná - zpětná klapka mezipřír. DN 150</t>
  </si>
  <si>
    <t>-601936793</t>
  </si>
  <si>
    <t>28</t>
  </si>
  <si>
    <t>28300012</t>
  </si>
  <si>
    <t>tepelná izolace z modif.polystyrenové vrstvené tkaniny snímatelná - zpětná klapka mezipřír. DN 100</t>
  </si>
  <si>
    <t>1873116826</t>
  </si>
  <si>
    <t>29</t>
  </si>
  <si>
    <t>28300012a</t>
  </si>
  <si>
    <t>tepelná izolace z modif.polystyrenové vrstvené tkaniny snímatelná - zpětná klapka mezipřír. DN 80</t>
  </si>
  <si>
    <t>-1615957758</t>
  </si>
  <si>
    <t>30</t>
  </si>
  <si>
    <t>28300006a</t>
  </si>
  <si>
    <t>tepelná izolace z modif.polystyrenové vrstvené tkaniny snímatelná - filtr DN150</t>
  </si>
  <si>
    <t>-1600222514</t>
  </si>
  <si>
    <t>31</t>
  </si>
  <si>
    <t>28300006b</t>
  </si>
  <si>
    <t>tepelná izolace z modif.polystyrenové vrstvené tkaniny snímatelná -  filtr DN 100</t>
  </si>
  <si>
    <t>-208774408</t>
  </si>
  <si>
    <t>28300006c</t>
  </si>
  <si>
    <t>tepelná izolace z modif.polystyrenové vrstvené tkaniny snímatelná -  filtr DN 80</t>
  </si>
  <si>
    <t>-1423164421</t>
  </si>
  <si>
    <t>33</t>
  </si>
  <si>
    <t>28300020</t>
  </si>
  <si>
    <t>tepelná izolace z modif.polystyrenové vrstvené tkaniny snímatelná - vyvažovací ventil DN 125</t>
  </si>
  <si>
    <t>1425890780</t>
  </si>
  <si>
    <t>34</t>
  </si>
  <si>
    <t>28300021</t>
  </si>
  <si>
    <t>tepelná izolace z modif.polystyrenové vrstvené tkaniny snímatelná - vyvažovací ventil DN 100</t>
  </si>
  <si>
    <t>-659211311</t>
  </si>
  <si>
    <t>35</t>
  </si>
  <si>
    <t>28300022</t>
  </si>
  <si>
    <t>tepelná izolace z modif.polystyrenové vrstvené tkaniny snímatelná - vyvažovací ventil DN 80</t>
  </si>
  <si>
    <t>657871615</t>
  </si>
  <si>
    <t>36</t>
  </si>
  <si>
    <t>28300022a</t>
  </si>
  <si>
    <t>tepelná izolace z modif.polystyrenové vrstvené tkaniny snímatelná - vyvažovací ventil DN 65</t>
  </si>
  <si>
    <t>-1173811262</t>
  </si>
  <si>
    <t>37</t>
  </si>
  <si>
    <t>28300023</t>
  </si>
  <si>
    <t>tepelná izolace z modif.polystyrenové vrstvené tkaniny snímatelná - průtokoměr Dn 125</t>
  </si>
  <si>
    <t>1375467084</t>
  </si>
  <si>
    <t>38</t>
  </si>
  <si>
    <t>28300015</t>
  </si>
  <si>
    <t>tepelná izolace z modif.polystyrenové vrstvené tkaniny snímatelná - třícestný ventil s elpoh. DN 80</t>
  </si>
  <si>
    <t>-305097813</t>
  </si>
  <si>
    <t>39</t>
  </si>
  <si>
    <t>28300016</t>
  </si>
  <si>
    <t>tepelná izolace z modif.polystyrenové vrstvené tkaniny snímatelná - třícestný ventil s elpoh. DN 100</t>
  </si>
  <si>
    <t>442973325</t>
  </si>
  <si>
    <t>40</t>
  </si>
  <si>
    <t>998713101</t>
  </si>
  <si>
    <t>Přesun hmot pro izolace tepelné stanovený z hmotnosti přesunovaného materiálu vodorovná dopravní vzdálenost do 50 m v objektech výšky do 6 m</t>
  </si>
  <si>
    <t>1721828115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</si>
  <si>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</si>
  <si>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722</t>
  </si>
  <si>
    <t>Zdravotechnika - vnitřní vodovod</t>
  </si>
  <si>
    <t>41</t>
  </si>
  <si>
    <t>722174027</t>
  </si>
  <si>
    <t>Potrubí z plastových trubek z polypropylenu (PPR) svařovaných polyfuzně PN 20 (SDR 6) D 63 x 10,5</t>
  </si>
  <si>
    <t>-2037577794</t>
  </si>
  <si>
    <t xml:space="preserve">Poznámka k souboru cen:
1. V cenách -4001 až -4088 jsou započteny náklady na montáž a dodávku potrubí a tvarovek.
</t>
  </si>
  <si>
    <t>8,00</t>
  </si>
  <si>
    <t>42</t>
  </si>
  <si>
    <t>722181253</t>
  </si>
  <si>
    <t>Ochrana potrubí termoizolačními trubicemi z pěnového polyetylenu PE přilepenými v příčných a podélných spojích, tloušťky izolace přes 20 do 25 mm, vnitřního průměru izolace DN přes 45 do 63 mm</t>
  </si>
  <si>
    <t>502321664</t>
  </si>
  <si>
    <t xml:space="preserve">Poznámka k souboru cen:
1. V cenách -1211 až -1256 jsou započteny i náklady na dodání tepelně izolačních trubic.
</t>
  </si>
  <si>
    <t>1,10</t>
  </si>
  <si>
    <t>43</t>
  </si>
  <si>
    <t>722181255</t>
  </si>
  <si>
    <t>Ochrana potrubí termoizolačními trubicemi z pěnového polyetylenu PE přilepenými v příčných a podélných spojích, tloušťky izolace přes 20 do 25 mm, vnitřního průměru izolace DN přes 89 do 110 mm</t>
  </si>
  <si>
    <t>-1861227817</t>
  </si>
  <si>
    <t>11,70</t>
  </si>
  <si>
    <t>44</t>
  </si>
  <si>
    <t>722290226</t>
  </si>
  <si>
    <t>Zkoušky, proplach a desinfekce vodovodního potrubí zkoušky těsnosti vodovodního potrubí závitového do DN 50</t>
  </si>
  <si>
    <t>428281938</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</si>
  <si>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</si>
  <si>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45</t>
  </si>
  <si>
    <t>998722101</t>
  </si>
  <si>
    <t>Přesun hmot pro vnitřní vodovod stanovený z hmotnosti přesunovaného materiálu vodorovná dopravní vzdálenost do 50 m v objektech výšky do 6 m</t>
  </si>
  <si>
    <t>597765769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</si>
  <si>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</si>
  <si>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731</t>
  </si>
  <si>
    <t>Ústřední vytápění - kotelny</t>
  </si>
  <si>
    <t>46</t>
  </si>
  <si>
    <t>731100847</t>
  </si>
  <si>
    <t>Demontáž kotlů litinových článkových počet čl./hmotnost kotle (t) 12 čl./3,960 t</t>
  </si>
  <si>
    <t>-876934319</t>
  </si>
  <si>
    <t>47</t>
  </si>
  <si>
    <t>731101000R</t>
  </si>
  <si>
    <t xml:space="preserve">"D+M stacionárního kondenzačního nerezového kotle K2,K3" 
Stacionární kondenzační nerezový kotel 
- Výkon při teplotním spádu 50/30°C  1200 kW
- Výkon při teplotním spádu 80/60°C  1090 kW
- Příkon plynu při plném zatížení 1114 kW
- Normový stupeň využití 109,6 (při 40/30°C) 
 107 (při 75/60)
- Připojovací tlak plynu             11 kPa
- Přípustný provozní tlak            6 bar
- Délka/šířka/výška kotle           2580/1330/2192 mm
- Spotřeba plynu                  114 Nm3/h
- Teplota spalin (při 50/30°C):       40°C
              (při 80/60°C):       66°C
- Odpor na straně spalin:           7,5 mbar
- Emise NOx:                     &lt;80 mg/Nm3
- Emise CO:                      &lt;50 mg/Nm3
- Elektrické údaje:
  - silové napětí 230V
  - frekvence 50 Hz
  - celkový příkon  do 3 kW (včetně ventilátoru hořáku)
- Kotel bude v souladu s ČSN EN 15502-2-2
- Všechny díly, které přicházejí do styku se spalinami a kondenzátní vodou budou z ušlechtilé oceli (1.4571)
Součástí kotle bude:
- Digitální regulační přístroj (pro kotel K2) se základní výbavou pro regulaci jednoho kotle nebo jako řídící regulační přístroj prvního kotle u kotelen s kaskádou kotlů. Ovládání dvoustupňového nebo modulačního hořáku. Vybaven provozním kotlovým termostatem a havarijním kotlovým termostatemm, vč. ovládací jednotky. Krytí IP40, odrušeno, včetně kaskádového modulu pro řízení až 4 stacionárních kotlů, vč. jímky pro čidlo.
- Digitální regulační přístroj (pro kotel K3) jako doplňující regulační přístroj (slave) pro druhý a další kotel v kotelně. Ovládání dvoustupňového nebo modulačního hořáku. Vybaven provozním kotlovým termostatem a havarijním kotlovým termostatemm, bez ovládací jednotky. Krytí IP40, odrušeno, včetně kaskádového modulu pro řízení až 4 stacionárních kotlů, vč. jímky pro čidlo.
- Zabezpečovací soustava armatur ke kotli dle ČSN EN 12828 s nosníkem armatur a jištěním proti nedostatku vody, teploměrem, manometrem s uzávěrem, testovací přírubou a servisním ventilem
- Omezovač max. tlaku, omezovač teploty, omezovač min. tlaku
- Sada s havarijním termostatem a hlídačem maximálního přetlaku v kotli pro pojistnou sadu kotle jako náhrada za separační nádobu podle ČSN EN 12828
- Automatické spalovací zařízení pro přetlakový spalovací prostor (rozsah výkonu 200 až 1450 kW, tlak ventilátoru 7,5mbar, 230V, 50Hz, 3kW, přípojka ZP R1", pracovní pole vyzkoušeno dle EN 676) vybavený dle EN 676, včetně: 2x hlídače tlaku plynu min/kontroly těsnosti, hladina akustického tlaku do 70 dB(A) 1 m od hořáku (s tlumičem hluku), tlumič hluku v pojízdném provedení, útlum 10-15 dB(A), provedení monoblok
- Plynová regulační řada pro automatické spalovací zařízení, vstupní tlak 11 kPa, výstupní tlak 3-7 kPa, včetně: bezpečnostní klapka, pojišťovací ventil, vstupní a výstupní manometr s tlačítkovým kohoutem, plynový filtr a plynový přír. kulový kohout
- Tlumící podložky
</t>
  </si>
  <si>
    <t>CS 2019 01</t>
  </si>
  <si>
    <t>49916838</t>
  </si>
  <si>
    <t>1+1</t>
  </si>
  <si>
    <t>48</t>
  </si>
  <si>
    <t>731101021R</t>
  </si>
  <si>
    <t>D+M digitálního regulačního přístoje
Digitální regulační přístroj (pro kotel K1) jako doplňující regulační přístroj (slave) pro druhý a další kotel v kotelně. Ovládání dvoustupňového nebo modulačního hořáku. Vybaven provozním kotlovým termostatem a havarijním kotlovým termostatemm, bez ovládací jednotky. Krytí IP40, odrušeno, včetně kaskádového modulu pro řízení až 4 stacionárních kotlů, vč. jímky pro čidlo.</t>
  </si>
  <si>
    <t>1907477829</t>
  </si>
  <si>
    <t>49</t>
  </si>
  <si>
    <t>731181019R</t>
  </si>
  <si>
    <t>D+M třísložkového komínu DN 400,dl.23,60
 - komín třísložkový : DN 400, nerezový plech, tl. 0,8 mm, mat. 1.4404
 - tepelná izolace: 45 mm izolace (65 m3/kg)
 - opláštění: AL obal, min. tl. 0,6 mm, barva bílá dle stávajícího provedení</t>
  </si>
  <si>
    <t>-478778079</t>
  </si>
  <si>
    <t>50</t>
  </si>
  <si>
    <t>731181020R</t>
  </si>
  <si>
    <t xml:space="preserve">D+M kouřovodu v kotelně a exteriéru DN350 
"Spalinové cesty budou v souladu s ČSN EN 1443, ČSN EN 1856-1 a budou vyhovovat minimálně:
EN 1856-1-T200-P1-W-V2-L50060-O00 
Konstrukce:
- 3-složková 
- kouřovody: DN350 mm , nerezový plech, tl. 0,6 mm, mat. 1.4404, jednostranně vyztužený pásovinou 50x5 mm po 1 m
- tepelná izolace: 40 mm izolace (65 m3/kg)
- opláštění: AL obal, min. tl. 0,6 mm, barva bílá dle stávajícího provedení      
 </t>
  </si>
  <si>
    <t xml:space="preserve">m </t>
  </si>
  <si>
    <t>-98155926</t>
  </si>
  <si>
    <t>20,00</t>
  </si>
  <si>
    <t>51</t>
  </si>
  <si>
    <t>731181021R</t>
  </si>
  <si>
    <t xml:space="preserve">D+M Hrdlový spoj pro připojení ke kotli </t>
  </si>
  <si>
    <t>232987680</t>
  </si>
  <si>
    <t>52</t>
  </si>
  <si>
    <t>731181021R1</t>
  </si>
  <si>
    <t>D+M Návarek pro měření emisí se zátkou</t>
  </si>
  <si>
    <t>-2141824788</t>
  </si>
  <si>
    <t>53</t>
  </si>
  <si>
    <t>731181021R10</t>
  </si>
  <si>
    <t>D+M Návarek pro teplotní čidlo</t>
  </si>
  <si>
    <t>-43708579</t>
  </si>
  <si>
    <t>54</t>
  </si>
  <si>
    <t>731181021R11</t>
  </si>
  <si>
    <t>Výchozí revize spalinových cest</t>
  </si>
  <si>
    <t>1030258001</t>
  </si>
  <si>
    <t>55</t>
  </si>
  <si>
    <t>731181021R2</t>
  </si>
  <si>
    <t>D+M Návarek pro měření protitlaku spalin se zátkou</t>
  </si>
  <si>
    <t>-1749646508</t>
  </si>
  <si>
    <t>56</t>
  </si>
  <si>
    <t>731181021R3</t>
  </si>
  <si>
    <t>D+M Kontrolní otvory</t>
  </si>
  <si>
    <t>1983714707</t>
  </si>
  <si>
    <t>57</t>
  </si>
  <si>
    <t>731181021R4</t>
  </si>
  <si>
    <t xml:space="preserve">D+M Tlumiče hluku
Tlumič hluku spalin provedení nerez s odtokem kondenzátu
- útlum 25dB)A)
 </t>
  </si>
  <si>
    <t>-1322966346</t>
  </si>
  <si>
    <t>58</t>
  </si>
  <si>
    <t>731181021R5</t>
  </si>
  <si>
    <t>D+M Zaplechování prostupů kouřovodů</t>
  </si>
  <si>
    <t>1963830974</t>
  </si>
  <si>
    <t>59</t>
  </si>
  <si>
    <t>731181021R6</t>
  </si>
  <si>
    <t>Výrobní dokumentace pomocných OK</t>
  </si>
  <si>
    <t>soubor</t>
  </si>
  <si>
    <t xml:space="preserve">  </t>
  </si>
  <si>
    <t>1025801664</t>
  </si>
  <si>
    <t>731181021R7</t>
  </si>
  <si>
    <t>D+M drobné pomocné ocelové konstrukce</t>
  </si>
  <si>
    <t>-1427803750</t>
  </si>
  <si>
    <t>61</t>
  </si>
  <si>
    <t>731181021R8</t>
  </si>
  <si>
    <t>Doprava vč.zvedací techniky</t>
  </si>
  <si>
    <t>906541977</t>
  </si>
  <si>
    <t>62</t>
  </si>
  <si>
    <t>731181021R9</t>
  </si>
  <si>
    <t>D+M Návarek pro odvodnění</t>
  </si>
  <si>
    <t>-1482414799</t>
  </si>
  <si>
    <t>63</t>
  </si>
  <si>
    <t>731890801</t>
  </si>
  <si>
    <t>Vnitrostaveništní přemístění vybouraných (demontovaných) hmot kotelen vodorovně do 100 m umístěných ve výšce (hloubce) do 6 m</t>
  </si>
  <si>
    <t>512</t>
  </si>
  <si>
    <t>1562001479</t>
  </si>
  <si>
    <t xml:space="preserve">Poznámka k souboru cen:
1. Pro volbu ceny -0801 nebo -0802 je rozhodující výška (hloubka) úrovně podlaží, ve kterém je kotelna umístěna. Výška objektu není pro volbu ceny rozhodující.
</t>
  </si>
  <si>
    <t>64</t>
  </si>
  <si>
    <t>998731101</t>
  </si>
  <si>
    <t>Přesun hmot pro kotelny stanovený z hmotnosti přesunovaného materiálu vodorovná dopravní vzdálenost do 50 m v objektech výšky do 6 m</t>
  </si>
  <si>
    <t>-1031444794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</si>
  <si>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</si>
  <si>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732</t>
  </si>
  <si>
    <t>Ústřední vytápění - strojovny</t>
  </si>
  <si>
    <t>65</t>
  </si>
  <si>
    <t>732101002R</t>
  </si>
  <si>
    <t xml:space="preserve">D+M rozdělovače a sběrače
"Kombinovaný rozdělovač se sběračem 
"Rozdělovač (6a); Sběrač (6b) DN350 
- průtok 188 m3/h
- délka 1,67 m
- základní nátěr
- tvar přímý
- 2x podpěry na podlahu (žárově zinkované, antivibrační podpěry)
- s tepelnou izolací z minerálních vláken s povrchovou úpravou z hliníkového plechu min. tl. 1,0 mm"      
 </t>
  </si>
  <si>
    <t>-695078628</t>
  </si>
  <si>
    <t>66</t>
  </si>
  <si>
    <t>732110814</t>
  </si>
  <si>
    <t>Demontáž těles rozdělovačů a sběračů přes 300 do DN 400</t>
  </si>
  <si>
    <t xml:space="preserve">CS ÚRS 2019 01 </t>
  </si>
  <si>
    <t>-1238690614</t>
  </si>
  <si>
    <t xml:space="preserve">Poznámka k souboru cen:
1. V cenách není započteno rozpojení přírub rozdělovačů nebo sběračů; toto rozpojení se oceňuje cenami souboru cen 734 19- . 8 Demontáž přírub, části B 04 pokud nejsou oceňovány i demontáže armatur osazených na rozdělovač nebo sběrač.
</t>
  </si>
  <si>
    <t>10,00</t>
  </si>
  <si>
    <t>67</t>
  </si>
  <si>
    <t>732199100</t>
  </si>
  <si>
    <t>Montáž štítků orientačních</t>
  </si>
  <si>
    <t>1170982348</t>
  </si>
  <si>
    <t>68</t>
  </si>
  <si>
    <t>28300000.1</t>
  </si>
  <si>
    <t>orientační štítek na potrubí</t>
  </si>
  <si>
    <t>1941997409</t>
  </si>
  <si>
    <t>69</t>
  </si>
  <si>
    <t>732212815</t>
  </si>
  <si>
    <t>Demontáž ohříváků zásobníkových stojatých o obsahu do 1 600 l</t>
  </si>
  <si>
    <t>113018296</t>
  </si>
  <si>
    <t>"anuloid</t>
  </si>
  <si>
    <t>70</t>
  </si>
  <si>
    <t>732213813</t>
  </si>
  <si>
    <t>Demontáž ohříváků zásobníkových rozřezání demontovaných ohříváků o obsahu do 630 l</t>
  </si>
  <si>
    <t>-476740695</t>
  </si>
  <si>
    <t>71</t>
  </si>
  <si>
    <t>732214815</t>
  </si>
  <si>
    <t>Demontáž ohříváků zásobníkových vypuštění vody z ohříváků o obsahu přes 630 do 1 600 l</t>
  </si>
  <si>
    <t>2094115218</t>
  </si>
  <si>
    <t>72</t>
  </si>
  <si>
    <t>732239000</t>
  </si>
  <si>
    <t xml:space="preserve">D+M akumulační nádoby topúné vody 10m3,PN 16
"Akumulační nádoba topné vody o objemu 10m3, PN6
- přidáno: 2x hrdlo DN100 PN16 (příruba)
- přidáno: 6x hrdlo 1/2"" (závit) pro teploměry a teplotní čidla
- vč. opravy tepelné izolace a oplechování celé akumulační nádoby"      
</t>
  </si>
  <si>
    <t>1091274761</t>
  </si>
  <si>
    <t>73</t>
  </si>
  <si>
    <t>732239001</t>
  </si>
  <si>
    <t xml:space="preserve">D+M deskový výměník 
Deskový výměník G-MAR typ VT10H PL42 CDS-16 PN16, TS=130°C, doplněno o 21ks "V" desek
</t>
  </si>
  <si>
    <t>kpl</t>
  </si>
  <si>
    <t>1163973104</t>
  </si>
  <si>
    <t>74</t>
  </si>
  <si>
    <t>732331621</t>
  </si>
  <si>
    <t>Nádoby expanzní tlakové s membránou bez pojistného ventilu se závitovým připojením PN 0,6 o objemu 200 l</t>
  </si>
  <si>
    <t>-720216584</t>
  </si>
  <si>
    <t>75</t>
  </si>
  <si>
    <t>732331624</t>
  </si>
  <si>
    <t>Nádoby expanzní tlakové s membránou bez pojistného ventilu se závitovým připojením PN 0,6 o objemu 300 l</t>
  </si>
  <si>
    <t>-1434640846</t>
  </si>
  <si>
    <t>76</t>
  </si>
  <si>
    <t>732331778</t>
  </si>
  <si>
    <t>Nádoby expanzní tlakové příslušenství k expanzním nádobám bezpečnostní uzávěr k měření tlaku G 1</t>
  </si>
  <si>
    <t>-1745138009</t>
  </si>
  <si>
    <t>2+2</t>
  </si>
  <si>
    <t>77</t>
  </si>
  <si>
    <t>732429223</t>
  </si>
  <si>
    <t>Čerpadla teplovodní montáž čerpadel (do potrubí) ostatních typů mokroběžných přírubových jednodílných DN 40</t>
  </si>
  <si>
    <t>427492215</t>
  </si>
  <si>
    <t>78</t>
  </si>
  <si>
    <t>42600002</t>
  </si>
  <si>
    <t xml:space="preserve">"Oběhové elektronické mokroběžné čerpadlo:
- Q= 13,9m3/h, H=3,66m, DN40, PN16
- napětí 230V, předpokládaný příkon do 0,5kW
- spojité řízené otáčky (vč. FM)
- komunikace přes IR rozhraní 
- snímatelná tepelná izolace "      
</t>
  </si>
  <si>
    <t>522033653</t>
  </si>
  <si>
    <t>79</t>
  </si>
  <si>
    <t>732429227</t>
  </si>
  <si>
    <t>Čerpadla teplovodní montáž čerpadel (do potrubí) ostatních typů mokroběžných přírubových jednodílných DN 65</t>
  </si>
  <si>
    <t>-822942034</t>
  </si>
  <si>
    <t>80</t>
  </si>
  <si>
    <t>42600021</t>
  </si>
  <si>
    <t xml:space="preserve">Oběhové mokroběžné třístupňové čerpadlo DN 65, PN 16,
"Oběhové mokroběžné třístupňové čerpadlo:
- Q=22,46 m3/h, H=5,33 m, DN65, PN10
- napětí 3x 400 V, předpokládaný příkon 0,8 kW
- materiál tělesa: bronz nebo nerez
- 3-otáčkové
- komunikace přes IR rozhraní
- snímatelná tepelná izolace "      
</t>
  </si>
  <si>
    <t>1063174687</t>
  </si>
  <si>
    <t>81</t>
  </si>
  <si>
    <t>732429228</t>
  </si>
  <si>
    <t>Čerpadla teplovodní montáž čerpadel (do potrubí) ostatních typů mokroběžných přírubových jednodílných DN 80</t>
  </si>
  <si>
    <t>-596827818</t>
  </si>
  <si>
    <t>3+1</t>
  </si>
  <si>
    <t>82</t>
  </si>
  <si>
    <t>42600020</t>
  </si>
  <si>
    <t xml:space="preserve">Oběhové elektronické jednostupňové odstředivé čerpadlo
Oběhové elektronické jednostupňové odstředivé čerpadlo se sacími a výtlačnými hrdly stejných průměrů v jedné ose:
- Q=60m3/h, H=18,6m, DN80, PN16
- napětí 3x 380 V, předpokládaný příkon do 7kW
- spojité řízené otáčky (vč. FM)
- komunikace přes IR-rozhraní
</t>
  </si>
  <si>
    <t>1571607400</t>
  </si>
  <si>
    <t>83</t>
  </si>
  <si>
    <t>42600022</t>
  </si>
  <si>
    <t xml:space="preserve">Oběhové elektronické jednostupňové odstředivé čerpadlo Dn 80, PN16
"Oběhové elektronické mokroběžné čerpadlo: 
- Q= 26,09m3/h, H=3,93m, DN80, PN16
- napětí 230V, předpokládaný příkon do 0,8kW
- spojité řízené otáčky (vč. FM)
- komunikace přes IR rozhraní 
- snímatelná tepelná izolace"      
</t>
  </si>
  <si>
    <t>1499370425</t>
  </si>
  <si>
    <t>84</t>
  </si>
  <si>
    <t>998732101</t>
  </si>
  <si>
    <t>Přesun hmot pro strojovny stanovený z hmotnosti přesunovaného materiálu vodorovná dopravní vzdálenost do 50 m v objektech výšky do 6 m</t>
  </si>
  <si>
    <t>-182369512</t>
  </si>
  <si>
    <t>733</t>
  </si>
  <si>
    <t>Ústřední vytápění - rozvodné potrubí</t>
  </si>
  <si>
    <t>85</t>
  </si>
  <si>
    <t>733121221R</t>
  </si>
  <si>
    <t>Potrubí z trubek ocelových hladkých bezešvých tvářených za tepla v kotelnách a strojovnách Ø 60,3/2,0; DIN 2462, materiál 1.4541</t>
  </si>
  <si>
    <t>1453232908</t>
  </si>
  <si>
    <t xml:space="preserve">Poznámka k souboru cen:
1. Cenami –2122 a -2123 se oceňuje napojení rozvodu na jednotlivá stoupací potrubí, popř. na měřicí nebo regulační armaturu přípojky topného okruhu.
2. V cenách –2122 a -2123 je započteno:
a) úplné těleso přípojky,
b) navaření hrdla přípojky.
</t>
  </si>
  <si>
    <t>86</t>
  </si>
  <si>
    <t>733121222</t>
  </si>
  <si>
    <t>Potrubí z trubek ocelových hladkých bezešvých tvářených za tepla v kotelnách a strojovnách Ø 76,1/2,9,materiál P235TR2</t>
  </si>
  <si>
    <t>-575911918</t>
  </si>
  <si>
    <t>0,60</t>
  </si>
  <si>
    <t>87</t>
  </si>
  <si>
    <t>733121225</t>
  </si>
  <si>
    <t>Potrubí z trubek ocelových hladkých bezešvých tvářených za tepla v kotelnách a strojovnách Ø 88,9/3,2, materiál P235TR2</t>
  </si>
  <si>
    <t>131299293</t>
  </si>
  <si>
    <t>28,3</t>
  </si>
  <si>
    <t>88</t>
  </si>
  <si>
    <t>733121225R</t>
  </si>
  <si>
    <t>Potrubí z trubek ocelových hladkých bezešvých tvářených za tepla v kotelnách a strojovnách Ø 88,9/2,0; DIN 2462,materiál 1.4541</t>
  </si>
  <si>
    <t>-11139168</t>
  </si>
  <si>
    <t>89</t>
  </si>
  <si>
    <t>733121229</t>
  </si>
  <si>
    <t>Potrubí z trubek ocelových hladkých bezešvých tvářených za tepla v kotelnách a strojovnách Ø 114,3/3,6,materiál P235TR2</t>
  </si>
  <si>
    <t>-1600574846</t>
  </si>
  <si>
    <t>44,90</t>
  </si>
  <si>
    <t>90</t>
  </si>
  <si>
    <t>733121233</t>
  </si>
  <si>
    <t>Potrubí z trubek ocelových hladkých bezešvých tvářených za tepla v kotelnách a strojovnách Ø 139,7/4,materiál P235TR2</t>
  </si>
  <si>
    <t>1875210610</t>
  </si>
  <si>
    <t>9,00</t>
  </si>
  <si>
    <t>91</t>
  </si>
  <si>
    <t>733121236</t>
  </si>
  <si>
    <t>Potrubí z trubek ocelových hladkých bezešvých tvářených za tepla v kotelnách a strojovnách Ø 168,3/4,5,materiál P235TR2</t>
  </si>
  <si>
    <t>134472809</t>
  </si>
  <si>
    <t>39,6</t>
  </si>
  <si>
    <t>92</t>
  </si>
  <si>
    <t>733121239</t>
  </si>
  <si>
    <t>Potrubí z trubek ocelových hladkých bezešvých tvářených za tepla v kotelnách a strojovnách Ø 207/6,3,materiál P235TR2</t>
  </si>
  <si>
    <t>1620654688</t>
  </si>
  <si>
    <t>20,40</t>
  </si>
  <si>
    <t>93</t>
  </si>
  <si>
    <t>733124119</t>
  </si>
  <si>
    <t>Potrubí z trubek ocelových hladkých zhotovení trubkových přechodů jednostranných přímých z trubek ocelových hladkých kováním DN/DN 1 65/50,materiál P235TR2</t>
  </si>
  <si>
    <t>326524754</t>
  </si>
  <si>
    <t>94</t>
  </si>
  <si>
    <t>733124122</t>
  </si>
  <si>
    <t>Potrubí z trubek ocelových hladkých zhotovení trubkových přechodů jednostranných přímých z trubek ocelových hladkých kováním DN/DN 1 80/ 50,materiál P235TR2</t>
  </si>
  <si>
    <t>307865482</t>
  </si>
  <si>
    <t>95</t>
  </si>
  <si>
    <t>733124122R1</t>
  </si>
  <si>
    <t xml:space="preserve">Potrubí z trubek ocelových hladkých zhotovení trubkových přechodů jednostranných přímých z trubek ocelových hladkých kováním DN/DN 1 80/ 50, DIN 2462,materiál 1.4541
</t>
  </si>
  <si>
    <t>805065179</t>
  </si>
  <si>
    <t>96</t>
  </si>
  <si>
    <t>733124123R</t>
  </si>
  <si>
    <t xml:space="preserve">Potrubí z trubek ocelových hladkých zhotovení trubkových přechodů jednostranných přímých z trubek ocelových hladkých kováním DN/DN 1 80/ 65,materiál 1.4541.,DIN 2462
</t>
  </si>
  <si>
    <t>2020795079</t>
  </si>
  <si>
    <t>97</t>
  </si>
  <si>
    <t>733124124</t>
  </si>
  <si>
    <t>Potrubí z trubek ocelových hladkých zhotovení trubkových přechodů jednostranných přímých z trubek ocelových hladkých kováním DN/DN 1 100/ 65,materiál P235TR2</t>
  </si>
  <si>
    <t>-211286555</t>
  </si>
  <si>
    <t>98</t>
  </si>
  <si>
    <t>733124126R</t>
  </si>
  <si>
    <t>Potrubí z trubek ocelových hladkých zhotovení trubkových přechodů jednostranných přímých z trubek ocelových hladkých kováním DN/DN 1 100/ 80,materiál P235TR2</t>
  </si>
  <si>
    <t>-1650619612</t>
  </si>
  <si>
    <t>99</t>
  </si>
  <si>
    <t>733124127</t>
  </si>
  <si>
    <t>Potrubí z trubek ocelových hladkých zhotovení trubkových přechodů jednostranných přímých z trubek ocelových hladkých kováním DN/DN 1 125/ 100,materiál P235TR2</t>
  </si>
  <si>
    <t>-131848760</t>
  </si>
  <si>
    <t>100</t>
  </si>
  <si>
    <t>733124228</t>
  </si>
  <si>
    <t>Potrubí z trubek ocelových hladkých zhotovení trubkových přechodů jednostranných přímých z trubek ocelových hladkých svařováním DN/DN 1 150/100</t>
  </si>
  <si>
    <t>2135265266</t>
  </si>
  <si>
    <t>101</t>
  </si>
  <si>
    <t>733124228R</t>
  </si>
  <si>
    <t>Potrubí z trubek ocelových hladkých zhotovení trubkových přechodů jednostranných přímých z trubek ocelových hladkých svařováním DN/DN 1 150/125,materiál P235TR2</t>
  </si>
  <si>
    <t>187183904</t>
  </si>
  <si>
    <t>102</t>
  </si>
  <si>
    <t>733124229</t>
  </si>
  <si>
    <t>Potrubí z trubek ocelových hladkých zhotovení trubkových přechodů jednostranných přímých z trubek ocelových hladkých svařováním DN/DN 1 150/ 80</t>
  </si>
  <si>
    <t>-1313915450</t>
  </si>
  <si>
    <t>103</t>
  </si>
  <si>
    <t>733190225</t>
  </si>
  <si>
    <t>Zkoušky těsnosti potrubí, manžety prostupové z trubek ocelových zkoušky těsnosti potrubí (za provozu) z trubek ocelových hladkých Ø přes 60,3/2,9 do 89/5,0</t>
  </si>
  <si>
    <t>1536068405</t>
  </si>
  <si>
    <t xml:space="preserve">Poznámka k souboru cen:
1. Zkouškami těsnosti potrubí se rozumí běžné přezkoušení za provozu (např. při výměně částí potrubí nebo armatury).
</t>
  </si>
  <si>
    <t>0,60+28,30</t>
  </si>
  <si>
    <t>104</t>
  </si>
  <si>
    <t>733190232</t>
  </si>
  <si>
    <t>Zkoušky těsnosti potrubí, manžety prostupové z trubek ocelových zkoušky těsnosti potrubí (za provozu) z trubek ocelových hladkých Ø přes 89/5,0 do 133/5,0</t>
  </si>
  <si>
    <t>1308047492</t>
  </si>
  <si>
    <t>105</t>
  </si>
  <si>
    <t>733190235</t>
  </si>
  <si>
    <t>Zkoušky těsnosti potrubí, manžety prostupové z trubek ocelových zkoušky těsnosti potrubí (za provozu) z trubek ocelových hladkých Ø přes 133/5,0 do 159/6,3</t>
  </si>
  <si>
    <t>32823143</t>
  </si>
  <si>
    <t>9,00+39,60</t>
  </si>
  <si>
    <t>106</t>
  </si>
  <si>
    <t>733190239</t>
  </si>
  <si>
    <t>Zkoušky těsnosti potrubí, manžety prostupové z trubek ocelových zkoušky těsnosti potrubí (za provozu) z trubek ocelových hladkých Ø přes 159/6,3 do 219/6,3</t>
  </si>
  <si>
    <t>522550003</t>
  </si>
  <si>
    <t>107</t>
  </si>
  <si>
    <t>998733101</t>
  </si>
  <si>
    <t>Přesun hmot pro rozvody potrubí stanovený z hmotnosti přesunovaného materiálu vodorovná dopravní vzdálenost do 50 m v objektech výšky do 6 m</t>
  </si>
  <si>
    <t>-1097814011</t>
  </si>
  <si>
    <t>734</t>
  </si>
  <si>
    <t>Ústřední vytápění - armatury</t>
  </si>
  <si>
    <t>108</t>
  </si>
  <si>
    <t>734100813</t>
  </si>
  <si>
    <t>Demontáž armatur přírubových se dvěma přírubami přes 100 do DN 150</t>
  </si>
  <si>
    <t>1909566429</t>
  </si>
  <si>
    <t>109</t>
  </si>
  <si>
    <t>734100822</t>
  </si>
  <si>
    <t>Demontáž armatur přírubových se třemi přírubami přes 50 do DN 100</t>
  </si>
  <si>
    <t>843693833</t>
  </si>
  <si>
    <t>110</t>
  </si>
  <si>
    <t>734101000R</t>
  </si>
  <si>
    <t xml:space="preserve">D+M uzavírací klapky s el.pohonem DN100,PN16
 Uzavírací klapka s elektropohonem DN100 PN16, servopohon (AC 24V, 50Hz, kroutící moment 38Nm, příkon 65W, čas přestavení 10s, regulace OT/ZAV, 2x koncový spínač, okolní teplota 0 až +50°C, médium topná voda)      
</t>
  </si>
  <si>
    <t>-283517922</t>
  </si>
  <si>
    <t>111</t>
  </si>
  <si>
    <t>734101000R.1</t>
  </si>
  <si>
    <t xml:space="preserve">D+M uzavírací klapky s el.pohonem DN125,PN16    
Uzavírací klapka s elektropohonem DN125 PN16, servopohon (AC 24V, 50Hz, kroutící moment 55Nm, příkon 65W, čas přestavení 10s, regulace OT/ZAV, 2x koncový spínač, okolní teplota 0 až +50°C, médium topná voda)      
</t>
  </si>
  <si>
    <t>-269146998</t>
  </si>
  <si>
    <t>112</t>
  </si>
  <si>
    <t>734101001R.1</t>
  </si>
  <si>
    <t xml:space="preserve">D+M uzavírací klapky s el.pohonem DN150,PN16
Uzavírací klapka s elektropohonem DN150 PN16, servopohon (AC 24V, 50Hz, kroutící moment 70Nm, příkon 65W, čas přestavení 10s, regulace OT/ZAV, 2x koncový spínač, okolní teplota 0 až +50°C, médium topná voda)      
</t>
  </si>
  <si>
    <t>2075573415</t>
  </si>
  <si>
    <t>113</t>
  </si>
  <si>
    <t>734101010R</t>
  </si>
  <si>
    <t>D+M Vyměnný zakladní modul MULTICAL® M-Bus modul s impulzními vstupy- doplnění stávajícího měření (ozn. S8)</t>
  </si>
  <si>
    <t>679326220</t>
  </si>
  <si>
    <t>114</t>
  </si>
  <si>
    <t>734109215</t>
  </si>
  <si>
    <t>Montáž armatur přírubových se dvěma přírubami PN 16 DN 65</t>
  </si>
  <si>
    <t>-1708366964</t>
  </si>
  <si>
    <t>115</t>
  </si>
  <si>
    <t>42200030</t>
  </si>
  <si>
    <t>vyvažovací ventil Dn 65 Pn 16</t>
  </si>
  <si>
    <t>591859693</t>
  </si>
  <si>
    <t>116</t>
  </si>
  <si>
    <t>734109216</t>
  </si>
  <si>
    <t>Montáž armatur přírubových se dvěma přírubami PN 16 DN 80</t>
  </si>
  <si>
    <t>-32137583</t>
  </si>
  <si>
    <t>117</t>
  </si>
  <si>
    <t>42200053</t>
  </si>
  <si>
    <t>vyvažovací ventil DN 80, PN 16</t>
  </si>
  <si>
    <t>1161322874</t>
  </si>
  <si>
    <t>118</t>
  </si>
  <si>
    <t>734109217</t>
  </si>
  <si>
    <t>Montáž armatur přírubových se dvěma přírubami PN 16 DN 100</t>
  </si>
  <si>
    <t>-1934914533</t>
  </si>
  <si>
    <t>119</t>
  </si>
  <si>
    <t>42200052</t>
  </si>
  <si>
    <t>vyvažovací ventil DN 100, PN 16</t>
  </si>
  <si>
    <t>-669243250</t>
  </si>
  <si>
    <t>120</t>
  </si>
  <si>
    <t>734109218</t>
  </si>
  <si>
    <t>Montáž armatur přírubových se dvěma přírubami PN 16 DN 125</t>
  </si>
  <si>
    <t>-418666368</t>
  </si>
  <si>
    <t xml:space="preserve">2 </t>
  </si>
  <si>
    <t>121</t>
  </si>
  <si>
    <t>42200040</t>
  </si>
  <si>
    <t>měřič tepla Dn 125,PN 16
Měřič tepla, včetně ultrazvukového průtokoměru DN125, PN16:
- Qn=100m3/h
- modul M-Bus + impulzní vstupy
- napájení 230V (50Hz)
- sada snímačů Pt100, kabely 5,0 m</t>
  </si>
  <si>
    <t>-1498841880</t>
  </si>
  <si>
    <t>122</t>
  </si>
  <si>
    <t>-348905876</t>
  </si>
  <si>
    <t>123</t>
  </si>
  <si>
    <t>42200051</t>
  </si>
  <si>
    <t>vyvažovací ventil Dn 125, Pn 16</t>
  </si>
  <si>
    <t>-923303852</t>
  </si>
  <si>
    <t>124</t>
  </si>
  <si>
    <t>734163428</t>
  </si>
  <si>
    <t>Filtry z uhlíkové oceli s vypouštěcí přírubou PN 16 do 300°C DN 80</t>
  </si>
  <si>
    <t>-273566368</t>
  </si>
  <si>
    <t>125</t>
  </si>
  <si>
    <t>734163429</t>
  </si>
  <si>
    <t>Filtry z uhlíkové oceli s vypouštěcí přírubou PN 16 do 300°C DN 100</t>
  </si>
  <si>
    <t>458248710</t>
  </si>
  <si>
    <t>126</t>
  </si>
  <si>
    <t>734163431</t>
  </si>
  <si>
    <t>Filtry z uhlíkové oceli s vypouštěcí přírubou PN 16 do 300°C DN 150</t>
  </si>
  <si>
    <t>-459270676</t>
  </si>
  <si>
    <t>127</t>
  </si>
  <si>
    <t>734170000</t>
  </si>
  <si>
    <t xml:space="preserve">"Spoj potrubí nerez/PPR
 - DN80/Ø90mm
- lemový nákružek Ø90
- volná příruba k lemovému nákružku Ø90
- protipříruba nerez DN80
- vč. těsnícího a spoj. materiálu"
</t>
  </si>
  <si>
    <t>-1713946682</t>
  </si>
  <si>
    <t>128</t>
  </si>
  <si>
    <t>734173218</t>
  </si>
  <si>
    <t>Mezikusy, přírubové spoje přírubové spoje PN 6/I, 200°C DN 100</t>
  </si>
  <si>
    <t>-1312423024</t>
  </si>
  <si>
    <t>129</t>
  </si>
  <si>
    <t>734173221</t>
  </si>
  <si>
    <t>Mezikusy, přírubové spoje přírubové spoje PN 6/I, 200°C DN 125</t>
  </si>
  <si>
    <t>211835100</t>
  </si>
  <si>
    <t>130</t>
  </si>
  <si>
    <t>734173414</t>
  </si>
  <si>
    <t>Mezikusy, přírubové spoje přírubové spoje PN 16/I, 200°C DN 50</t>
  </si>
  <si>
    <t>-749800048</t>
  </si>
  <si>
    <t>131</t>
  </si>
  <si>
    <t>734173414R</t>
  </si>
  <si>
    <t>Mezikusy, přírubové spoje přírubové spoje PN 16/I, 200°C DN 50,DIN 2462,materiál 1.4541</t>
  </si>
  <si>
    <t>1822514264</t>
  </si>
  <si>
    <t>132</t>
  </si>
  <si>
    <t>734173416</t>
  </si>
  <si>
    <t>Mezikusy, přírubové spoje přírubové spoje PN 16/I, 200°C DN 65</t>
  </si>
  <si>
    <t>1758915854</t>
  </si>
  <si>
    <t>133</t>
  </si>
  <si>
    <t>734173418</t>
  </si>
  <si>
    <t>Mezikusy, přírubové spoje přírubové spoje PN 16/I, 200°C DN 100</t>
  </si>
  <si>
    <t>-1648910614</t>
  </si>
  <si>
    <t>134</t>
  </si>
  <si>
    <t>734173421</t>
  </si>
  <si>
    <t>Mezikusy, přírubové spoje přírubové spoje PN 16/I, 200°C DN 125</t>
  </si>
  <si>
    <t>-2120732557</t>
  </si>
  <si>
    <t>135</t>
  </si>
  <si>
    <t>734191949</t>
  </si>
  <si>
    <t>Opravy armatur přírubových zpětná montáž armatur bez navaření protipřírub se dvěma přírubami DN 150</t>
  </si>
  <si>
    <t>-1511897429</t>
  </si>
  <si>
    <t>136</t>
  </si>
  <si>
    <t>734191966</t>
  </si>
  <si>
    <t>Opravy armatur přírubových zpětná montáž armatur bez navaření protipřírub se třemi přírubami DN 80</t>
  </si>
  <si>
    <t>933542302</t>
  </si>
  <si>
    <t>137</t>
  </si>
  <si>
    <t>734191967</t>
  </si>
  <si>
    <t>Opravy armatur přírubových zpětná montáž armatur bez navaření protipřírub se třemi přírubami DN 100</t>
  </si>
  <si>
    <t>1700597147</t>
  </si>
  <si>
    <t>138</t>
  </si>
  <si>
    <t>734193116</t>
  </si>
  <si>
    <t>Ostatní přírubové armatury klapky mezipřírubové uzavírací PN 16 do 120°C disk tvárná litina DN 80</t>
  </si>
  <si>
    <t>1463754144</t>
  </si>
  <si>
    <t>139</t>
  </si>
  <si>
    <t>734193117</t>
  </si>
  <si>
    <t>Ostatní přírubové armatury klapky mezipřírubové uzavírací PN 16 do 120°C disk tvárná litina DN 100</t>
  </si>
  <si>
    <t>-1193106682</t>
  </si>
  <si>
    <t>140</t>
  </si>
  <si>
    <t>734193119</t>
  </si>
  <si>
    <t>Ostatní přírubové armatury klapky mezipřírubové uzavírací PN 16 do 120°C disk tvárná litina DN 150</t>
  </si>
  <si>
    <t>-217197680</t>
  </si>
  <si>
    <t>141</t>
  </si>
  <si>
    <t>734193120</t>
  </si>
  <si>
    <t>Ostatní přírubové armatury klapky mezipřírubové uzavírací PN 16 do 120°C disk tvárná litina DN 200</t>
  </si>
  <si>
    <t>-2038375316</t>
  </si>
  <si>
    <t>142</t>
  </si>
  <si>
    <t>734193136R</t>
  </si>
  <si>
    <t>Ostatní přírubové armatury zpětné klapky mezipřírubové PN 16 do 120°C disk tvárná litina DN 80</t>
  </si>
  <si>
    <t>168601113</t>
  </si>
  <si>
    <t>143</t>
  </si>
  <si>
    <t>734193137R</t>
  </si>
  <si>
    <t>Ostatní přírubové armatury zpětné klapky mezipřírubové PN 16 do 120°C disk tvárná litina DN 100</t>
  </si>
  <si>
    <t>574977894</t>
  </si>
  <si>
    <t>144</t>
  </si>
  <si>
    <t>734193139R</t>
  </si>
  <si>
    <t>Ostatní přírubové armatury zpětné klapky mezipřírubové PN 16 do 120°C disk tvárná litina DN 150</t>
  </si>
  <si>
    <t>2021197480</t>
  </si>
  <si>
    <t>145</t>
  </si>
  <si>
    <t>734209118</t>
  </si>
  <si>
    <t>Montáž závitových armatur se 2 závity G 2 (DN 50)</t>
  </si>
  <si>
    <t>2054781545</t>
  </si>
  <si>
    <t>146</t>
  </si>
  <si>
    <t>55100010</t>
  </si>
  <si>
    <t>pojistný ventil - ot. tlak 5,5 bar(g)</t>
  </si>
  <si>
    <t>-560432201</t>
  </si>
  <si>
    <t>147</t>
  </si>
  <si>
    <t>734211120</t>
  </si>
  <si>
    <t>Ventily odvzdušňovací závitové automatické PN 14 do 120°C G 1/2</t>
  </si>
  <si>
    <t>130166928</t>
  </si>
  <si>
    <t>148</t>
  </si>
  <si>
    <t>734291123</t>
  </si>
  <si>
    <t>Ostatní armatury kohouty plnicí a vypouštěcí PN 10 do 90°C G 1/2</t>
  </si>
  <si>
    <t>999953558</t>
  </si>
  <si>
    <t>149</t>
  </si>
  <si>
    <t>734292714</t>
  </si>
  <si>
    <t>Ostatní armatury kulové kohouty PN 42 do 185°C přímé vnitřní závit G 3/4</t>
  </si>
  <si>
    <t>1135286083</t>
  </si>
  <si>
    <t>150</t>
  </si>
  <si>
    <t>734292715</t>
  </si>
  <si>
    <t>Ostatní armatury kulové kohouty PN 42 do 185°C přímé vnitřní závit G 1</t>
  </si>
  <si>
    <t>1700479484</t>
  </si>
  <si>
    <t>6+4</t>
  </si>
  <si>
    <t>151</t>
  </si>
  <si>
    <t>734411127</t>
  </si>
  <si>
    <t>Teploměry technické s pevným stonkem a jímkou zadní připojení (axiální) průměr 100 mm délka stonku 100 mm</t>
  </si>
  <si>
    <t>-828663259</t>
  </si>
  <si>
    <t>152</t>
  </si>
  <si>
    <t>734411601</t>
  </si>
  <si>
    <t>Teploměry technické ochranné jímky se závitem do G 1</t>
  </si>
  <si>
    <t>123806065</t>
  </si>
  <si>
    <t>153</t>
  </si>
  <si>
    <t>734494121</t>
  </si>
  <si>
    <t>Měřicí armatury návarky s metrickým závitem M 20x1,5 délky do 220 mm</t>
  </si>
  <si>
    <t>-204968637</t>
  </si>
  <si>
    <t xml:space="preserve">Poznámka k souboru cen:
1. V cenách -9211 až -9213 je započtena montáž návarků přivařením; jejich dodávka se oceňuje ve specifikaci pouze v případech, kdy návarky nejsou součástí dodávky zařízení.
</t>
  </si>
  <si>
    <t>154</t>
  </si>
  <si>
    <t>998734101</t>
  </si>
  <si>
    <t>Přesun hmot pro armatury stanovený z hmotnosti přesunovaného materiálu vodorovná dopravní vzdálenost do 50 m v objektech výšky do 6 m</t>
  </si>
  <si>
    <t>286883336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</si>
  <si>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</si>
  <si>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</si>
  <si>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</si>
  <si>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155</t>
  </si>
  <si>
    <t>767995111</t>
  </si>
  <si>
    <t>Montáž ostatních atypických zámečnických konstrukcí hmotnosti do 5 kg</t>
  </si>
  <si>
    <t>kg</t>
  </si>
  <si>
    <t>-1126794964</t>
  </si>
  <si>
    <t xml:space="preserve">Poznámka k souboru cen:
1. Určení cen se řídí hmotností jednotlivě montovaného dílu konstrukce.
</t>
  </si>
  <si>
    <t>105,00 "OK1</t>
  </si>
  <si>
    <t>32,00*5 "OK2</t>
  </si>
  <si>
    <t>8,00*2 "OK3</t>
  </si>
  <si>
    <t>156</t>
  </si>
  <si>
    <t>55343900</t>
  </si>
  <si>
    <t>drobné pomocné kostrukce pozinkované</t>
  </si>
  <si>
    <t>117773240</t>
  </si>
  <si>
    <t>157</t>
  </si>
  <si>
    <t>767996702</t>
  </si>
  <si>
    <t>Demontáž ostatních zámečnických konstrukcí o hmotnosti jednotlivých dílů řezáním přes 50 do 100 kg</t>
  </si>
  <si>
    <t>249174327</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</si>
  <si>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</si>
  <si>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 xml:space="preserve">720"armatury,čerpadla, </t>
  </si>
  <si>
    <t>1720"potrubí vč.izolace a uložení</t>
  </si>
  <si>
    <t>158</t>
  </si>
  <si>
    <t>998767102</t>
  </si>
  <si>
    <t>Přesun hmot pro zámečnické konstrukce stanovený z hmotnosti přesunovaného materiálu vodorovná dopravní vzdálenost do 50 m v objektech výšky přes 6 do 12 m</t>
  </si>
  <si>
    <t>-105101529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</si>
  <si>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</si>
  <si>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</si>
  <si>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</si>
  <si>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159</t>
  </si>
  <si>
    <t>783314101</t>
  </si>
  <si>
    <t>Základní nátěr zámečnických konstrukcí jednonásobný syntetický</t>
  </si>
  <si>
    <t>932379678</t>
  </si>
  <si>
    <t>30,00*2</t>
  </si>
  <si>
    <t>160</t>
  </si>
  <si>
    <t>783317101</t>
  </si>
  <si>
    <t>Krycí nátěr (email) zámečnických konstrukcí jednonásobný syntetický standardní</t>
  </si>
  <si>
    <t>-1494694833</t>
  </si>
  <si>
    <t xml:space="preserve">f2 </t>
  </si>
  <si>
    <t>161</t>
  </si>
  <si>
    <t>783614561</t>
  </si>
  <si>
    <t>Základní nátěr armatur a kovových potrubí jednonásobný potrubí přes DN 50 do DN 100 mm syntetický</t>
  </si>
  <si>
    <t>-1446580773</t>
  </si>
  <si>
    <t>"pod izolaci</t>
  </si>
  <si>
    <t>(0,60+28,30+44,90)*2</t>
  </si>
  <si>
    <t>162</t>
  </si>
  <si>
    <t>783614571</t>
  </si>
  <si>
    <t>Základní nátěr armatur a kovových potrubí jednonásobný potrubí přes DN 100 do DN 150 mm syntetický</t>
  </si>
  <si>
    <t>1637178380</t>
  </si>
  <si>
    <t>(9,00+39,60)*2</t>
  </si>
  <si>
    <t>163</t>
  </si>
  <si>
    <t>783614581</t>
  </si>
  <si>
    <t>Základní nátěr armatur a kovových potrubí jednonásobný potrubí přes DN 150 do DN 200 mm syntetický</t>
  </si>
  <si>
    <t>1545168238</t>
  </si>
  <si>
    <t>(20,40)*2</t>
  </si>
  <si>
    <t>HZS</t>
  </si>
  <si>
    <t>Hodinové zúčtovací sazby</t>
  </si>
  <si>
    <t>164</t>
  </si>
  <si>
    <t>HZS1291</t>
  </si>
  <si>
    <t>Hodinové zúčtovací sazby profesí HSV zemní a pomocné práce pomocný stavební dělník</t>
  </si>
  <si>
    <t>hod</t>
  </si>
  <si>
    <t>-2008062623</t>
  </si>
  <si>
    <t>"vyčištění vpustí</t>
  </si>
  <si>
    <t>165</t>
  </si>
  <si>
    <t>HZS1301</t>
  </si>
  <si>
    <t>Hodinové zúčtovací sazby profesí HSV provádění konstrukcí zedník</t>
  </si>
  <si>
    <t>334062491</t>
  </si>
  <si>
    <t>"stavební přípomoce</t>
  </si>
  <si>
    <t>166</t>
  </si>
  <si>
    <t>HZS2132</t>
  </si>
  <si>
    <t>Hodinové zúčtovací sazby profesí PSV provádění stavebních konstrukcí zámečník odborný</t>
  </si>
  <si>
    <t>-727533434</t>
  </si>
  <si>
    <t>"Přesun stávajícího plošinového žebříku, vč. úprav na zábradlí</t>
  </si>
  <si>
    <t>167</t>
  </si>
  <si>
    <t>HZS3112</t>
  </si>
  <si>
    <t>Hodinové zúčtovací sazby montáží technologických zařízení při externích montážích montér potrubí odborný</t>
  </si>
  <si>
    <t>-119628743</t>
  </si>
  <si>
    <t>"Demontáž stávající spalinové trasy vč. komínů a zaskládkování odpadu</t>
  </si>
  <si>
    <t>OST</t>
  </si>
  <si>
    <t>Ostatní</t>
  </si>
  <si>
    <t>168</t>
  </si>
  <si>
    <t>1003</t>
  </si>
  <si>
    <t>Proplach potrubních rozvodů, včetně vyčištění všech filtrů</t>
  </si>
  <si>
    <t>262144</t>
  </si>
  <si>
    <t>-580096380</t>
  </si>
  <si>
    <t>169</t>
  </si>
  <si>
    <t>1004</t>
  </si>
  <si>
    <t>Vypouštění systému,vč.pitné vody</t>
  </si>
  <si>
    <t>1594253037</t>
  </si>
  <si>
    <t>170</t>
  </si>
  <si>
    <t>1005</t>
  </si>
  <si>
    <t>Napouštění systému, včetně odvzdušnění vč.pitné vody</t>
  </si>
  <si>
    <t>1464722472</t>
  </si>
  <si>
    <t>171</t>
  </si>
  <si>
    <t>1006</t>
  </si>
  <si>
    <t>Uvedení plynových kotlů do provozu, včetně seřízení</t>
  </si>
  <si>
    <t>-294138675</t>
  </si>
  <si>
    <t>172</t>
  </si>
  <si>
    <t>1007</t>
  </si>
  <si>
    <t>Zaregulování</t>
  </si>
  <si>
    <t>2097758534</t>
  </si>
  <si>
    <t>173</t>
  </si>
  <si>
    <t>1007.1</t>
  </si>
  <si>
    <t>Návrh provozního řádu</t>
  </si>
  <si>
    <t>-2144681340</t>
  </si>
  <si>
    <t>32,00</t>
  </si>
  <si>
    <t>174</t>
  </si>
  <si>
    <t>1008</t>
  </si>
  <si>
    <t>Výchozí revize kotelny</t>
  </si>
  <si>
    <t>1201277778</t>
  </si>
  <si>
    <t>175</t>
  </si>
  <si>
    <t>1009</t>
  </si>
  <si>
    <t xml:space="preserve">Výchozí revize </t>
  </si>
  <si>
    <t>443576319</t>
  </si>
  <si>
    <t>176</t>
  </si>
  <si>
    <t>1011</t>
  </si>
  <si>
    <t>Měření emisi</t>
  </si>
  <si>
    <t>-962810303</t>
  </si>
  <si>
    <t>177</t>
  </si>
  <si>
    <t>1012</t>
  </si>
  <si>
    <t>Měření hluku</t>
  </si>
  <si>
    <t>857428500</t>
  </si>
  <si>
    <t>178</t>
  </si>
  <si>
    <t>1017</t>
  </si>
  <si>
    <t>Provozní zkouška (dilatační + topná) dle ČSN 06 0310</t>
  </si>
  <si>
    <t>112604829</t>
  </si>
  <si>
    <t>179</t>
  </si>
  <si>
    <t>1018</t>
  </si>
  <si>
    <t>Funkční zkoušky</t>
  </si>
  <si>
    <t>-877478386</t>
  </si>
  <si>
    <t>180</t>
  </si>
  <si>
    <t>1019</t>
  </si>
  <si>
    <t>Zkušební provoz</t>
  </si>
  <si>
    <t>-303009045</t>
  </si>
  <si>
    <t>181</t>
  </si>
  <si>
    <t>1028</t>
  </si>
  <si>
    <t>Zaškolení obsluhy</t>
  </si>
  <si>
    <t>-573937259</t>
  </si>
  <si>
    <t>182</t>
  </si>
  <si>
    <t>1029</t>
  </si>
  <si>
    <t>Fotodokumentace</t>
  </si>
  <si>
    <t>-1300805149</t>
  </si>
  <si>
    <t>U</t>
  </si>
  <si>
    <t>Upozornění</t>
  </si>
  <si>
    <t>183</t>
  </si>
  <si>
    <t>Pro stanovení nabídkové ceny za dílo, nebo jeho část, je rozhodující veškerá výkresová dokumentace výkazy, výpisy materiálů, technická zpráva, statický výpočet. Dodavatel si musí provést vlastní specifikaci pro stanovení nákladů. V případě nejasností možno kontaktovat projektanta, který doplní  se souhlasem zadavatele veškeré potřebné informace, nutné pro zodpovědné stanovení nabídkové ceny.</t>
  </si>
  <si>
    <t>-1092113099</t>
  </si>
  <si>
    <t>P</t>
  </si>
  <si>
    <t>Poznámka k položce:
Pro stanovení nabídkové ceny za dílo, nebo jeho část, je rozhodující veškerá výkresová dokumentace výkazy, výpisy materiálů, technická zpráva, statický výpočet. Dodavatel si musí provést vlastní specifikaci pro stanovení nákladů. V případě nejasností možno kontaktovat projektanta, který doplní  se souhlasem zadavatele veškeré potřebné informace, nutné pro zodpovědné stanovení nabídkové ceny.</t>
  </si>
  <si>
    <t>184</t>
  </si>
  <si>
    <t>Nabídková cena musí zahrnovat nejen přípravu, dodávku, dopravu a montáž, ale i veškeré související náklady, spojené s realizací, od zadání po předání stavby do užívání, včetně nákladů na koordinaci, uvedení do provozu, dokončovací práce, údržbu do doby předání, potřebné zkoušky a atesty, odstranění závad, předání dokladů o skutečném provedení, dokladů nutných pro kolaudační řízení aj.</t>
  </si>
  <si>
    <t>644847716</t>
  </si>
  <si>
    <t>Poznámka k položce:
Nabídková cena musí zahrnovat nejen přípravu, dodávku, dopravu a montáž, ale i veškeré související náklady, spojené s realizací, od zadání po předání stavby do užívání, včetně nákladů na koordinaci, uvedení do provozu, dokončovací práce, údržbu do doby předání, potřebné zkoušky a atesty, odstranění závad, předání dokladů o skutečném provedení, dokladů nutných pro kolaudační řízení aj.</t>
  </si>
  <si>
    <t>185</t>
  </si>
  <si>
    <t>Součástí nabídkové ceny je rovněž tzv. dodavatelská příprava stavby a dodavatelská dokumentace, kterou je nutno předložit technickému dozoru investora, případně zástupci projektanta.</t>
  </si>
  <si>
    <t>827559793</t>
  </si>
  <si>
    <t>Poznámka k položce:
Součástí nabídkové ceny je rovněž tzv. dodavatelská příprava stavby a dodavatelská dokumentace, kterou je nutno předložit technickému dozoru investora, případně zástupci projektanta.</t>
  </si>
  <si>
    <t>186</t>
  </si>
  <si>
    <t>Bude-li dodavatel poskytovat projektovou dokumentaci k ocenění svým subdodavatelům, je nutno jej seznámit se všemi skutečnostmi a podmínkami, určenými pro stanovení celkových nákladů i jednotkové ceny.</t>
  </si>
  <si>
    <t>1034233526</t>
  </si>
  <si>
    <t>Poznámka k položce:
Bude-li dodavatel poskytovat projektovou dokumentaci k ocenění svým subdodavatelům, je nutno jej seznámit se všemi skutečnostmi a podmínkami, určenými pro stanovení celkových nákladů i jednotkové ceny.</t>
  </si>
  <si>
    <t>187</t>
  </si>
  <si>
    <t>Dodavatel je povinen podrobně prostudovat předloženou projektovou dokumentaci. Pokud dodavatel na základě svých odborných zkušeností zjistí, že v projektové dokumentaci není některá činnost či položka nutná pro dokončení předmětného díla uvedena, je povinen ji doplnit  do nabídky a ocenit ji.</t>
  </si>
  <si>
    <t>-129003053</t>
  </si>
  <si>
    <t>Poznámka k položce:
Dodavatel je povinen podrobně prostudovat předloženou projektovou dokumentaci. Pokud dodavatel na základě svých odborných zkušeností zjistí, že v projektové dokumentaci není některá činnost či položka nutná pro dokončení předmětného díla uvedena, je povinen ji doplnit  do nabídky a ocenit ji.</t>
  </si>
  <si>
    <t>f1</t>
  </si>
  <si>
    <t>nátěr potrubí</t>
  </si>
  <si>
    <t>134,6</t>
  </si>
  <si>
    <t>3,2</t>
  </si>
  <si>
    <t>f3</t>
  </si>
  <si>
    <t>natěr potrubí 50</t>
  </si>
  <si>
    <t>21,4</t>
  </si>
  <si>
    <t>b - DPS 01.02 - Plynová odběrná zařízení</t>
  </si>
  <si>
    <t xml:space="preserve">    723 - Zdravotechnika - vnitřní plynovod</t>
  </si>
  <si>
    <t>-1816425532</t>
  </si>
  <si>
    <t>30,00*1,50</t>
  </si>
  <si>
    <t>998021021</t>
  </si>
  <si>
    <t>Přesun hmot pro haly občanské výstavby, výrobu a služby s nosnou svislou konstrukcí zděnou nebo betonovou monolitickou vodorovná dopravní vzdálenost do 100 m, pro haly výšky do 20 m</t>
  </si>
  <si>
    <t>1367755085</t>
  </si>
  <si>
    <t xml:space="preserve">Poznámka k souboru cen:
1. Přesun hmot s omezením mechanizace lze ocenit cenami 998 01-7001 až -7006 a ruční přesun hmot cenami 998 01-8001 až -8011 souboru cen 998 01-Přesun hmot po budovy.
</t>
  </si>
  <si>
    <t>723</t>
  </si>
  <si>
    <t>Zdravotechnika - vnitřní plynovod</t>
  </si>
  <si>
    <t>723111202</t>
  </si>
  <si>
    <t>Potrubí z ocelových trubek závitových černých spojovaných svařováním, bezešvých DN 15,materiál P235 TR2</t>
  </si>
  <si>
    <t>1027725645</t>
  </si>
  <si>
    <t>28,90+19,00</t>
  </si>
  <si>
    <t>723111204</t>
  </si>
  <si>
    <t>Potrubí z ocelových trubek závitových černých spojovaných svařováním, bezešvých DN 25,materiál P235 TR2</t>
  </si>
  <si>
    <t>1468924056</t>
  </si>
  <si>
    <t>34,80</t>
  </si>
  <si>
    <t>723111207</t>
  </si>
  <si>
    <t>Potrubí z ocelových trubek závitových černých spojovaných svařováním, bezešvých DN 50 materiál P235 TR2</t>
  </si>
  <si>
    <t>-224812421</t>
  </si>
  <si>
    <t>723150313</t>
  </si>
  <si>
    <t>Potrubí z ocelových trubek hladkých černých spojovaných svařováním tvářených za tepla Ø 76,1/2,9,materiál P235TR2</t>
  </si>
  <si>
    <t>1768233672</t>
  </si>
  <si>
    <t>10,70</t>
  </si>
  <si>
    <t>723150344</t>
  </si>
  <si>
    <t>Potrubí z ocelových trubek hladkých redukce - zhotovení kováním přes 1 DN DN 65/40,materiál P235TR2</t>
  </si>
  <si>
    <t>241288172</t>
  </si>
  <si>
    <t>723150344R</t>
  </si>
  <si>
    <t>Potrubí z ocelových trubek hladkých redukce - zhotovení kováním přes 1 DN DN 65/ 50</t>
  </si>
  <si>
    <t>1616914318</t>
  </si>
  <si>
    <t>723221304</t>
  </si>
  <si>
    <t>Armatury s jedním závitem ventily vzorkovací rohové PN 16 vnitřní závit G 1/2</t>
  </si>
  <si>
    <t>114535315</t>
  </si>
  <si>
    <t>723231162</t>
  </si>
  <si>
    <t>Armatury se dvěma závity kohouty kulové PN 42 do 185°C plnoprůtokové vnitřní závit těžká řada G 1/2</t>
  </si>
  <si>
    <t>-2050517025</t>
  </si>
  <si>
    <t xml:space="preserve">Poznámka k souboru cen:
1. Cenami -9101 až -9108 nelze oceňovat montáž středotlakých regulátorů nebo jejich souprav.
2. V cenách -4351 a -4352 je upevňovací spojovací materiál součástí dodávky skříňky a soklu.
</t>
  </si>
  <si>
    <t>723231166</t>
  </si>
  <si>
    <t>Armatury se dvěma závity kohouty kulové PN 42 do 185°C plnoprůtokové vnitřní závit těžká řada G 1 1/2</t>
  </si>
  <si>
    <t>-1645630891</t>
  </si>
  <si>
    <t>998723101</t>
  </si>
  <si>
    <t>Přesun hmot pro vnitřní plynovod stanovený z hmotnosti přesunovaného materiálu vodorovná dopravní vzdálenost do 50 m v objektech výšky do 6 m</t>
  </si>
  <si>
    <t>878122426</t>
  </si>
  <si>
    <t xml:space="preserve">Nový plynový hořák vč.jeho montáže i montáže příslušenství
 Parametry nového hořáku kotle K1: 
• Výkon hořáku 1580 kW
• Výkon kotle s novým hořákem 1470 kW
• Uvažovaná účinnost kotle 93% (bez spalinového výměníku)
• Připojovací tlak plynu 11 kPa
• Spotřeba plynu 160 Nm3/h
• Emise NOx: &lt;80 mg/Nm3
• Emise CO: &lt;50 mg/Nm3
• Elektrické údaje:
o silové napětí 230V
o frekvence 50 Hz
o celkový příkon do 5 kW (včetně ventilátoru hořáku)
- Plynový hořák bude se speciální míchacím zařízením system pro extra nízkou emisi NOx a CO. Hořák s kompaktním tělem z lehké slitiny s integrovaným vysoce výkonným ventilátorem a el.motorem, výkon motoru 4,5 kW, regulace výkonu plynulá při použití modulačního a dvoustupňová při použití stupňového regulátoru výkonu. Ovládání poměru plyn vzduch je ovládané elektronicky řízenými servopohony pro vzduchovou a plynovou klapku s exaktní kontrolou polohy. Spalovací program je řízen a jištěn procesorově s ovládáním a signalizací průběhu programu na zabudovaném displeji hořáku včetně seřizování a nastavování regulačního rozsahu. Automatická kontrola těsnosti plynových armatur je integrována do manageru spalování hořáku. Mikroprocesorem ovládaný manager spalování slouží k ovládání, regulaci a kontrole všech funkcí hořáku. Hlídání min. tlaku vzduchu a plynu, vysokonapěťové elektronické zapalování paliva. Integrovaný tlumič hluku v prostoru sání vzduchu hořáku. Obslužná a zobrazovací jednotka s jednořádkovým digitálním displejem pro digitální manager spalování s rozhraním e-Bus. Kompletní elektroovládání zabudované v těle hořáku na levé straně.Umístění a montáž armatur, hlídače tlaku pro kontrolu těsnosti a hlídače tlaku plynu vpravo. Plynové armatury R 2" sestávající se ze dvou elektromagnetických ventilů třídy "A" ve společném tělese, čidla min. tlaku plynu, oblouku, přechodových a spojovacích dílů.
 - Vybavení hořáku pro konektorové propojení regulačních prvků kotle pomocí 7 a 4 polových konektorů s elektroovládáním hořáku včetně příslušných protikusů.
- Stabilisační regulátor tlaku plynu typu FRS 520, závitové provedení s vnitřním závitem R 2", vstupní tlak max. 50 kPa, žluté zatěžovací pero, výstupní tlak 3-7 kPa.
- Plynový závitový filtr, prov. tlak max. 50 kPa, provedení s vnitř. závitem R 2"
- Plynový závitový kulový kohout typ 984-D, s vnitřním závitem R 2", provoz. tlak max. 100 kPa, těsnění teflon.
- Frekvenční měnič otáček motoru ventilátoru umístěný na motoru hořáku. Regulace otáček musí dosahovat, obzvláště při minimálním výkonu hořáku, snížení elektrického příkonu, stejně jako zřetelné snížení hladiny hluku.
</t>
  </si>
  <si>
    <t>-1668625726</t>
  </si>
  <si>
    <t>731101001R</t>
  </si>
  <si>
    <t>Plynový regulační řada hořáku
Plynová regulační řada hořáku obsahuje: 
– Stabilizační regulátor tlaku plynu, závitové provedení s vnitřním závitem R2", vstupní tlak max. 50 kPa, výstupní tlak 3 - 7 kPa
– Plynový závitový filtr s vnitřním závitem R2"
– Plynový závitový kulový kohout s vnitřním závitem R2"</t>
  </si>
  <si>
    <t>560349166</t>
  </si>
  <si>
    <t>731101002R</t>
  </si>
  <si>
    <t xml:space="preserve">Frekvenční měnič
Frekvenční měnič otáček motoru ventilátoru umístěný na motoru hořáku.
</t>
  </si>
  <si>
    <t>72617732</t>
  </si>
  <si>
    <t>731101003R</t>
  </si>
  <si>
    <t>Tlumič hluku pro hořák provedený s úplným zakrytím hořáku</t>
  </si>
  <si>
    <t>-1452933762</t>
  </si>
  <si>
    <t>998731102</t>
  </si>
  <si>
    <t>Přesun hmot pro kotelny stanovený z hmotnosti přesunovaného materiálu vodorovná dopravní vzdálenost do 50 m v objektech výšky přes 6 do 12 m</t>
  </si>
  <si>
    <t>CS ÚRS 2019 02</t>
  </si>
  <si>
    <t>-371821355</t>
  </si>
  <si>
    <t>1438883869</t>
  </si>
  <si>
    <t>28300000</t>
  </si>
  <si>
    <t>1852178984</t>
  </si>
  <si>
    <t>-467886912</t>
  </si>
  <si>
    <t>734421102R</t>
  </si>
  <si>
    <t>Tlakoměry s pevným stonkem a zpětnou klapkou spodní připojení (radiální) tlaku 0–16 bar průměru 100 mm</t>
  </si>
  <si>
    <t>-1279714729</t>
  </si>
  <si>
    <t>-792248364</t>
  </si>
  <si>
    <t>-1857576022</t>
  </si>
  <si>
    <t>52737433</t>
  </si>
  <si>
    <t>50,00</t>
  </si>
  <si>
    <t>drobné pomocné kostrukce</t>
  </si>
  <si>
    <t>1483328313</t>
  </si>
  <si>
    <t>767995113</t>
  </si>
  <si>
    <t>Montáž ostatních atypických zámečnických konstrukcí hmotnosti přes 10 do 20 kg</t>
  </si>
  <si>
    <t>-1408400119</t>
  </si>
  <si>
    <t>55343901</t>
  </si>
  <si>
    <t>deska pro montáž hořáku</t>
  </si>
  <si>
    <t>1696809897</t>
  </si>
  <si>
    <t>767996701</t>
  </si>
  <si>
    <t>Demontáž ostatních zámečnických konstrukcí o hmotnosti jednotlivých dílů řezáním do 50 kg</t>
  </si>
  <si>
    <t>-455623633</t>
  </si>
  <si>
    <t>"potrubí</t>
  </si>
  <si>
    <t>120,00</t>
  </si>
  <si>
    <t>"armatury</t>
  </si>
  <si>
    <t>998767101</t>
  </si>
  <si>
    <t>Přesun hmot pro zámečnické konstrukce stanovený z hmotnosti přesunovaného materiálu vodorovná dopravní vzdálenost do 50 m v objektech výšky do 6 m</t>
  </si>
  <si>
    <t>1800158808</t>
  </si>
  <si>
    <t>-297963939</t>
  </si>
  <si>
    <t>0,050*32*2</t>
  </si>
  <si>
    <t>-1930221832</t>
  </si>
  <si>
    <t>783614551</t>
  </si>
  <si>
    <t>Základní nátěr armatur a kovových potrubí jednonásobný potrubí do DN 50 mm syntetický</t>
  </si>
  <si>
    <t>1499555015</t>
  </si>
  <si>
    <t>(28,90+34,80+3,60)*2</t>
  </si>
  <si>
    <t>-202299949</t>
  </si>
  <si>
    <t>(10,70)*2</t>
  </si>
  <si>
    <t>783617601</t>
  </si>
  <si>
    <t>Krycí nátěr (email) armatur a kovových potrubí potrubí do DN 50 mm jednonásobný syntetický standardní</t>
  </si>
  <si>
    <t>-983136765</t>
  </si>
  <si>
    <t xml:space="preserve">f1 </t>
  </si>
  <si>
    <t>783617621</t>
  </si>
  <si>
    <t>Krycí nátěr (email) armatur a kovových potrubí potrubí přes DN 50 do DN 100 mm jednonásobný syntetický standardní</t>
  </si>
  <si>
    <t>563379433</t>
  </si>
  <si>
    <t xml:space="preserve">f3 </t>
  </si>
  <si>
    <t>HZS1302</t>
  </si>
  <si>
    <t>Hodinové zúčtovací sazby profesí HSV provádění konstrukcí zedník specialista</t>
  </si>
  <si>
    <t>-1019357901</t>
  </si>
  <si>
    <t>"stavební přípomoc</t>
  </si>
  <si>
    <t>1707460273</t>
  </si>
  <si>
    <t>"demontáž stávajícího plynového hořáku</t>
  </si>
  <si>
    <t>1000b</t>
  </si>
  <si>
    <t>Uvedení do provozu - napouštění plynem dle ČSN EN 1775 a ČSN EN 15001</t>
  </si>
  <si>
    <t>-1647591650</t>
  </si>
  <si>
    <t>1001</t>
  </si>
  <si>
    <t>Odplynění potrubí, profuk vzduchem, inertizace dusíkem</t>
  </si>
  <si>
    <t>367229564</t>
  </si>
  <si>
    <t>1002</t>
  </si>
  <si>
    <t>Vizuální kontrola svarů 100% dle ČSN EN ISO 17 637 a ČSN EN 13018</t>
  </si>
  <si>
    <t>-1851404901</t>
  </si>
  <si>
    <t>Kontrola obvodových svarů: 100% radiografickou zkouškou dle ČSN EN ISO 5579 a ČSN EN ISO 17636 + vyhodnocení dle ČSN EN ISO 10675-1 – Stupeň přípustnosti 2</t>
  </si>
  <si>
    <t>hzs</t>
  </si>
  <si>
    <t>2137386812</t>
  </si>
  <si>
    <t>Provozní zkoušky ČSN EN 1775</t>
  </si>
  <si>
    <t>314611171</t>
  </si>
  <si>
    <t xml:space="preserve">Výchozí revize plynovodu </t>
  </si>
  <si>
    <t>98788554</t>
  </si>
  <si>
    <t>-1648637003</t>
  </si>
  <si>
    <t>1980943298</t>
  </si>
  <si>
    <t>-1172684952</t>
  </si>
  <si>
    <t>964279602</t>
  </si>
  <si>
    <t>2084644551</t>
  </si>
  <si>
    <t>-388425069</t>
  </si>
  <si>
    <t>-1693027114</t>
  </si>
  <si>
    <t>c - DPS 01.03 - MaR</t>
  </si>
  <si>
    <t>D13 - Elektromontáže</t>
  </si>
  <si>
    <t xml:space="preserve">    D14 - ROZVADĚČ DT1</t>
  </si>
  <si>
    <t xml:space="preserve">    D15 - KABEL STÍNĚNÝ  dodávka a montáž</t>
  </si>
  <si>
    <t xml:space="preserve">    D16 - KABEL SILOVÝ,IZOLACE PVC dodávka a montáž</t>
  </si>
  <si>
    <t xml:space="preserve">    D17 - UKONCENI KABELU dodávka a montáž</t>
  </si>
  <si>
    <t xml:space="preserve">    D18 - KABELOVÉ TRASY dodávka a montáž</t>
  </si>
  <si>
    <t xml:space="preserve">    D19 - UZEMNĚNÍ, OCHRANNÉ POSPOJENÍ dodávka a montáž</t>
  </si>
  <si>
    <t xml:space="preserve">    D20 - HODINOVÉ ZÚČTOVACÍ SAZBY</t>
  </si>
  <si>
    <t xml:space="preserve">    D21 - PROVEDENI REVIZNICH ZKOUSEK DLE ČSN 331500 </t>
  </si>
  <si>
    <t xml:space="preserve">    D22 - OSTATNÍ SLUŽBY</t>
  </si>
  <si>
    <t>M - Práce a dodávky M</t>
  </si>
  <si>
    <t xml:space="preserve">    D5 - Řídící systém - dodávka + montáž</t>
  </si>
  <si>
    <t xml:space="preserve">      D7 - Snímače teploty- dodávka a montáž</t>
  </si>
  <si>
    <t xml:space="preserve">      D8 - Nerez.jímka pro snímač teplot- dodávka a montáž</t>
  </si>
  <si>
    <t xml:space="preserve">      D9 - Snímače tlaku - dodávka a montáž</t>
  </si>
  <si>
    <t xml:space="preserve">      D10 - Poruchová signalizace - dodávka a montáž</t>
  </si>
  <si>
    <t xml:space="preserve">        D11 - Uživatelský software dodávka + montáž</t>
  </si>
  <si>
    <t>D13</t>
  </si>
  <si>
    <t>Elektromontáže</t>
  </si>
  <si>
    <t>D14</t>
  </si>
  <si>
    <t>ROZVADĚČ DT1</t>
  </si>
  <si>
    <t>Pol57</t>
  </si>
  <si>
    <t>Montáž rozvaděče</t>
  </si>
  <si>
    <t>-993155508</t>
  </si>
  <si>
    <t>Pol100</t>
  </si>
  <si>
    <t xml:space="preserve">Rozvaděč DT1 vč.výbavy
Skříňový rozvaděč 800x2000x400mm, IP43, IP20 (vnitřní) kus 1
1-pólový jistič 16A včetně vyp. cívky char.C kus 1
Signálka T6 - červená kus 1
Signálka T6 - bílá kus 1
Resetovací tlačítko T6, barva černá kus 1
Vyrážecí tlačítko T6 barva červená kus 1
Svorka řadová 6mm2 kus 5
Svorka řadová 2.5mm2 kus 210
Vývodka ucpávková kus 98
Lišta DIN-TS35 kus 8
Přepěťová ochrana s VF filtrem, 3. stupeň kus 1
Trafo 230/24V~, 400VA kus 1
Jistič jednopólový, typ B, 6A  kus 1
Jistič jednopólový, typ B, 10A  kus 2
Svorka 230V s pojistkou kus 3
Čtyřpólové relé, cívka 230 V AC + patice  kus 4
Čtyřpólové relé, cívka 24 V AC + patice  kus 40
Zásuvka 230V na DIN lištu kus 2
Vývodka ucpávková kus 95
Pomocný montážní materiál (vodiče, propojovací lišty, můstky, štítky, návlečky) sada 1
</t>
  </si>
  <si>
    <t>-1210163518</t>
  </si>
  <si>
    <t>Pol1</t>
  </si>
  <si>
    <t xml:space="preserve">Rozvaděč RH následuje obsah jednotlivých úprav
Pole č.2  
3-fázový motorový vývod 5,5 kW (přímo s volbou přepnutí na společný FM) kus 3
Přepínač 1-0-2, 10A kus 1
Přepínač 0-1, 10A kus 3
Motor.spínač 9-12A kus 3
Stykač 5,5kW, 230VAC kus 6
Signálka T6 - zelená kus 3
3 fázový vývod, 10A (hořáky kotlů) kus 2
3 fázový vývod, 16A, char.D (hořák kotle K1) kus 1
1 fázový vývod, 6A (automatika kotlů) kus 4
Pole č.3  
1 fázový motorový vývod 6 A, char.C - EC MOTOR (čerpadla T eV primár) kus 2
1 fázový motorový vývod 6 A, char.C (čerpadla TeV nabíjení) kus 2
1 fázový motorový vývod 6 A, char.C (čerpadla ToV primárí) kus 1
1 fázový vývod 20 A, char.B (rozvaděč DT1) kus 1
Přepínač 1-0-2, 10A kus 5
Výkonové relé 2P/16A, 230VAC kus 5
Signálka T6 - zelená kus 5
</t>
  </si>
  <si>
    <t>Mj</t>
  </si>
  <si>
    <t>1581821848</t>
  </si>
  <si>
    <t>D15</t>
  </si>
  <si>
    <t>KABEL STÍNĚNÝ  dodávka a montáž</t>
  </si>
  <si>
    <t>Pol58</t>
  </si>
  <si>
    <t>CYKFY-O 4x2,5</t>
  </si>
  <si>
    <t>1023998537</t>
  </si>
  <si>
    <t>Pol59</t>
  </si>
  <si>
    <t>JYTY 2x1 mm , pevně</t>
  </si>
  <si>
    <t>-1213893429</t>
  </si>
  <si>
    <t>Pol60</t>
  </si>
  <si>
    <t>JYTY 4x1 mm , pevně</t>
  </si>
  <si>
    <t>-838469942</t>
  </si>
  <si>
    <t>Pol61</t>
  </si>
  <si>
    <t>JYTY 7x1 mm , pevně</t>
  </si>
  <si>
    <t>-1305639639</t>
  </si>
  <si>
    <t>Pol62</t>
  </si>
  <si>
    <t>LAM TWIN FTP 4x2x0,8 (Ethernet)</t>
  </si>
  <si>
    <t>85432303</t>
  </si>
  <si>
    <t>Pol63</t>
  </si>
  <si>
    <t>LAM DATAPAR FTP 2x2x0,8 (M-Bus)</t>
  </si>
  <si>
    <t>1917968644</t>
  </si>
  <si>
    <t>D16</t>
  </si>
  <si>
    <t>KABEL SILOVÝ,IZOLACE PVC dodávka a montáž</t>
  </si>
  <si>
    <t>Pol64</t>
  </si>
  <si>
    <t>CYKY-O 2x1.5 , pevně</t>
  </si>
  <si>
    <t>-133333505</t>
  </si>
  <si>
    <t>Pol65</t>
  </si>
  <si>
    <t>CYKY-J 3x1.5 , pevně</t>
  </si>
  <si>
    <t>1452848057</t>
  </si>
  <si>
    <t>Pol66</t>
  </si>
  <si>
    <t>CYKY-J 5x1,5 , pevně</t>
  </si>
  <si>
    <t>1462325595</t>
  </si>
  <si>
    <t>Pol67</t>
  </si>
  <si>
    <t>CYKY-J 7x1,5 , pevně</t>
  </si>
  <si>
    <t>-298444063</t>
  </si>
  <si>
    <t>Pol68</t>
  </si>
  <si>
    <t>CYKY-J 12x1,5, pevně</t>
  </si>
  <si>
    <t>785587759</t>
  </si>
  <si>
    <t>Pol69</t>
  </si>
  <si>
    <t>CYKY-J 3x2.5 , pevně</t>
  </si>
  <si>
    <t>-1150867364</t>
  </si>
  <si>
    <t>Pol70</t>
  </si>
  <si>
    <t>CYKY-O 4x2.5 , pevně</t>
  </si>
  <si>
    <t>1115782164</t>
  </si>
  <si>
    <t>Pol71</t>
  </si>
  <si>
    <t>CYKY-J 5x2,5 , pevně</t>
  </si>
  <si>
    <t>351059755</t>
  </si>
  <si>
    <t>Pol71a</t>
  </si>
  <si>
    <t>CYKY-J 4x2,5 , pevně</t>
  </si>
  <si>
    <t>598119282</t>
  </si>
  <si>
    <t>D17</t>
  </si>
  <si>
    <t>UKONCENI KABELU dodávka a montáž</t>
  </si>
  <si>
    <t>Pol72</t>
  </si>
  <si>
    <t>do7x10 mm2</t>
  </si>
  <si>
    <t>ks</t>
  </si>
  <si>
    <t>1555667720</t>
  </si>
  <si>
    <t>D18</t>
  </si>
  <si>
    <t>KABELOVÉ TRASY dodávka a montáž</t>
  </si>
  <si>
    <t>Pol74</t>
  </si>
  <si>
    <t>Víko kabelového žlabu 62</t>
  </si>
  <si>
    <t>-2001065466</t>
  </si>
  <si>
    <t>Pol73</t>
  </si>
  <si>
    <t>Kabelový žlab děrovaný 50x62</t>
  </si>
  <si>
    <t>1956527588</t>
  </si>
  <si>
    <t>Pol75</t>
  </si>
  <si>
    <t>Podpěra na stěnu 125</t>
  </si>
  <si>
    <t>-1720239806</t>
  </si>
  <si>
    <t>Pol76</t>
  </si>
  <si>
    <t>Elektroinstal.trubka tuhá KOPOS průměr 25mm, sv.šedá, vč.kolen</t>
  </si>
  <si>
    <t>1388739471</t>
  </si>
  <si>
    <t>D19</t>
  </si>
  <si>
    <t>UZEMNĚNÍ, OCHRANNÉ POSPOJENÍ dodávka a montáž</t>
  </si>
  <si>
    <t>Pol77</t>
  </si>
  <si>
    <t>Zemnící pásek FeZn 30 x 4 mm</t>
  </si>
  <si>
    <t>-809431659</t>
  </si>
  <si>
    <t>Pol78</t>
  </si>
  <si>
    <t>Svorka SR03</t>
  </si>
  <si>
    <t>1340840620</t>
  </si>
  <si>
    <t>Pol79</t>
  </si>
  <si>
    <t>Svorka ZSA16</t>
  </si>
  <si>
    <t>244859041</t>
  </si>
  <si>
    <t>Pol80</t>
  </si>
  <si>
    <t>Vodič CY 6 mm2</t>
  </si>
  <si>
    <t>305257542</t>
  </si>
  <si>
    <t>Pol81</t>
  </si>
  <si>
    <t>Pomocný mont.materiál</t>
  </si>
  <si>
    <t>1134583970</t>
  </si>
  <si>
    <t>D20</t>
  </si>
  <si>
    <t>HODINOVÉ ZÚČTOVACÍ SAZBY</t>
  </si>
  <si>
    <t>Pol82</t>
  </si>
  <si>
    <t>Demontáž stávajícího zařízení (rozvaděč RM, periferie, kabely)</t>
  </si>
  <si>
    <t>1948653253</t>
  </si>
  <si>
    <t>Pol83</t>
  </si>
  <si>
    <t>Demontáž vnitřní výzbroje stáv.silového rozvaděče RH</t>
  </si>
  <si>
    <t>-40066801</t>
  </si>
  <si>
    <t>Pol84</t>
  </si>
  <si>
    <t>Koordinace postupu prací s ostatnimi profesemi vč.řešení provizor.stavů</t>
  </si>
  <si>
    <t>1934651774</t>
  </si>
  <si>
    <t>Pol85</t>
  </si>
  <si>
    <t>Příprava ke komplexni zkoušce</t>
  </si>
  <si>
    <t>536051711</t>
  </si>
  <si>
    <t>Pol86</t>
  </si>
  <si>
    <t>Komplexní zkoušky systému</t>
  </si>
  <si>
    <t>1859209269</t>
  </si>
  <si>
    <t>D21</t>
  </si>
  <si>
    <t xml:space="preserve">PROVEDENI REVIZNICH ZKOUSEK DLE ČSN 331500 </t>
  </si>
  <si>
    <t>Pol87</t>
  </si>
  <si>
    <t>Revizní technik</t>
  </si>
  <si>
    <t>1756396860</t>
  </si>
  <si>
    <t>Pol88</t>
  </si>
  <si>
    <t>Vypracování revizní zprávy</t>
  </si>
  <si>
    <t>-1429386602</t>
  </si>
  <si>
    <t>Pol89</t>
  </si>
  <si>
    <t>Spolupráce s reviz. technikem</t>
  </si>
  <si>
    <t>1769883276</t>
  </si>
  <si>
    <t>D22</t>
  </si>
  <si>
    <t>OSTATNÍ SLUŽBY</t>
  </si>
  <si>
    <t>Pol90</t>
  </si>
  <si>
    <t>Zpracování výrobní projektové dokumentace</t>
  </si>
  <si>
    <t>1635442844</t>
  </si>
  <si>
    <t>Pol91</t>
  </si>
  <si>
    <t>Zpracování dokumentace skutečného provedení stavby</t>
  </si>
  <si>
    <t>385628744</t>
  </si>
  <si>
    <t>Pol92</t>
  </si>
  <si>
    <t>Zpracování návodů pro obsluhu</t>
  </si>
  <si>
    <t>879965138</t>
  </si>
  <si>
    <t>Práce a dodávky M</t>
  </si>
  <si>
    <t>D5</t>
  </si>
  <si>
    <t>Řídící systém - dodávka + montáž</t>
  </si>
  <si>
    <t>Pol34</t>
  </si>
  <si>
    <t>Univerzální procesní stanice 88 I/O, Ethernet, web, 2xRS232, 2xRS485</t>
  </si>
  <si>
    <t>1689089821</t>
  </si>
  <si>
    <t>Pol35</t>
  </si>
  <si>
    <t>Kombinovaný modul 30 I/O, protokol Modbus RTU/RS485 galv.odd.</t>
  </si>
  <si>
    <t>1329580231</t>
  </si>
  <si>
    <t>Pol36</t>
  </si>
  <si>
    <t>Modul 8 analogových vstupů, protokol Modbus RTU/RS485 galv.odd.</t>
  </si>
  <si>
    <t>642694170</t>
  </si>
  <si>
    <t>Pol37</t>
  </si>
  <si>
    <t>SoftPLC ovládací panel</t>
  </si>
  <si>
    <t>1793566553</t>
  </si>
  <si>
    <t>Pol38</t>
  </si>
  <si>
    <t>Převodník M-BUS/RS232</t>
  </si>
  <si>
    <t>573906088</t>
  </si>
  <si>
    <t>Pol39</t>
  </si>
  <si>
    <t>Ethernet switch, 8 kanálů</t>
  </si>
  <si>
    <t>592859858</t>
  </si>
  <si>
    <t>D7</t>
  </si>
  <si>
    <t>Snímače teploty- dodávka a montáž</t>
  </si>
  <si>
    <t>Pol40</t>
  </si>
  <si>
    <t>Ni 1000, stonek 150mm</t>
  </si>
  <si>
    <t>-236875244</t>
  </si>
  <si>
    <t>Pol41</t>
  </si>
  <si>
    <t>Ni 1000, stonek 200mm</t>
  </si>
  <si>
    <t>383450074</t>
  </si>
  <si>
    <t>Pol42</t>
  </si>
  <si>
    <t>Ni 1000, stonek 400mm</t>
  </si>
  <si>
    <t>-424700029</t>
  </si>
  <si>
    <t>Pol43</t>
  </si>
  <si>
    <t>Ni 1000, prostorové</t>
  </si>
  <si>
    <t>1214110608</t>
  </si>
  <si>
    <t>Pol44</t>
  </si>
  <si>
    <t>Ni 1000, venkovní</t>
  </si>
  <si>
    <t>-281151227</t>
  </si>
  <si>
    <t>D8</t>
  </si>
  <si>
    <t>Nerez.jímka pro snímač teplot- dodávka a montáž</t>
  </si>
  <si>
    <t>Pol45</t>
  </si>
  <si>
    <t>Délka 150</t>
  </si>
  <si>
    <t>1221281714</t>
  </si>
  <si>
    <t>Pol46</t>
  </si>
  <si>
    <t>Délka 200</t>
  </si>
  <si>
    <t>1265037787</t>
  </si>
  <si>
    <t>Pol47</t>
  </si>
  <si>
    <t>Délka 400</t>
  </si>
  <si>
    <t>-1253030009</t>
  </si>
  <si>
    <t>D9</t>
  </si>
  <si>
    <t>Snímače tlaku - dodávka a montáž</t>
  </si>
  <si>
    <t>Pol48</t>
  </si>
  <si>
    <t>Snímač tlaku 0-10 bar, 0-10V</t>
  </si>
  <si>
    <t>651205734</t>
  </si>
  <si>
    <t>Pol49</t>
  </si>
  <si>
    <t>Diferenční snímač tlaku pro kapaliny a plyny 0…2,5 baru</t>
  </si>
  <si>
    <t>1143082187</t>
  </si>
  <si>
    <t>D10</t>
  </si>
  <si>
    <t>Poruchová signalizace - dodávka a montáž</t>
  </si>
  <si>
    <t>Pol50</t>
  </si>
  <si>
    <t>Snímač hladiny s instalací na DIN lištu, vč.sondy</t>
  </si>
  <si>
    <t>-714059081</t>
  </si>
  <si>
    <t>Pol51</t>
  </si>
  <si>
    <t>Jímkový termostat 0...90°C, nastaveni interní</t>
  </si>
  <si>
    <t>-1728103377</t>
  </si>
  <si>
    <t>Pol52</t>
  </si>
  <si>
    <t>Detektor CO kompatibilní se stáv.ústřednou</t>
  </si>
  <si>
    <t>-843467696</t>
  </si>
  <si>
    <t>D11</t>
  </si>
  <si>
    <t>Uživatelský software dodávka + montáž</t>
  </si>
  <si>
    <t>Pol53</t>
  </si>
  <si>
    <t>Generace bodu regulátoru</t>
  </si>
  <si>
    <t>db</t>
  </si>
  <si>
    <t>-533291013</t>
  </si>
  <si>
    <t>Pol54</t>
  </si>
  <si>
    <t>Test 1:1</t>
  </si>
  <si>
    <t>-883558821</t>
  </si>
  <si>
    <t>Pol55</t>
  </si>
  <si>
    <t>Grafická implementace pro display ovl.panelu</t>
  </si>
  <si>
    <t>-1168644942</t>
  </si>
  <si>
    <t>Pol56</t>
  </si>
  <si>
    <t>Vizualizace bodu regulátoru (cloudový server)</t>
  </si>
  <si>
    <t>-438499172</t>
  </si>
  <si>
    <t>d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</si>
  <si>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</si>
  <si>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</si>
  <si>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</si>
  <si>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</si>
  <si>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</si>
  <si>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</si>
  <si>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VRN1</t>
  </si>
  <si>
    <t>Průzkumné, geodetické a projektové práce</t>
  </si>
  <si>
    <t>013254000</t>
  </si>
  <si>
    <t>Dokumentace skutečného provedení stavby</t>
  </si>
  <si>
    <t>souobor</t>
  </si>
  <si>
    <t>1024</t>
  </si>
  <si>
    <t>-1969910624</t>
  </si>
  <si>
    <t>VRN3</t>
  </si>
  <si>
    <t>Zařízení staveniště</t>
  </si>
  <si>
    <t>030001000</t>
  </si>
  <si>
    <t>-141313391</t>
  </si>
  <si>
    <t>VRN4</t>
  </si>
  <si>
    <t>Inženýrská činnost</t>
  </si>
  <si>
    <t>045002000</t>
  </si>
  <si>
    <t>Kompletační a koordinační činnost</t>
  </si>
  <si>
    <t>851509764</t>
  </si>
  <si>
    <t>VRN7</t>
  </si>
  <si>
    <t>Provozní vlivy</t>
  </si>
  <si>
    <t>070001000</t>
  </si>
  <si>
    <t>345013171</t>
  </si>
  <si>
    <t>SEZNAM FIGUR</t>
  </si>
  <si>
    <t>Výměra</t>
  </si>
  <si>
    <t xml:space="preserve"> a</t>
  </si>
  <si>
    <t>Použití figury:</t>
  </si>
  <si>
    <t>Základní jednonásobný syntetický nátěr zámečnických konstrukcí</t>
  </si>
  <si>
    <t>Krycí jednonásobný syntetický standardní nátěr zámečnických konstrukcí</t>
  </si>
  <si>
    <t xml:space="preserve"> b</t>
  </si>
  <si>
    <t>Základní jednonásobný syntetický nátěr potrubí DN do 50 mm</t>
  </si>
  <si>
    <t>Krycí jednonásobný syntetický nátěr potrubí DN do 50 mm</t>
  </si>
  <si>
    <t>Základní jednonásobný syntetický nátěr potrubí DN do 100 mm</t>
  </si>
  <si>
    <t>Krycí jednonásobný syntetický nátěr potrubí DN do 100 mm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</si>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</sst>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i/>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9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4" fillId="0" borderId="22" xfId="0" applyFont="1" applyBorder="1" applyAlignment="1" applyProtection="1">
      <alignment horizontal="lef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3" fillId="0" borderId="3" xfId="0" applyFont="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locked="0"/>
    </xf>
    <xf numFmtId="4" fontId="13" fillId="0" borderId="0" xfId="0" applyNumberFormat="1" applyFont="1" applyAlignment="1" applyProtection="1">
      <alignment/>
      <protection/>
    </xf>
    <xf numFmtId="0" fontId="13" fillId="0" borderId="3" xfId="0" applyFont="1" applyBorder="1" applyAlignment="1">
      <alignment/>
    </xf>
    <xf numFmtId="0" fontId="13" fillId="0" borderId="14" xfId="0" applyFont="1" applyBorder="1" applyAlignment="1" applyProtection="1">
      <alignment/>
      <protection/>
    </xf>
    <xf numFmtId="0" fontId="13" fillId="0" borderId="0" xfId="0" applyFont="1" applyBorder="1" applyAlignment="1" applyProtection="1">
      <alignment/>
      <protection/>
    </xf>
    <xf numFmtId="166" fontId="13" fillId="0" borderId="0" xfId="0" applyNumberFormat="1" applyFont="1" applyBorder="1" applyAlignment="1" applyProtection="1">
      <alignment/>
      <protection/>
    </xf>
    <xf numFmtId="166" fontId="13" fillId="0" borderId="15" xfId="0" applyNumberFormat="1" applyFont="1" applyBorder="1" applyAlignment="1" applyProtection="1">
      <alignment/>
      <protection/>
    </xf>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119.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buk5a</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Rekonstrukce plynové kotelny Loučka</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Nový Jičín</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3. 7. 2019</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4" t="s">
        <v>25</v>
      </c>
      <c r="D49" s="42"/>
      <c r="E49" s="42"/>
      <c r="F49" s="42"/>
      <c r="G49" s="42"/>
      <c r="H49" s="42"/>
      <c r="I49" s="42"/>
      <c r="J49" s="42"/>
      <c r="K49" s="42"/>
      <c r="L49" s="66" t="str">
        <f>IF(E11="","",E11)</f>
        <v>Město Nový Jičín,Masarykovo nám.1/1,741 01 N.Jičín</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MIOT s.r.o.,Zelená 3062/30,702 00 Ostrava</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Beránek</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ROUND(SUM(AG55:AG58),2)</f>
        <v>0</v>
      </c>
      <c r="AH54" s="103"/>
      <c r="AI54" s="103"/>
      <c r="AJ54" s="103"/>
      <c r="AK54" s="103"/>
      <c r="AL54" s="103"/>
      <c r="AM54" s="103"/>
      <c r="AN54" s="104">
        <f>SUM(AG54,AT54)</f>
        <v>0</v>
      </c>
      <c r="AO54" s="104"/>
      <c r="AP54" s="104"/>
      <c r="AQ54" s="105" t="s">
        <v>19</v>
      </c>
      <c r="AR54" s="106"/>
      <c r="AS54" s="107">
        <f>ROUND(SUM(AS55:AS58),2)</f>
        <v>0</v>
      </c>
      <c r="AT54" s="108">
        <f>ROUND(SUM(AV54:AW54),2)</f>
        <v>0</v>
      </c>
      <c r="AU54" s="109">
        <f>ROUND(SUM(AU55:AU58),5)</f>
        <v>0</v>
      </c>
      <c r="AV54" s="108">
        <f>ROUND(AZ54*L29,2)</f>
        <v>0</v>
      </c>
      <c r="AW54" s="108">
        <f>ROUND(BA54*L30,2)</f>
        <v>0</v>
      </c>
      <c r="AX54" s="108">
        <f>ROUND(BB54*L29,2)</f>
        <v>0</v>
      </c>
      <c r="AY54" s="108">
        <f>ROUND(BC54*L30,2)</f>
        <v>0</v>
      </c>
      <c r="AZ54" s="108">
        <f>ROUND(SUM(AZ55:AZ58),2)</f>
        <v>0</v>
      </c>
      <c r="BA54" s="108">
        <f>ROUND(SUM(BA55:BA58),2)</f>
        <v>0</v>
      </c>
      <c r="BB54" s="108">
        <f>ROUND(SUM(BB55:BB58),2)</f>
        <v>0</v>
      </c>
      <c r="BC54" s="108">
        <f>ROUND(SUM(BC55:BC58),2)</f>
        <v>0</v>
      </c>
      <c r="BD54" s="110">
        <f>ROUND(SUM(BD55:BD58),2)</f>
        <v>0</v>
      </c>
      <c r="BE54" s="6"/>
      <c r="BS54" s="111" t="s">
        <v>71</v>
      </c>
      <c r="BT54" s="111" t="s">
        <v>72</v>
      </c>
      <c r="BU54" s="112" t="s">
        <v>73</v>
      </c>
      <c r="BV54" s="111" t="s">
        <v>74</v>
      </c>
      <c r="BW54" s="111" t="s">
        <v>5</v>
      </c>
      <c r="BX54" s="111" t="s">
        <v>75</v>
      </c>
      <c r="CL54" s="111" t="s">
        <v>19</v>
      </c>
    </row>
    <row r="55" spans="1:91" s="7" customFormat="1" ht="24.7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'a - DPS 01.01 - Technolog...'!J30</f>
        <v>0</v>
      </c>
      <c r="AH55" s="117"/>
      <c r="AI55" s="117"/>
      <c r="AJ55" s="117"/>
      <c r="AK55" s="117"/>
      <c r="AL55" s="117"/>
      <c r="AM55" s="117"/>
      <c r="AN55" s="118">
        <f>SUM(AG55,AT55)</f>
        <v>0</v>
      </c>
      <c r="AO55" s="117"/>
      <c r="AP55" s="117"/>
      <c r="AQ55" s="119" t="s">
        <v>79</v>
      </c>
      <c r="AR55" s="120"/>
      <c r="AS55" s="121">
        <v>0</v>
      </c>
      <c r="AT55" s="122">
        <f>ROUND(SUM(AV55:AW55),2)</f>
        <v>0</v>
      </c>
      <c r="AU55" s="123">
        <f>'a - DPS 01.01 - Technolog...'!P97</f>
        <v>0</v>
      </c>
      <c r="AV55" s="122">
        <f>'a - DPS 01.01 - Technolog...'!J33</f>
        <v>0</v>
      </c>
      <c r="AW55" s="122">
        <f>'a - DPS 01.01 - Technolog...'!J34</f>
        <v>0</v>
      </c>
      <c r="AX55" s="122">
        <f>'a - DPS 01.01 - Technolog...'!J35</f>
        <v>0</v>
      </c>
      <c r="AY55" s="122">
        <f>'a - DPS 01.01 - Technolog...'!J36</f>
        <v>0</v>
      </c>
      <c r="AZ55" s="122">
        <f>'a - DPS 01.01 - Technolog...'!F33</f>
        <v>0</v>
      </c>
      <c r="BA55" s="122">
        <f>'a - DPS 01.01 - Technolog...'!F34</f>
        <v>0</v>
      </c>
      <c r="BB55" s="122">
        <f>'a - DPS 01.01 - Technolog...'!F35</f>
        <v>0</v>
      </c>
      <c r="BC55" s="122">
        <f>'a - DPS 01.01 - Technolog...'!F36</f>
        <v>0</v>
      </c>
      <c r="BD55" s="124">
        <f>'a - DPS 01.01 - Technolog...'!F37</f>
        <v>0</v>
      </c>
      <c r="BE55" s="7"/>
      <c r="BT55" s="125" t="s">
        <v>80</v>
      </c>
      <c r="BV55" s="125" t="s">
        <v>74</v>
      </c>
      <c r="BW55" s="125" t="s">
        <v>81</v>
      </c>
      <c r="BX55" s="125" t="s">
        <v>5</v>
      </c>
      <c r="CL55" s="125" t="s">
        <v>19</v>
      </c>
      <c r="CM55" s="125" t="s">
        <v>82</v>
      </c>
    </row>
    <row r="56" spans="1:91" s="7" customFormat="1" ht="16.5" customHeight="1">
      <c r="A56" s="113" t="s">
        <v>76</v>
      </c>
      <c r="B56" s="114"/>
      <c r="C56" s="115"/>
      <c r="D56" s="116" t="s">
        <v>83</v>
      </c>
      <c r="E56" s="116"/>
      <c r="F56" s="116"/>
      <c r="G56" s="116"/>
      <c r="H56" s="116"/>
      <c r="I56" s="117"/>
      <c r="J56" s="116" t="s">
        <v>84</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'b - DPS 01.02 - Plynová o...'!J30</f>
        <v>0</v>
      </c>
      <c r="AH56" s="117"/>
      <c r="AI56" s="117"/>
      <c r="AJ56" s="117"/>
      <c r="AK56" s="117"/>
      <c r="AL56" s="117"/>
      <c r="AM56" s="117"/>
      <c r="AN56" s="118">
        <f>SUM(AG56,AT56)</f>
        <v>0</v>
      </c>
      <c r="AO56" s="117"/>
      <c r="AP56" s="117"/>
      <c r="AQ56" s="119" t="s">
        <v>79</v>
      </c>
      <c r="AR56" s="120"/>
      <c r="AS56" s="121">
        <v>0</v>
      </c>
      <c r="AT56" s="122">
        <f>ROUND(SUM(AV56:AW56),2)</f>
        <v>0</v>
      </c>
      <c r="AU56" s="123">
        <f>'b - DPS 01.02 - Plynová o...'!P92</f>
        <v>0</v>
      </c>
      <c r="AV56" s="122">
        <f>'b - DPS 01.02 - Plynová o...'!J33</f>
        <v>0</v>
      </c>
      <c r="AW56" s="122">
        <f>'b - DPS 01.02 - Plynová o...'!J34</f>
        <v>0</v>
      </c>
      <c r="AX56" s="122">
        <f>'b - DPS 01.02 - Plynová o...'!J35</f>
        <v>0</v>
      </c>
      <c r="AY56" s="122">
        <f>'b - DPS 01.02 - Plynová o...'!J36</f>
        <v>0</v>
      </c>
      <c r="AZ56" s="122">
        <f>'b - DPS 01.02 - Plynová o...'!F33</f>
        <v>0</v>
      </c>
      <c r="BA56" s="122">
        <f>'b - DPS 01.02 - Plynová o...'!F34</f>
        <v>0</v>
      </c>
      <c r="BB56" s="122">
        <f>'b - DPS 01.02 - Plynová o...'!F35</f>
        <v>0</v>
      </c>
      <c r="BC56" s="122">
        <f>'b - DPS 01.02 - Plynová o...'!F36</f>
        <v>0</v>
      </c>
      <c r="BD56" s="124">
        <f>'b - DPS 01.02 - Plynová o...'!F37</f>
        <v>0</v>
      </c>
      <c r="BE56" s="7"/>
      <c r="BT56" s="125" t="s">
        <v>80</v>
      </c>
      <c r="BV56" s="125" t="s">
        <v>74</v>
      </c>
      <c r="BW56" s="125" t="s">
        <v>85</v>
      </c>
      <c r="BX56" s="125" t="s">
        <v>5</v>
      </c>
      <c r="CL56" s="125" t="s">
        <v>19</v>
      </c>
      <c r="CM56" s="125" t="s">
        <v>82</v>
      </c>
    </row>
    <row r="57" spans="1:91" s="7" customFormat="1" ht="16.5" customHeight="1">
      <c r="A57" s="113" t="s">
        <v>76</v>
      </c>
      <c r="B57" s="114"/>
      <c r="C57" s="115"/>
      <c r="D57" s="116" t="s">
        <v>86</v>
      </c>
      <c r="E57" s="116"/>
      <c r="F57" s="116"/>
      <c r="G57" s="116"/>
      <c r="H57" s="116"/>
      <c r="I57" s="117"/>
      <c r="J57" s="116" t="s">
        <v>87</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'c - DPS 01.03 - MaR'!J30</f>
        <v>0</v>
      </c>
      <c r="AH57" s="117"/>
      <c r="AI57" s="117"/>
      <c r="AJ57" s="117"/>
      <c r="AK57" s="117"/>
      <c r="AL57" s="117"/>
      <c r="AM57" s="117"/>
      <c r="AN57" s="118">
        <f>SUM(AG57,AT57)</f>
        <v>0</v>
      </c>
      <c r="AO57" s="117"/>
      <c r="AP57" s="117"/>
      <c r="AQ57" s="119" t="s">
        <v>79</v>
      </c>
      <c r="AR57" s="120"/>
      <c r="AS57" s="121">
        <v>0</v>
      </c>
      <c r="AT57" s="122">
        <f>ROUND(SUM(AV57:AW57),2)</f>
        <v>0</v>
      </c>
      <c r="AU57" s="123">
        <f>'c - DPS 01.03 - MaR'!P96</f>
        <v>0</v>
      </c>
      <c r="AV57" s="122">
        <f>'c - DPS 01.03 - MaR'!J33</f>
        <v>0</v>
      </c>
      <c r="AW57" s="122">
        <f>'c - DPS 01.03 - MaR'!J34</f>
        <v>0</v>
      </c>
      <c r="AX57" s="122">
        <f>'c - DPS 01.03 - MaR'!J35</f>
        <v>0</v>
      </c>
      <c r="AY57" s="122">
        <f>'c - DPS 01.03 - MaR'!J36</f>
        <v>0</v>
      </c>
      <c r="AZ57" s="122">
        <f>'c - DPS 01.03 - MaR'!F33</f>
        <v>0</v>
      </c>
      <c r="BA57" s="122">
        <f>'c - DPS 01.03 - MaR'!F34</f>
        <v>0</v>
      </c>
      <c r="BB57" s="122">
        <f>'c - DPS 01.03 - MaR'!F35</f>
        <v>0</v>
      </c>
      <c r="BC57" s="122">
        <f>'c - DPS 01.03 - MaR'!F36</f>
        <v>0</v>
      </c>
      <c r="BD57" s="124">
        <f>'c - DPS 01.03 - MaR'!F37</f>
        <v>0</v>
      </c>
      <c r="BE57" s="7"/>
      <c r="BT57" s="125" t="s">
        <v>80</v>
      </c>
      <c r="BV57" s="125" t="s">
        <v>74</v>
      </c>
      <c r="BW57" s="125" t="s">
        <v>88</v>
      </c>
      <c r="BX57" s="125" t="s">
        <v>5</v>
      </c>
      <c r="CL57" s="125" t="s">
        <v>19</v>
      </c>
      <c r="CM57" s="125" t="s">
        <v>82</v>
      </c>
    </row>
    <row r="58" spans="1:91" s="7" customFormat="1" ht="16.5" customHeight="1">
      <c r="A58" s="113" t="s">
        <v>76</v>
      </c>
      <c r="B58" s="114"/>
      <c r="C58" s="115"/>
      <c r="D58" s="116" t="s">
        <v>89</v>
      </c>
      <c r="E58" s="116"/>
      <c r="F58" s="116"/>
      <c r="G58" s="116"/>
      <c r="H58" s="116"/>
      <c r="I58" s="117"/>
      <c r="J58" s="116" t="s">
        <v>90</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'd - Vedlejší rozpočtové n...'!J30</f>
        <v>0</v>
      </c>
      <c r="AH58" s="117"/>
      <c r="AI58" s="117"/>
      <c r="AJ58" s="117"/>
      <c r="AK58" s="117"/>
      <c r="AL58" s="117"/>
      <c r="AM58" s="117"/>
      <c r="AN58" s="118">
        <f>SUM(AG58,AT58)</f>
        <v>0</v>
      </c>
      <c r="AO58" s="117"/>
      <c r="AP58" s="117"/>
      <c r="AQ58" s="119" t="s">
        <v>79</v>
      </c>
      <c r="AR58" s="120"/>
      <c r="AS58" s="126">
        <v>0</v>
      </c>
      <c r="AT58" s="127">
        <f>ROUND(SUM(AV58:AW58),2)</f>
        <v>0</v>
      </c>
      <c r="AU58" s="128">
        <f>'d - Vedlejší rozpočtové n...'!P84</f>
        <v>0</v>
      </c>
      <c r="AV58" s="127">
        <f>'d - Vedlejší rozpočtové n...'!J33</f>
        <v>0</v>
      </c>
      <c r="AW58" s="127">
        <f>'d - Vedlejší rozpočtové n...'!J34</f>
        <v>0</v>
      </c>
      <c r="AX58" s="127">
        <f>'d - Vedlejší rozpočtové n...'!J35</f>
        <v>0</v>
      </c>
      <c r="AY58" s="127">
        <f>'d - Vedlejší rozpočtové n...'!J36</f>
        <v>0</v>
      </c>
      <c r="AZ58" s="127">
        <f>'d - Vedlejší rozpočtové n...'!F33</f>
        <v>0</v>
      </c>
      <c r="BA58" s="127">
        <f>'d - Vedlejší rozpočtové n...'!F34</f>
        <v>0</v>
      </c>
      <c r="BB58" s="127">
        <f>'d - Vedlejší rozpočtové n...'!F35</f>
        <v>0</v>
      </c>
      <c r="BC58" s="127">
        <f>'d - Vedlejší rozpočtové n...'!F36</f>
        <v>0</v>
      </c>
      <c r="BD58" s="129">
        <f>'d - Vedlejší rozpočtové n...'!F37</f>
        <v>0</v>
      </c>
      <c r="BE58" s="7"/>
      <c r="BT58" s="125" t="s">
        <v>80</v>
      </c>
      <c r="BV58" s="125" t="s">
        <v>74</v>
      </c>
      <c r="BW58" s="125" t="s">
        <v>91</v>
      </c>
      <c r="BX58" s="125" t="s">
        <v>5</v>
      </c>
      <c r="CL58" s="125" t="s">
        <v>19</v>
      </c>
      <c r="CM58" s="125" t="s">
        <v>82</v>
      </c>
    </row>
    <row r="59" spans="1:57" s="2" customFormat="1" ht="30" customHeight="1">
      <c r="A59" s="40"/>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6"/>
      <c r="AS59" s="40"/>
      <c r="AT59" s="40"/>
      <c r="AU59" s="40"/>
      <c r="AV59" s="40"/>
      <c r="AW59" s="40"/>
      <c r="AX59" s="40"/>
      <c r="AY59" s="40"/>
      <c r="AZ59" s="40"/>
      <c r="BA59" s="40"/>
      <c r="BB59" s="40"/>
      <c r="BC59" s="40"/>
      <c r="BD59" s="40"/>
      <c r="BE59" s="40"/>
    </row>
    <row r="60" spans="1:57" s="2" customFormat="1" ht="6.95" customHeight="1">
      <c r="A60" s="40"/>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46"/>
      <c r="AS60" s="40"/>
      <c r="AT60" s="40"/>
      <c r="AU60" s="40"/>
      <c r="AV60" s="40"/>
      <c r="AW60" s="40"/>
      <c r="AX60" s="40"/>
      <c r="AY60" s="40"/>
      <c r="AZ60" s="40"/>
      <c r="BA60" s="40"/>
      <c r="BB60" s="40"/>
      <c r="BC60" s="40"/>
      <c r="BD60" s="40"/>
      <c r="BE60" s="40"/>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a - DPS 01.01 - Technolog...'!C2" display="/"/>
    <hyperlink ref="A56" location="'b - DPS 01.02 - Plynová o...'!C2" display="/"/>
    <hyperlink ref="A57" location="'c - DPS 01.03 - MaR'!C2" display="/"/>
    <hyperlink ref="A58" location="'d - Vedlejší rozpočtové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76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81</v>
      </c>
      <c r="AZ2" s="131" t="s">
        <v>92</v>
      </c>
      <c r="BA2" s="131" t="s">
        <v>93</v>
      </c>
      <c r="BB2" s="131" t="s">
        <v>19</v>
      </c>
      <c r="BC2" s="131" t="s">
        <v>94</v>
      </c>
      <c r="BD2" s="131" t="s">
        <v>82</v>
      </c>
    </row>
    <row r="3" spans="2:46" s="1" customFormat="1" ht="6.95" customHeight="1">
      <c r="B3" s="132"/>
      <c r="C3" s="133"/>
      <c r="D3" s="133"/>
      <c r="E3" s="133"/>
      <c r="F3" s="133"/>
      <c r="G3" s="133"/>
      <c r="H3" s="133"/>
      <c r="I3" s="134"/>
      <c r="J3" s="133"/>
      <c r="K3" s="133"/>
      <c r="L3" s="22"/>
      <c r="AT3" s="19" t="s">
        <v>82</v>
      </c>
    </row>
    <row r="4" spans="2:46" s="1" customFormat="1" ht="24.95" customHeight="1">
      <c r="B4" s="22"/>
      <c r="D4" s="135" t="s">
        <v>95</v>
      </c>
      <c r="I4" s="130"/>
      <c r="L4" s="22"/>
      <c r="M4" s="136" t="s">
        <v>10</v>
      </c>
      <c r="AT4" s="19" t="s">
        <v>4</v>
      </c>
    </row>
    <row r="5" spans="2:12" s="1" customFormat="1" ht="6.95" customHeight="1">
      <c r="B5" s="22"/>
      <c r="I5" s="130"/>
      <c r="L5" s="22"/>
    </row>
    <row r="6" spans="2:12" s="1" customFormat="1" ht="12" customHeight="1">
      <c r="B6" s="22"/>
      <c r="D6" s="137" t="s">
        <v>16</v>
      </c>
      <c r="I6" s="130"/>
      <c r="L6" s="22"/>
    </row>
    <row r="7" spans="2:12" s="1" customFormat="1" ht="16.5" customHeight="1">
      <c r="B7" s="22"/>
      <c r="E7" s="138" t="str">
        <f>'Rekapitulace stavby'!K6</f>
        <v>Rekonstrukce plynové kotelny Loučka</v>
      </c>
      <c r="F7" s="137"/>
      <c r="G7" s="137"/>
      <c r="H7" s="137"/>
      <c r="I7" s="130"/>
      <c r="L7" s="22"/>
    </row>
    <row r="8" spans="1:31" s="2" customFormat="1" ht="12" customHeight="1">
      <c r="A8" s="40"/>
      <c r="B8" s="46"/>
      <c r="C8" s="40"/>
      <c r="D8" s="137" t="s">
        <v>96</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97</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3. 7. 2019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19</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27</v>
      </c>
      <c r="F15" s="40"/>
      <c r="G15" s="40"/>
      <c r="H15" s="40"/>
      <c r="I15" s="143" t="s">
        <v>28</v>
      </c>
      <c r="J15" s="142" t="s">
        <v>19</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29</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28</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31</v>
      </c>
      <c r="E20" s="40"/>
      <c r="F20" s="40"/>
      <c r="G20" s="40"/>
      <c r="H20" s="40"/>
      <c r="I20" s="143" t="s">
        <v>26</v>
      </c>
      <c r="J20" s="142" t="s">
        <v>19</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32</v>
      </c>
      <c r="F21" s="40"/>
      <c r="G21" s="40"/>
      <c r="H21" s="40"/>
      <c r="I21" s="143" t="s">
        <v>28</v>
      </c>
      <c r="J21" s="142" t="s">
        <v>19</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34</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35</v>
      </c>
      <c r="F24" s="40"/>
      <c r="G24" s="40"/>
      <c r="H24" s="40"/>
      <c r="I24" s="143" t="s">
        <v>28</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36</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38</v>
      </c>
      <c r="E30" s="40"/>
      <c r="F30" s="40"/>
      <c r="G30" s="40"/>
      <c r="H30" s="40"/>
      <c r="I30" s="139"/>
      <c r="J30" s="153">
        <f>ROUND(J97,2)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40</v>
      </c>
      <c r="G32" s="40"/>
      <c r="H32" s="40"/>
      <c r="I32" s="155" t="s">
        <v>39</v>
      </c>
      <c r="J32" s="154" t="s">
        <v>41</v>
      </c>
      <c r="K32" s="40"/>
      <c r="L32" s="140"/>
      <c r="S32" s="40"/>
      <c r="T32" s="40"/>
      <c r="U32" s="40"/>
      <c r="V32" s="40"/>
      <c r="W32" s="40"/>
      <c r="X32" s="40"/>
      <c r="Y32" s="40"/>
      <c r="Z32" s="40"/>
      <c r="AA32" s="40"/>
      <c r="AB32" s="40"/>
      <c r="AC32" s="40"/>
      <c r="AD32" s="40"/>
      <c r="AE32" s="40"/>
    </row>
    <row r="33" spans="1:31" s="2" customFormat="1" ht="14.4" customHeight="1">
      <c r="A33" s="40"/>
      <c r="B33" s="46"/>
      <c r="C33" s="40"/>
      <c r="D33" s="156" t="s">
        <v>42</v>
      </c>
      <c r="E33" s="137" t="s">
        <v>43</v>
      </c>
      <c r="F33" s="157">
        <f>ROUND((SUM(BE97:BE768)),2)</f>
        <v>0</v>
      </c>
      <c r="G33" s="40"/>
      <c r="H33" s="40"/>
      <c r="I33" s="158">
        <v>0.21</v>
      </c>
      <c r="J33" s="157">
        <f>ROUND(((SUM(BE97:BE768))*I33),2)</f>
        <v>0</v>
      </c>
      <c r="K33" s="40"/>
      <c r="L33" s="140"/>
      <c r="S33" s="40"/>
      <c r="T33" s="40"/>
      <c r="U33" s="40"/>
      <c r="V33" s="40"/>
      <c r="W33" s="40"/>
      <c r="X33" s="40"/>
      <c r="Y33" s="40"/>
      <c r="Z33" s="40"/>
      <c r="AA33" s="40"/>
      <c r="AB33" s="40"/>
      <c r="AC33" s="40"/>
      <c r="AD33" s="40"/>
      <c r="AE33" s="40"/>
    </row>
    <row r="34" spans="1:31" s="2" customFormat="1" ht="14.4" customHeight="1">
      <c r="A34" s="40"/>
      <c r="B34" s="46"/>
      <c r="C34" s="40"/>
      <c r="D34" s="40"/>
      <c r="E34" s="137" t="s">
        <v>44</v>
      </c>
      <c r="F34" s="157">
        <f>ROUND((SUM(BF97:BF768)),2)</f>
        <v>0</v>
      </c>
      <c r="G34" s="40"/>
      <c r="H34" s="40"/>
      <c r="I34" s="158">
        <v>0.15</v>
      </c>
      <c r="J34" s="157">
        <f>ROUND(((SUM(BF97:BF768))*I34),2)</f>
        <v>0</v>
      </c>
      <c r="K34" s="40"/>
      <c r="L34" s="140"/>
      <c r="S34" s="40"/>
      <c r="T34" s="40"/>
      <c r="U34" s="40"/>
      <c r="V34" s="40"/>
      <c r="W34" s="40"/>
      <c r="X34" s="40"/>
      <c r="Y34" s="40"/>
      <c r="Z34" s="40"/>
      <c r="AA34" s="40"/>
      <c r="AB34" s="40"/>
      <c r="AC34" s="40"/>
      <c r="AD34" s="40"/>
      <c r="AE34" s="40"/>
    </row>
    <row r="35" spans="1:31" s="2" customFormat="1" ht="14.4" customHeight="1" hidden="1">
      <c r="A35" s="40"/>
      <c r="B35" s="46"/>
      <c r="C35" s="40"/>
      <c r="D35" s="40"/>
      <c r="E35" s="137" t="s">
        <v>45</v>
      </c>
      <c r="F35" s="157">
        <f>ROUND((SUM(BG97:BG768)),2)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hidden="1">
      <c r="A36" s="40"/>
      <c r="B36" s="46"/>
      <c r="C36" s="40"/>
      <c r="D36" s="40"/>
      <c r="E36" s="137" t="s">
        <v>46</v>
      </c>
      <c r="F36" s="157">
        <f>ROUND((SUM(BH97:BH768)),2)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47</v>
      </c>
      <c r="F37" s="157">
        <f>ROUND((SUM(BI97:BI768)),2)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48</v>
      </c>
      <c r="E39" s="161"/>
      <c r="F39" s="161"/>
      <c r="G39" s="162" t="s">
        <v>49</v>
      </c>
      <c r="H39" s="163" t="s">
        <v>50</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Rekonstrukce plynové kotelny Loučka</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1" t="str">
        <f>E9</f>
        <v>a - DPS 01.01 - Technologie a spalinové cesty</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Nový Jičín</v>
      </c>
      <c r="G52" s="42"/>
      <c r="H52" s="42"/>
      <c r="I52" s="143" t="s">
        <v>23</v>
      </c>
      <c r="J52" s="74" t="str">
        <f>IF(J12="","",J12)</f>
        <v>3. 7. 2019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40.05" customHeight="1">
      <c r="A54" s="40"/>
      <c r="B54" s="41"/>
      <c r="C54" s="34" t="s">
        <v>25</v>
      </c>
      <c r="D54" s="42"/>
      <c r="E54" s="42"/>
      <c r="F54" s="29" t="str">
        <f>E15</f>
        <v>Město Nový Jičín,Masarykovo nám.1/1,741 01 N.Jičín</v>
      </c>
      <c r="G54" s="42"/>
      <c r="H54" s="42"/>
      <c r="I54" s="143" t="s">
        <v>31</v>
      </c>
      <c r="J54" s="38" t="str">
        <f>E21</f>
        <v>MIOT s.r.o.,Zelená 3062/30,702 00 Ostrava</v>
      </c>
      <c r="K54" s="42"/>
      <c r="L54" s="140"/>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3" t="s">
        <v>34</v>
      </c>
      <c r="J55" s="38" t="str">
        <f>E24</f>
        <v>Beránek</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99</v>
      </c>
      <c r="D57" s="175"/>
      <c r="E57" s="175"/>
      <c r="F57" s="175"/>
      <c r="G57" s="175"/>
      <c r="H57" s="175"/>
      <c r="I57" s="176"/>
      <c r="J57" s="177" t="s">
        <v>100</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70</v>
      </c>
      <c r="D59" s="42"/>
      <c r="E59" s="42"/>
      <c r="F59" s="42"/>
      <c r="G59" s="42"/>
      <c r="H59" s="42"/>
      <c r="I59" s="139"/>
      <c r="J59" s="104">
        <f>J97</f>
        <v>0</v>
      </c>
      <c r="K59" s="42"/>
      <c r="L59" s="140"/>
      <c r="S59" s="40"/>
      <c r="T59" s="40"/>
      <c r="U59" s="40"/>
      <c r="V59" s="40"/>
      <c r="W59" s="40"/>
      <c r="X59" s="40"/>
      <c r="Y59" s="40"/>
      <c r="Z59" s="40"/>
      <c r="AA59" s="40"/>
      <c r="AB59" s="40"/>
      <c r="AC59" s="40"/>
      <c r="AD59" s="40"/>
      <c r="AE59" s="40"/>
      <c r="AU59" s="19" t="s">
        <v>101</v>
      </c>
    </row>
    <row r="60" spans="1:31" s="9" customFormat="1" ht="24.95" customHeight="1">
      <c r="A60" s="9"/>
      <c r="B60" s="179"/>
      <c r="C60" s="180"/>
      <c r="D60" s="181" t="s">
        <v>102</v>
      </c>
      <c r="E60" s="182"/>
      <c r="F60" s="182"/>
      <c r="G60" s="182"/>
      <c r="H60" s="182"/>
      <c r="I60" s="183"/>
      <c r="J60" s="184">
        <f>J98</f>
        <v>0</v>
      </c>
      <c r="K60" s="180"/>
      <c r="L60" s="185"/>
      <c r="S60" s="9"/>
      <c r="T60" s="9"/>
      <c r="U60" s="9"/>
      <c r="V60" s="9"/>
      <c r="W60" s="9"/>
      <c r="X60" s="9"/>
      <c r="Y60" s="9"/>
      <c r="Z60" s="9"/>
      <c r="AA60" s="9"/>
      <c r="AB60" s="9"/>
      <c r="AC60" s="9"/>
      <c r="AD60" s="9"/>
      <c r="AE60" s="9"/>
    </row>
    <row r="61" spans="1:31" s="10" customFormat="1" ht="19.9" customHeight="1">
      <c r="A61" s="10"/>
      <c r="B61" s="186"/>
      <c r="C61" s="187"/>
      <c r="D61" s="188" t="s">
        <v>103</v>
      </c>
      <c r="E61" s="189"/>
      <c r="F61" s="189"/>
      <c r="G61" s="189"/>
      <c r="H61" s="189"/>
      <c r="I61" s="190"/>
      <c r="J61" s="191">
        <f>J99</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104</v>
      </c>
      <c r="E62" s="189"/>
      <c r="F62" s="189"/>
      <c r="G62" s="189"/>
      <c r="H62" s="189"/>
      <c r="I62" s="190"/>
      <c r="J62" s="191">
        <f>J104</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105</v>
      </c>
      <c r="E63" s="189"/>
      <c r="F63" s="189"/>
      <c r="G63" s="189"/>
      <c r="H63" s="189"/>
      <c r="I63" s="190"/>
      <c r="J63" s="191">
        <f>J109</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106</v>
      </c>
      <c r="E64" s="189"/>
      <c r="F64" s="189"/>
      <c r="G64" s="189"/>
      <c r="H64" s="189"/>
      <c r="I64" s="190"/>
      <c r="J64" s="191">
        <f>J119</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107</v>
      </c>
      <c r="E65" s="189"/>
      <c r="F65" s="189"/>
      <c r="G65" s="189"/>
      <c r="H65" s="189"/>
      <c r="I65" s="190"/>
      <c r="J65" s="191">
        <f>J127</f>
        <v>0</v>
      </c>
      <c r="K65" s="187"/>
      <c r="L65" s="192"/>
      <c r="S65" s="10"/>
      <c r="T65" s="10"/>
      <c r="U65" s="10"/>
      <c r="V65" s="10"/>
      <c r="W65" s="10"/>
      <c r="X65" s="10"/>
      <c r="Y65" s="10"/>
      <c r="Z65" s="10"/>
      <c r="AA65" s="10"/>
      <c r="AB65" s="10"/>
      <c r="AC65" s="10"/>
      <c r="AD65" s="10"/>
      <c r="AE65" s="10"/>
    </row>
    <row r="66" spans="1:31" s="9" customFormat="1" ht="24.95" customHeight="1">
      <c r="A66" s="9"/>
      <c r="B66" s="179"/>
      <c r="C66" s="180"/>
      <c r="D66" s="181" t="s">
        <v>108</v>
      </c>
      <c r="E66" s="182"/>
      <c r="F66" s="182"/>
      <c r="G66" s="182"/>
      <c r="H66" s="182"/>
      <c r="I66" s="183"/>
      <c r="J66" s="184">
        <f>J130</f>
        <v>0</v>
      </c>
      <c r="K66" s="180"/>
      <c r="L66" s="185"/>
      <c r="S66" s="9"/>
      <c r="T66" s="9"/>
      <c r="U66" s="9"/>
      <c r="V66" s="9"/>
      <c r="W66" s="9"/>
      <c r="X66" s="9"/>
      <c r="Y66" s="9"/>
      <c r="Z66" s="9"/>
      <c r="AA66" s="9"/>
      <c r="AB66" s="9"/>
      <c r="AC66" s="9"/>
      <c r="AD66" s="9"/>
      <c r="AE66" s="9"/>
    </row>
    <row r="67" spans="1:31" s="10" customFormat="1" ht="19.9" customHeight="1">
      <c r="A67" s="10"/>
      <c r="B67" s="186"/>
      <c r="C67" s="187"/>
      <c r="D67" s="188" t="s">
        <v>109</v>
      </c>
      <c r="E67" s="189"/>
      <c r="F67" s="189"/>
      <c r="G67" s="189"/>
      <c r="H67" s="189"/>
      <c r="I67" s="190"/>
      <c r="J67" s="191">
        <f>J131</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110</v>
      </c>
      <c r="E68" s="189"/>
      <c r="F68" s="189"/>
      <c r="G68" s="189"/>
      <c r="H68" s="189"/>
      <c r="I68" s="190"/>
      <c r="J68" s="191">
        <f>J200</f>
        <v>0</v>
      </c>
      <c r="K68" s="187"/>
      <c r="L68" s="192"/>
      <c r="S68" s="10"/>
      <c r="T68" s="10"/>
      <c r="U68" s="10"/>
      <c r="V68" s="10"/>
      <c r="W68" s="10"/>
      <c r="X68" s="10"/>
      <c r="Y68" s="10"/>
      <c r="Z68" s="10"/>
      <c r="AA68" s="10"/>
      <c r="AB68" s="10"/>
      <c r="AC68" s="10"/>
      <c r="AD68" s="10"/>
      <c r="AE68" s="10"/>
    </row>
    <row r="69" spans="1:31" s="10" customFormat="1" ht="19.9" customHeight="1">
      <c r="A69" s="10"/>
      <c r="B69" s="186"/>
      <c r="C69" s="187"/>
      <c r="D69" s="188" t="s">
        <v>111</v>
      </c>
      <c r="E69" s="189"/>
      <c r="F69" s="189"/>
      <c r="G69" s="189"/>
      <c r="H69" s="189"/>
      <c r="I69" s="190"/>
      <c r="J69" s="191">
        <f>J223</f>
        <v>0</v>
      </c>
      <c r="K69" s="187"/>
      <c r="L69" s="192"/>
      <c r="S69" s="10"/>
      <c r="T69" s="10"/>
      <c r="U69" s="10"/>
      <c r="V69" s="10"/>
      <c r="W69" s="10"/>
      <c r="X69" s="10"/>
      <c r="Y69" s="10"/>
      <c r="Z69" s="10"/>
      <c r="AA69" s="10"/>
      <c r="AB69" s="10"/>
      <c r="AC69" s="10"/>
      <c r="AD69" s="10"/>
      <c r="AE69" s="10"/>
    </row>
    <row r="70" spans="1:31" s="10" customFormat="1" ht="19.9" customHeight="1">
      <c r="A70" s="10"/>
      <c r="B70" s="186"/>
      <c r="C70" s="187"/>
      <c r="D70" s="188" t="s">
        <v>112</v>
      </c>
      <c r="E70" s="189"/>
      <c r="F70" s="189"/>
      <c r="G70" s="189"/>
      <c r="H70" s="189"/>
      <c r="I70" s="190"/>
      <c r="J70" s="191">
        <f>J296</f>
        <v>0</v>
      </c>
      <c r="K70" s="187"/>
      <c r="L70" s="192"/>
      <c r="S70" s="10"/>
      <c r="T70" s="10"/>
      <c r="U70" s="10"/>
      <c r="V70" s="10"/>
      <c r="W70" s="10"/>
      <c r="X70" s="10"/>
      <c r="Y70" s="10"/>
      <c r="Z70" s="10"/>
      <c r="AA70" s="10"/>
      <c r="AB70" s="10"/>
      <c r="AC70" s="10"/>
      <c r="AD70" s="10"/>
      <c r="AE70" s="10"/>
    </row>
    <row r="71" spans="1:31" s="10" customFormat="1" ht="19.9" customHeight="1">
      <c r="A71" s="10"/>
      <c r="B71" s="186"/>
      <c r="C71" s="187"/>
      <c r="D71" s="188" t="s">
        <v>113</v>
      </c>
      <c r="E71" s="189"/>
      <c r="F71" s="189"/>
      <c r="G71" s="189"/>
      <c r="H71" s="189"/>
      <c r="I71" s="190"/>
      <c r="J71" s="191">
        <f>J361</f>
        <v>0</v>
      </c>
      <c r="K71" s="187"/>
      <c r="L71" s="192"/>
      <c r="S71" s="10"/>
      <c r="T71" s="10"/>
      <c r="U71" s="10"/>
      <c r="V71" s="10"/>
      <c r="W71" s="10"/>
      <c r="X71" s="10"/>
      <c r="Y71" s="10"/>
      <c r="Z71" s="10"/>
      <c r="AA71" s="10"/>
      <c r="AB71" s="10"/>
      <c r="AC71" s="10"/>
      <c r="AD71" s="10"/>
      <c r="AE71" s="10"/>
    </row>
    <row r="72" spans="1:31" s="10" customFormat="1" ht="19.9" customHeight="1">
      <c r="A72" s="10"/>
      <c r="B72" s="186"/>
      <c r="C72" s="187"/>
      <c r="D72" s="188" t="s">
        <v>114</v>
      </c>
      <c r="E72" s="189"/>
      <c r="F72" s="189"/>
      <c r="G72" s="189"/>
      <c r="H72" s="189"/>
      <c r="I72" s="190"/>
      <c r="J72" s="191">
        <f>J474</f>
        <v>0</v>
      </c>
      <c r="K72" s="187"/>
      <c r="L72" s="192"/>
      <c r="S72" s="10"/>
      <c r="T72" s="10"/>
      <c r="U72" s="10"/>
      <c r="V72" s="10"/>
      <c r="W72" s="10"/>
      <c r="X72" s="10"/>
      <c r="Y72" s="10"/>
      <c r="Z72" s="10"/>
      <c r="AA72" s="10"/>
      <c r="AB72" s="10"/>
      <c r="AC72" s="10"/>
      <c r="AD72" s="10"/>
      <c r="AE72" s="10"/>
    </row>
    <row r="73" spans="1:31" s="10" customFormat="1" ht="19.9" customHeight="1">
      <c r="A73" s="10"/>
      <c r="B73" s="186"/>
      <c r="C73" s="187"/>
      <c r="D73" s="188" t="s">
        <v>115</v>
      </c>
      <c r="E73" s="189"/>
      <c r="F73" s="189"/>
      <c r="G73" s="189"/>
      <c r="H73" s="189"/>
      <c r="I73" s="190"/>
      <c r="J73" s="191">
        <f>J644</f>
        <v>0</v>
      </c>
      <c r="K73" s="187"/>
      <c r="L73" s="192"/>
      <c r="S73" s="10"/>
      <c r="T73" s="10"/>
      <c r="U73" s="10"/>
      <c r="V73" s="10"/>
      <c r="W73" s="10"/>
      <c r="X73" s="10"/>
      <c r="Y73" s="10"/>
      <c r="Z73" s="10"/>
      <c r="AA73" s="10"/>
      <c r="AB73" s="10"/>
      <c r="AC73" s="10"/>
      <c r="AD73" s="10"/>
      <c r="AE73" s="10"/>
    </row>
    <row r="74" spans="1:31" s="10" customFormat="1" ht="19.9" customHeight="1">
      <c r="A74" s="10"/>
      <c r="B74" s="186"/>
      <c r="C74" s="187"/>
      <c r="D74" s="188" t="s">
        <v>116</v>
      </c>
      <c r="E74" s="189"/>
      <c r="F74" s="189"/>
      <c r="G74" s="189"/>
      <c r="H74" s="189"/>
      <c r="I74" s="190"/>
      <c r="J74" s="191">
        <f>J661</f>
        <v>0</v>
      </c>
      <c r="K74" s="187"/>
      <c r="L74" s="192"/>
      <c r="S74" s="10"/>
      <c r="T74" s="10"/>
      <c r="U74" s="10"/>
      <c r="V74" s="10"/>
      <c r="W74" s="10"/>
      <c r="X74" s="10"/>
      <c r="Y74" s="10"/>
      <c r="Z74" s="10"/>
      <c r="AA74" s="10"/>
      <c r="AB74" s="10"/>
      <c r="AC74" s="10"/>
      <c r="AD74" s="10"/>
      <c r="AE74" s="10"/>
    </row>
    <row r="75" spans="1:31" s="9" customFormat="1" ht="24.95" customHeight="1">
      <c r="A75" s="9"/>
      <c r="B75" s="179"/>
      <c r="C75" s="180"/>
      <c r="D75" s="181" t="s">
        <v>117</v>
      </c>
      <c r="E75" s="182"/>
      <c r="F75" s="182"/>
      <c r="G75" s="182"/>
      <c r="H75" s="182"/>
      <c r="I75" s="183"/>
      <c r="J75" s="184">
        <f>J683</f>
        <v>0</v>
      </c>
      <c r="K75" s="180"/>
      <c r="L75" s="185"/>
      <c r="S75" s="9"/>
      <c r="T75" s="9"/>
      <c r="U75" s="9"/>
      <c r="V75" s="9"/>
      <c r="W75" s="9"/>
      <c r="X75" s="9"/>
      <c r="Y75" s="9"/>
      <c r="Z75" s="9"/>
      <c r="AA75" s="9"/>
      <c r="AB75" s="9"/>
      <c r="AC75" s="9"/>
      <c r="AD75" s="9"/>
      <c r="AE75" s="9"/>
    </row>
    <row r="76" spans="1:31" s="9" customFormat="1" ht="24.95" customHeight="1">
      <c r="A76" s="9"/>
      <c r="B76" s="179"/>
      <c r="C76" s="180"/>
      <c r="D76" s="181" t="s">
        <v>118</v>
      </c>
      <c r="E76" s="182"/>
      <c r="F76" s="182"/>
      <c r="G76" s="182"/>
      <c r="H76" s="182"/>
      <c r="I76" s="183"/>
      <c r="J76" s="184">
        <f>J700</f>
        <v>0</v>
      </c>
      <c r="K76" s="180"/>
      <c r="L76" s="185"/>
      <c r="S76" s="9"/>
      <c r="T76" s="9"/>
      <c r="U76" s="9"/>
      <c r="V76" s="9"/>
      <c r="W76" s="9"/>
      <c r="X76" s="9"/>
      <c r="Y76" s="9"/>
      <c r="Z76" s="9"/>
      <c r="AA76" s="9"/>
      <c r="AB76" s="9"/>
      <c r="AC76" s="9"/>
      <c r="AD76" s="9"/>
      <c r="AE76" s="9"/>
    </row>
    <row r="77" spans="1:31" s="10" customFormat="1" ht="19.9" customHeight="1">
      <c r="A77" s="10"/>
      <c r="B77" s="186"/>
      <c r="C77" s="187"/>
      <c r="D77" s="188" t="s">
        <v>119</v>
      </c>
      <c r="E77" s="189"/>
      <c r="F77" s="189"/>
      <c r="G77" s="189"/>
      <c r="H77" s="189"/>
      <c r="I77" s="190"/>
      <c r="J77" s="191">
        <f>J758</f>
        <v>0</v>
      </c>
      <c r="K77" s="187"/>
      <c r="L77" s="192"/>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169"/>
      <c r="J79" s="62"/>
      <c r="K79" s="62"/>
      <c r="L79" s="140"/>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172"/>
      <c r="J83" s="64"/>
      <c r="K83" s="64"/>
      <c r="L83" s="140"/>
      <c r="S83" s="40"/>
      <c r="T83" s="40"/>
      <c r="U83" s="40"/>
      <c r="V83" s="40"/>
      <c r="W83" s="40"/>
      <c r="X83" s="40"/>
      <c r="Y83" s="40"/>
      <c r="Z83" s="40"/>
      <c r="AA83" s="40"/>
      <c r="AB83" s="40"/>
      <c r="AC83" s="40"/>
      <c r="AD83" s="40"/>
      <c r="AE83" s="40"/>
    </row>
    <row r="84" spans="1:31" s="2" customFormat="1" ht="24.95" customHeight="1">
      <c r="A84" s="40"/>
      <c r="B84" s="41"/>
      <c r="C84" s="25" t="s">
        <v>120</v>
      </c>
      <c r="D84" s="42"/>
      <c r="E84" s="42"/>
      <c r="F84" s="42"/>
      <c r="G84" s="42"/>
      <c r="H84" s="42"/>
      <c r="I84" s="139"/>
      <c r="J84" s="42"/>
      <c r="K84" s="42"/>
      <c r="L84" s="140"/>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9"/>
      <c r="J85" s="42"/>
      <c r="K85" s="42"/>
      <c r="L85" s="140"/>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139"/>
      <c r="J86" s="42"/>
      <c r="K86" s="42"/>
      <c r="L86" s="140"/>
      <c r="S86" s="40"/>
      <c r="T86" s="40"/>
      <c r="U86" s="40"/>
      <c r="V86" s="40"/>
      <c r="W86" s="40"/>
      <c r="X86" s="40"/>
      <c r="Y86" s="40"/>
      <c r="Z86" s="40"/>
      <c r="AA86" s="40"/>
      <c r="AB86" s="40"/>
      <c r="AC86" s="40"/>
      <c r="AD86" s="40"/>
      <c r="AE86" s="40"/>
    </row>
    <row r="87" spans="1:31" s="2" customFormat="1" ht="16.5" customHeight="1">
      <c r="A87" s="40"/>
      <c r="B87" s="41"/>
      <c r="C87" s="42"/>
      <c r="D87" s="42"/>
      <c r="E87" s="173" t="str">
        <f>E7</f>
        <v>Rekonstrukce plynové kotelny Loučka</v>
      </c>
      <c r="F87" s="34"/>
      <c r="G87" s="34"/>
      <c r="H87" s="34"/>
      <c r="I87" s="139"/>
      <c r="J87" s="42"/>
      <c r="K87" s="42"/>
      <c r="L87" s="140"/>
      <c r="S87" s="40"/>
      <c r="T87" s="40"/>
      <c r="U87" s="40"/>
      <c r="V87" s="40"/>
      <c r="W87" s="40"/>
      <c r="X87" s="40"/>
      <c r="Y87" s="40"/>
      <c r="Z87" s="40"/>
      <c r="AA87" s="40"/>
      <c r="AB87" s="40"/>
      <c r="AC87" s="40"/>
      <c r="AD87" s="40"/>
      <c r="AE87" s="40"/>
    </row>
    <row r="88" spans="1:31" s="2" customFormat="1" ht="12" customHeight="1">
      <c r="A88" s="40"/>
      <c r="B88" s="41"/>
      <c r="C88" s="34" t="s">
        <v>96</v>
      </c>
      <c r="D88" s="42"/>
      <c r="E88" s="42"/>
      <c r="F88" s="42"/>
      <c r="G88" s="42"/>
      <c r="H88" s="42"/>
      <c r="I88" s="139"/>
      <c r="J88" s="42"/>
      <c r="K88" s="42"/>
      <c r="L88" s="140"/>
      <c r="S88" s="40"/>
      <c r="T88" s="40"/>
      <c r="U88" s="40"/>
      <c r="V88" s="40"/>
      <c r="W88" s="40"/>
      <c r="X88" s="40"/>
      <c r="Y88" s="40"/>
      <c r="Z88" s="40"/>
      <c r="AA88" s="40"/>
      <c r="AB88" s="40"/>
      <c r="AC88" s="40"/>
      <c r="AD88" s="40"/>
      <c r="AE88" s="40"/>
    </row>
    <row r="89" spans="1:31" s="2" customFormat="1" ht="16.5" customHeight="1">
      <c r="A89" s="40"/>
      <c r="B89" s="41"/>
      <c r="C89" s="42"/>
      <c r="D89" s="42"/>
      <c r="E89" s="71" t="str">
        <f>E9</f>
        <v>a - DPS 01.01 - Technologie a spalinové cesty</v>
      </c>
      <c r="F89" s="42"/>
      <c r="G89" s="42"/>
      <c r="H89" s="42"/>
      <c r="I89" s="139"/>
      <c r="J89" s="42"/>
      <c r="K89" s="42"/>
      <c r="L89" s="140"/>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39"/>
      <c r="J90" s="42"/>
      <c r="K90" s="42"/>
      <c r="L90" s="140"/>
      <c r="S90" s="40"/>
      <c r="T90" s="40"/>
      <c r="U90" s="40"/>
      <c r="V90" s="40"/>
      <c r="W90" s="40"/>
      <c r="X90" s="40"/>
      <c r="Y90" s="40"/>
      <c r="Z90" s="40"/>
      <c r="AA90" s="40"/>
      <c r="AB90" s="40"/>
      <c r="AC90" s="40"/>
      <c r="AD90" s="40"/>
      <c r="AE90" s="40"/>
    </row>
    <row r="91" spans="1:31" s="2" customFormat="1" ht="12" customHeight="1">
      <c r="A91" s="40"/>
      <c r="B91" s="41"/>
      <c r="C91" s="34" t="s">
        <v>21</v>
      </c>
      <c r="D91" s="42"/>
      <c r="E91" s="42"/>
      <c r="F91" s="29" t="str">
        <f>F12</f>
        <v>Nový Jičín</v>
      </c>
      <c r="G91" s="42"/>
      <c r="H91" s="42"/>
      <c r="I91" s="143" t="s">
        <v>23</v>
      </c>
      <c r="J91" s="74" t="str">
        <f>IF(J12="","",J12)</f>
        <v>3. 7. 2019</v>
      </c>
      <c r="K91" s="42"/>
      <c r="L91" s="140"/>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39"/>
      <c r="J92" s="42"/>
      <c r="K92" s="42"/>
      <c r="L92" s="140"/>
      <c r="S92" s="40"/>
      <c r="T92" s="40"/>
      <c r="U92" s="40"/>
      <c r="V92" s="40"/>
      <c r="W92" s="40"/>
      <c r="X92" s="40"/>
      <c r="Y92" s="40"/>
      <c r="Z92" s="40"/>
      <c r="AA92" s="40"/>
      <c r="AB92" s="40"/>
      <c r="AC92" s="40"/>
      <c r="AD92" s="40"/>
      <c r="AE92" s="40"/>
    </row>
    <row r="93" spans="1:31" s="2" customFormat="1" ht="40.05" customHeight="1">
      <c r="A93" s="40"/>
      <c r="B93" s="41"/>
      <c r="C93" s="34" t="s">
        <v>25</v>
      </c>
      <c r="D93" s="42"/>
      <c r="E93" s="42"/>
      <c r="F93" s="29" t="str">
        <f>E15</f>
        <v>Město Nový Jičín,Masarykovo nám.1/1,741 01 N.Jičín</v>
      </c>
      <c r="G93" s="42"/>
      <c r="H93" s="42"/>
      <c r="I93" s="143" t="s">
        <v>31</v>
      </c>
      <c r="J93" s="38" t="str">
        <f>E21</f>
        <v>MIOT s.r.o.,Zelená 3062/30,702 00 Ostrava</v>
      </c>
      <c r="K93" s="42"/>
      <c r="L93" s="140"/>
      <c r="S93" s="40"/>
      <c r="T93" s="40"/>
      <c r="U93" s="40"/>
      <c r="V93" s="40"/>
      <c r="W93" s="40"/>
      <c r="X93" s="40"/>
      <c r="Y93" s="40"/>
      <c r="Z93" s="40"/>
      <c r="AA93" s="40"/>
      <c r="AB93" s="40"/>
      <c r="AC93" s="40"/>
      <c r="AD93" s="40"/>
      <c r="AE93" s="40"/>
    </row>
    <row r="94" spans="1:31" s="2" customFormat="1" ht="15.15" customHeight="1">
      <c r="A94" s="40"/>
      <c r="B94" s="41"/>
      <c r="C94" s="34" t="s">
        <v>29</v>
      </c>
      <c r="D94" s="42"/>
      <c r="E94" s="42"/>
      <c r="F94" s="29" t="str">
        <f>IF(E18="","",E18)</f>
        <v>Vyplň údaj</v>
      </c>
      <c r="G94" s="42"/>
      <c r="H94" s="42"/>
      <c r="I94" s="143" t="s">
        <v>34</v>
      </c>
      <c r="J94" s="38" t="str">
        <f>E24</f>
        <v>Beránek</v>
      </c>
      <c r="K94" s="42"/>
      <c r="L94" s="140"/>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39"/>
      <c r="J95" s="42"/>
      <c r="K95" s="42"/>
      <c r="L95" s="140"/>
      <c r="S95" s="40"/>
      <c r="T95" s="40"/>
      <c r="U95" s="40"/>
      <c r="V95" s="40"/>
      <c r="W95" s="40"/>
      <c r="X95" s="40"/>
      <c r="Y95" s="40"/>
      <c r="Z95" s="40"/>
      <c r="AA95" s="40"/>
      <c r="AB95" s="40"/>
      <c r="AC95" s="40"/>
      <c r="AD95" s="40"/>
      <c r="AE95" s="40"/>
    </row>
    <row r="96" spans="1:31" s="11" customFormat="1" ht="29.25" customHeight="1">
      <c r="A96" s="193"/>
      <c r="B96" s="194"/>
      <c r="C96" s="195" t="s">
        <v>121</v>
      </c>
      <c r="D96" s="196" t="s">
        <v>57</v>
      </c>
      <c r="E96" s="196" t="s">
        <v>53</v>
      </c>
      <c r="F96" s="196" t="s">
        <v>54</v>
      </c>
      <c r="G96" s="196" t="s">
        <v>122</v>
      </c>
      <c r="H96" s="196" t="s">
        <v>123</v>
      </c>
      <c r="I96" s="197" t="s">
        <v>124</v>
      </c>
      <c r="J96" s="196" t="s">
        <v>100</v>
      </c>
      <c r="K96" s="198" t="s">
        <v>125</v>
      </c>
      <c r="L96" s="199"/>
      <c r="M96" s="94" t="s">
        <v>19</v>
      </c>
      <c r="N96" s="95" t="s">
        <v>42</v>
      </c>
      <c r="O96" s="95" t="s">
        <v>126</v>
      </c>
      <c r="P96" s="95" t="s">
        <v>127</v>
      </c>
      <c r="Q96" s="95" t="s">
        <v>128</v>
      </c>
      <c r="R96" s="95" t="s">
        <v>129</v>
      </c>
      <c r="S96" s="95" t="s">
        <v>130</v>
      </c>
      <c r="T96" s="96" t="s">
        <v>131</v>
      </c>
      <c r="U96" s="193"/>
      <c r="V96" s="193"/>
      <c r="W96" s="193"/>
      <c r="X96" s="193"/>
      <c r="Y96" s="193"/>
      <c r="Z96" s="193"/>
      <c r="AA96" s="193"/>
      <c r="AB96" s="193"/>
      <c r="AC96" s="193"/>
      <c r="AD96" s="193"/>
      <c r="AE96" s="193"/>
    </row>
    <row r="97" spans="1:63" s="2" customFormat="1" ht="22.8" customHeight="1">
      <c r="A97" s="40"/>
      <c r="B97" s="41"/>
      <c r="C97" s="101" t="s">
        <v>132</v>
      </c>
      <c r="D97" s="42"/>
      <c r="E97" s="42"/>
      <c r="F97" s="42"/>
      <c r="G97" s="42"/>
      <c r="H97" s="42"/>
      <c r="I97" s="139"/>
      <c r="J97" s="200">
        <f>BK97</f>
        <v>0</v>
      </c>
      <c r="K97" s="42"/>
      <c r="L97" s="46"/>
      <c r="M97" s="97"/>
      <c r="N97" s="201"/>
      <c r="O97" s="98"/>
      <c r="P97" s="202">
        <f>P98+P130+P683+P700</f>
        <v>0</v>
      </c>
      <c r="Q97" s="98"/>
      <c r="R97" s="202">
        <f>R98+R130+R683+R700</f>
        <v>41.03226097999999</v>
      </c>
      <c r="S97" s="98"/>
      <c r="T97" s="203">
        <f>T98+T130+T683+T700</f>
        <v>15.771859999999998</v>
      </c>
      <c r="U97" s="40"/>
      <c r="V97" s="40"/>
      <c r="W97" s="40"/>
      <c r="X97" s="40"/>
      <c r="Y97" s="40"/>
      <c r="Z97" s="40"/>
      <c r="AA97" s="40"/>
      <c r="AB97" s="40"/>
      <c r="AC97" s="40"/>
      <c r="AD97" s="40"/>
      <c r="AE97" s="40"/>
      <c r="AT97" s="19" t="s">
        <v>71</v>
      </c>
      <c r="AU97" s="19" t="s">
        <v>101</v>
      </c>
      <c r="BK97" s="204">
        <f>BK98+BK130+BK683+BK700</f>
        <v>0</v>
      </c>
    </row>
    <row r="98" spans="1:63" s="12" customFormat="1" ht="25.9" customHeight="1">
      <c r="A98" s="12"/>
      <c r="B98" s="205"/>
      <c r="C98" s="206"/>
      <c r="D98" s="207" t="s">
        <v>71</v>
      </c>
      <c r="E98" s="208" t="s">
        <v>133</v>
      </c>
      <c r="F98" s="208" t="s">
        <v>134</v>
      </c>
      <c r="G98" s="206"/>
      <c r="H98" s="206"/>
      <c r="I98" s="209"/>
      <c r="J98" s="210">
        <f>BK98</f>
        <v>0</v>
      </c>
      <c r="K98" s="206"/>
      <c r="L98" s="211"/>
      <c r="M98" s="212"/>
      <c r="N98" s="213"/>
      <c r="O98" s="213"/>
      <c r="P98" s="214">
        <f>P99+P104+P109+P119+P127</f>
        <v>0</v>
      </c>
      <c r="Q98" s="213"/>
      <c r="R98" s="214">
        <f>R99+R104+R109+R119+R127</f>
        <v>0.43574999999999997</v>
      </c>
      <c r="S98" s="213"/>
      <c r="T98" s="215">
        <f>T99+T104+T109+T119+T127</f>
        <v>1.886</v>
      </c>
      <c r="U98" s="12"/>
      <c r="V98" s="12"/>
      <c r="W98" s="12"/>
      <c r="X98" s="12"/>
      <c r="Y98" s="12"/>
      <c r="Z98" s="12"/>
      <c r="AA98" s="12"/>
      <c r="AB98" s="12"/>
      <c r="AC98" s="12"/>
      <c r="AD98" s="12"/>
      <c r="AE98" s="12"/>
      <c r="AR98" s="216" t="s">
        <v>80</v>
      </c>
      <c r="AT98" s="217" t="s">
        <v>71</v>
      </c>
      <c r="AU98" s="217" t="s">
        <v>72</v>
      </c>
      <c r="AY98" s="216" t="s">
        <v>135</v>
      </c>
      <c r="BK98" s="218">
        <f>BK99+BK104+BK109+BK119+BK127</f>
        <v>0</v>
      </c>
    </row>
    <row r="99" spans="1:63" s="12" customFormat="1" ht="22.8" customHeight="1">
      <c r="A99" s="12"/>
      <c r="B99" s="205"/>
      <c r="C99" s="206"/>
      <c r="D99" s="207" t="s">
        <v>71</v>
      </c>
      <c r="E99" s="219" t="s">
        <v>136</v>
      </c>
      <c r="F99" s="219" t="s">
        <v>137</v>
      </c>
      <c r="G99" s="206"/>
      <c r="H99" s="206"/>
      <c r="I99" s="209"/>
      <c r="J99" s="220">
        <f>BK99</f>
        <v>0</v>
      </c>
      <c r="K99" s="206"/>
      <c r="L99" s="211"/>
      <c r="M99" s="212"/>
      <c r="N99" s="213"/>
      <c r="O99" s="213"/>
      <c r="P99" s="214">
        <f>SUM(P100:P103)</f>
        <v>0</v>
      </c>
      <c r="Q99" s="213"/>
      <c r="R99" s="214">
        <f>SUM(R100:R103)</f>
        <v>0.28395</v>
      </c>
      <c r="S99" s="213"/>
      <c r="T99" s="215">
        <f>SUM(T100:T103)</f>
        <v>0</v>
      </c>
      <c r="U99" s="12"/>
      <c r="V99" s="12"/>
      <c r="W99" s="12"/>
      <c r="X99" s="12"/>
      <c r="Y99" s="12"/>
      <c r="Z99" s="12"/>
      <c r="AA99" s="12"/>
      <c r="AB99" s="12"/>
      <c r="AC99" s="12"/>
      <c r="AD99" s="12"/>
      <c r="AE99" s="12"/>
      <c r="AR99" s="216" t="s">
        <v>80</v>
      </c>
      <c r="AT99" s="217" t="s">
        <v>71</v>
      </c>
      <c r="AU99" s="217" t="s">
        <v>80</v>
      </c>
      <c r="AY99" s="216" t="s">
        <v>135</v>
      </c>
      <c r="BK99" s="218">
        <f>SUM(BK100:BK103)</f>
        <v>0</v>
      </c>
    </row>
    <row r="100" spans="1:65" s="2" customFormat="1" ht="16.5" customHeight="1">
      <c r="A100" s="40"/>
      <c r="B100" s="41"/>
      <c r="C100" s="221" t="s">
        <v>80</v>
      </c>
      <c r="D100" s="221" t="s">
        <v>138</v>
      </c>
      <c r="E100" s="222" t="s">
        <v>139</v>
      </c>
      <c r="F100" s="223" t="s">
        <v>140</v>
      </c>
      <c r="G100" s="224" t="s">
        <v>141</v>
      </c>
      <c r="H100" s="225">
        <v>15</v>
      </c>
      <c r="I100" s="226"/>
      <c r="J100" s="227">
        <f>ROUND(I100*H100,2)</f>
        <v>0</v>
      </c>
      <c r="K100" s="223" t="s">
        <v>142</v>
      </c>
      <c r="L100" s="46"/>
      <c r="M100" s="228" t="s">
        <v>19</v>
      </c>
      <c r="N100" s="229" t="s">
        <v>43</v>
      </c>
      <c r="O100" s="86"/>
      <c r="P100" s="230">
        <f>O100*H100</f>
        <v>0</v>
      </c>
      <c r="Q100" s="230">
        <v>0.01893</v>
      </c>
      <c r="R100" s="230">
        <f>Q100*H100</f>
        <v>0.28395</v>
      </c>
      <c r="S100" s="230">
        <v>0</v>
      </c>
      <c r="T100" s="231">
        <f>S100*H100</f>
        <v>0</v>
      </c>
      <c r="U100" s="40"/>
      <c r="V100" s="40"/>
      <c r="W100" s="40"/>
      <c r="X100" s="40"/>
      <c r="Y100" s="40"/>
      <c r="Z100" s="40"/>
      <c r="AA100" s="40"/>
      <c r="AB100" s="40"/>
      <c r="AC100" s="40"/>
      <c r="AD100" s="40"/>
      <c r="AE100" s="40"/>
      <c r="AR100" s="232" t="s">
        <v>143</v>
      </c>
      <c r="AT100" s="232" t="s">
        <v>138</v>
      </c>
      <c r="AU100" s="232" t="s">
        <v>82</v>
      </c>
      <c r="AY100" s="19" t="s">
        <v>135</v>
      </c>
      <c r="BE100" s="233">
        <f>IF(N100="základní",J100,0)</f>
        <v>0</v>
      </c>
      <c r="BF100" s="233">
        <f>IF(N100="snížená",J100,0)</f>
        <v>0</v>
      </c>
      <c r="BG100" s="233">
        <f>IF(N100="zákl. přenesená",J100,0)</f>
        <v>0</v>
      </c>
      <c r="BH100" s="233">
        <f>IF(N100="sníž. přenesená",J100,0)</f>
        <v>0</v>
      </c>
      <c r="BI100" s="233">
        <f>IF(N100="nulová",J100,0)</f>
        <v>0</v>
      </c>
      <c r="BJ100" s="19" t="s">
        <v>80</v>
      </c>
      <c r="BK100" s="233">
        <f>ROUND(I100*H100,2)</f>
        <v>0</v>
      </c>
      <c r="BL100" s="19" t="s">
        <v>143</v>
      </c>
      <c r="BM100" s="232" t="s">
        <v>144</v>
      </c>
    </row>
    <row r="101" spans="1:51" s="13" customFormat="1" ht="12">
      <c r="A101" s="13"/>
      <c r="B101" s="234"/>
      <c r="C101" s="235"/>
      <c r="D101" s="236" t="s">
        <v>145</v>
      </c>
      <c r="E101" s="237" t="s">
        <v>19</v>
      </c>
      <c r="F101" s="238" t="s">
        <v>146</v>
      </c>
      <c r="G101" s="235"/>
      <c r="H101" s="237" t="s">
        <v>19</v>
      </c>
      <c r="I101" s="239"/>
      <c r="J101" s="235"/>
      <c r="K101" s="235"/>
      <c r="L101" s="240"/>
      <c r="M101" s="241"/>
      <c r="N101" s="242"/>
      <c r="O101" s="242"/>
      <c r="P101" s="242"/>
      <c r="Q101" s="242"/>
      <c r="R101" s="242"/>
      <c r="S101" s="242"/>
      <c r="T101" s="243"/>
      <c r="U101" s="13"/>
      <c r="V101" s="13"/>
      <c r="W101" s="13"/>
      <c r="X101" s="13"/>
      <c r="Y101" s="13"/>
      <c r="Z101" s="13"/>
      <c r="AA101" s="13"/>
      <c r="AB101" s="13"/>
      <c r="AC101" s="13"/>
      <c r="AD101" s="13"/>
      <c r="AE101" s="13"/>
      <c r="AT101" s="244" t="s">
        <v>145</v>
      </c>
      <c r="AU101" s="244" t="s">
        <v>82</v>
      </c>
      <c r="AV101" s="13" t="s">
        <v>80</v>
      </c>
      <c r="AW101" s="13" t="s">
        <v>33</v>
      </c>
      <c r="AX101" s="13" t="s">
        <v>72</v>
      </c>
      <c r="AY101" s="244" t="s">
        <v>135</v>
      </c>
    </row>
    <row r="102" spans="1:51" s="14" customFormat="1" ht="12">
      <c r="A102" s="14"/>
      <c r="B102" s="245"/>
      <c r="C102" s="246"/>
      <c r="D102" s="236" t="s">
        <v>145</v>
      </c>
      <c r="E102" s="247" t="s">
        <v>19</v>
      </c>
      <c r="F102" s="248" t="s">
        <v>8</v>
      </c>
      <c r="G102" s="246"/>
      <c r="H102" s="249">
        <v>15</v>
      </c>
      <c r="I102" s="250"/>
      <c r="J102" s="246"/>
      <c r="K102" s="246"/>
      <c r="L102" s="251"/>
      <c r="M102" s="252"/>
      <c r="N102" s="253"/>
      <c r="O102" s="253"/>
      <c r="P102" s="253"/>
      <c r="Q102" s="253"/>
      <c r="R102" s="253"/>
      <c r="S102" s="253"/>
      <c r="T102" s="254"/>
      <c r="U102" s="14"/>
      <c r="V102" s="14"/>
      <c r="W102" s="14"/>
      <c r="X102" s="14"/>
      <c r="Y102" s="14"/>
      <c r="Z102" s="14"/>
      <c r="AA102" s="14"/>
      <c r="AB102" s="14"/>
      <c r="AC102" s="14"/>
      <c r="AD102" s="14"/>
      <c r="AE102" s="14"/>
      <c r="AT102" s="255" t="s">
        <v>145</v>
      </c>
      <c r="AU102" s="255" t="s">
        <v>82</v>
      </c>
      <c r="AV102" s="14" t="s">
        <v>82</v>
      </c>
      <c r="AW102" s="14" t="s">
        <v>33</v>
      </c>
      <c r="AX102" s="14" t="s">
        <v>72</v>
      </c>
      <c r="AY102" s="255" t="s">
        <v>135</v>
      </c>
    </row>
    <row r="103" spans="1:51" s="15" customFormat="1" ht="12">
      <c r="A103" s="15"/>
      <c r="B103" s="256"/>
      <c r="C103" s="257"/>
      <c r="D103" s="236" t="s">
        <v>145</v>
      </c>
      <c r="E103" s="258" t="s">
        <v>19</v>
      </c>
      <c r="F103" s="259" t="s">
        <v>147</v>
      </c>
      <c r="G103" s="257"/>
      <c r="H103" s="260">
        <v>15</v>
      </c>
      <c r="I103" s="261"/>
      <c r="J103" s="257"/>
      <c r="K103" s="257"/>
      <c r="L103" s="262"/>
      <c r="M103" s="263"/>
      <c r="N103" s="264"/>
      <c r="O103" s="264"/>
      <c r="P103" s="264"/>
      <c r="Q103" s="264"/>
      <c r="R103" s="264"/>
      <c r="S103" s="264"/>
      <c r="T103" s="265"/>
      <c r="U103" s="15"/>
      <c r="V103" s="15"/>
      <c r="W103" s="15"/>
      <c r="X103" s="15"/>
      <c r="Y103" s="15"/>
      <c r="Z103" s="15"/>
      <c r="AA103" s="15"/>
      <c r="AB103" s="15"/>
      <c r="AC103" s="15"/>
      <c r="AD103" s="15"/>
      <c r="AE103" s="15"/>
      <c r="AT103" s="266" t="s">
        <v>145</v>
      </c>
      <c r="AU103" s="266" t="s">
        <v>82</v>
      </c>
      <c r="AV103" s="15" t="s">
        <v>143</v>
      </c>
      <c r="AW103" s="15" t="s">
        <v>33</v>
      </c>
      <c r="AX103" s="15" t="s">
        <v>80</v>
      </c>
      <c r="AY103" s="266" t="s">
        <v>135</v>
      </c>
    </row>
    <row r="104" spans="1:63" s="12" customFormat="1" ht="22.8" customHeight="1">
      <c r="A104" s="12"/>
      <c r="B104" s="205"/>
      <c r="C104" s="206"/>
      <c r="D104" s="207" t="s">
        <v>71</v>
      </c>
      <c r="E104" s="219" t="s">
        <v>148</v>
      </c>
      <c r="F104" s="219" t="s">
        <v>149</v>
      </c>
      <c r="G104" s="206"/>
      <c r="H104" s="206"/>
      <c r="I104" s="209"/>
      <c r="J104" s="220">
        <f>BK104</f>
        <v>0</v>
      </c>
      <c r="K104" s="206"/>
      <c r="L104" s="211"/>
      <c r="M104" s="212"/>
      <c r="N104" s="213"/>
      <c r="O104" s="213"/>
      <c r="P104" s="214">
        <f>SUM(P105:P108)</f>
        <v>0</v>
      </c>
      <c r="Q104" s="213"/>
      <c r="R104" s="214">
        <f>SUM(R105:R108)</f>
        <v>0.10980000000000001</v>
      </c>
      <c r="S104" s="213"/>
      <c r="T104" s="215">
        <f>SUM(T105:T108)</f>
        <v>0</v>
      </c>
      <c r="U104" s="12"/>
      <c r="V104" s="12"/>
      <c r="W104" s="12"/>
      <c r="X104" s="12"/>
      <c r="Y104" s="12"/>
      <c r="Z104" s="12"/>
      <c r="AA104" s="12"/>
      <c r="AB104" s="12"/>
      <c r="AC104" s="12"/>
      <c r="AD104" s="12"/>
      <c r="AE104" s="12"/>
      <c r="AR104" s="216" t="s">
        <v>80</v>
      </c>
      <c r="AT104" s="217" t="s">
        <v>71</v>
      </c>
      <c r="AU104" s="217" t="s">
        <v>80</v>
      </c>
      <c r="AY104" s="216" t="s">
        <v>135</v>
      </c>
      <c r="BK104" s="218">
        <f>SUM(BK105:BK108)</f>
        <v>0</v>
      </c>
    </row>
    <row r="105" spans="1:65" s="2" customFormat="1" ht="16.5" customHeight="1">
      <c r="A105" s="40"/>
      <c r="B105" s="41"/>
      <c r="C105" s="221" t="s">
        <v>82</v>
      </c>
      <c r="D105" s="221" t="s">
        <v>138</v>
      </c>
      <c r="E105" s="222" t="s">
        <v>150</v>
      </c>
      <c r="F105" s="223" t="s">
        <v>151</v>
      </c>
      <c r="G105" s="224" t="s">
        <v>141</v>
      </c>
      <c r="H105" s="225">
        <v>30</v>
      </c>
      <c r="I105" s="226"/>
      <c r="J105" s="227">
        <f>ROUND(I105*H105,2)</f>
        <v>0</v>
      </c>
      <c r="K105" s="223" t="s">
        <v>142</v>
      </c>
      <c r="L105" s="46"/>
      <c r="M105" s="228" t="s">
        <v>19</v>
      </c>
      <c r="N105" s="229" t="s">
        <v>43</v>
      </c>
      <c r="O105" s="86"/>
      <c r="P105" s="230">
        <f>O105*H105</f>
        <v>0</v>
      </c>
      <c r="Q105" s="230">
        <v>0.00366</v>
      </c>
      <c r="R105" s="230">
        <f>Q105*H105</f>
        <v>0.10980000000000001</v>
      </c>
      <c r="S105" s="230">
        <v>0</v>
      </c>
      <c r="T105" s="231">
        <f>S105*H105</f>
        <v>0</v>
      </c>
      <c r="U105" s="40"/>
      <c r="V105" s="40"/>
      <c r="W105" s="40"/>
      <c r="X105" s="40"/>
      <c r="Y105" s="40"/>
      <c r="Z105" s="40"/>
      <c r="AA105" s="40"/>
      <c r="AB105" s="40"/>
      <c r="AC105" s="40"/>
      <c r="AD105" s="40"/>
      <c r="AE105" s="40"/>
      <c r="AR105" s="232" t="s">
        <v>143</v>
      </c>
      <c r="AT105" s="232" t="s">
        <v>138</v>
      </c>
      <c r="AU105" s="232" t="s">
        <v>82</v>
      </c>
      <c r="AY105" s="19" t="s">
        <v>135</v>
      </c>
      <c r="BE105" s="233">
        <f>IF(N105="základní",J105,0)</f>
        <v>0</v>
      </c>
      <c r="BF105" s="233">
        <f>IF(N105="snížená",J105,0)</f>
        <v>0</v>
      </c>
      <c r="BG105" s="233">
        <f>IF(N105="zákl. přenesená",J105,0)</f>
        <v>0</v>
      </c>
      <c r="BH105" s="233">
        <f>IF(N105="sníž. přenesená",J105,0)</f>
        <v>0</v>
      </c>
      <c r="BI105" s="233">
        <f>IF(N105="nulová",J105,0)</f>
        <v>0</v>
      </c>
      <c r="BJ105" s="19" t="s">
        <v>80</v>
      </c>
      <c r="BK105" s="233">
        <f>ROUND(I105*H105,2)</f>
        <v>0</v>
      </c>
      <c r="BL105" s="19" t="s">
        <v>143</v>
      </c>
      <c r="BM105" s="232" t="s">
        <v>152</v>
      </c>
    </row>
    <row r="106" spans="1:51" s="13" customFormat="1" ht="12">
      <c r="A106" s="13"/>
      <c r="B106" s="234"/>
      <c r="C106" s="235"/>
      <c r="D106" s="236" t="s">
        <v>145</v>
      </c>
      <c r="E106" s="237" t="s">
        <v>19</v>
      </c>
      <c r="F106" s="238" t="s">
        <v>146</v>
      </c>
      <c r="G106" s="235"/>
      <c r="H106" s="237" t="s">
        <v>19</v>
      </c>
      <c r="I106" s="239"/>
      <c r="J106" s="235"/>
      <c r="K106" s="235"/>
      <c r="L106" s="240"/>
      <c r="M106" s="241"/>
      <c r="N106" s="242"/>
      <c r="O106" s="242"/>
      <c r="P106" s="242"/>
      <c r="Q106" s="242"/>
      <c r="R106" s="242"/>
      <c r="S106" s="242"/>
      <c r="T106" s="243"/>
      <c r="U106" s="13"/>
      <c r="V106" s="13"/>
      <c r="W106" s="13"/>
      <c r="X106" s="13"/>
      <c r="Y106" s="13"/>
      <c r="Z106" s="13"/>
      <c r="AA106" s="13"/>
      <c r="AB106" s="13"/>
      <c r="AC106" s="13"/>
      <c r="AD106" s="13"/>
      <c r="AE106" s="13"/>
      <c r="AT106" s="244" t="s">
        <v>145</v>
      </c>
      <c r="AU106" s="244" t="s">
        <v>82</v>
      </c>
      <c r="AV106" s="13" t="s">
        <v>80</v>
      </c>
      <c r="AW106" s="13" t="s">
        <v>33</v>
      </c>
      <c r="AX106" s="13" t="s">
        <v>72</v>
      </c>
      <c r="AY106" s="244" t="s">
        <v>135</v>
      </c>
    </row>
    <row r="107" spans="1:51" s="14" customFormat="1" ht="12">
      <c r="A107" s="14"/>
      <c r="B107" s="245"/>
      <c r="C107" s="246"/>
      <c r="D107" s="236" t="s">
        <v>145</v>
      </c>
      <c r="E107" s="247" t="s">
        <v>19</v>
      </c>
      <c r="F107" s="248" t="s">
        <v>153</v>
      </c>
      <c r="G107" s="246"/>
      <c r="H107" s="249">
        <v>30</v>
      </c>
      <c r="I107" s="250"/>
      <c r="J107" s="246"/>
      <c r="K107" s="246"/>
      <c r="L107" s="251"/>
      <c r="M107" s="252"/>
      <c r="N107" s="253"/>
      <c r="O107" s="253"/>
      <c r="P107" s="253"/>
      <c r="Q107" s="253"/>
      <c r="R107" s="253"/>
      <c r="S107" s="253"/>
      <c r="T107" s="254"/>
      <c r="U107" s="14"/>
      <c r="V107" s="14"/>
      <c r="W107" s="14"/>
      <c r="X107" s="14"/>
      <c r="Y107" s="14"/>
      <c r="Z107" s="14"/>
      <c r="AA107" s="14"/>
      <c r="AB107" s="14"/>
      <c r="AC107" s="14"/>
      <c r="AD107" s="14"/>
      <c r="AE107" s="14"/>
      <c r="AT107" s="255" t="s">
        <v>145</v>
      </c>
      <c r="AU107" s="255" t="s">
        <v>82</v>
      </c>
      <c r="AV107" s="14" t="s">
        <v>82</v>
      </c>
      <c r="AW107" s="14" t="s">
        <v>33</v>
      </c>
      <c r="AX107" s="14" t="s">
        <v>72</v>
      </c>
      <c r="AY107" s="255" t="s">
        <v>135</v>
      </c>
    </row>
    <row r="108" spans="1:51" s="15" customFormat="1" ht="12">
      <c r="A108" s="15"/>
      <c r="B108" s="256"/>
      <c r="C108" s="257"/>
      <c r="D108" s="236" t="s">
        <v>145</v>
      </c>
      <c r="E108" s="258" t="s">
        <v>19</v>
      </c>
      <c r="F108" s="259" t="s">
        <v>147</v>
      </c>
      <c r="G108" s="257"/>
      <c r="H108" s="260">
        <v>30</v>
      </c>
      <c r="I108" s="261"/>
      <c r="J108" s="257"/>
      <c r="K108" s="257"/>
      <c r="L108" s="262"/>
      <c r="M108" s="263"/>
      <c r="N108" s="264"/>
      <c r="O108" s="264"/>
      <c r="P108" s="264"/>
      <c r="Q108" s="264"/>
      <c r="R108" s="264"/>
      <c r="S108" s="264"/>
      <c r="T108" s="265"/>
      <c r="U108" s="15"/>
      <c r="V108" s="15"/>
      <c r="W108" s="15"/>
      <c r="X108" s="15"/>
      <c r="Y108" s="15"/>
      <c r="Z108" s="15"/>
      <c r="AA108" s="15"/>
      <c r="AB108" s="15"/>
      <c r="AC108" s="15"/>
      <c r="AD108" s="15"/>
      <c r="AE108" s="15"/>
      <c r="AT108" s="266" t="s">
        <v>145</v>
      </c>
      <c r="AU108" s="266" t="s">
        <v>82</v>
      </c>
      <c r="AV108" s="15" t="s">
        <v>143</v>
      </c>
      <c r="AW108" s="15" t="s">
        <v>33</v>
      </c>
      <c r="AX108" s="15" t="s">
        <v>80</v>
      </c>
      <c r="AY108" s="266" t="s">
        <v>135</v>
      </c>
    </row>
    <row r="109" spans="1:63" s="12" customFormat="1" ht="22.8" customHeight="1">
      <c r="A109" s="12"/>
      <c r="B109" s="205"/>
      <c r="C109" s="206"/>
      <c r="D109" s="207" t="s">
        <v>71</v>
      </c>
      <c r="E109" s="219" t="s">
        <v>154</v>
      </c>
      <c r="F109" s="219" t="s">
        <v>155</v>
      </c>
      <c r="G109" s="206"/>
      <c r="H109" s="206"/>
      <c r="I109" s="209"/>
      <c r="J109" s="220">
        <f>BK109</f>
        <v>0</v>
      </c>
      <c r="K109" s="206"/>
      <c r="L109" s="211"/>
      <c r="M109" s="212"/>
      <c r="N109" s="213"/>
      <c r="O109" s="213"/>
      <c r="P109" s="214">
        <f>SUM(P110:P118)</f>
        <v>0</v>
      </c>
      <c r="Q109" s="213"/>
      <c r="R109" s="214">
        <f>SUM(R110:R118)</f>
        <v>0.042</v>
      </c>
      <c r="S109" s="213"/>
      <c r="T109" s="215">
        <f>SUM(T110:T118)</f>
        <v>1.886</v>
      </c>
      <c r="U109" s="12"/>
      <c r="V109" s="12"/>
      <c r="W109" s="12"/>
      <c r="X109" s="12"/>
      <c r="Y109" s="12"/>
      <c r="Z109" s="12"/>
      <c r="AA109" s="12"/>
      <c r="AB109" s="12"/>
      <c r="AC109" s="12"/>
      <c r="AD109" s="12"/>
      <c r="AE109" s="12"/>
      <c r="AR109" s="216" t="s">
        <v>80</v>
      </c>
      <c r="AT109" s="217" t="s">
        <v>71</v>
      </c>
      <c r="AU109" s="217" t="s">
        <v>80</v>
      </c>
      <c r="AY109" s="216" t="s">
        <v>135</v>
      </c>
      <c r="BK109" s="218">
        <f>SUM(BK110:BK118)</f>
        <v>0</v>
      </c>
    </row>
    <row r="110" spans="1:65" s="2" customFormat="1" ht="21.75" customHeight="1">
      <c r="A110" s="40"/>
      <c r="B110" s="41"/>
      <c r="C110" s="221" t="s">
        <v>136</v>
      </c>
      <c r="D110" s="221" t="s">
        <v>138</v>
      </c>
      <c r="E110" s="222" t="s">
        <v>156</v>
      </c>
      <c r="F110" s="223" t="s">
        <v>157</v>
      </c>
      <c r="G110" s="224" t="s">
        <v>158</v>
      </c>
      <c r="H110" s="225">
        <v>200</v>
      </c>
      <c r="I110" s="226"/>
      <c r="J110" s="227">
        <f>ROUND(I110*H110,2)</f>
        <v>0</v>
      </c>
      <c r="K110" s="223" t="s">
        <v>142</v>
      </c>
      <c r="L110" s="46"/>
      <c r="M110" s="228" t="s">
        <v>19</v>
      </c>
      <c r="N110" s="229" t="s">
        <v>43</v>
      </c>
      <c r="O110" s="86"/>
      <c r="P110" s="230">
        <f>O110*H110</f>
        <v>0</v>
      </c>
      <c r="Q110" s="230">
        <v>0.00021</v>
      </c>
      <c r="R110" s="230">
        <f>Q110*H110</f>
        <v>0.042</v>
      </c>
      <c r="S110" s="230">
        <v>0</v>
      </c>
      <c r="T110" s="231">
        <f>S110*H110</f>
        <v>0</v>
      </c>
      <c r="U110" s="40"/>
      <c r="V110" s="40"/>
      <c r="W110" s="40"/>
      <c r="X110" s="40"/>
      <c r="Y110" s="40"/>
      <c r="Z110" s="40"/>
      <c r="AA110" s="40"/>
      <c r="AB110" s="40"/>
      <c r="AC110" s="40"/>
      <c r="AD110" s="40"/>
      <c r="AE110" s="40"/>
      <c r="AR110" s="232" t="s">
        <v>143</v>
      </c>
      <c r="AT110" s="232" t="s">
        <v>138</v>
      </c>
      <c r="AU110" s="232" t="s">
        <v>82</v>
      </c>
      <c r="AY110" s="19" t="s">
        <v>135</v>
      </c>
      <c r="BE110" s="233">
        <f>IF(N110="základní",J110,0)</f>
        <v>0</v>
      </c>
      <c r="BF110" s="233">
        <f>IF(N110="snížená",J110,0)</f>
        <v>0</v>
      </c>
      <c r="BG110" s="233">
        <f>IF(N110="zákl. přenesená",J110,0)</f>
        <v>0</v>
      </c>
      <c r="BH110" s="233">
        <f>IF(N110="sníž. přenesená",J110,0)</f>
        <v>0</v>
      </c>
      <c r="BI110" s="233">
        <f>IF(N110="nulová",J110,0)</f>
        <v>0</v>
      </c>
      <c r="BJ110" s="19" t="s">
        <v>80</v>
      </c>
      <c r="BK110" s="233">
        <f>ROUND(I110*H110,2)</f>
        <v>0</v>
      </c>
      <c r="BL110" s="19" t="s">
        <v>143</v>
      </c>
      <c r="BM110" s="232" t="s">
        <v>159</v>
      </c>
    </row>
    <row r="111" spans="1:47" s="2" customFormat="1" ht="12">
      <c r="A111" s="40"/>
      <c r="B111" s="41"/>
      <c r="C111" s="42"/>
      <c r="D111" s="236" t="s">
        <v>160</v>
      </c>
      <c r="E111" s="42"/>
      <c r="F111" s="267" t="s">
        <v>161</v>
      </c>
      <c r="G111" s="42"/>
      <c r="H111" s="42"/>
      <c r="I111" s="139"/>
      <c r="J111" s="42"/>
      <c r="K111" s="42"/>
      <c r="L111" s="46"/>
      <c r="M111" s="268"/>
      <c r="N111" s="269"/>
      <c r="O111" s="86"/>
      <c r="P111" s="86"/>
      <c r="Q111" s="86"/>
      <c r="R111" s="86"/>
      <c r="S111" s="86"/>
      <c r="T111" s="87"/>
      <c r="U111" s="40"/>
      <c r="V111" s="40"/>
      <c r="W111" s="40"/>
      <c r="X111" s="40"/>
      <c r="Y111" s="40"/>
      <c r="Z111" s="40"/>
      <c r="AA111" s="40"/>
      <c r="AB111" s="40"/>
      <c r="AC111" s="40"/>
      <c r="AD111" s="40"/>
      <c r="AE111" s="40"/>
      <c r="AT111" s="19" t="s">
        <v>160</v>
      </c>
      <c r="AU111" s="19" t="s">
        <v>82</v>
      </c>
    </row>
    <row r="112" spans="1:51" s="14" customFormat="1" ht="12">
      <c r="A112" s="14"/>
      <c r="B112" s="245"/>
      <c r="C112" s="246"/>
      <c r="D112" s="236" t="s">
        <v>145</v>
      </c>
      <c r="E112" s="247" t="s">
        <v>19</v>
      </c>
      <c r="F112" s="248" t="s">
        <v>162</v>
      </c>
      <c r="G112" s="246"/>
      <c r="H112" s="249">
        <v>200</v>
      </c>
      <c r="I112" s="250"/>
      <c r="J112" s="246"/>
      <c r="K112" s="246"/>
      <c r="L112" s="251"/>
      <c r="M112" s="252"/>
      <c r="N112" s="253"/>
      <c r="O112" s="253"/>
      <c r="P112" s="253"/>
      <c r="Q112" s="253"/>
      <c r="R112" s="253"/>
      <c r="S112" s="253"/>
      <c r="T112" s="254"/>
      <c r="U112" s="14"/>
      <c r="V112" s="14"/>
      <c r="W112" s="14"/>
      <c r="X112" s="14"/>
      <c r="Y112" s="14"/>
      <c r="Z112" s="14"/>
      <c r="AA112" s="14"/>
      <c r="AB112" s="14"/>
      <c r="AC112" s="14"/>
      <c r="AD112" s="14"/>
      <c r="AE112" s="14"/>
      <c r="AT112" s="255" t="s">
        <v>145</v>
      </c>
      <c r="AU112" s="255" t="s">
        <v>82</v>
      </c>
      <c r="AV112" s="14" t="s">
        <v>82</v>
      </c>
      <c r="AW112" s="14" t="s">
        <v>33</v>
      </c>
      <c r="AX112" s="14" t="s">
        <v>72</v>
      </c>
      <c r="AY112" s="255" t="s">
        <v>135</v>
      </c>
    </row>
    <row r="113" spans="1:51" s="15" customFormat="1" ht="12">
      <c r="A113" s="15"/>
      <c r="B113" s="256"/>
      <c r="C113" s="257"/>
      <c r="D113" s="236" t="s">
        <v>145</v>
      </c>
      <c r="E113" s="258" t="s">
        <v>19</v>
      </c>
      <c r="F113" s="259" t="s">
        <v>147</v>
      </c>
      <c r="G113" s="257"/>
      <c r="H113" s="260">
        <v>200</v>
      </c>
      <c r="I113" s="261"/>
      <c r="J113" s="257"/>
      <c r="K113" s="257"/>
      <c r="L113" s="262"/>
      <c r="M113" s="263"/>
      <c r="N113" s="264"/>
      <c r="O113" s="264"/>
      <c r="P113" s="264"/>
      <c r="Q113" s="264"/>
      <c r="R113" s="264"/>
      <c r="S113" s="264"/>
      <c r="T113" s="265"/>
      <c r="U113" s="15"/>
      <c r="V113" s="15"/>
      <c r="W113" s="15"/>
      <c r="X113" s="15"/>
      <c r="Y113" s="15"/>
      <c r="Z113" s="15"/>
      <c r="AA113" s="15"/>
      <c r="AB113" s="15"/>
      <c r="AC113" s="15"/>
      <c r="AD113" s="15"/>
      <c r="AE113" s="15"/>
      <c r="AT113" s="266" t="s">
        <v>145</v>
      </c>
      <c r="AU113" s="266" t="s">
        <v>82</v>
      </c>
      <c r="AV113" s="15" t="s">
        <v>143</v>
      </c>
      <c r="AW113" s="15" t="s">
        <v>33</v>
      </c>
      <c r="AX113" s="15" t="s">
        <v>80</v>
      </c>
      <c r="AY113" s="266" t="s">
        <v>135</v>
      </c>
    </row>
    <row r="114" spans="1:65" s="2" customFormat="1" ht="16.5" customHeight="1">
      <c r="A114" s="40"/>
      <c r="B114" s="41"/>
      <c r="C114" s="221" t="s">
        <v>143</v>
      </c>
      <c r="D114" s="221" t="s">
        <v>138</v>
      </c>
      <c r="E114" s="222" t="s">
        <v>163</v>
      </c>
      <c r="F114" s="223" t="s">
        <v>164</v>
      </c>
      <c r="G114" s="224" t="s">
        <v>165</v>
      </c>
      <c r="H114" s="225">
        <v>0.943</v>
      </c>
      <c r="I114" s="226"/>
      <c r="J114" s="227">
        <f>ROUND(I114*H114,2)</f>
        <v>0</v>
      </c>
      <c r="K114" s="223" t="s">
        <v>142</v>
      </c>
      <c r="L114" s="46"/>
      <c r="M114" s="228" t="s">
        <v>19</v>
      </c>
      <c r="N114" s="229" t="s">
        <v>43</v>
      </c>
      <c r="O114" s="86"/>
      <c r="P114" s="230">
        <f>O114*H114</f>
        <v>0</v>
      </c>
      <c r="Q114" s="230">
        <v>0</v>
      </c>
      <c r="R114" s="230">
        <f>Q114*H114</f>
        <v>0</v>
      </c>
      <c r="S114" s="230">
        <v>2</v>
      </c>
      <c r="T114" s="231">
        <f>S114*H114</f>
        <v>1.886</v>
      </c>
      <c r="U114" s="40"/>
      <c r="V114" s="40"/>
      <c r="W114" s="40"/>
      <c r="X114" s="40"/>
      <c r="Y114" s="40"/>
      <c r="Z114" s="40"/>
      <c r="AA114" s="40"/>
      <c r="AB114" s="40"/>
      <c r="AC114" s="40"/>
      <c r="AD114" s="40"/>
      <c r="AE114" s="40"/>
      <c r="AR114" s="232" t="s">
        <v>143</v>
      </c>
      <c r="AT114" s="232" t="s">
        <v>138</v>
      </c>
      <c r="AU114" s="232" t="s">
        <v>82</v>
      </c>
      <c r="AY114" s="19" t="s">
        <v>135</v>
      </c>
      <c r="BE114" s="233">
        <f>IF(N114="základní",J114,0)</f>
        <v>0</v>
      </c>
      <c r="BF114" s="233">
        <f>IF(N114="snížená",J114,0)</f>
        <v>0</v>
      </c>
      <c r="BG114" s="233">
        <f>IF(N114="zákl. přenesená",J114,0)</f>
        <v>0</v>
      </c>
      <c r="BH114" s="233">
        <f>IF(N114="sníž. přenesená",J114,0)</f>
        <v>0</v>
      </c>
      <c r="BI114" s="233">
        <f>IF(N114="nulová",J114,0)</f>
        <v>0</v>
      </c>
      <c r="BJ114" s="19" t="s">
        <v>80</v>
      </c>
      <c r="BK114" s="233">
        <f>ROUND(I114*H114,2)</f>
        <v>0</v>
      </c>
      <c r="BL114" s="19" t="s">
        <v>143</v>
      </c>
      <c r="BM114" s="232" t="s">
        <v>166</v>
      </c>
    </row>
    <row r="115" spans="1:51" s="13" customFormat="1" ht="12">
      <c r="A115" s="13"/>
      <c r="B115" s="234"/>
      <c r="C115" s="235"/>
      <c r="D115" s="236" t="s">
        <v>145</v>
      </c>
      <c r="E115" s="237" t="s">
        <v>19</v>
      </c>
      <c r="F115" s="238" t="s">
        <v>146</v>
      </c>
      <c r="G115" s="235"/>
      <c r="H115" s="237" t="s">
        <v>19</v>
      </c>
      <c r="I115" s="239"/>
      <c r="J115" s="235"/>
      <c r="K115" s="235"/>
      <c r="L115" s="240"/>
      <c r="M115" s="241"/>
      <c r="N115" s="242"/>
      <c r="O115" s="242"/>
      <c r="P115" s="242"/>
      <c r="Q115" s="242"/>
      <c r="R115" s="242"/>
      <c r="S115" s="242"/>
      <c r="T115" s="243"/>
      <c r="U115" s="13"/>
      <c r="V115" s="13"/>
      <c r="W115" s="13"/>
      <c r="X115" s="13"/>
      <c r="Y115" s="13"/>
      <c r="Z115" s="13"/>
      <c r="AA115" s="13"/>
      <c r="AB115" s="13"/>
      <c r="AC115" s="13"/>
      <c r="AD115" s="13"/>
      <c r="AE115" s="13"/>
      <c r="AT115" s="244" t="s">
        <v>145</v>
      </c>
      <c r="AU115" s="244" t="s">
        <v>82</v>
      </c>
      <c r="AV115" s="13" t="s">
        <v>80</v>
      </c>
      <c r="AW115" s="13" t="s">
        <v>33</v>
      </c>
      <c r="AX115" s="13" t="s">
        <v>72</v>
      </c>
      <c r="AY115" s="244" t="s">
        <v>135</v>
      </c>
    </row>
    <row r="116" spans="1:51" s="14" customFormat="1" ht="12">
      <c r="A116" s="14"/>
      <c r="B116" s="245"/>
      <c r="C116" s="246"/>
      <c r="D116" s="236" t="s">
        <v>145</v>
      </c>
      <c r="E116" s="247" t="s">
        <v>19</v>
      </c>
      <c r="F116" s="248" t="s">
        <v>167</v>
      </c>
      <c r="G116" s="246"/>
      <c r="H116" s="249">
        <v>0.828</v>
      </c>
      <c r="I116" s="250"/>
      <c r="J116" s="246"/>
      <c r="K116" s="246"/>
      <c r="L116" s="251"/>
      <c r="M116" s="252"/>
      <c r="N116" s="253"/>
      <c r="O116" s="253"/>
      <c r="P116" s="253"/>
      <c r="Q116" s="253"/>
      <c r="R116" s="253"/>
      <c r="S116" s="253"/>
      <c r="T116" s="254"/>
      <c r="U116" s="14"/>
      <c r="V116" s="14"/>
      <c r="W116" s="14"/>
      <c r="X116" s="14"/>
      <c r="Y116" s="14"/>
      <c r="Z116" s="14"/>
      <c r="AA116" s="14"/>
      <c r="AB116" s="14"/>
      <c r="AC116" s="14"/>
      <c r="AD116" s="14"/>
      <c r="AE116" s="14"/>
      <c r="AT116" s="255" t="s">
        <v>145</v>
      </c>
      <c r="AU116" s="255" t="s">
        <v>82</v>
      </c>
      <c r="AV116" s="14" t="s">
        <v>82</v>
      </c>
      <c r="AW116" s="14" t="s">
        <v>33</v>
      </c>
      <c r="AX116" s="14" t="s">
        <v>72</v>
      </c>
      <c r="AY116" s="255" t="s">
        <v>135</v>
      </c>
    </row>
    <row r="117" spans="1:51" s="14" customFormat="1" ht="12">
      <c r="A117" s="14"/>
      <c r="B117" s="245"/>
      <c r="C117" s="246"/>
      <c r="D117" s="236" t="s">
        <v>145</v>
      </c>
      <c r="E117" s="247" t="s">
        <v>19</v>
      </c>
      <c r="F117" s="248" t="s">
        <v>168</v>
      </c>
      <c r="G117" s="246"/>
      <c r="H117" s="249">
        <v>0.115</v>
      </c>
      <c r="I117" s="250"/>
      <c r="J117" s="246"/>
      <c r="K117" s="246"/>
      <c r="L117" s="251"/>
      <c r="M117" s="252"/>
      <c r="N117" s="253"/>
      <c r="O117" s="253"/>
      <c r="P117" s="253"/>
      <c r="Q117" s="253"/>
      <c r="R117" s="253"/>
      <c r="S117" s="253"/>
      <c r="T117" s="254"/>
      <c r="U117" s="14"/>
      <c r="V117" s="14"/>
      <c r="W117" s="14"/>
      <c r="X117" s="14"/>
      <c r="Y117" s="14"/>
      <c r="Z117" s="14"/>
      <c r="AA117" s="14"/>
      <c r="AB117" s="14"/>
      <c r="AC117" s="14"/>
      <c r="AD117" s="14"/>
      <c r="AE117" s="14"/>
      <c r="AT117" s="255" t="s">
        <v>145</v>
      </c>
      <c r="AU117" s="255" t="s">
        <v>82</v>
      </c>
      <c r="AV117" s="14" t="s">
        <v>82</v>
      </c>
      <c r="AW117" s="14" t="s">
        <v>33</v>
      </c>
      <c r="AX117" s="14" t="s">
        <v>72</v>
      </c>
      <c r="AY117" s="255" t="s">
        <v>135</v>
      </c>
    </row>
    <row r="118" spans="1:51" s="15" customFormat="1" ht="12">
      <c r="A118" s="15"/>
      <c r="B118" s="256"/>
      <c r="C118" s="257"/>
      <c r="D118" s="236" t="s">
        <v>145</v>
      </c>
      <c r="E118" s="258" t="s">
        <v>19</v>
      </c>
      <c r="F118" s="259" t="s">
        <v>147</v>
      </c>
      <c r="G118" s="257"/>
      <c r="H118" s="260">
        <v>0.943</v>
      </c>
      <c r="I118" s="261"/>
      <c r="J118" s="257"/>
      <c r="K118" s="257"/>
      <c r="L118" s="262"/>
      <c r="M118" s="263"/>
      <c r="N118" s="264"/>
      <c r="O118" s="264"/>
      <c r="P118" s="264"/>
      <c r="Q118" s="264"/>
      <c r="R118" s="264"/>
      <c r="S118" s="264"/>
      <c r="T118" s="265"/>
      <c r="U118" s="15"/>
      <c r="V118" s="15"/>
      <c r="W118" s="15"/>
      <c r="X118" s="15"/>
      <c r="Y118" s="15"/>
      <c r="Z118" s="15"/>
      <c r="AA118" s="15"/>
      <c r="AB118" s="15"/>
      <c r="AC118" s="15"/>
      <c r="AD118" s="15"/>
      <c r="AE118" s="15"/>
      <c r="AT118" s="266" t="s">
        <v>145</v>
      </c>
      <c r="AU118" s="266" t="s">
        <v>82</v>
      </c>
      <c r="AV118" s="15" t="s">
        <v>143</v>
      </c>
      <c r="AW118" s="15" t="s">
        <v>33</v>
      </c>
      <c r="AX118" s="15" t="s">
        <v>80</v>
      </c>
      <c r="AY118" s="266" t="s">
        <v>135</v>
      </c>
    </row>
    <row r="119" spans="1:63" s="12" customFormat="1" ht="22.8" customHeight="1">
      <c r="A119" s="12"/>
      <c r="B119" s="205"/>
      <c r="C119" s="206"/>
      <c r="D119" s="207" t="s">
        <v>71</v>
      </c>
      <c r="E119" s="219" t="s">
        <v>169</v>
      </c>
      <c r="F119" s="219" t="s">
        <v>170</v>
      </c>
      <c r="G119" s="206"/>
      <c r="H119" s="206"/>
      <c r="I119" s="209"/>
      <c r="J119" s="220">
        <f>BK119</f>
        <v>0</v>
      </c>
      <c r="K119" s="206"/>
      <c r="L119" s="211"/>
      <c r="M119" s="212"/>
      <c r="N119" s="213"/>
      <c r="O119" s="213"/>
      <c r="P119" s="214">
        <f>SUM(P120:P126)</f>
        <v>0</v>
      </c>
      <c r="Q119" s="213"/>
      <c r="R119" s="214">
        <f>SUM(R120:R126)</f>
        <v>0</v>
      </c>
      <c r="S119" s="213"/>
      <c r="T119" s="215">
        <f>SUM(T120:T126)</f>
        <v>0</v>
      </c>
      <c r="U119" s="12"/>
      <c r="V119" s="12"/>
      <c r="W119" s="12"/>
      <c r="X119" s="12"/>
      <c r="Y119" s="12"/>
      <c r="Z119" s="12"/>
      <c r="AA119" s="12"/>
      <c r="AB119" s="12"/>
      <c r="AC119" s="12"/>
      <c r="AD119" s="12"/>
      <c r="AE119" s="12"/>
      <c r="AR119" s="216" t="s">
        <v>80</v>
      </c>
      <c r="AT119" s="217" t="s">
        <v>71</v>
      </c>
      <c r="AU119" s="217" t="s">
        <v>80</v>
      </c>
      <c r="AY119" s="216" t="s">
        <v>135</v>
      </c>
      <c r="BK119" s="218">
        <f>SUM(BK120:BK126)</f>
        <v>0</v>
      </c>
    </row>
    <row r="120" spans="1:65" s="2" customFormat="1" ht="16.5" customHeight="1">
      <c r="A120" s="40"/>
      <c r="B120" s="41"/>
      <c r="C120" s="221" t="s">
        <v>171</v>
      </c>
      <c r="D120" s="221" t="s">
        <v>138</v>
      </c>
      <c r="E120" s="222" t="s">
        <v>172</v>
      </c>
      <c r="F120" s="223" t="s">
        <v>173</v>
      </c>
      <c r="G120" s="224" t="s">
        <v>174</v>
      </c>
      <c r="H120" s="225">
        <v>15.772</v>
      </c>
      <c r="I120" s="226"/>
      <c r="J120" s="227">
        <f>ROUND(I120*H120,2)</f>
        <v>0</v>
      </c>
      <c r="K120" s="223" t="s">
        <v>142</v>
      </c>
      <c r="L120" s="46"/>
      <c r="M120" s="228" t="s">
        <v>19</v>
      </c>
      <c r="N120" s="229" t="s">
        <v>43</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143</v>
      </c>
      <c r="AT120" s="232" t="s">
        <v>138</v>
      </c>
      <c r="AU120" s="232" t="s">
        <v>82</v>
      </c>
      <c r="AY120" s="19" t="s">
        <v>135</v>
      </c>
      <c r="BE120" s="233">
        <f>IF(N120="základní",J120,0)</f>
        <v>0</v>
      </c>
      <c r="BF120" s="233">
        <f>IF(N120="snížená",J120,0)</f>
        <v>0</v>
      </c>
      <c r="BG120" s="233">
        <f>IF(N120="zákl. přenesená",J120,0)</f>
        <v>0</v>
      </c>
      <c r="BH120" s="233">
        <f>IF(N120="sníž. přenesená",J120,0)</f>
        <v>0</v>
      </c>
      <c r="BI120" s="233">
        <f>IF(N120="nulová",J120,0)</f>
        <v>0</v>
      </c>
      <c r="BJ120" s="19" t="s">
        <v>80</v>
      </c>
      <c r="BK120" s="233">
        <f>ROUND(I120*H120,2)</f>
        <v>0</v>
      </c>
      <c r="BL120" s="19" t="s">
        <v>143</v>
      </c>
      <c r="BM120" s="232" t="s">
        <v>175</v>
      </c>
    </row>
    <row r="121" spans="1:47" s="2" customFormat="1" ht="12">
      <c r="A121" s="40"/>
      <c r="B121" s="41"/>
      <c r="C121" s="42"/>
      <c r="D121" s="236" t="s">
        <v>160</v>
      </c>
      <c r="E121" s="42"/>
      <c r="F121" s="267" t="s">
        <v>176</v>
      </c>
      <c r="G121" s="42"/>
      <c r="H121" s="42"/>
      <c r="I121" s="139"/>
      <c r="J121" s="42"/>
      <c r="K121" s="42"/>
      <c r="L121" s="46"/>
      <c r="M121" s="268"/>
      <c r="N121" s="269"/>
      <c r="O121" s="86"/>
      <c r="P121" s="86"/>
      <c r="Q121" s="86"/>
      <c r="R121" s="86"/>
      <c r="S121" s="86"/>
      <c r="T121" s="87"/>
      <c r="U121" s="40"/>
      <c r="V121" s="40"/>
      <c r="W121" s="40"/>
      <c r="X121" s="40"/>
      <c r="Y121" s="40"/>
      <c r="Z121" s="40"/>
      <c r="AA121" s="40"/>
      <c r="AB121" s="40"/>
      <c r="AC121" s="40"/>
      <c r="AD121" s="40"/>
      <c r="AE121" s="40"/>
      <c r="AT121" s="19" t="s">
        <v>160</v>
      </c>
      <c r="AU121" s="19" t="s">
        <v>82</v>
      </c>
    </row>
    <row r="122" spans="1:65" s="2" customFormat="1" ht="21.75" customHeight="1">
      <c r="A122" s="40"/>
      <c r="B122" s="41"/>
      <c r="C122" s="221" t="s">
        <v>148</v>
      </c>
      <c r="D122" s="221" t="s">
        <v>138</v>
      </c>
      <c r="E122" s="222" t="s">
        <v>177</v>
      </c>
      <c r="F122" s="223" t="s">
        <v>178</v>
      </c>
      <c r="G122" s="224" t="s">
        <v>174</v>
      </c>
      <c r="H122" s="225">
        <v>70.668</v>
      </c>
      <c r="I122" s="226"/>
      <c r="J122" s="227">
        <f>ROUND(I122*H122,2)</f>
        <v>0</v>
      </c>
      <c r="K122" s="223" t="s">
        <v>142</v>
      </c>
      <c r="L122" s="46"/>
      <c r="M122" s="228" t="s">
        <v>19</v>
      </c>
      <c r="N122" s="229" t="s">
        <v>43</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143</v>
      </c>
      <c r="AT122" s="232" t="s">
        <v>138</v>
      </c>
      <c r="AU122" s="232" t="s">
        <v>82</v>
      </c>
      <c r="AY122" s="19" t="s">
        <v>135</v>
      </c>
      <c r="BE122" s="233">
        <f>IF(N122="základní",J122,0)</f>
        <v>0</v>
      </c>
      <c r="BF122" s="233">
        <f>IF(N122="snížená",J122,0)</f>
        <v>0</v>
      </c>
      <c r="BG122" s="233">
        <f>IF(N122="zákl. přenesená",J122,0)</f>
        <v>0</v>
      </c>
      <c r="BH122" s="233">
        <f>IF(N122="sníž. přenesená",J122,0)</f>
        <v>0</v>
      </c>
      <c r="BI122" s="233">
        <f>IF(N122="nulová",J122,0)</f>
        <v>0</v>
      </c>
      <c r="BJ122" s="19" t="s">
        <v>80</v>
      </c>
      <c r="BK122" s="233">
        <f>ROUND(I122*H122,2)</f>
        <v>0</v>
      </c>
      <c r="BL122" s="19" t="s">
        <v>143</v>
      </c>
      <c r="BM122" s="232" t="s">
        <v>179</v>
      </c>
    </row>
    <row r="123" spans="1:47" s="2" customFormat="1" ht="12">
      <c r="A123" s="40"/>
      <c r="B123" s="41"/>
      <c r="C123" s="42"/>
      <c r="D123" s="236" t="s">
        <v>160</v>
      </c>
      <c r="E123" s="42"/>
      <c r="F123" s="267" t="s">
        <v>176</v>
      </c>
      <c r="G123" s="42"/>
      <c r="H123" s="42"/>
      <c r="I123" s="139"/>
      <c r="J123" s="42"/>
      <c r="K123" s="42"/>
      <c r="L123" s="46"/>
      <c r="M123" s="268"/>
      <c r="N123" s="269"/>
      <c r="O123" s="86"/>
      <c r="P123" s="86"/>
      <c r="Q123" s="86"/>
      <c r="R123" s="86"/>
      <c r="S123" s="86"/>
      <c r="T123" s="87"/>
      <c r="U123" s="40"/>
      <c r="V123" s="40"/>
      <c r="W123" s="40"/>
      <c r="X123" s="40"/>
      <c r="Y123" s="40"/>
      <c r="Z123" s="40"/>
      <c r="AA123" s="40"/>
      <c r="AB123" s="40"/>
      <c r="AC123" s="40"/>
      <c r="AD123" s="40"/>
      <c r="AE123" s="40"/>
      <c r="AT123" s="19" t="s">
        <v>160</v>
      </c>
      <c r="AU123" s="19" t="s">
        <v>82</v>
      </c>
    </row>
    <row r="124" spans="1:51" s="14" customFormat="1" ht="12">
      <c r="A124" s="14"/>
      <c r="B124" s="245"/>
      <c r="C124" s="246"/>
      <c r="D124" s="236" t="s">
        <v>145</v>
      </c>
      <c r="E124" s="247" t="s">
        <v>19</v>
      </c>
      <c r="F124" s="248" t="s">
        <v>180</v>
      </c>
      <c r="G124" s="246"/>
      <c r="H124" s="249">
        <v>70.668</v>
      </c>
      <c r="I124" s="250"/>
      <c r="J124" s="246"/>
      <c r="K124" s="246"/>
      <c r="L124" s="251"/>
      <c r="M124" s="252"/>
      <c r="N124" s="253"/>
      <c r="O124" s="253"/>
      <c r="P124" s="253"/>
      <c r="Q124" s="253"/>
      <c r="R124" s="253"/>
      <c r="S124" s="253"/>
      <c r="T124" s="254"/>
      <c r="U124" s="14"/>
      <c r="V124" s="14"/>
      <c r="W124" s="14"/>
      <c r="X124" s="14"/>
      <c r="Y124" s="14"/>
      <c r="Z124" s="14"/>
      <c r="AA124" s="14"/>
      <c r="AB124" s="14"/>
      <c r="AC124" s="14"/>
      <c r="AD124" s="14"/>
      <c r="AE124" s="14"/>
      <c r="AT124" s="255" t="s">
        <v>145</v>
      </c>
      <c r="AU124" s="255" t="s">
        <v>82</v>
      </c>
      <c r="AV124" s="14" t="s">
        <v>82</v>
      </c>
      <c r="AW124" s="14" t="s">
        <v>33</v>
      </c>
      <c r="AX124" s="14" t="s">
        <v>80</v>
      </c>
      <c r="AY124" s="255" t="s">
        <v>135</v>
      </c>
    </row>
    <row r="125" spans="1:65" s="2" customFormat="1" ht="21.75" customHeight="1">
      <c r="A125" s="40"/>
      <c r="B125" s="41"/>
      <c r="C125" s="221" t="s">
        <v>181</v>
      </c>
      <c r="D125" s="221" t="s">
        <v>138</v>
      </c>
      <c r="E125" s="222" t="s">
        <v>182</v>
      </c>
      <c r="F125" s="223" t="s">
        <v>183</v>
      </c>
      <c r="G125" s="224" t="s">
        <v>174</v>
      </c>
      <c r="H125" s="225">
        <v>5</v>
      </c>
      <c r="I125" s="226"/>
      <c r="J125" s="227">
        <f>ROUND(I125*H125,2)</f>
        <v>0</v>
      </c>
      <c r="K125" s="223" t="s">
        <v>142</v>
      </c>
      <c r="L125" s="46"/>
      <c r="M125" s="228" t="s">
        <v>19</v>
      </c>
      <c r="N125" s="229" t="s">
        <v>43</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143</v>
      </c>
      <c r="AT125" s="232" t="s">
        <v>138</v>
      </c>
      <c r="AU125" s="232" t="s">
        <v>82</v>
      </c>
      <c r="AY125" s="19" t="s">
        <v>135</v>
      </c>
      <c r="BE125" s="233">
        <f>IF(N125="základní",J125,0)</f>
        <v>0</v>
      </c>
      <c r="BF125" s="233">
        <f>IF(N125="snížená",J125,0)</f>
        <v>0</v>
      </c>
      <c r="BG125" s="233">
        <f>IF(N125="zákl. přenesená",J125,0)</f>
        <v>0</v>
      </c>
      <c r="BH125" s="233">
        <f>IF(N125="sníž. přenesená",J125,0)</f>
        <v>0</v>
      </c>
      <c r="BI125" s="233">
        <f>IF(N125="nulová",J125,0)</f>
        <v>0</v>
      </c>
      <c r="BJ125" s="19" t="s">
        <v>80</v>
      </c>
      <c r="BK125" s="233">
        <f>ROUND(I125*H125,2)</f>
        <v>0</v>
      </c>
      <c r="BL125" s="19" t="s">
        <v>143</v>
      </c>
      <c r="BM125" s="232" t="s">
        <v>184</v>
      </c>
    </row>
    <row r="126" spans="1:47" s="2" customFormat="1" ht="12">
      <c r="A126" s="40"/>
      <c r="B126" s="41"/>
      <c r="C126" s="42"/>
      <c r="D126" s="236" t="s">
        <v>160</v>
      </c>
      <c r="E126" s="42"/>
      <c r="F126" s="267" t="s">
        <v>185</v>
      </c>
      <c r="G126" s="42"/>
      <c r="H126" s="42"/>
      <c r="I126" s="139"/>
      <c r="J126" s="42"/>
      <c r="K126" s="42"/>
      <c r="L126" s="46"/>
      <c r="M126" s="268"/>
      <c r="N126" s="269"/>
      <c r="O126" s="86"/>
      <c r="P126" s="86"/>
      <c r="Q126" s="86"/>
      <c r="R126" s="86"/>
      <c r="S126" s="86"/>
      <c r="T126" s="87"/>
      <c r="U126" s="40"/>
      <c r="V126" s="40"/>
      <c r="W126" s="40"/>
      <c r="X126" s="40"/>
      <c r="Y126" s="40"/>
      <c r="Z126" s="40"/>
      <c r="AA126" s="40"/>
      <c r="AB126" s="40"/>
      <c r="AC126" s="40"/>
      <c r="AD126" s="40"/>
      <c r="AE126" s="40"/>
      <c r="AT126" s="19" t="s">
        <v>160</v>
      </c>
      <c r="AU126" s="19" t="s">
        <v>82</v>
      </c>
    </row>
    <row r="127" spans="1:63" s="12" customFormat="1" ht="22.8" customHeight="1">
      <c r="A127" s="12"/>
      <c r="B127" s="205"/>
      <c r="C127" s="206"/>
      <c r="D127" s="207" t="s">
        <v>71</v>
      </c>
      <c r="E127" s="219" t="s">
        <v>186</v>
      </c>
      <c r="F127" s="219" t="s">
        <v>187</v>
      </c>
      <c r="G127" s="206"/>
      <c r="H127" s="206"/>
      <c r="I127" s="209"/>
      <c r="J127" s="220">
        <f>BK127</f>
        <v>0</v>
      </c>
      <c r="K127" s="206"/>
      <c r="L127" s="211"/>
      <c r="M127" s="212"/>
      <c r="N127" s="213"/>
      <c r="O127" s="213"/>
      <c r="P127" s="214">
        <f>SUM(P128:P129)</f>
        <v>0</v>
      </c>
      <c r="Q127" s="213"/>
      <c r="R127" s="214">
        <f>SUM(R128:R129)</f>
        <v>0</v>
      </c>
      <c r="S127" s="213"/>
      <c r="T127" s="215">
        <f>SUM(T128:T129)</f>
        <v>0</v>
      </c>
      <c r="U127" s="12"/>
      <c r="V127" s="12"/>
      <c r="W127" s="12"/>
      <c r="X127" s="12"/>
      <c r="Y127" s="12"/>
      <c r="Z127" s="12"/>
      <c r="AA127" s="12"/>
      <c r="AB127" s="12"/>
      <c r="AC127" s="12"/>
      <c r="AD127" s="12"/>
      <c r="AE127" s="12"/>
      <c r="AR127" s="216" t="s">
        <v>80</v>
      </c>
      <c r="AT127" s="217" t="s">
        <v>71</v>
      </c>
      <c r="AU127" s="217" t="s">
        <v>80</v>
      </c>
      <c r="AY127" s="216" t="s">
        <v>135</v>
      </c>
      <c r="BK127" s="218">
        <f>SUM(BK128:BK129)</f>
        <v>0</v>
      </c>
    </row>
    <row r="128" spans="1:65" s="2" customFormat="1" ht="21.75" customHeight="1">
      <c r="A128" s="40"/>
      <c r="B128" s="41"/>
      <c r="C128" s="221" t="s">
        <v>188</v>
      </c>
      <c r="D128" s="221" t="s">
        <v>138</v>
      </c>
      <c r="E128" s="222" t="s">
        <v>189</v>
      </c>
      <c r="F128" s="223" t="s">
        <v>190</v>
      </c>
      <c r="G128" s="224" t="s">
        <v>174</v>
      </c>
      <c r="H128" s="225">
        <v>11.655</v>
      </c>
      <c r="I128" s="226"/>
      <c r="J128" s="227">
        <f>ROUND(I128*H128,2)</f>
        <v>0</v>
      </c>
      <c r="K128" s="223" t="s">
        <v>142</v>
      </c>
      <c r="L128" s="46"/>
      <c r="M128" s="228" t="s">
        <v>19</v>
      </c>
      <c r="N128" s="229" t="s">
        <v>43</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143</v>
      </c>
      <c r="AT128" s="232" t="s">
        <v>138</v>
      </c>
      <c r="AU128" s="232" t="s">
        <v>82</v>
      </c>
      <c r="AY128" s="19" t="s">
        <v>135</v>
      </c>
      <c r="BE128" s="233">
        <f>IF(N128="základní",J128,0)</f>
        <v>0</v>
      </c>
      <c r="BF128" s="233">
        <f>IF(N128="snížená",J128,0)</f>
        <v>0</v>
      </c>
      <c r="BG128" s="233">
        <f>IF(N128="zákl. přenesená",J128,0)</f>
        <v>0</v>
      </c>
      <c r="BH128" s="233">
        <f>IF(N128="sníž. přenesená",J128,0)</f>
        <v>0</v>
      </c>
      <c r="BI128" s="233">
        <f>IF(N128="nulová",J128,0)</f>
        <v>0</v>
      </c>
      <c r="BJ128" s="19" t="s">
        <v>80</v>
      </c>
      <c r="BK128" s="233">
        <f>ROUND(I128*H128,2)</f>
        <v>0</v>
      </c>
      <c r="BL128" s="19" t="s">
        <v>143</v>
      </c>
      <c r="BM128" s="232" t="s">
        <v>191</v>
      </c>
    </row>
    <row r="129" spans="1:47" s="2" customFormat="1" ht="12">
      <c r="A129" s="40"/>
      <c r="B129" s="41"/>
      <c r="C129" s="42"/>
      <c r="D129" s="236" t="s">
        <v>160</v>
      </c>
      <c r="E129" s="42"/>
      <c r="F129" s="267" t="s">
        <v>192</v>
      </c>
      <c r="G129" s="42"/>
      <c r="H129" s="42"/>
      <c r="I129" s="139"/>
      <c r="J129" s="42"/>
      <c r="K129" s="42"/>
      <c r="L129" s="46"/>
      <c r="M129" s="268"/>
      <c r="N129" s="269"/>
      <c r="O129" s="86"/>
      <c r="P129" s="86"/>
      <c r="Q129" s="86"/>
      <c r="R129" s="86"/>
      <c r="S129" s="86"/>
      <c r="T129" s="87"/>
      <c r="U129" s="40"/>
      <c r="V129" s="40"/>
      <c r="W129" s="40"/>
      <c r="X129" s="40"/>
      <c r="Y129" s="40"/>
      <c r="Z129" s="40"/>
      <c r="AA129" s="40"/>
      <c r="AB129" s="40"/>
      <c r="AC129" s="40"/>
      <c r="AD129" s="40"/>
      <c r="AE129" s="40"/>
      <c r="AT129" s="19" t="s">
        <v>160</v>
      </c>
      <c r="AU129" s="19" t="s">
        <v>82</v>
      </c>
    </row>
    <row r="130" spans="1:63" s="12" customFormat="1" ht="25.9" customHeight="1">
      <c r="A130" s="12"/>
      <c r="B130" s="205"/>
      <c r="C130" s="206"/>
      <c r="D130" s="207" t="s">
        <v>71</v>
      </c>
      <c r="E130" s="208" t="s">
        <v>193</v>
      </c>
      <c r="F130" s="208" t="s">
        <v>194</v>
      </c>
      <c r="G130" s="206"/>
      <c r="H130" s="206"/>
      <c r="I130" s="209"/>
      <c r="J130" s="210">
        <f>BK130</f>
        <v>0</v>
      </c>
      <c r="K130" s="206"/>
      <c r="L130" s="211"/>
      <c r="M130" s="212"/>
      <c r="N130" s="213"/>
      <c r="O130" s="213"/>
      <c r="P130" s="214">
        <f>P131+P200+P223+P296+P361+P474+P644+P661</f>
        <v>0</v>
      </c>
      <c r="Q130" s="213"/>
      <c r="R130" s="214">
        <f>R131+R200+R223+R296+R361+R474+R644+R661</f>
        <v>40.59651097999999</v>
      </c>
      <c r="S130" s="213"/>
      <c r="T130" s="215">
        <f>T131+T200+T223+T296+T361+T474+T644+T661</f>
        <v>13.88586</v>
      </c>
      <c r="U130" s="12"/>
      <c r="V130" s="12"/>
      <c r="W130" s="12"/>
      <c r="X130" s="12"/>
      <c r="Y130" s="12"/>
      <c r="Z130" s="12"/>
      <c r="AA130" s="12"/>
      <c r="AB130" s="12"/>
      <c r="AC130" s="12"/>
      <c r="AD130" s="12"/>
      <c r="AE130" s="12"/>
      <c r="AR130" s="216" t="s">
        <v>82</v>
      </c>
      <c r="AT130" s="217" t="s">
        <v>71</v>
      </c>
      <c r="AU130" s="217" t="s">
        <v>72</v>
      </c>
      <c r="AY130" s="216" t="s">
        <v>135</v>
      </c>
      <c r="BK130" s="218">
        <f>BK131+BK200+BK223+BK296+BK361+BK474+BK644+BK661</f>
        <v>0</v>
      </c>
    </row>
    <row r="131" spans="1:63" s="12" customFormat="1" ht="22.8" customHeight="1">
      <c r="A131" s="12"/>
      <c r="B131" s="205"/>
      <c r="C131" s="206"/>
      <c r="D131" s="207" t="s">
        <v>71</v>
      </c>
      <c r="E131" s="219" t="s">
        <v>195</v>
      </c>
      <c r="F131" s="219" t="s">
        <v>196</v>
      </c>
      <c r="G131" s="206"/>
      <c r="H131" s="206"/>
      <c r="I131" s="209"/>
      <c r="J131" s="220">
        <f>BK131</f>
        <v>0</v>
      </c>
      <c r="K131" s="206"/>
      <c r="L131" s="211"/>
      <c r="M131" s="212"/>
      <c r="N131" s="213"/>
      <c r="O131" s="213"/>
      <c r="P131" s="214">
        <f>SUM(P132:P199)</f>
        <v>0</v>
      </c>
      <c r="Q131" s="213"/>
      <c r="R131" s="214">
        <f>SUM(R132:R199)</f>
        <v>0.91429398</v>
      </c>
      <c r="S131" s="213"/>
      <c r="T131" s="215">
        <f>SUM(T132:T199)</f>
        <v>0</v>
      </c>
      <c r="U131" s="12"/>
      <c r="V131" s="12"/>
      <c r="W131" s="12"/>
      <c r="X131" s="12"/>
      <c r="Y131" s="12"/>
      <c r="Z131" s="12"/>
      <c r="AA131" s="12"/>
      <c r="AB131" s="12"/>
      <c r="AC131" s="12"/>
      <c r="AD131" s="12"/>
      <c r="AE131" s="12"/>
      <c r="AR131" s="216" t="s">
        <v>82</v>
      </c>
      <c r="AT131" s="217" t="s">
        <v>71</v>
      </c>
      <c r="AU131" s="217" t="s">
        <v>80</v>
      </c>
      <c r="AY131" s="216" t="s">
        <v>135</v>
      </c>
      <c r="BK131" s="218">
        <f>SUM(BK132:BK199)</f>
        <v>0</v>
      </c>
    </row>
    <row r="132" spans="1:65" s="2" customFormat="1" ht="21.75" customHeight="1">
      <c r="A132" s="40"/>
      <c r="B132" s="41"/>
      <c r="C132" s="221" t="s">
        <v>154</v>
      </c>
      <c r="D132" s="221" t="s">
        <v>138</v>
      </c>
      <c r="E132" s="222" t="s">
        <v>197</v>
      </c>
      <c r="F132" s="223" t="s">
        <v>198</v>
      </c>
      <c r="G132" s="224" t="s">
        <v>158</v>
      </c>
      <c r="H132" s="225">
        <v>41.448</v>
      </c>
      <c r="I132" s="226"/>
      <c r="J132" s="227">
        <f>ROUND(I132*H132,2)</f>
        <v>0</v>
      </c>
      <c r="K132" s="223" t="s">
        <v>142</v>
      </c>
      <c r="L132" s="46"/>
      <c r="M132" s="228" t="s">
        <v>19</v>
      </c>
      <c r="N132" s="229" t="s">
        <v>43</v>
      </c>
      <c r="O132" s="86"/>
      <c r="P132" s="230">
        <f>O132*H132</f>
        <v>0</v>
      </c>
      <c r="Q132" s="230">
        <v>0.00036</v>
      </c>
      <c r="R132" s="230">
        <f>Q132*H132</f>
        <v>0.01492128</v>
      </c>
      <c r="S132" s="230">
        <v>0</v>
      </c>
      <c r="T132" s="231">
        <f>S132*H132</f>
        <v>0</v>
      </c>
      <c r="U132" s="40"/>
      <c r="V132" s="40"/>
      <c r="W132" s="40"/>
      <c r="X132" s="40"/>
      <c r="Y132" s="40"/>
      <c r="Z132" s="40"/>
      <c r="AA132" s="40"/>
      <c r="AB132" s="40"/>
      <c r="AC132" s="40"/>
      <c r="AD132" s="40"/>
      <c r="AE132" s="40"/>
      <c r="AR132" s="232" t="s">
        <v>199</v>
      </c>
      <c r="AT132" s="232" t="s">
        <v>138</v>
      </c>
      <c r="AU132" s="232" t="s">
        <v>82</v>
      </c>
      <c r="AY132" s="19" t="s">
        <v>135</v>
      </c>
      <c r="BE132" s="233">
        <f>IF(N132="základní",J132,0)</f>
        <v>0</v>
      </c>
      <c r="BF132" s="233">
        <f>IF(N132="snížená",J132,0)</f>
        <v>0</v>
      </c>
      <c r="BG132" s="233">
        <f>IF(N132="zákl. přenesená",J132,0)</f>
        <v>0</v>
      </c>
      <c r="BH132" s="233">
        <f>IF(N132="sníž. přenesená",J132,0)</f>
        <v>0</v>
      </c>
      <c r="BI132" s="233">
        <f>IF(N132="nulová",J132,0)</f>
        <v>0</v>
      </c>
      <c r="BJ132" s="19" t="s">
        <v>80</v>
      </c>
      <c r="BK132" s="233">
        <f>ROUND(I132*H132,2)</f>
        <v>0</v>
      </c>
      <c r="BL132" s="19" t="s">
        <v>199</v>
      </c>
      <c r="BM132" s="232" t="s">
        <v>200</v>
      </c>
    </row>
    <row r="133" spans="1:51" s="13" customFormat="1" ht="12">
      <c r="A133" s="13"/>
      <c r="B133" s="234"/>
      <c r="C133" s="235"/>
      <c r="D133" s="236" t="s">
        <v>145</v>
      </c>
      <c r="E133" s="237" t="s">
        <v>19</v>
      </c>
      <c r="F133" s="238" t="s">
        <v>146</v>
      </c>
      <c r="G133" s="235"/>
      <c r="H133" s="237" t="s">
        <v>19</v>
      </c>
      <c r="I133" s="239"/>
      <c r="J133" s="235"/>
      <c r="K133" s="235"/>
      <c r="L133" s="240"/>
      <c r="M133" s="241"/>
      <c r="N133" s="242"/>
      <c r="O133" s="242"/>
      <c r="P133" s="242"/>
      <c r="Q133" s="242"/>
      <c r="R133" s="242"/>
      <c r="S133" s="242"/>
      <c r="T133" s="243"/>
      <c r="U133" s="13"/>
      <c r="V133" s="13"/>
      <c r="W133" s="13"/>
      <c r="X133" s="13"/>
      <c r="Y133" s="13"/>
      <c r="Z133" s="13"/>
      <c r="AA133" s="13"/>
      <c r="AB133" s="13"/>
      <c r="AC133" s="13"/>
      <c r="AD133" s="13"/>
      <c r="AE133" s="13"/>
      <c r="AT133" s="244" t="s">
        <v>145</v>
      </c>
      <c r="AU133" s="244" t="s">
        <v>82</v>
      </c>
      <c r="AV133" s="13" t="s">
        <v>80</v>
      </c>
      <c r="AW133" s="13" t="s">
        <v>33</v>
      </c>
      <c r="AX133" s="13" t="s">
        <v>72</v>
      </c>
      <c r="AY133" s="244" t="s">
        <v>135</v>
      </c>
    </row>
    <row r="134" spans="1:51" s="14" customFormat="1" ht="12">
      <c r="A134" s="14"/>
      <c r="B134" s="245"/>
      <c r="C134" s="246"/>
      <c r="D134" s="236" t="s">
        <v>145</v>
      </c>
      <c r="E134" s="247" t="s">
        <v>19</v>
      </c>
      <c r="F134" s="248" t="s">
        <v>201</v>
      </c>
      <c r="G134" s="246"/>
      <c r="H134" s="249">
        <v>41.448</v>
      </c>
      <c r="I134" s="250"/>
      <c r="J134" s="246"/>
      <c r="K134" s="246"/>
      <c r="L134" s="251"/>
      <c r="M134" s="252"/>
      <c r="N134" s="253"/>
      <c r="O134" s="253"/>
      <c r="P134" s="253"/>
      <c r="Q134" s="253"/>
      <c r="R134" s="253"/>
      <c r="S134" s="253"/>
      <c r="T134" s="254"/>
      <c r="U134" s="14"/>
      <c r="V134" s="14"/>
      <c r="W134" s="14"/>
      <c r="X134" s="14"/>
      <c r="Y134" s="14"/>
      <c r="Z134" s="14"/>
      <c r="AA134" s="14"/>
      <c r="AB134" s="14"/>
      <c r="AC134" s="14"/>
      <c r="AD134" s="14"/>
      <c r="AE134" s="14"/>
      <c r="AT134" s="255" t="s">
        <v>145</v>
      </c>
      <c r="AU134" s="255" t="s">
        <v>82</v>
      </c>
      <c r="AV134" s="14" t="s">
        <v>82</v>
      </c>
      <c r="AW134" s="14" t="s">
        <v>33</v>
      </c>
      <c r="AX134" s="14" t="s">
        <v>72</v>
      </c>
      <c r="AY134" s="255" t="s">
        <v>135</v>
      </c>
    </row>
    <row r="135" spans="1:51" s="15" customFormat="1" ht="12">
      <c r="A135" s="15"/>
      <c r="B135" s="256"/>
      <c r="C135" s="257"/>
      <c r="D135" s="236" t="s">
        <v>145</v>
      </c>
      <c r="E135" s="258" t="s">
        <v>19</v>
      </c>
      <c r="F135" s="259" t="s">
        <v>147</v>
      </c>
      <c r="G135" s="257"/>
      <c r="H135" s="260">
        <v>41.448</v>
      </c>
      <c r="I135" s="261"/>
      <c r="J135" s="257"/>
      <c r="K135" s="257"/>
      <c r="L135" s="262"/>
      <c r="M135" s="263"/>
      <c r="N135" s="264"/>
      <c r="O135" s="264"/>
      <c r="P135" s="264"/>
      <c r="Q135" s="264"/>
      <c r="R135" s="264"/>
      <c r="S135" s="264"/>
      <c r="T135" s="265"/>
      <c r="U135" s="15"/>
      <c r="V135" s="15"/>
      <c r="W135" s="15"/>
      <c r="X135" s="15"/>
      <c r="Y135" s="15"/>
      <c r="Z135" s="15"/>
      <c r="AA135" s="15"/>
      <c r="AB135" s="15"/>
      <c r="AC135" s="15"/>
      <c r="AD135" s="15"/>
      <c r="AE135" s="15"/>
      <c r="AT135" s="266" t="s">
        <v>145</v>
      </c>
      <c r="AU135" s="266" t="s">
        <v>82</v>
      </c>
      <c r="AV135" s="15" t="s">
        <v>143</v>
      </c>
      <c r="AW135" s="15" t="s">
        <v>33</v>
      </c>
      <c r="AX135" s="15" t="s">
        <v>80</v>
      </c>
      <c r="AY135" s="266" t="s">
        <v>135</v>
      </c>
    </row>
    <row r="136" spans="1:65" s="2" customFormat="1" ht="16.5" customHeight="1">
      <c r="A136" s="40"/>
      <c r="B136" s="41"/>
      <c r="C136" s="270" t="s">
        <v>202</v>
      </c>
      <c r="D136" s="270" t="s">
        <v>203</v>
      </c>
      <c r="E136" s="271" t="s">
        <v>204</v>
      </c>
      <c r="F136" s="272" t="s">
        <v>205</v>
      </c>
      <c r="G136" s="273" t="s">
        <v>158</v>
      </c>
      <c r="H136" s="274">
        <v>40.903</v>
      </c>
      <c r="I136" s="275"/>
      <c r="J136" s="276">
        <f>ROUND(I136*H136,2)</f>
        <v>0</v>
      </c>
      <c r="K136" s="272" t="s">
        <v>142</v>
      </c>
      <c r="L136" s="277"/>
      <c r="M136" s="278" t="s">
        <v>19</v>
      </c>
      <c r="N136" s="279" t="s">
        <v>43</v>
      </c>
      <c r="O136" s="86"/>
      <c r="P136" s="230">
        <f>O136*H136</f>
        <v>0</v>
      </c>
      <c r="Q136" s="230">
        <v>0.006</v>
      </c>
      <c r="R136" s="230">
        <f>Q136*H136</f>
        <v>0.245418</v>
      </c>
      <c r="S136" s="230">
        <v>0</v>
      </c>
      <c r="T136" s="231">
        <f>S136*H136</f>
        <v>0</v>
      </c>
      <c r="U136" s="40"/>
      <c r="V136" s="40"/>
      <c r="W136" s="40"/>
      <c r="X136" s="40"/>
      <c r="Y136" s="40"/>
      <c r="Z136" s="40"/>
      <c r="AA136" s="40"/>
      <c r="AB136" s="40"/>
      <c r="AC136" s="40"/>
      <c r="AD136" s="40"/>
      <c r="AE136" s="40"/>
      <c r="AR136" s="232" t="s">
        <v>206</v>
      </c>
      <c r="AT136" s="232" t="s">
        <v>203</v>
      </c>
      <c r="AU136" s="232" t="s">
        <v>82</v>
      </c>
      <c r="AY136" s="19" t="s">
        <v>135</v>
      </c>
      <c r="BE136" s="233">
        <f>IF(N136="základní",J136,0)</f>
        <v>0</v>
      </c>
      <c r="BF136" s="233">
        <f>IF(N136="snížená",J136,0)</f>
        <v>0</v>
      </c>
      <c r="BG136" s="233">
        <f>IF(N136="zákl. přenesená",J136,0)</f>
        <v>0</v>
      </c>
      <c r="BH136" s="233">
        <f>IF(N136="sníž. přenesená",J136,0)</f>
        <v>0</v>
      </c>
      <c r="BI136" s="233">
        <f>IF(N136="nulová",J136,0)</f>
        <v>0</v>
      </c>
      <c r="BJ136" s="19" t="s">
        <v>80</v>
      </c>
      <c r="BK136" s="233">
        <f>ROUND(I136*H136,2)</f>
        <v>0</v>
      </c>
      <c r="BL136" s="19" t="s">
        <v>199</v>
      </c>
      <c r="BM136" s="232" t="s">
        <v>207</v>
      </c>
    </row>
    <row r="137" spans="1:51" s="14" customFormat="1" ht="12">
      <c r="A137" s="14"/>
      <c r="B137" s="245"/>
      <c r="C137" s="246"/>
      <c r="D137" s="236" t="s">
        <v>145</v>
      </c>
      <c r="E137" s="246"/>
      <c r="F137" s="248" t="s">
        <v>208</v>
      </c>
      <c r="G137" s="246"/>
      <c r="H137" s="249">
        <v>40.903</v>
      </c>
      <c r="I137" s="250"/>
      <c r="J137" s="246"/>
      <c r="K137" s="246"/>
      <c r="L137" s="251"/>
      <c r="M137" s="252"/>
      <c r="N137" s="253"/>
      <c r="O137" s="253"/>
      <c r="P137" s="253"/>
      <c r="Q137" s="253"/>
      <c r="R137" s="253"/>
      <c r="S137" s="253"/>
      <c r="T137" s="254"/>
      <c r="U137" s="14"/>
      <c r="V137" s="14"/>
      <c r="W137" s="14"/>
      <c r="X137" s="14"/>
      <c r="Y137" s="14"/>
      <c r="Z137" s="14"/>
      <c r="AA137" s="14"/>
      <c r="AB137" s="14"/>
      <c r="AC137" s="14"/>
      <c r="AD137" s="14"/>
      <c r="AE137" s="14"/>
      <c r="AT137" s="255" t="s">
        <v>145</v>
      </c>
      <c r="AU137" s="255" t="s">
        <v>82</v>
      </c>
      <c r="AV137" s="14" t="s">
        <v>82</v>
      </c>
      <c r="AW137" s="14" t="s">
        <v>4</v>
      </c>
      <c r="AX137" s="14" t="s">
        <v>80</v>
      </c>
      <c r="AY137" s="255" t="s">
        <v>135</v>
      </c>
    </row>
    <row r="138" spans="1:65" s="2" customFormat="1" ht="21.75" customHeight="1">
      <c r="A138" s="40"/>
      <c r="B138" s="41"/>
      <c r="C138" s="221" t="s">
        <v>209</v>
      </c>
      <c r="D138" s="221" t="s">
        <v>138</v>
      </c>
      <c r="E138" s="222" t="s">
        <v>210</v>
      </c>
      <c r="F138" s="223" t="s">
        <v>211</v>
      </c>
      <c r="G138" s="224" t="s">
        <v>158</v>
      </c>
      <c r="H138" s="225">
        <v>8.29</v>
      </c>
      <c r="I138" s="226"/>
      <c r="J138" s="227">
        <f>ROUND(I138*H138,2)</f>
        <v>0</v>
      </c>
      <c r="K138" s="223" t="s">
        <v>142</v>
      </c>
      <c r="L138" s="46"/>
      <c r="M138" s="228" t="s">
        <v>19</v>
      </c>
      <c r="N138" s="229" t="s">
        <v>43</v>
      </c>
      <c r="O138" s="86"/>
      <c r="P138" s="230">
        <f>O138*H138</f>
        <v>0</v>
      </c>
      <c r="Q138" s="230">
        <v>0.00053</v>
      </c>
      <c r="R138" s="230">
        <f>Q138*H138</f>
        <v>0.0043936999999999995</v>
      </c>
      <c r="S138" s="230">
        <v>0</v>
      </c>
      <c r="T138" s="231">
        <f>S138*H138</f>
        <v>0</v>
      </c>
      <c r="U138" s="40"/>
      <c r="V138" s="40"/>
      <c r="W138" s="40"/>
      <c r="X138" s="40"/>
      <c r="Y138" s="40"/>
      <c r="Z138" s="40"/>
      <c r="AA138" s="40"/>
      <c r="AB138" s="40"/>
      <c r="AC138" s="40"/>
      <c r="AD138" s="40"/>
      <c r="AE138" s="40"/>
      <c r="AR138" s="232" t="s">
        <v>199</v>
      </c>
      <c r="AT138" s="232" t="s">
        <v>138</v>
      </c>
      <c r="AU138" s="232" t="s">
        <v>82</v>
      </c>
      <c r="AY138" s="19" t="s">
        <v>135</v>
      </c>
      <c r="BE138" s="233">
        <f>IF(N138="základní",J138,0)</f>
        <v>0</v>
      </c>
      <c r="BF138" s="233">
        <f>IF(N138="snížená",J138,0)</f>
        <v>0</v>
      </c>
      <c r="BG138" s="233">
        <f>IF(N138="zákl. přenesená",J138,0)</f>
        <v>0</v>
      </c>
      <c r="BH138" s="233">
        <f>IF(N138="sníž. přenesená",J138,0)</f>
        <v>0</v>
      </c>
      <c r="BI138" s="233">
        <f>IF(N138="nulová",J138,0)</f>
        <v>0</v>
      </c>
      <c r="BJ138" s="19" t="s">
        <v>80</v>
      </c>
      <c r="BK138" s="233">
        <f>ROUND(I138*H138,2)</f>
        <v>0</v>
      </c>
      <c r="BL138" s="19" t="s">
        <v>199</v>
      </c>
      <c r="BM138" s="232" t="s">
        <v>212</v>
      </c>
    </row>
    <row r="139" spans="1:51" s="13" customFormat="1" ht="12">
      <c r="A139" s="13"/>
      <c r="B139" s="234"/>
      <c r="C139" s="235"/>
      <c r="D139" s="236" t="s">
        <v>145</v>
      </c>
      <c r="E139" s="237" t="s">
        <v>19</v>
      </c>
      <c r="F139" s="238" t="s">
        <v>146</v>
      </c>
      <c r="G139" s="235"/>
      <c r="H139" s="237" t="s">
        <v>19</v>
      </c>
      <c r="I139" s="239"/>
      <c r="J139" s="235"/>
      <c r="K139" s="235"/>
      <c r="L139" s="240"/>
      <c r="M139" s="241"/>
      <c r="N139" s="242"/>
      <c r="O139" s="242"/>
      <c r="P139" s="242"/>
      <c r="Q139" s="242"/>
      <c r="R139" s="242"/>
      <c r="S139" s="242"/>
      <c r="T139" s="243"/>
      <c r="U139" s="13"/>
      <c r="V139" s="13"/>
      <c r="W139" s="13"/>
      <c r="X139" s="13"/>
      <c r="Y139" s="13"/>
      <c r="Z139" s="13"/>
      <c r="AA139" s="13"/>
      <c r="AB139" s="13"/>
      <c r="AC139" s="13"/>
      <c r="AD139" s="13"/>
      <c r="AE139" s="13"/>
      <c r="AT139" s="244" t="s">
        <v>145</v>
      </c>
      <c r="AU139" s="244" t="s">
        <v>82</v>
      </c>
      <c r="AV139" s="13" t="s">
        <v>80</v>
      </c>
      <c r="AW139" s="13" t="s">
        <v>33</v>
      </c>
      <c r="AX139" s="13" t="s">
        <v>72</v>
      </c>
      <c r="AY139" s="244" t="s">
        <v>135</v>
      </c>
    </row>
    <row r="140" spans="1:51" s="14" customFormat="1" ht="12">
      <c r="A140" s="14"/>
      <c r="B140" s="245"/>
      <c r="C140" s="246"/>
      <c r="D140" s="236" t="s">
        <v>145</v>
      </c>
      <c r="E140" s="247" t="s">
        <v>19</v>
      </c>
      <c r="F140" s="248" t="s">
        <v>213</v>
      </c>
      <c r="G140" s="246"/>
      <c r="H140" s="249">
        <v>8.29</v>
      </c>
      <c r="I140" s="250"/>
      <c r="J140" s="246"/>
      <c r="K140" s="246"/>
      <c r="L140" s="251"/>
      <c r="M140" s="252"/>
      <c r="N140" s="253"/>
      <c r="O140" s="253"/>
      <c r="P140" s="253"/>
      <c r="Q140" s="253"/>
      <c r="R140" s="253"/>
      <c r="S140" s="253"/>
      <c r="T140" s="254"/>
      <c r="U140" s="14"/>
      <c r="V140" s="14"/>
      <c r="W140" s="14"/>
      <c r="X140" s="14"/>
      <c r="Y140" s="14"/>
      <c r="Z140" s="14"/>
      <c r="AA140" s="14"/>
      <c r="AB140" s="14"/>
      <c r="AC140" s="14"/>
      <c r="AD140" s="14"/>
      <c r="AE140" s="14"/>
      <c r="AT140" s="255" t="s">
        <v>145</v>
      </c>
      <c r="AU140" s="255" t="s">
        <v>82</v>
      </c>
      <c r="AV140" s="14" t="s">
        <v>82</v>
      </c>
      <c r="AW140" s="14" t="s">
        <v>33</v>
      </c>
      <c r="AX140" s="14" t="s">
        <v>72</v>
      </c>
      <c r="AY140" s="255" t="s">
        <v>135</v>
      </c>
    </row>
    <row r="141" spans="1:51" s="15" customFormat="1" ht="12">
      <c r="A141" s="15"/>
      <c r="B141" s="256"/>
      <c r="C141" s="257"/>
      <c r="D141" s="236" t="s">
        <v>145</v>
      </c>
      <c r="E141" s="258" t="s">
        <v>19</v>
      </c>
      <c r="F141" s="259" t="s">
        <v>147</v>
      </c>
      <c r="G141" s="257"/>
      <c r="H141" s="260">
        <v>8.29</v>
      </c>
      <c r="I141" s="261"/>
      <c r="J141" s="257"/>
      <c r="K141" s="257"/>
      <c r="L141" s="262"/>
      <c r="M141" s="263"/>
      <c r="N141" s="264"/>
      <c r="O141" s="264"/>
      <c r="P141" s="264"/>
      <c r="Q141" s="264"/>
      <c r="R141" s="264"/>
      <c r="S141" s="264"/>
      <c r="T141" s="265"/>
      <c r="U141" s="15"/>
      <c r="V141" s="15"/>
      <c r="W141" s="15"/>
      <c r="X141" s="15"/>
      <c r="Y141" s="15"/>
      <c r="Z141" s="15"/>
      <c r="AA141" s="15"/>
      <c r="AB141" s="15"/>
      <c r="AC141" s="15"/>
      <c r="AD141" s="15"/>
      <c r="AE141" s="15"/>
      <c r="AT141" s="266" t="s">
        <v>145</v>
      </c>
      <c r="AU141" s="266" t="s">
        <v>82</v>
      </c>
      <c r="AV141" s="15" t="s">
        <v>143</v>
      </c>
      <c r="AW141" s="15" t="s">
        <v>33</v>
      </c>
      <c r="AX141" s="15" t="s">
        <v>80</v>
      </c>
      <c r="AY141" s="266" t="s">
        <v>135</v>
      </c>
    </row>
    <row r="142" spans="1:65" s="2" customFormat="1" ht="16.5" customHeight="1">
      <c r="A142" s="40"/>
      <c r="B142" s="41"/>
      <c r="C142" s="270" t="s">
        <v>214</v>
      </c>
      <c r="D142" s="270" t="s">
        <v>203</v>
      </c>
      <c r="E142" s="271" t="s">
        <v>204</v>
      </c>
      <c r="F142" s="272" t="s">
        <v>205</v>
      </c>
      <c r="G142" s="273" t="s">
        <v>158</v>
      </c>
      <c r="H142" s="274">
        <v>7.461</v>
      </c>
      <c r="I142" s="275"/>
      <c r="J142" s="276">
        <f>ROUND(I142*H142,2)</f>
        <v>0</v>
      </c>
      <c r="K142" s="272" t="s">
        <v>142</v>
      </c>
      <c r="L142" s="277"/>
      <c r="M142" s="278" t="s">
        <v>19</v>
      </c>
      <c r="N142" s="279" t="s">
        <v>43</v>
      </c>
      <c r="O142" s="86"/>
      <c r="P142" s="230">
        <f>O142*H142</f>
        <v>0</v>
      </c>
      <c r="Q142" s="230">
        <v>0.006</v>
      </c>
      <c r="R142" s="230">
        <f>Q142*H142</f>
        <v>0.044766</v>
      </c>
      <c r="S142" s="230">
        <v>0</v>
      </c>
      <c r="T142" s="231">
        <f>S142*H142</f>
        <v>0</v>
      </c>
      <c r="U142" s="40"/>
      <c r="V142" s="40"/>
      <c r="W142" s="40"/>
      <c r="X142" s="40"/>
      <c r="Y142" s="40"/>
      <c r="Z142" s="40"/>
      <c r="AA142" s="40"/>
      <c r="AB142" s="40"/>
      <c r="AC142" s="40"/>
      <c r="AD142" s="40"/>
      <c r="AE142" s="40"/>
      <c r="AR142" s="232" t="s">
        <v>206</v>
      </c>
      <c r="AT142" s="232" t="s">
        <v>203</v>
      </c>
      <c r="AU142" s="232" t="s">
        <v>82</v>
      </c>
      <c r="AY142" s="19" t="s">
        <v>135</v>
      </c>
      <c r="BE142" s="233">
        <f>IF(N142="základní",J142,0)</f>
        <v>0</v>
      </c>
      <c r="BF142" s="233">
        <f>IF(N142="snížená",J142,0)</f>
        <v>0</v>
      </c>
      <c r="BG142" s="233">
        <f>IF(N142="zákl. přenesená",J142,0)</f>
        <v>0</v>
      </c>
      <c r="BH142" s="233">
        <f>IF(N142="sníž. přenesená",J142,0)</f>
        <v>0</v>
      </c>
      <c r="BI142" s="233">
        <f>IF(N142="nulová",J142,0)</f>
        <v>0</v>
      </c>
      <c r="BJ142" s="19" t="s">
        <v>80</v>
      </c>
      <c r="BK142" s="233">
        <f>ROUND(I142*H142,2)</f>
        <v>0</v>
      </c>
      <c r="BL142" s="19" t="s">
        <v>199</v>
      </c>
      <c r="BM142" s="232" t="s">
        <v>215</v>
      </c>
    </row>
    <row r="143" spans="1:51" s="14" customFormat="1" ht="12">
      <c r="A143" s="14"/>
      <c r="B143" s="245"/>
      <c r="C143" s="246"/>
      <c r="D143" s="236" t="s">
        <v>145</v>
      </c>
      <c r="E143" s="246"/>
      <c r="F143" s="248" t="s">
        <v>216</v>
      </c>
      <c r="G143" s="246"/>
      <c r="H143" s="249">
        <v>7.461</v>
      </c>
      <c r="I143" s="250"/>
      <c r="J143" s="246"/>
      <c r="K143" s="246"/>
      <c r="L143" s="251"/>
      <c r="M143" s="252"/>
      <c r="N143" s="253"/>
      <c r="O143" s="253"/>
      <c r="P143" s="253"/>
      <c r="Q143" s="253"/>
      <c r="R143" s="253"/>
      <c r="S143" s="253"/>
      <c r="T143" s="254"/>
      <c r="U143" s="14"/>
      <c r="V143" s="14"/>
      <c r="W143" s="14"/>
      <c r="X143" s="14"/>
      <c r="Y143" s="14"/>
      <c r="Z143" s="14"/>
      <c r="AA143" s="14"/>
      <c r="AB143" s="14"/>
      <c r="AC143" s="14"/>
      <c r="AD143" s="14"/>
      <c r="AE143" s="14"/>
      <c r="AT143" s="255" t="s">
        <v>145</v>
      </c>
      <c r="AU143" s="255" t="s">
        <v>82</v>
      </c>
      <c r="AV143" s="14" t="s">
        <v>82</v>
      </c>
      <c r="AW143" s="14" t="s">
        <v>4</v>
      </c>
      <c r="AX143" s="14" t="s">
        <v>80</v>
      </c>
      <c r="AY143" s="255" t="s">
        <v>135</v>
      </c>
    </row>
    <row r="144" spans="1:65" s="2" customFormat="1" ht="33" customHeight="1">
      <c r="A144" s="40"/>
      <c r="B144" s="41"/>
      <c r="C144" s="221" t="s">
        <v>217</v>
      </c>
      <c r="D144" s="221" t="s">
        <v>138</v>
      </c>
      <c r="E144" s="222" t="s">
        <v>218</v>
      </c>
      <c r="F144" s="223" t="s">
        <v>219</v>
      </c>
      <c r="G144" s="224" t="s">
        <v>220</v>
      </c>
      <c r="H144" s="225">
        <v>32.5</v>
      </c>
      <c r="I144" s="226"/>
      <c r="J144" s="227">
        <f>ROUND(I144*H144,2)</f>
        <v>0</v>
      </c>
      <c r="K144" s="223" t="s">
        <v>142</v>
      </c>
      <c r="L144" s="46"/>
      <c r="M144" s="228" t="s">
        <v>19</v>
      </c>
      <c r="N144" s="229" t="s">
        <v>43</v>
      </c>
      <c r="O144" s="86"/>
      <c r="P144" s="230">
        <f>O144*H144</f>
        <v>0</v>
      </c>
      <c r="Q144" s="230">
        <v>0.00027</v>
      </c>
      <c r="R144" s="230">
        <f>Q144*H144</f>
        <v>0.008775</v>
      </c>
      <c r="S144" s="230">
        <v>0</v>
      </c>
      <c r="T144" s="231">
        <f>S144*H144</f>
        <v>0</v>
      </c>
      <c r="U144" s="40"/>
      <c r="V144" s="40"/>
      <c r="W144" s="40"/>
      <c r="X144" s="40"/>
      <c r="Y144" s="40"/>
      <c r="Z144" s="40"/>
      <c r="AA144" s="40"/>
      <c r="AB144" s="40"/>
      <c r="AC144" s="40"/>
      <c r="AD144" s="40"/>
      <c r="AE144" s="40"/>
      <c r="AR144" s="232" t="s">
        <v>199</v>
      </c>
      <c r="AT144" s="232" t="s">
        <v>138</v>
      </c>
      <c r="AU144" s="232" t="s">
        <v>82</v>
      </c>
      <c r="AY144" s="19" t="s">
        <v>135</v>
      </c>
      <c r="BE144" s="233">
        <f>IF(N144="základní",J144,0)</f>
        <v>0</v>
      </c>
      <c r="BF144" s="233">
        <f>IF(N144="snížená",J144,0)</f>
        <v>0</v>
      </c>
      <c r="BG144" s="233">
        <f>IF(N144="zákl. přenesená",J144,0)</f>
        <v>0</v>
      </c>
      <c r="BH144" s="233">
        <f>IF(N144="sníž. přenesená",J144,0)</f>
        <v>0</v>
      </c>
      <c r="BI144" s="233">
        <f>IF(N144="nulová",J144,0)</f>
        <v>0</v>
      </c>
      <c r="BJ144" s="19" t="s">
        <v>80</v>
      </c>
      <c r="BK144" s="233">
        <f>ROUND(I144*H144,2)</f>
        <v>0</v>
      </c>
      <c r="BL144" s="19" t="s">
        <v>199</v>
      </c>
      <c r="BM144" s="232" t="s">
        <v>221</v>
      </c>
    </row>
    <row r="145" spans="1:47" s="2" customFormat="1" ht="12">
      <c r="A145" s="40"/>
      <c r="B145" s="41"/>
      <c r="C145" s="42"/>
      <c r="D145" s="236" t="s">
        <v>160</v>
      </c>
      <c r="E145" s="42"/>
      <c r="F145" s="267" t="s">
        <v>222</v>
      </c>
      <c r="G145" s="42"/>
      <c r="H145" s="42"/>
      <c r="I145" s="139"/>
      <c r="J145" s="42"/>
      <c r="K145" s="42"/>
      <c r="L145" s="46"/>
      <c r="M145" s="268"/>
      <c r="N145" s="269"/>
      <c r="O145" s="86"/>
      <c r="P145" s="86"/>
      <c r="Q145" s="86"/>
      <c r="R145" s="86"/>
      <c r="S145" s="86"/>
      <c r="T145" s="87"/>
      <c r="U145" s="40"/>
      <c r="V145" s="40"/>
      <c r="W145" s="40"/>
      <c r="X145" s="40"/>
      <c r="Y145" s="40"/>
      <c r="Z145" s="40"/>
      <c r="AA145" s="40"/>
      <c r="AB145" s="40"/>
      <c r="AC145" s="40"/>
      <c r="AD145" s="40"/>
      <c r="AE145" s="40"/>
      <c r="AT145" s="19" t="s">
        <v>160</v>
      </c>
      <c r="AU145" s="19" t="s">
        <v>82</v>
      </c>
    </row>
    <row r="146" spans="1:51" s="13" customFormat="1" ht="12">
      <c r="A146" s="13"/>
      <c r="B146" s="234"/>
      <c r="C146" s="235"/>
      <c r="D146" s="236" t="s">
        <v>145</v>
      </c>
      <c r="E146" s="237" t="s">
        <v>19</v>
      </c>
      <c r="F146" s="238" t="s">
        <v>146</v>
      </c>
      <c r="G146" s="235"/>
      <c r="H146" s="237" t="s">
        <v>19</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145</v>
      </c>
      <c r="AU146" s="244" t="s">
        <v>82</v>
      </c>
      <c r="AV146" s="13" t="s">
        <v>80</v>
      </c>
      <c r="AW146" s="13" t="s">
        <v>33</v>
      </c>
      <c r="AX146" s="13" t="s">
        <v>72</v>
      </c>
      <c r="AY146" s="244" t="s">
        <v>135</v>
      </c>
    </row>
    <row r="147" spans="1:51" s="14" customFormat="1" ht="12">
      <c r="A147" s="14"/>
      <c r="B147" s="245"/>
      <c r="C147" s="246"/>
      <c r="D147" s="236" t="s">
        <v>145</v>
      </c>
      <c r="E147" s="247" t="s">
        <v>19</v>
      </c>
      <c r="F147" s="248" t="s">
        <v>223</v>
      </c>
      <c r="G147" s="246"/>
      <c r="H147" s="249">
        <v>32.5</v>
      </c>
      <c r="I147" s="250"/>
      <c r="J147" s="246"/>
      <c r="K147" s="246"/>
      <c r="L147" s="251"/>
      <c r="M147" s="252"/>
      <c r="N147" s="253"/>
      <c r="O147" s="253"/>
      <c r="P147" s="253"/>
      <c r="Q147" s="253"/>
      <c r="R147" s="253"/>
      <c r="S147" s="253"/>
      <c r="T147" s="254"/>
      <c r="U147" s="14"/>
      <c r="V147" s="14"/>
      <c r="W147" s="14"/>
      <c r="X147" s="14"/>
      <c r="Y147" s="14"/>
      <c r="Z147" s="14"/>
      <c r="AA147" s="14"/>
      <c r="AB147" s="14"/>
      <c r="AC147" s="14"/>
      <c r="AD147" s="14"/>
      <c r="AE147" s="14"/>
      <c r="AT147" s="255" t="s">
        <v>145</v>
      </c>
      <c r="AU147" s="255" t="s">
        <v>82</v>
      </c>
      <c r="AV147" s="14" t="s">
        <v>82</v>
      </c>
      <c r="AW147" s="14" t="s">
        <v>33</v>
      </c>
      <c r="AX147" s="14" t="s">
        <v>72</v>
      </c>
      <c r="AY147" s="255" t="s">
        <v>135</v>
      </c>
    </row>
    <row r="148" spans="1:51" s="15" customFormat="1" ht="12">
      <c r="A148" s="15"/>
      <c r="B148" s="256"/>
      <c r="C148" s="257"/>
      <c r="D148" s="236" t="s">
        <v>145</v>
      </c>
      <c r="E148" s="258" t="s">
        <v>19</v>
      </c>
      <c r="F148" s="259" t="s">
        <v>147</v>
      </c>
      <c r="G148" s="257"/>
      <c r="H148" s="260">
        <v>32.5</v>
      </c>
      <c r="I148" s="261"/>
      <c r="J148" s="257"/>
      <c r="K148" s="257"/>
      <c r="L148" s="262"/>
      <c r="M148" s="263"/>
      <c r="N148" s="264"/>
      <c r="O148" s="264"/>
      <c r="P148" s="264"/>
      <c r="Q148" s="264"/>
      <c r="R148" s="264"/>
      <c r="S148" s="264"/>
      <c r="T148" s="265"/>
      <c r="U148" s="15"/>
      <c r="V148" s="15"/>
      <c r="W148" s="15"/>
      <c r="X148" s="15"/>
      <c r="Y148" s="15"/>
      <c r="Z148" s="15"/>
      <c r="AA148" s="15"/>
      <c r="AB148" s="15"/>
      <c r="AC148" s="15"/>
      <c r="AD148" s="15"/>
      <c r="AE148" s="15"/>
      <c r="AT148" s="266" t="s">
        <v>145</v>
      </c>
      <c r="AU148" s="266" t="s">
        <v>82</v>
      </c>
      <c r="AV148" s="15" t="s">
        <v>143</v>
      </c>
      <c r="AW148" s="15" t="s">
        <v>33</v>
      </c>
      <c r="AX148" s="15" t="s">
        <v>80</v>
      </c>
      <c r="AY148" s="266" t="s">
        <v>135</v>
      </c>
    </row>
    <row r="149" spans="1:65" s="2" customFormat="1" ht="16.5" customHeight="1">
      <c r="A149" s="40"/>
      <c r="B149" s="41"/>
      <c r="C149" s="270" t="s">
        <v>224</v>
      </c>
      <c r="D149" s="270" t="s">
        <v>203</v>
      </c>
      <c r="E149" s="271" t="s">
        <v>225</v>
      </c>
      <c r="F149" s="272" t="s">
        <v>226</v>
      </c>
      <c r="G149" s="273" t="s">
        <v>220</v>
      </c>
      <c r="H149" s="274">
        <v>1</v>
      </c>
      <c r="I149" s="275"/>
      <c r="J149" s="276">
        <f>ROUND(I149*H149,2)</f>
        <v>0</v>
      </c>
      <c r="K149" s="272" t="s">
        <v>142</v>
      </c>
      <c r="L149" s="277"/>
      <c r="M149" s="278" t="s">
        <v>19</v>
      </c>
      <c r="N149" s="279" t="s">
        <v>43</v>
      </c>
      <c r="O149" s="86"/>
      <c r="P149" s="230">
        <f>O149*H149</f>
        <v>0</v>
      </c>
      <c r="Q149" s="230">
        <v>0.00195</v>
      </c>
      <c r="R149" s="230">
        <f>Q149*H149</f>
        <v>0.00195</v>
      </c>
      <c r="S149" s="230">
        <v>0</v>
      </c>
      <c r="T149" s="231">
        <f>S149*H149</f>
        <v>0</v>
      </c>
      <c r="U149" s="40"/>
      <c r="V149" s="40"/>
      <c r="W149" s="40"/>
      <c r="X149" s="40"/>
      <c r="Y149" s="40"/>
      <c r="Z149" s="40"/>
      <c r="AA149" s="40"/>
      <c r="AB149" s="40"/>
      <c r="AC149" s="40"/>
      <c r="AD149" s="40"/>
      <c r="AE149" s="40"/>
      <c r="AR149" s="232" t="s">
        <v>206</v>
      </c>
      <c r="AT149" s="232" t="s">
        <v>203</v>
      </c>
      <c r="AU149" s="232" t="s">
        <v>82</v>
      </c>
      <c r="AY149" s="19" t="s">
        <v>135</v>
      </c>
      <c r="BE149" s="233">
        <f>IF(N149="základní",J149,0)</f>
        <v>0</v>
      </c>
      <c r="BF149" s="233">
        <f>IF(N149="snížená",J149,0)</f>
        <v>0</v>
      </c>
      <c r="BG149" s="233">
        <f>IF(N149="zákl. přenesená",J149,0)</f>
        <v>0</v>
      </c>
      <c r="BH149" s="233">
        <f>IF(N149="sníž. přenesená",J149,0)</f>
        <v>0</v>
      </c>
      <c r="BI149" s="233">
        <f>IF(N149="nulová",J149,0)</f>
        <v>0</v>
      </c>
      <c r="BJ149" s="19" t="s">
        <v>80</v>
      </c>
      <c r="BK149" s="233">
        <f>ROUND(I149*H149,2)</f>
        <v>0</v>
      </c>
      <c r="BL149" s="19" t="s">
        <v>199</v>
      </c>
      <c r="BM149" s="232" t="s">
        <v>227</v>
      </c>
    </row>
    <row r="150" spans="1:65" s="2" customFormat="1" ht="16.5" customHeight="1">
      <c r="A150" s="40"/>
      <c r="B150" s="41"/>
      <c r="C150" s="270" t="s">
        <v>8</v>
      </c>
      <c r="D150" s="270" t="s">
        <v>203</v>
      </c>
      <c r="E150" s="271" t="s">
        <v>228</v>
      </c>
      <c r="F150" s="272" t="s">
        <v>229</v>
      </c>
      <c r="G150" s="273" t="s">
        <v>220</v>
      </c>
      <c r="H150" s="274">
        <v>31.5</v>
      </c>
      <c r="I150" s="275"/>
      <c r="J150" s="276">
        <f>ROUND(I150*H150,2)</f>
        <v>0</v>
      </c>
      <c r="K150" s="272" t="s">
        <v>142</v>
      </c>
      <c r="L150" s="277"/>
      <c r="M150" s="278" t="s">
        <v>19</v>
      </c>
      <c r="N150" s="279" t="s">
        <v>43</v>
      </c>
      <c r="O150" s="86"/>
      <c r="P150" s="230">
        <f>O150*H150</f>
        <v>0</v>
      </c>
      <c r="Q150" s="230">
        <v>0.00175</v>
      </c>
      <c r="R150" s="230">
        <f>Q150*H150</f>
        <v>0.055125</v>
      </c>
      <c r="S150" s="230">
        <v>0</v>
      </c>
      <c r="T150" s="231">
        <f>S150*H150</f>
        <v>0</v>
      </c>
      <c r="U150" s="40"/>
      <c r="V150" s="40"/>
      <c r="W150" s="40"/>
      <c r="X150" s="40"/>
      <c r="Y150" s="40"/>
      <c r="Z150" s="40"/>
      <c r="AA150" s="40"/>
      <c r="AB150" s="40"/>
      <c r="AC150" s="40"/>
      <c r="AD150" s="40"/>
      <c r="AE150" s="40"/>
      <c r="AR150" s="232" t="s">
        <v>206</v>
      </c>
      <c r="AT150" s="232" t="s">
        <v>203</v>
      </c>
      <c r="AU150" s="232" t="s">
        <v>82</v>
      </c>
      <c r="AY150" s="19" t="s">
        <v>135</v>
      </c>
      <c r="BE150" s="233">
        <f>IF(N150="základní",J150,0)</f>
        <v>0</v>
      </c>
      <c r="BF150" s="233">
        <f>IF(N150="snížená",J150,0)</f>
        <v>0</v>
      </c>
      <c r="BG150" s="233">
        <f>IF(N150="zákl. přenesená",J150,0)</f>
        <v>0</v>
      </c>
      <c r="BH150" s="233">
        <f>IF(N150="sníž. přenesená",J150,0)</f>
        <v>0</v>
      </c>
      <c r="BI150" s="233">
        <f>IF(N150="nulová",J150,0)</f>
        <v>0</v>
      </c>
      <c r="BJ150" s="19" t="s">
        <v>80</v>
      </c>
      <c r="BK150" s="233">
        <f>ROUND(I150*H150,2)</f>
        <v>0</v>
      </c>
      <c r="BL150" s="19" t="s">
        <v>199</v>
      </c>
      <c r="BM150" s="232" t="s">
        <v>230</v>
      </c>
    </row>
    <row r="151" spans="1:65" s="2" customFormat="1" ht="33" customHeight="1">
      <c r="A151" s="40"/>
      <c r="B151" s="41"/>
      <c r="C151" s="221" t="s">
        <v>199</v>
      </c>
      <c r="D151" s="221" t="s">
        <v>138</v>
      </c>
      <c r="E151" s="222" t="s">
        <v>231</v>
      </c>
      <c r="F151" s="223" t="s">
        <v>232</v>
      </c>
      <c r="G151" s="224" t="s">
        <v>220</v>
      </c>
      <c r="H151" s="225">
        <v>59.5</v>
      </c>
      <c r="I151" s="226"/>
      <c r="J151" s="227">
        <f>ROUND(I151*H151,2)</f>
        <v>0</v>
      </c>
      <c r="K151" s="223" t="s">
        <v>142</v>
      </c>
      <c r="L151" s="46"/>
      <c r="M151" s="228" t="s">
        <v>19</v>
      </c>
      <c r="N151" s="229" t="s">
        <v>43</v>
      </c>
      <c r="O151" s="86"/>
      <c r="P151" s="230">
        <f>O151*H151</f>
        <v>0</v>
      </c>
      <c r="Q151" s="230">
        <v>0.00041</v>
      </c>
      <c r="R151" s="230">
        <f>Q151*H151</f>
        <v>0.024395</v>
      </c>
      <c r="S151" s="230">
        <v>0</v>
      </c>
      <c r="T151" s="231">
        <f>S151*H151</f>
        <v>0</v>
      </c>
      <c r="U151" s="40"/>
      <c r="V151" s="40"/>
      <c r="W151" s="40"/>
      <c r="X151" s="40"/>
      <c r="Y151" s="40"/>
      <c r="Z151" s="40"/>
      <c r="AA151" s="40"/>
      <c r="AB151" s="40"/>
      <c r="AC151" s="40"/>
      <c r="AD151" s="40"/>
      <c r="AE151" s="40"/>
      <c r="AR151" s="232" t="s">
        <v>199</v>
      </c>
      <c r="AT151" s="232" t="s">
        <v>138</v>
      </c>
      <c r="AU151" s="232" t="s">
        <v>82</v>
      </c>
      <c r="AY151" s="19" t="s">
        <v>135</v>
      </c>
      <c r="BE151" s="233">
        <f>IF(N151="základní",J151,0)</f>
        <v>0</v>
      </c>
      <c r="BF151" s="233">
        <f>IF(N151="snížená",J151,0)</f>
        <v>0</v>
      </c>
      <c r="BG151" s="233">
        <f>IF(N151="zákl. přenesená",J151,0)</f>
        <v>0</v>
      </c>
      <c r="BH151" s="233">
        <f>IF(N151="sníž. přenesená",J151,0)</f>
        <v>0</v>
      </c>
      <c r="BI151" s="233">
        <f>IF(N151="nulová",J151,0)</f>
        <v>0</v>
      </c>
      <c r="BJ151" s="19" t="s">
        <v>80</v>
      </c>
      <c r="BK151" s="233">
        <f>ROUND(I151*H151,2)</f>
        <v>0</v>
      </c>
      <c r="BL151" s="19" t="s">
        <v>199</v>
      </c>
      <c r="BM151" s="232" t="s">
        <v>233</v>
      </c>
    </row>
    <row r="152" spans="1:47" s="2" customFormat="1" ht="12">
      <c r="A152" s="40"/>
      <c r="B152" s="41"/>
      <c r="C152" s="42"/>
      <c r="D152" s="236" t="s">
        <v>160</v>
      </c>
      <c r="E152" s="42"/>
      <c r="F152" s="267" t="s">
        <v>222</v>
      </c>
      <c r="G152" s="42"/>
      <c r="H152" s="42"/>
      <c r="I152" s="139"/>
      <c r="J152" s="42"/>
      <c r="K152" s="42"/>
      <c r="L152" s="46"/>
      <c r="M152" s="268"/>
      <c r="N152" s="269"/>
      <c r="O152" s="86"/>
      <c r="P152" s="86"/>
      <c r="Q152" s="86"/>
      <c r="R152" s="86"/>
      <c r="S152" s="86"/>
      <c r="T152" s="87"/>
      <c r="U152" s="40"/>
      <c r="V152" s="40"/>
      <c r="W152" s="40"/>
      <c r="X152" s="40"/>
      <c r="Y152" s="40"/>
      <c r="Z152" s="40"/>
      <c r="AA152" s="40"/>
      <c r="AB152" s="40"/>
      <c r="AC152" s="40"/>
      <c r="AD152" s="40"/>
      <c r="AE152" s="40"/>
      <c r="AT152" s="19" t="s">
        <v>160</v>
      </c>
      <c r="AU152" s="19" t="s">
        <v>82</v>
      </c>
    </row>
    <row r="153" spans="1:51" s="13" customFormat="1" ht="12">
      <c r="A153" s="13"/>
      <c r="B153" s="234"/>
      <c r="C153" s="235"/>
      <c r="D153" s="236" t="s">
        <v>145</v>
      </c>
      <c r="E153" s="237" t="s">
        <v>19</v>
      </c>
      <c r="F153" s="238" t="s">
        <v>146</v>
      </c>
      <c r="G153" s="235"/>
      <c r="H153" s="237" t="s">
        <v>19</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145</v>
      </c>
      <c r="AU153" s="244" t="s">
        <v>82</v>
      </c>
      <c r="AV153" s="13" t="s">
        <v>80</v>
      </c>
      <c r="AW153" s="13" t="s">
        <v>33</v>
      </c>
      <c r="AX153" s="13" t="s">
        <v>72</v>
      </c>
      <c r="AY153" s="244" t="s">
        <v>135</v>
      </c>
    </row>
    <row r="154" spans="1:51" s="14" customFormat="1" ht="12">
      <c r="A154" s="14"/>
      <c r="B154" s="245"/>
      <c r="C154" s="246"/>
      <c r="D154" s="236" t="s">
        <v>145</v>
      </c>
      <c r="E154" s="247" t="s">
        <v>19</v>
      </c>
      <c r="F154" s="248" t="s">
        <v>234</v>
      </c>
      <c r="G154" s="246"/>
      <c r="H154" s="249">
        <v>59.5</v>
      </c>
      <c r="I154" s="250"/>
      <c r="J154" s="246"/>
      <c r="K154" s="246"/>
      <c r="L154" s="251"/>
      <c r="M154" s="252"/>
      <c r="N154" s="253"/>
      <c r="O154" s="253"/>
      <c r="P154" s="253"/>
      <c r="Q154" s="253"/>
      <c r="R154" s="253"/>
      <c r="S154" s="253"/>
      <c r="T154" s="254"/>
      <c r="U154" s="14"/>
      <c r="V154" s="14"/>
      <c r="W154" s="14"/>
      <c r="X154" s="14"/>
      <c r="Y154" s="14"/>
      <c r="Z154" s="14"/>
      <c r="AA154" s="14"/>
      <c r="AB154" s="14"/>
      <c r="AC154" s="14"/>
      <c r="AD154" s="14"/>
      <c r="AE154" s="14"/>
      <c r="AT154" s="255" t="s">
        <v>145</v>
      </c>
      <c r="AU154" s="255" t="s">
        <v>82</v>
      </c>
      <c r="AV154" s="14" t="s">
        <v>82</v>
      </c>
      <c r="AW154" s="14" t="s">
        <v>33</v>
      </c>
      <c r="AX154" s="14" t="s">
        <v>72</v>
      </c>
      <c r="AY154" s="255" t="s">
        <v>135</v>
      </c>
    </row>
    <row r="155" spans="1:51" s="15" customFormat="1" ht="12">
      <c r="A155" s="15"/>
      <c r="B155" s="256"/>
      <c r="C155" s="257"/>
      <c r="D155" s="236" t="s">
        <v>145</v>
      </c>
      <c r="E155" s="258" t="s">
        <v>19</v>
      </c>
      <c r="F155" s="259" t="s">
        <v>147</v>
      </c>
      <c r="G155" s="257"/>
      <c r="H155" s="260">
        <v>59.5</v>
      </c>
      <c r="I155" s="261"/>
      <c r="J155" s="257"/>
      <c r="K155" s="257"/>
      <c r="L155" s="262"/>
      <c r="M155" s="263"/>
      <c r="N155" s="264"/>
      <c r="O155" s="264"/>
      <c r="P155" s="264"/>
      <c r="Q155" s="264"/>
      <c r="R155" s="264"/>
      <c r="S155" s="264"/>
      <c r="T155" s="265"/>
      <c r="U155" s="15"/>
      <c r="V155" s="15"/>
      <c r="W155" s="15"/>
      <c r="X155" s="15"/>
      <c r="Y155" s="15"/>
      <c r="Z155" s="15"/>
      <c r="AA155" s="15"/>
      <c r="AB155" s="15"/>
      <c r="AC155" s="15"/>
      <c r="AD155" s="15"/>
      <c r="AE155" s="15"/>
      <c r="AT155" s="266" t="s">
        <v>145</v>
      </c>
      <c r="AU155" s="266" t="s">
        <v>82</v>
      </c>
      <c r="AV155" s="15" t="s">
        <v>143</v>
      </c>
      <c r="AW155" s="15" t="s">
        <v>33</v>
      </c>
      <c r="AX155" s="15" t="s">
        <v>80</v>
      </c>
      <c r="AY155" s="266" t="s">
        <v>135</v>
      </c>
    </row>
    <row r="156" spans="1:65" s="2" customFormat="1" ht="16.5" customHeight="1">
      <c r="A156" s="40"/>
      <c r="B156" s="41"/>
      <c r="C156" s="270" t="s">
        <v>235</v>
      </c>
      <c r="D156" s="270" t="s">
        <v>203</v>
      </c>
      <c r="E156" s="271" t="s">
        <v>236</v>
      </c>
      <c r="F156" s="272" t="s">
        <v>237</v>
      </c>
      <c r="G156" s="273" t="s">
        <v>220</v>
      </c>
      <c r="H156" s="274">
        <v>49.5</v>
      </c>
      <c r="I156" s="275"/>
      <c r="J156" s="276">
        <f>ROUND(I156*H156,2)</f>
        <v>0</v>
      </c>
      <c r="K156" s="272" t="s">
        <v>142</v>
      </c>
      <c r="L156" s="277"/>
      <c r="M156" s="278" t="s">
        <v>19</v>
      </c>
      <c r="N156" s="279" t="s">
        <v>43</v>
      </c>
      <c r="O156" s="86"/>
      <c r="P156" s="230">
        <f>O156*H156</f>
        <v>0</v>
      </c>
      <c r="Q156" s="230">
        <v>0.0035</v>
      </c>
      <c r="R156" s="230">
        <f>Q156*H156</f>
        <v>0.17325000000000002</v>
      </c>
      <c r="S156" s="230">
        <v>0</v>
      </c>
      <c r="T156" s="231">
        <f>S156*H156</f>
        <v>0</v>
      </c>
      <c r="U156" s="40"/>
      <c r="V156" s="40"/>
      <c r="W156" s="40"/>
      <c r="X156" s="40"/>
      <c r="Y156" s="40"/>
      <c r="Z156" s="40"/>
      <c r="AA156" s="40"/>
      <c r="AB156" s="40"/>
      <c r="AC156" s="40"/>
      <c r="AD156" s="40"/>
      <c r="AE156" s="40"/>
      <c r="AR156" s="232" t="s">
        <v>206</v>
      </c>
      <c r="AT156" s="232" t="s">
        <v>203</v>
      </c>
      <c r="AU156" s="232" t="s">
        <v>82</v>
      </c>
      <c r="AY156" s="19" t="s">
        <v>135</v>
      </c>
      <c r="BE156" s="233">
        <f>IF(N156="základní",J156,0)</f>
        <v>0</v>
      </c>
      <c r="BF156" s="233">
        <f>IF(N156="snížená",J156,0)</f>
        <v>0</v>
      </c>
      <c r="BG156" s="233">
        <f>IF(N156="zákl. přenesená",J156,0)</f>
        <v>0</v>
      </c>
      <c r="BH156" s="233">
        <f>IF(N156="sníž. přenesená",J156,0)</f>
        <v>0</v>
      </c>
      <c r="BI156" s="233">
        <f>IF(N156="nulová",J156,0)</f>
        <v>0</v>
      </c>
      <c r="BJ156" s="19" t="s">
        <v>80</v>
      </c>
      <c r="BK156" s="233">
        <f>ROUND(I156*H156,2)</f>
        <v>0</v>
      </c>
      <c r="BL156" s="19" t="s">
        <v>199</v>
      </c>
      <c r="BM156" s="232" t="s">
        <v>238</v>
      </c>
    </row>
    <row r="157" spans="1:65" s="2" customFormat="1" ht="16.5" customHeight="1">
      <c r="A157" s="40"/>
      <c r="B157" s="41"/>
      <c r="C157" s="270" t="s">
        <v>239</v>
      </c>
      <c r="D157" s="270" t="s">
        <v>203</v>
      </c>
      <c r="E157" s="271" t="s">
        <v>240</v>
      </c>
      <c r="F157" s="272" t="s">
        <v>241</v>
      </c>
      <c r="G157" s="273" t="s">
        <v>220</v>
      </c>
      <c r="H157" s="274">
        <v>10</v>
      </c>
      <c r="I157" s="275"/>
      <c r="J157" s="276">
        <f>ROUND(I157*H157,2)</f>
        <v>0</v>
      </c>
      <c r="K157" s="272" t="s">
        <v>142</v>
      </c>
      <c r="L157" s="277"/>
      <c r="M157" s="278" t="s">
        <v>19</v>
      </c>
      <c r="N157" s="279" t="s">
        <v>43</v>
      </c>
      <c r="O157" s="86"/>
      <c r="P157" s="230">
        <f>O157*H157</f>
        <v>0</v>
      </c>
      <c r="Q157" s="230">
        <v>0.0046</v>
      </c>
      <c r="R157" s="230">
        <f>Q157*H157</f>
        <v>0.046</v>
      </c>
      <c r="S157" s="230">
        <v>0</v>
      </c>
      <c r="T157" s="231">
        <f>S157*H157</f>
        <v>0</v>
      </c>
      <c r="U157" s="40"/>
      <c r="V157" s="40"/>
      <c r="W157" s="40"/>
      <c r="X157" s="40"/>
      <c r="Y157" s="40"/>
      <c r="Z157" s="40"/>
      <c r="AA157" s="40"/>
      <c r="AB157" s="40"/>
      <c r="AC157" s="40"/>
      <c r="AD157" s="40"/>
      <c r="AE157" s="40"/>
      <c r="AR157" s="232" t="s">
        <v>206</v>
      </c>
      <c r="AT157" s="232" t="s">
        <v>203</v>
      </c>
      <c r="AU157" s="232" t="s">
        <v>82</v>
      </c>
      <c r="AY157" s="19" t="s">
        <v>135</v>
      </c>
      <c r="BE157" s="233">
        <f>IF(N157="základní",J157,0)</f>
        <v>0</v>
      </c>
      <c r="BF157" s="233">
        <f>IF(N157="snížená",J157,0)</f>
        <v>0</v>
      </c>
      <c r="BG157" s="233">
        <f>IF(N157="zákl. přenesená",J157,0)</f>
        <v>0</v>
      </c>
      <c r="BH157" s="233">
        <f>IF(N157="sníž. přenesená",J157,0)</f>
        <v>0</v>
      </c>
      <c r="BI157" s="233">
        <f>IF(N157="nulová",J157,0)</f>
        <v>0</v>
      </c>
      <c r="BJ157" s="19" t="s">
        <v>80</v>
      </c>
      <c r="BK157" s="233">
        <f>ROUND(I157*H157,2)</f>
        <v>0</v>
      </c>
      <c r="BL157" s="19" t="s">
        <v>199</v>
      </c>
      <c r="BM157" s="232" t="s">
        <v>242</v>
      </c>
    </row>
    <row r="158" spans="1:65" s="2" customFormat="1" ht="33" customHeight="1">
      <c r="A158" s="40"/>
      <c r="B158" s="41"/>
      <c r="C158" s="221" t="s">
        <v>243</v>
      </c>
      <c r="D158" s="221" t="s">
        <v>138</v>
      </c>
      <c r="E158" s="222" t="s">
        <v>244</v>
      </c>
      <c r="F158" s="223" t="s">
        <v>245</v>
      </c>
      <c r="G158" s="224" t="s">
        <v>220</v>
      </c>
      <c r="H158" s="225">
        <v>44</v>
      </c>
      <c r="I158" s="226"/>
      <c r="J158" s="227">
        <f>ROUND(I158*H158,2)</f>
        <v>0</v>
      </c>
      <c r="K158" s="223" t="s">
        <v>142</v>
      </c>
      <c r="L158" s="46"/>
      <c r="M158" s="228" t="s">
        <v>19</v>
      </c>
      <c r="N158" s="229" t="s">
        <v>43</v>
      </c>
      <c r="O158" s="86"/>
      <c r="P158" s="230">
        <f>O158*H158</f>
        <v>0</v>
      </c>
      <c r="Q158" s="230">
        <v>0.00045</v>
      </c>
      <c r="R158" s="230">
        <f>Q158*H158</f>
        <v>0.019799999999999998</v>
      </c>
      <c r="S158" s="230">
        <v>0</v>
      </c>
      <c r="T158" s="231">
        <f>S158*H158</f>
        <v>0</v>
      </c>
      <c r="U158" s="40"/>
      <c r="V158" s="40"/>
      <c r="W158" s="40"/>
      <c r="X158" s="40"/>
      <c r="Y158" s="40"/>
      <c r="Z158" s="40"/>
      <c r="AA158" s="40"/>
      <c r="AB158" s="40"/>
      <c r="AC158" s="40"/>
      <c r="AD158" s="40"/>
      <c r="AE158" s="40"/>
      <c r="AR158" s="232" t="s">
        <v>199</v>
      </c>
      <c r="AT158" s="232" t="s">
        <v>138</v>
      </c>
      <c r="AU158" s="232" t="s">
        <v>82</v>
      </c>
      <c r="AY158" s="19" t="s">
        <v>135</v>
      </c>
      <c r="BE158" s="233">
        <f>IF(N158="základní",J158,0)</f>
        <v>0</v>
      </c>
      <c r="BF158" s="233">
        <f>IF(N158="snížená",J158,0)</f>
        <v>0</v>
      </c>
      <c r="BG158" s="233">
        <f>IF(N158="zákl. přenesená",J158,0)</f>
        <v>0</v>
      </c>
      <c r="BH158" s="233">
        <f>IF(N158="sníž. přenesená",J158,0)</f>
        <v>0</v>
      </c>
      <c r="BI158" s="233">
        <f>IF(N158="nulová",J158,0)</f>
        <v>0</v>
      </c>
      <c r="BJ158" s="19" t="s">
        <v>80</v>
      </c>
      <c r="BK158" s="233">
        <f>ROUND(I158*H158,2)</f>
        <v>0</v>
      </c>
      <c r="BL158" s="19" t="s">
        <v>199</v>
      </c>
      <c r="BM158" s="232" t="s">
        <v>246</v>
      </c>
    </row>
    <row r="159" spans="1:47" s="2" customFormat="1" ht="12">
      <c r="A159" s="40"/>
      <c r="B159" s="41"/>
      <c r="C159" s="42"/>
      <c r="D159" s="236" t="s">
        <v>160</v>
      </c>
      <c r="E159" s="42"/>
      <c r="F159" s="267" t="s">
        <v>222</v>
      </c>
      <c r="G159" s="42"/>
      <c r="H159" s="42"/>
      <c r="I159" s="139"/>
      <c r="J159" s="42"/>
      <c r="K159" s="42"/>
      <c r="L159" s="46"/>
      <c r="M159" s="268"/>
      <c r="N159" s="269"/>
      <c r="O159" s="86"/>
      <c r="P159" s="86"/>
      <c r="Q159" s="86"/>
      <c r="R159" s="86"/>
      <c r="S159" s="86"/>
      <c r="T159" s="87"/>
      <c r="U159" s="40"/>
      <c r="V159" s="40"/>
      <c r="W159" s="40"/>
      <c r="X159" s="40"/>
      <c r="Y159" s="40"/>
      <c r="Z159" s="40"/>
      <c r="AA159" s="40"/>
      <c r="AB159" s="40"/>
      <c r="AC159" s="40"/>
      <c r="AD159" s="40"/>
      <c r="AE159" s="40"/>
      <c r="AT159" s="19" t="s">
        <v>160</v>
      </c>
      <c r="AU159" s="19" t="s">
        <v>82</v>
      </c>
    </row>
    <row r="160" spans="1:51" s="13" customFormat="1" ht="12">
      <c r="A160" s="13"/>
      <c r="B160" s="234"/>
      <c r="C160" s="235"/>
      <c r="D160" s="236" t="s">
        <v>145</v>
      </c>
      <c r="E160" s="237" t="s">
        <v>19</v>
      </c>
      <c r="F160" s="238" t="s">
        <v>146</v>
      </c>
      <c r="G160" s="235"/>
      <c r="H160" s="237" t="s">
        <v>19</v>
      </c>
      <c r="I160" s="239"/>
      <c r="J160" s="235"/>
      <c r="K160" s="235"/>
      <c r="L160" s="240"/>
      <c r="M160" s="241"/>
      <c r="N160" s="242"/>
      <c r="O160" s="242"/>
      <c r="P160" s="242"/>
      <c r="Q160" s="242"/>
      <c r="R160" s="242"/>
      <c r="S160" s="242"/>
      <c r="T160" s="243"/>
      <c r="U160" s="13"/>
      <c r="V160" s="13"/>
      <c r="W160" s="13"/>
      <c r="X160" s="13"/>
      <c r="Y160" s="13"/>
      <c r="Z160" s="13"/>
      <c r="AA160" s="13"/>
      <c r="AB160" s="13"/>
      <c r="AC160" s="13"/>
      <c r="AD160" s="13"/>
      <c r="AE160" s="13"/>
      <c r="AT160" s="244" t="s">
        <v>145</v>
      </c>
      <c r="AU160" s="244" t="s">
        <v>82</v>
      </c>
      <c r="AV160" s="13" t="s">
        <v>80</v>
      </c>
      <c r="AW160" s="13" t="s">
        <v>33</v>
      </c>
      <c r="AX160" s="13" t="s">
        <v>72</v>
      </c>
      <c r="AY160" s="244" t="s">
        <v>135</v>
      </c>
    </row>
    <row r="161" spans="1:51" s="14" customFormat="1" ht="12">
      <c r="A161" s="14"/>
      <c r="B161" s="245"/>
      <c r="C161" s="246"/>
      <c r="D161" s="236" t="s">
        <v>145</v>
      </c>
      <c r="E161" s="247" t="s">
        <v>19</v>
      </c>
      <c r="F161" s="248" t="s">
        <v>247</v>
      </c>
      <c r="G161" s="246"/>
      <c r="H161" s="249">
        <v>44</v>
      </c>
      <c r="I161" s="250"/>
      <c r="J161" s="246"/>
      <c r="K161" s="246"/>
      <c r="L161" s="251"/>
      <c r="M161" s="252"/>
      <c r="N161" s="253"/>
      <c r="O161" s="253"/>
      <c r="P161" s="253"/>
      <c r="Q161" s="253"/>
      <c r="R161" s="253"/>
      <c r="S161" s="253"/>
      <c r="T161" s="254"/>
      <c r="U161" s="14"/>
      <c r="V161" s="14"/>
      <c r="W161" s="14"/>
      <c r="X161" s="14"/>
      <c r="Y161" s="14"/>
      <c r="Z161" s="14"/>
      <c r="AA161" s="14"/>
      <c r="AB161" s="14"/>
      <c r="AC161" s="14"/>
      <c r="AD161" s="14"/>
      <c r="AE161" s="14"/>
      <c r="AT161" s="255" t="s">
        <v>145</v>
      </c>
      <c r="AU161" s="255" t="s">
        <v>82</v>
      </c>
      <c r="AV161" s="14" t="s">
        <v>82</v>
      </c>
      <c r="AW161" s="14" t="s">
        <v>33</v>
      </c>
      <c r="AX161" s="14" t="s">
        <v>72</v>
      </c>
      <c r="AY161" s="255" t="s">
        <v>135</v>
      </c>
    </row>
    <row r="162" spans="1:51" s="15" customFormat="1" ht="12">
      <c r="A162" s="15"/>
      <c r="B162" s="256"/>
      <c r="C162" s="257"/>
      <c r="D162" s="236" t="s">
        <v>145</v>
      </c>
      <c r="E162" s="258" t="s">
        <v>19</v>
      </c>
      <c r="F162" s="259" t="s">
        <v>147</v>
      </c>
      <c r="G162" s="257"/>
      <c r="H162" s="260">
        <v>44</v>
      </c>
      <c r="I162" s="261"/>
      <c r="J162" s="257"/>
      <c r="K162" s="257"/>
      <c r="L162" s="262"/>
      <c r="M162" s="263"/>
      <c r="N162" s="264"/>
      <c r="O162" s="264"/>
      <c r="P162" s="264"/>
      <c r="Q162" s="264"/>
      <c r="R162" s="264"/>
      <c r="S162" s="264"/>
      <c r="T162" s="265"/>
      <c r="U162" s="15"/>
      <c r="V162" s="15"/>
      <c r="W162" s="15"/>
      <c r="X162" s="15"/>
      <c r="Y162" s="15"/>
      <c r="Z162" s="15"/>
      <c r="AA162" s="15"/>
      <c r="AB162" s="15"/>
      <c r="AC162" s="15"/>
      <c r="AD162" s="15"/>
      <c r="AE162" s="15"/>
      <c r="AT162" s="266" t="s">
        <v>145</v>
      </c>
      <c r="AU162" s="266" t="s">
        <v>82</v>
      </c>
      <c r="AV162" s="15" t="s">
        <v>143</v>
      </c>
      <c r="AW162" s="15" t="s">
        <v>33</v>
      </c>
      <c r="AX162" s="15" t="s">
        <v>80</v>
      </c>
      <c r="AY162" s="266" t="s">
        <v>135</v>
      </c>
    </row>
    <row r="163" spans="1:65" s="2" customFormat="1" ht="16.5" customHeight="1">
      <c r="A163" s="40"/>
      <c r="B163" s="41"/>
      <c r="C163" s="270" t="s">
        <v>248</v>
      </c>
      <c r="D163" s="270" t="s">
        <v>203</v>
      </c>
      <c r="E163" s="271" t="s">
        <v>249</v>
      </c>
      <c r="F163" s="272" t="s">
        <v>250</v>
      </c>
      <c r="G163" s="273" t="s">
        <v>220</v>
      </c>
      <c r="H163" s="274">
        <v>44</v>
      </c>
      <c r="I163" s="275"/>
      <c r="J163" s="276">
        <f>ROUND(I163*H163,2)</f>
        <v>0</v>
      </c>
      <c r="K163" s="272" t="s">
        <v>142</v>
      </c>
      <c r="L163" s="277"/>
      <c r="M163" s="278" t="s">
        <v>19</v>
      </c>
      <c r="N163" s="279" t="s">
        <v>43</v>
      </c>
      <c r="O163" s="86"/>
      <c r="P163" s="230">
        <f>O163*H163</f>
        <v>0</v>
      </c>
      <c r="Q163" s="230">
        <v>0.0054</v>
      </c>
      <c r="R163" s="230">
        <f>Q163*H163</f>
        <v>0.2376</v>
      </c>
      <c r="S163" s="230">
        <v>0</v>
      </c>
      <c r="T163" s="231">
        <f>S163*H163</f>
        <v>0</v>
      </c>
      <c r="U163" s="40"/>
      <c r="V163" s="40"/>
      <c r="W163" s="40"/>
      <c r="X163" s="40"/>
      <c r="Y163" s="40"/>
      <c r="Z163" s="40"/>
      <c r="AA163" s="40"/>
      <c r="AB163" s="40"/>
      <c r="AC163" s="40"/>
      <c r="AD163" s="40"/>
      <c r="AE163" s="40"/>
      <c r="AR163" s="232" t="s">
        <v>206</v>
      </c>
      <c r="AT163" s="232" t="s">
        <v>203</v>
      </c>
      <c r="AU163" s="232" t="s">
        <v>82</v>
      </c>
      <c r="AY163" s="19" t="s">
        <v>135</v>
      </c>
      <c r="BE163" s="233">
        <f>IF(N163="základní",J163,0)</f>
        <v>0</v>
      </c>
      <c r="BF163" s="233">
        <f>IF(N163="snížená",J163,0)</f>
        <v>0</v>
      </c>
      <c r="BG163" s="233">
        <f>IF(N163="zákl. přenesená",J163,0)</f>
        <v>0</v>
      </c>
      <c r="BH163" s="233">
        <f>IF(N163="sníž. přenesená",J163,0)</f>
        <v>0</v>
      </c>
      <c r="BI163" s="233">
        <f>IF(N163="nulová",J163,0)</f>
        <v>0</v>
      </c>
      <c r="BJ163" s="19" t="s">
        <v>80</v>
      </c>
      <c r="BK163" s="233">
        <f>ROUND(I163*H163,2)</f>
        <v>0</v>
      </c>
      <c r="BL163" s="19" t="s">
        <v>199</v>
      </c>
      <c r="BM163" s="232" t="s">
        <v>251</v>
      </c>
    </row>
    <row r="164" spans="1:65" s="2" customFormat="1" ht="21.75" customHeight="1">
      <c r="A164" s="40"/>
      <c r="B164" s="41"/>
      <c r="C164" s="221" t="s">
        <v>7</v>
      </c>
      <c r="D164" s="221" t="s">
        <v>138</v>
      </c>
      <c r="E164" s="222" t="s">
        <v>252</v>
      </c>
      <c r="F164" s="223" t="s">
        <v>253</v>
      </c>
      <c r="G164" s="224" t="s">
        <v>141</v>
      </c>
      <c r="H164" s="225">
        <v>61</v>
      </c>
      <c r="I164" s="226"/>
      <c r="J164" s="227">
        <f>ROUND(I164*H164,2)</f>
        <v>0</v>
      </c>
      <c r="K164" s="223" t="s">
        <v>142</v>
      </c>
      <c r="L164" s="46"/>
      <c r="M164" s="228" t="s">
        <v>19</v>
      </c>
      <c r="N164" s="229" t="s">
        <v>43</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199</v>
      </c>
      <c r="AT164" s="232" t="s">
        <v>138</v>
      </c>
      <c r="AU164" s="232" t="s">
        <v>82</v>
      </c>
      <c r="AY164" s="19" t="s">
        <v>135</v>
      </c>
      <c r="BE164" s="233">
        <f>IF(N164="základní",J164,0)</f>
        <v>0</v>
      </c>
      <c r="BF164" s="233">
        <f>IF(N164="snížená",J164,0)</f>
        <v>0</v>
      </c>
      <c r="BG164" s="233">
        <f>IF(N164="zákl. přenesená",J164,0)</f>
        <v>0</v>
      </c>
      <c r="BH164" s="233">
        <f>IF(N164="sníž. přenesená",J164,0)</f>
        <v>0</v>
      </c>
      <c r="BI164" s="233">
        <f>IF(N164="nulová",J164,0)</f>
        <v>0</v>
      </c>
      <c r="BJ164" s="19" t="s">
        <v>80</v>
      </c>
      <c r="BK164" s="233">
        <f>ROUND(I164*H164,2)</f>
        <v>0</v>
      </c>
      <c r="BL164" s="19" t="s">
        <v>199</v>
      </c>
      <c r="BM164" s="232" t="s">
        <v>254</v>
      </c>
    </row>
    <row r="165" spans="1:47" s="2" customFormat="1" ht="12">
      <c r="A165" s="40"/>
      <c r="B165" s="41"/>
      <c r="C165" s="42"/>
      <c r="D165" s="236" t="s">
        <v>160</v>
      </c>
      <c r="E165" s="42"/>
      <c r="F165" s="267" t="s">
        <v>255</v>
      </c>
      <c r="G165" s="42"/>
      <c r="H165" s="42"/>
      <c r="I165" s="139"/>
      <c r="J165" s="42"/>
      <c r="K165" s="42"/>
      <c r="L165" s="46"/>
      <c r="M165" s="268"/>
      <c r="N165" s="269"/>
      <c r="O165" s="86"/>
      <c r="P165" s="86"/>
      <c r="Q165" s="86"/>
      <c r="R165" s="86"/>
      <c r="S165" s="86"/>
      <c r="T165" s="87"/>
      <c r="U165" s="40"/>
      <c r="V165" s="40"/>
      <c r="W165" s="40"/>
      <c r="X165" s="40"/>
      <c r="Y165" s="40"/>
      <c r="Z165" s="40"/>
      <c r="AA165" s="40"/>
      <c r="AB165" s="40"/>
      <c r="AC165" s="40"/>
      <c r="AD165" s="40"/>
      <c r="AE165" s="40"/>
      <c r="AT165" s="19" t="s">
        <v>160</v>
      </c>
      <c r="AU165" s="19" t="s">
        <v>82</v>
      </c>
    </row>
    <row r="166" spans="1:51" s="13" customFormat="1" ht="12">
      <c r="A166" s="13"/>
      <c r="B166" s="234"/>
      <c r="C166" s="235"/>
      <c r="D166" s="236" t="s">
        <v>145</v>
      </c>
      <c r="E166" s="237" t="s">
        <v>19</v>
      </c>
      <c r="F166" s="238" t="s">
        <v>146</v>
      </c>
      <c r="G166" s="235"/>
      <c r="H166" s="237" t="s">
        <v>19</v>
      </c>
      <c r="I166" s="239"/>
      <c r="J166" s="235"/>
      <c r="K166" s="235"/>
      <c r="L166" s="240"/>
      <c r="M166" s="241"/>
      <c r="N166" s="242"/>
      <c r="O166" s="242"/>
      <c r="P166" s="242"/>
      <c r="Q166" s="242"/>
      <c r="R166" s="242"/>
      <c r="S166" s="242"/>
      <c r="T166" s="243"/>
      <c r="U166" s="13"/>
      <c r="V166" s="13"/>
      <c r="W166" s="13"/>
      <c r="X166" s="13"/>
      <c r="Y166" s="13"/>
      <c r="Z166" s="13"/>
      <c r="AA166" s="13"/>
      <c r="AB166" s="13"/>
      <c r="AC166" s="13"/>
      <c r="AD166" s="13"/>
      <c r="AE166" s="13"/>
      <c r="AT166" s="244" t="s">
        <v>145</v>
      </c>
      <c r="AU166" s="244" t="s">
        <v>82</v>
      </c>
      <c r="AV166" s="13" t="s">
        <v>80</v>
      </c>
      <c r="AW166" s="13" t="s">
        <v>33</v>
      </c>
      <c r="AX166" s="13" t="s">
        <v>72</v>
      </c>
      <c r="AY166" s="244" t="s">
        <v>135</v>
      </c>
    </row>
    <row r="167" spans="1:51" s="13" customFormat="1" ht="12">
      <c r="A167" s="13"/>
      <c r="B167" s="234"/>
      <c r="C167" s="235"/>
      <c r="D167" s="236" t="s">
        <v>145</v>
      </c>
      <c r="E167" s="237" t="s">
        <v>19</v>
      </c>
      <c r="F167" s="238" t="s">
        <v>256</v>
      </c>
      <c r="G167" s="235"/>
      <c r="H167" s="237" t="s">
        <v>19</v>
      </c>
      <c r="I167" s="239"/>
      <c r="J167" s="235"/>
      <c r="K167" s="235"/>
      <c r="L167" s="240"/>
      <c r="M167" s="241"/>
      <c r="N167" s="242"/>
      <c r="O167" s="242"/>
      <c r="P167" s="242"/>
      <c r="Q167" s="242"/>
      <c r="R167" s="242"/>
      <c r="S167" s="242"/>
      <c r="T167" s="243"/>
      <c r="U167" s="13"/>
      <c r="V167" s="13"/>
      <c r="W167" s="13"/>
      <c r="X167" s="13"/>
      <c r="Y167" s="13"/>
      <c r="Z167" s="13"/>
      <c r="AA167" s="13"/>
      <c r="AB167" s="13"/>
      <c r="AC167" s="13"/>
      <c r="AD167" s="13"/>
      <c r="AE167" s="13"/>
      <c r="AT167" s="244" t="s">
        <v>145</v>
      </c>
      <c r="AU167" s="244" t="s">
        <v>82</v>
      </c>
      <c r="AV167" s="13" t="s">
        <v>80</v>
      </c>
      <c r="AW167" s="13" t="s">
        <v>33</v>
      </c>
      <c r="AX167" s="13" t="s">
        <v>72</v>
      </c>
      <c r="AY167" s="244" t="s">
        <v>135</v>
      </c>
    </row>
    <row r="168" spans="1:51" s="14" customFormat="1" ht="12">
      <c r="A168" s="14"/>
      <c r="B168" s="245"/>
      <c r="C168" s="246"/>
      <c r="D168" s="236" t="s">
        <v>145</v>
      </c>
      <c r="E168" s="247" t="s">
        <v>19</v>
      </c>
      <c r="F168" s="248" t="s">
        <v>257</v>
      </c>
      <c r="G168" s="246"/>
      <c r="H168" s="249">
        <v>33</v>
      </c>
      <c r="I168" s="250"/>
      <c r="J168" s="246"/>
      <c r="K168" s="246"/>
      <c r="L168" s="251"/>
      <c r="M168" s="252"/>
      <c r="N168" s="253"/>
      <c r="O168" s="253"/>
      <c r="P168" s="253"/>
      <c r="Q168" s="253"/>
      <c r="R168" s="253"/>
      <c r="S168" s="253"/>
      <c r="T168" s="254"/>
      <c r="U168" s="14"/>
      <c r="V168" s="14"/>
      <c r="W168" s="14"/>
      <c r="X168" s="14"/>
      <c r="Y168" s="14"/>
      <c r="Z168" s="14"/>
      <c r="AA168" s="14"/>
      <c r="AB168" s="14"/>
      <c r="AC168" s="14"/>
      <c r="AD168" s="14"/>
      <c r="AE168" s="14"/>
      <c r="AT168" s="255" t="s">
        <v>145</v>
      </c>
      <c r="AU168" s="255" t="s">
        <v>82</v>
      </c>
      <c r="AV168" s="14" t="s">
        <v>82</v>
      </c>
      <c r="AW168" s="14" t="s">
        <v>33</v>
      </c>
      <c r="AX168" s="14" t="s">
        <v>72</v>
      </c>
      <c r="AY168" s="255" t="s">
        <v>135</v>
      </c>
    </row>
    <row r="169" spans="1:51" s="13" customFormat="1" ht="12">
      <c r="A169" s="13"/>
      <c r="B169" s="234"/>
      <c r="C169" s="235"/>
      <c r="D169" s="236" t="s">
        <v>145</v>
      </c>
      <c r="E169" s="237" t="s">
        <v>19</v>
      </c>
      <c r="F169" s="238" t="s">
        <v>258</v>
      </c>
      <c r="G169" s="235"/>
      <c r="H169" s="237" t="s">
        <v>19</v>
      </c>
      <c r="I169" s="239"/>
      <c r="J169" s="235"/>
      <c r="K169" s="235"/>
      <c r="L169" s="240"/>
      <c r="M169" s="241"/>
      <c r="N169" s="242"/>
      <c r="O169" s="242"/>
      <c r="P169" s="242"/>
      <c r="Q169" s="242"/>
      <c r="R169" s="242"/>
      <c r="S169" s="242"/>
      <c r="T169" s="243"/>
      <c r="U169" s="13"/>
      <c r="V169" s="13"/>
      <c r="W169" s="13"/>
      <c r="X169" s="13"/>
      <c r="Y169" s="13"/>
      <c r="Z169" s="13"/>
      <c r="AA169" s="13"/>
      <c r="AB169" s="13"/>
      <c r="AC169" s="13"/>
      <c r="AD169" s="13"/>
      <c r="AE169" s="13"/>
      <c r="AT169" s="244" t="s">
        <v>145</v>
      </c>
      <c r="AU169" s="244" t="s">
        <v>82</v>
      </c>
      <c r="AV169" s="13" t="s">
        <v>80</v>
      </c>
      <c r="AW169" s="13" t="s">
        <v>33</v>
      </c>
      <c r="AX169" s="13" t="s">
        <v>72</v>
      </c>
      <c r="AY169" s="244" t="s">
        <v>135</v>
      </c>
    </row>
    <row r="170" spans="1:51" s="14" customFormat="1" ht="12">
      <c r="A170" s="14"/>
      <c r="B170" s="245"/>
      <c r="C170" s="246"/>
      <c r="D170" s="236" t="s">
        <v>145</v>
      </c>
      <c r="E170" s="247" t="s">
        <v>19</v>
      </c>
      <c r="F170" s="248" t="s">
        <v>259</v>
      </c>
      <c r="G170" s="246"/>
      <c r="H170" s="249">
        <v>6</v>
      </c>
      <c r="I170" s="250"/>
      <c r="J170" s="246"/>
      <c r="K170" s="246"/>
      <c r="L170" s="251"/>
      <c r="M170" s="252"/>
      <c r="N170" s="253"/>
      <c r="O170" s="253"/>
      <c r="P170" s="253"/>
      <c r="Q170" s="253"/>
      <c r="R170" s="253"/>
      <c r="S170" s="253"/>
      <c r="T170" s="254"/>
      <c r="U170" s="14"/>
      <c r="V170" s="14"/>
      <c r="W170" s="14"/>
      <c r="X170" s="14"/>
      <c r="Y170" s="14"/>
      <c r="Z170" s="14"/>
      <c r="AA170" s="14"/>
      <c r="AB170" s="14"/>
      <c r="AC170" s="14"/>
      <c r="AD170" s="14"/>
      <c r="AE170" s="14"/>
      <c r="AT170" s="255" t="s">
        <v>145</v>
      </c>
      <c r="AU170" s="255" t="s">
        <v>82</v>
      </c>
      <c r="AV170" s="14" t="s">
        <v>82</v>
      </c>
      <c r="AW170" s="14" t="s">
        <v>33</v>
      </c>
      <c r="AX170" s="14" t="s">
        <v>72</v>
      </c>
      <c r="AY170" s="255" t="s">
        <v>135</v>
      </c>
    </row>
    <row r="171" spans="1:51" s="13" customFormat="1" ht="12">
      <c r="A171" s="13"/>
      <c r="B171" s="234"/>
      <c r="C171" s="235"/>
      <c r="D171" s="236" t="s">
        <v>145</v>
      </c>
      <c r="E171" s="237" t="s">
        <v>19</v>
      </c>
      <c r="F171" s="238" t="s">
        <v>260</v>
      </c>
      <c r="G171" s="235"/>
      <c r="H171" s="237" t="s">
        <v>19</v>
      </c>
      <c r="I171" s="239"/>
      <c r="J171" s="235"/>
      <c r="K171" s="235"/>
      <c r="L171" s="240"/>
      <c r="M171" s="241"/>
      <c r="N171" s="242"/>
      <c r="O171" s="242"/>
      <c r="P171" s="242"/>
      <c r="Q171" s="242"/>
      <c r="R171" s="242"/>
      <c r="S171" s="242"/>
      <c r="T171" s="243"/>
      <c r="U171" s="13"/>
      <c r="V171" s="13"/>
      <c r="W171" s="13"/>
      <c r="X171" s="13"/>
      <c r="Y171" s="13"/>
      <c r="Z171" s="13"/>
      <c r="AA171" s="13"/>
      <c r="AB171" s="13"/>
      <c r="AC171" s="13"/>
      <c r="AD171" s="13"/>
      <c r="AE171" s="13"/>
      <c r="AT171" s="244" t="s">
        <v>145</v>
      </c>
      <c r="AU171" s="244" t="s">
        <v>82</v>
      </c>
      <c r="AV171" s="13" t="s">
        <v>80</v>
      </c>
      <c r="AW171" s="13" t="s">
        <v>33</v>
      </c>
      <c r="AX171" s="13" t="s">
        <v>72</v>
      </c>
      <c r="AY171" s="244" t="s">
        <v>135</v>
      </c>
    </row>
    <row r="172" spans="1:51" s="14" customFormat="1" ht="12">
      <c r="A172" s="14"/>
      <c r="B172" s="245"/>
      <c r="C172" s="246"/>
      <c r="D172" s="236" t="s">
        <v>145</v>
      </c>
      <c r="E172" s="247" t="s">
        <v>19</v>
      </c>
      <c r="F172" s="248" t="s">
        <v>261</v>
      </c>
      <c r="G172" s="246"/>
      <c r="H172" s="249">
        <v>8</v>
      </c>
      <c r="I172" s="250"/>
      <c r="J172" s="246"/>
      <c r="K172" s="246"/>
      <c r="L172" s="251"/>
      <c r="M172" s="252"/>
      <c r="N172" s="253"/>
      <c r="O172" s="253"/>
      <c r="P172" s="253"/>
      <c r="Q172" s="253"/>
      <c r="R172" s="253"/>
      <c r="S172" s="253"/>
      <c r="T172" s="254"/>
      <c r="U172" s="14"/>
      <c r="V172" s="14"/>
      <c r="W172" s="14"/>
      <c r="X172" s="14"/>
      <c r="Y172" s="14"/>
      <c r="Z172" s="14"/>
      <c r="AA172" s="14"/>
      <c r="AB172" s="14"/>
      <c r="AC172" s="14"/>
      <c r="AD172" s="14"/>
      <c r="AE172" s="14"/>
      <c r="AT172" s="255" t="s">
        <v>145</v>
      </c>
      <c r="AU172" s="255" t="s">
        <v>82</v>
      </c>
      <c r="AV172" s="14" t="s">
        <v>82</v>
      </c>
      <c r="AW172" s="14" t="s">
        <v>33</v>
      </c>
      <c r="AX172" s="14" t="s">
        <v>72</v>
      </c>
      <c r="AY172" s="255" t="s">
        <v>135</v>
      </c>
    </row>
    <row r="173" spans="1:51" s="13" customFormat="1" ht="12">
      <c r="A173" s="13"/>
      <c r="B173" s="234"/>
      <c r="C173" s="235"/>
      <c r="D173" s="236" t="s">
        <v>145</v>
      </c>
      <c r="E173" s="237" t="s">
        <v>19</v>
      </c>
      <c r="F173" s="238" t="s">
        <v>262</v>
      </c>
      <c r="G173" s="235"/>
      <c r="H173" s="237" t="s">
        <v>19</v>
      </c>
      <c r="I173" s="239"/>
      <c r="J173" s="235"/>
      <c r="K173" s="235"/>
      <c r="L173" s="240"/>
      <c r="M173" s="241"/>
      <c r="N173" s="242"/>
      <c r="O173" s="242"/>
      <c r="P173" s="242"/>
      <c r="Q173" s="242"/>
      <c r="R173" s="242"/>
      <c r="S173" s="242"/>
      <c r="T173" s="243"/>
      <c r="U173" s="13"/>
      <c r="V173" s="13"/>
      <c r="W173" s="13"/>
      <c r="X173" s="13"/>
      <c r="Y173" s="13"/>
      <c r="Z173" s="13"/>
      <c r="AA173" s="13"/>
      <c r="AB173" s="13"/>
      <c r="AC173" s="13"/>
      <c r="AD173" s="13"/>
      <c r="AE173" s="13"/>
      <c r="AT173" s="244" t="s">
        <v>145</v>
      </c>
      <c r="AU173" s="244" t="s">
        <v>82</v>
      </c>
      <c r="AV173" s="13" t="s">
        <v>80</v>
      </c>
      <c r="AW173" s="13" t="s">
        <v>33</v>
      </c>
      <c r="AX173" s="13" t="s">
        <v>72</v>
      </c>
      <c r="AY173" s="244" t="s">
        <v>135</v>
      </c>
    </row>
    <row r="174" spans="1:51" s="14" customFormat="1" ht="12">
      <c r="A174" s="14"/>
      <c r="B174" s="245"/>
      <c r="C174" s="246"/>
      <c r="D174" s="236" t="s">
        <v>145</v>
      </c>
      <c r="E174" s="247" t="s">
        <v>19</v>
      </c>
      <c r="F174" s="248" t="s">
        <v>263</v>
      </c>
      <c r="G174" s="246"/>
      <c r="H174" s="249">
        <v>9</v>
      </c>
      <c r="I174" s="250"/>
      <c r="J174" s="246"/>
      <c r="K174" s="246"/>
      <c r="L174" s="251"/>
      <c r="M174" s="252"/>
      <c r="N174" s="253"/>
      <c r="O174" s="253"/>
      <c r="P174" s="253"/>
      <c r="Q174" s="253"/>
      <c r="R174" s="253"/>
      <c r="S174" s="253"/>
      <c r="T174" s="254"/>
      <c r="U174" s="14"/>
      <c r="V174" s="14"/>
      <c r="W174" s="14"/>
      <c r="X174" s="14"/>
      <c r="Y174" s="14"/>
      <c r="Z174" s="14"/>
      <c r="AA174" s="14"/>
      <c r="AB174" s="14"/>
      <c r="AC174" s="14"/>
      <c r="AD174" s="14"/>
      <c r="AE174" s="14"/>
      <c r="AT174" s="255" t="s">
        <v>145</v>
      </c>
      <c r="AU174" s="255" t="s">
        <v>82</v>
      </c>
      <c r="AV174" s="14" t="s">
        <v>82</v>
      </c>
      <c r="AW174" s="14" t="s">
        <v>33</v>
      </c>
      <c r="AX174" s="14" t="s">
        <v>72</v>
      </c>
      <c r="AY174" s="255" t="s">
        <v>135</v>
      </c>
    </row>
    <row r="175" spans="1:51" s="13" customFormat="1" ht="12">
      <c r="A175" s="13"/>
      <c r="B175" s="234"/>
      <c r="C175" s="235"/>
      <c r="D175" s="236" t="s">
        <v>145</v>
      </c>
      <c r="E175" s="237" t="s">
        <v>19</v>
      </c>
      <c r="F175" s="238" t="s">
        <v>264</v>
      </c>
      <c r="G175" s="235"/>
      <c r="H175" s="237" t="s">
        <v>19</v>
      </c>
      <c r="I175" s="239"/>
      <c r="J175" s="235"/>
      <c r="K175" s="235"/>
      <c r="L175" s="240"/>
      <c r="M175" s="241"/>
      <c r="N175" s="242"/>
      <c r="O175" s="242"/>
      <c r="P175" s="242"/>
      <c r="Q175" s="242"/>
      <c r="R175" s="242"/>
      <c r="S175" s="242"/>
      <c r="T175" s="243"/>
      <c r="U175" s="13"/>
      <c r="V175" s="13"/>
      <c r="W175" s="13"/>
      <c r="X175" s="13"/>
      <c r="Y175" s="13"/>
      <c r="Z175" s="13"/>
      <c r="AA175" s="13"/>
      <c r="AB175" s="13"/>
      <c r="AC175" s="13"/>
      <c r="AD175" s="13"/>
      <c r="AE175" s="13"/>
      <c r="AT175" s="244" t="s">
        <v>145</v>
      </c>
      <c r="AU175" s="244" t="s">
        <v>82</v>
      </c>
      <c r="AV175" s="13" t="s">
        <v>80</v>
      </c>
      <c r="AW175" s="13" t="s">
        <v>33</v>
      </c>
      <c r="AX175" s="13" t="s">
        <v>72</v>
      </c>
      <c r="AY175" s="244" t="s">
        <v>135</v>
      </c>
    </row>
    <row r="176" spans="1:51" s="14" customFormat="1" ht="12">
      <c r="A176" s="14"/>
      <c r="B176" s="245"/>
      <c r="C176" s="246"/>
      <c r="D176" s="236" t="s">
        <v>145</v>
      </c>
      <c r="E176" s="247" t="s">
        <v>19</v>
      </c>
      <c r="F176" s="248" t="s">
        <v>82</v>
      </c>
      <c r="G176" s="246"/>
      <c r="H176" s="249">
        <v>2</v>
      </c>
      <c r="I176" s="250"/>
      <c r="J176" s="246"/>
      <c r="K176" s="246"/>
      <c r="L176" s="251"/>
      <c r="M176" s="252"/>
      <c r="N176" s="253"/>
      <c r="O176" s="253"/>
      <c r="P176" s="253"/>
      <c r="Q176" s="253"/>
      <c r="R176" s="253"/>
      <c r="S176" s="253"/>
      <c r="T176" s="254"/>
      <c r="U176" s="14"/>
      <c r="V176" s="14"/>
      <c r="W176" s="14"/>
      <c r="X176" s="14"/>
      <c r="Y176" s="14"/>
      <c r="Z176" s="14"/>
      <c r="AA176" s="14"/>
      <c r="AB176" s="14"/>
      <c r="AC176" s="14"/>
      <c r="AD176" s="14"/>
      <c r="AE176" s="14"/>
      <c r="AT176" s="255" t="s">
        <v>145</v>
      </c>
      <c r="AU176" s="255" t="s">
        <v>82</v>
      </c>
      <c r="AV176" s="14" t="s">
        <v>82</v>
      </c>
      <c r="AW176" s="14" t="s">
        <v>33</v>
      </c>
      <c r="AX176" s="14" t="s">
        <v>72</v>
      </c>
      <c r="AY176" s="255" t="s">
        <v>135</v>
      </c>
    </row>
    <row r="177" spans="1:51" s="13" customFormat="1" ht="12">
      <c r="A177" s="13"/>
      <c r="B177" s="234"/>
      <c r="C177" s="235"/>
      <c r="D177" s="236" t="s">
        <v>145</v>
      </c>
      <c r="E177" s="237" t="s">
        <v>19</v>
      </c>
      <c r="F177" s="238" t="s">
        <v>265</v>
      </c>
      <c r="G177" s="235"/>
      <c r="H177" s="237" t="s">
        <v>19</v>
      </c>
      <c r="I177" s="239"/>
      <c r="J177" s="235"/>
      <c r="K177" s="235"/>
      <c r="L177" s="240"/>
      <c r="M177" s="241"/>
      <c r="N177" s="242"/>
      <c r="O177" s="242"/>
      <c r="P177" s="242"/>
      <c r="Q177" s="242"/>
      <c r="R177" s="242"/>
      <c r="S177" s="242"/>
      <c r="T177" s="243"/>
      <c r="U177" s="13"/>
      <c r="V177" s="13"/>
      <c r="W177" s="13"/>
      <c r="X177" s="13"/>
      <c r="Y177" s="13"/>
      <c r="Z177" s="13"/>
      <c r="AA177" s="13"/>
      <c r="AB177" s="13"/>
      <c r="AC177" s="13"/>
      <c r="AD177" s="13"/>
      <c r="AE177" s="13"/>
      <c r="AT177" s="244" t="s">
        <v>145</v>
      </c>
      <c r="AU177" s="244" t="s">
        <v>82</v>
      </c>
      <c r="AV177" s="13" t="s">
        <v>80</v>
      </c>
      <c r="AW177" s="13" t="s">
        <v>33</v>
      </c>
      <c r="AX177" s="13" t="s">
        <v>72</v>
      </c>
      <c r="AY177" s="244" t="s">
        <v>135</v>
      </c>
    </row>
    <row r="178" spans="1:51" s="14" customFormat="1" ht="12">
      <c r="A178" s="14"/>
      <c r="B178" s="245"/>
      <c r="C178" s="246"/>
      <c r="D178" s="236" t="s">
        <v>145</v>
      </c>
      <c r="E178" s="247" t="s">
        <v>19</v>
      </c>
      <c r="F178" s="248" t="s">
        <v>266</v>
      </c>
      <c r="G178" s="246"/>
      <c r="H178" s="249">
        <v>3</v>
      </c>
      <c r="I178" s="250"/>
      <c r="J178" s="246"/>
      <c r="K178" s="246"/>
      <c r="L178" s="251"/>
      <c r="M178" s="252"/>
      <c r="N178" s="253"/>
      <c r="O178" s="253"/>
      <c r="P178" s="253"/>
      <c r="Q178" s="253"/>
      <c r="R178" s="253"/>
      <c r="S178" s="253"/>
      <c r="T178" s="254"/>
      <c r="U178" s="14"/>
      <c r="V178" s="14"/>
      <c r="W178" s="14"/>
      <c r="X178" s="14"/>
      <c r="Y178" s="14"/>
      <c r="Z178" s="14"/>
      <c r="AA178" s="14"/>
      <c r="AB178" s="14"/>
      <c r="AC178" s="14"/>
      <c r="AD178" s="14"/>
      <c r="AE178" s="14"/>
      <c r="AT178" s="255" t="s">
        <v>145</v>
      </c>
      <c r="AU178" s="255" t="s">
        <v>82</v>
      </c>
      <c r="AV178" s="14" t="s">
        <v>82</v>
      </c>
      <c r="AW178" s="14" t="s">
        <v>33</v>
      </c>
      <c r="AX178" s="14" t="s">
        <v>72</v>
      </c>
      <c r="AY178" s="255" t="s">
        <v>135</v>
      </c>
    </row>
    <row r="179" spans="1:51" s="15" customFormat="1" ht="12">
      <c r="A179" s="15"/>
      <c r="B179" s="256"/>
      <c r="C179" s="257"/>
      <c r="D179" s="236" t="s">
        <v>145</v>
      </c>
      <c r="E179" s="258" t="s">
        <v>19</v>
      </c>
      <c r="F179" s="259" t="s">
        <v>147</v>
      </c>
      <c r="G179" s="257"/>
      <c r="H179" s="260">
        <v>61</v>
      </c>
      <c r="I179" s="261"/>
      <c r="J179" s="257"/>
      <c r="K179" s="257"/>
      <c r="L179" s="262"/>
      <c r="M179" s="263"/>
      <c r="N179" s="264"/>
      <c r="O179" s="264"/>
      <c r="P179" s="264"/>
      <c r="Q179" s="264"/>
      <c r="R179" s="264"/>
      <c r="S179" s="264"/>
      <c r="T179" s="265"/>
      <c r="U179" s="15"/>
      <c r="V179" s="15"/>
      <c r="W179" s="15"/>
      <c r="X179" s="15"/>
      <c r="Y179" s="15"/>
      <c r="Z179" s="15"/>
      <c r="AA179" s="15"/>
      <c r="AB179" s="15"/>
      <c r="AC179" s="15"/>
      <c r="AD179" s="15"/>
      <c r="AE179" s="15"/>
      <c r="AT179" s="266" t="s">
        <v>145</v>
      </c>
      <c r="AU179" s="266" t="s">
        <v>82</v>
      </c>
      <c r="AV179" s="15" t="s">
        <v>143</v>
      </c>
      <c r="AW179" s="15" t="s">
        <v>33</v>
      </c>
      <c r="AX179" s="15" t="s">
        <v>80</v>
      </c>
      <c r="AY179" s="266" t="s">
        <v>135</v>
      </c>
    </row>
    <row r="180" spans="1:65" s="2" customFormat="1" ht="16.5" customHeight="1">
      <c r="A180" s="40"/>
      <c r="B180" s="41"/>
      <c r="C180" s="270" t="s">
        <v>267</v>
      </c>
      <c r="D180" s="270" t="s">
        <v>203</v>
      </c>
      <c r="E180" s="271" t="s">
        <v>268</v>
      </c>
      <c r="F180" s="272" t="s">
        <v>269</v>
      </c>
      <c r="G180" s="273" t="s">
        <v>141</v>
      </c>
      <c r="H180" s="274">
        <v>2</v>
      </c>
      <c r="I180" s="275"/>
      <c r="J180" s="276">
        <f>ROUND(I180*H180,2)</f>
        <v>0</v>
      </c>
      <c r="K180" s="272" t="s">
        <v>270</v>
      </c>
      <c r="L180" s="277"/>
      <c r="M180" s="278" t="s">
        <v>19</v>
      </c>
      <c r="N180" s="279" t="s">
        <v>43</v>
      </c>
      <c r="O180" s="86"/>
      <c r="P180" s="230">
        <f>O180*H180</f>
        <v>0</v>
      </c>
      <c r="Q180" s="230">
        <v>0.0001</v>
      </c>
      <c r="R180" s="230">
        <f>Q180*H180</f>
        <v>0.0002</v>
      </c>
      <c r="S180" s="230">
        <v>0</v>
      </c>
      <c r="T180" s="231">
        <f>S180*H180</f>
        <v>0</v>
      </c>
      <c r="U180" s="40"/>
      <c r="V180" s="40"/>
      <c r="W180" s="40"/>
      <c r="X180" s="40"/>
      <c r="Y180" s="40"/>
      <c r="Z180" s="40"/>
      <c r="AA180" s="40"/>
      <c r="AB180" s="40"/>
      <c r="AC180" s="40"/>
      <c r="AD180" s="40"/>
      <c r="AE180" s="40"/>
      <c r="AR180" s="232" t="s">
        <v>206</v>
      </c>
      <c r="AT180" s="232" t="s">
        <v>203</v>
      </c>
      <c r="AU180" s="232" t="s">
        <v>82</v>
      </c>
      <c r="AY180" s="19" t="s">
        <v>135</v>
      </c>
      <c r="BE180" s="233">
        <f>IF(N180="základní",J180,0)</f>
        <v>0</v>
      </c>
      <c r="BF180" s="233">
        <f>IF(N180="snížená",J180,0)</f>
        <v>0</v>
      </c>
      <c r="BG180" s="233">
        <f>IF(N180="zákl. přenesená",J180,0)</f>
        <v>0</v>
      </c>
      <c r="BH180" s="233">
        <f>IF(N180="sníž. přenesená",J180,0)</f>
        <v>0</v>
      </c>
      <c r="BI180" s="233">
        <f>IF(N180="nulová",J180,0)</f>
        <v>0</v>
      </c>
      <c r="BJ180" s="19" t="s">
        <v>80</v>
      </c>
      <c r="BK180" s="233">
        <f>ROUND(I180*H180,2)</f>
        <v>0</v>
      </c>
      <c r="BL180" s="19" t="s">
        <v>199</v>
      </c>
      <c r="BM180" s="232" t="s">
        <v>271</v>
      </c>
    </row>
    <row r="181" spans="1:65" s="2" customFormat="1" ht="16.5" customHeight="1">
      <c r="A181" s="40"/>
      <c r="B181" s="41"/>
      <c r="C181" s="270" t="s">
        <v>272</v>
      </c>
      <c r="D181" s="270" t="s">
        <v>203</v>
      </c>
      <c r="E181" s="271" t="s">
        <v>273</v>
      </c>
      <c r="F181" s="272" t="s">
        <v>274</v>
      </c>
      <c r="G181" s="273" t="s">
        <v>141</v>
      </c>
      <c r="H181" s="274">
        <v>17</v>
      </c>
      <c r="I181" s="275"/>
      <c r="J181" s="276">
        <f>ROUND(I181*H181,2)</f>
        <v>0</v>
      </c>
      <c r="K181" s="272" t="s">
        <v>270</v>
      </c>
      <c r="L181" s="277"/>
      <c r="M181" s="278" t="s">
        <v>19</v>
      </c>
      <c r="N181" s="279" t="s">
        <v>43</v>
      </c>
      <c r="O181" s="86"/>
      <c r="P181" s="230">
        <f>O181*H181</f>
        <v>0</v>
      </c>
      <c r="Q181" s="230">
        <v>0.0001</v>
      </c>
      <c r="R181" s="230">
        <f>Q181*H181</f>
        <v>0.0017000000000000001</v>
      </c>
      <c r="S181" s="230">
        <v>0</v>
      </c>
      <c r="T181" s="231">
        <f>S181*H181</f>
        <v>0</v>
      </c>
      <c r="U181" s="40"/>
      <c r="V181" s="40"/>
      <c r="W181" s="40"/>
      <c r="X181" s="40"/>
      <c r="Y181" s="40"/>
      <c r="Z181" s="40"/>
      <c r="AA181" s="40"/>
      <c r="AB181" s="40"/>
      <c r="AC181" s="40"/>
      <c r="AD181" s="40"/>
      <c r="AE181" s="40"/>
      <c r="AR181" s="232" t="s">
        <v>206</v>
      </c>
      <c r="AT181" s="232" t="s">
        <v>203</v>
      </c>
      <c r="AU181" s="232" t="s">
        <v>82</v>
      </c>
      <c r="AY181" s="19" t="s">
        <v>135</v>
      </c>
      <c r="BE181" s="233">
        <f>IF(N181="základní",J181,0)</f>
        <v>0</v>
      </c>
      <c r="BF181" s="233">
        <f>IF(N181="snížená",J181,0)</f>
        <v>0</v>
      </c>
      <c r="BG181" s="233">
        <f>IF(N181="zákl. přenesená",J181,0)</f>
        <v>0</v>
      </c>
      <c r="BH181" s="233">
        <f>IF(N181="sníž. přenesená",J181,0)</f>
        <v>0</v>
      </c>
      <c r="BI181" s="233">
        <f>IF(N181="nulová",J181,0)</f>
        <v>0</v>
      </c>
      <c r="BJ181" s="19" t="s">
        <v>80</v>
      </c>
      <c r="BK181" s="233">
        <f>ROUND(I181*H181,2)</f>
        <v>0</v>
      </c>
      <c r="BL181" s="19" t="s">
        <v>199</v>
      </c>
      <c r="BM181" s="232" t="s">
        <v>275</v>
      </c>
    </row>
    <row r="182" spans="1:65" s="2" customFormat="1" ht="16.5" customHeight="1">
      <c r="A182" s="40"/>
      <c r="B182" s="41"/>
      <c r="C182" s="270" t="s">
        <v>276</v>
      </c>
      <c r="D182" s="270" t="s">
        <v>203</v>
      </c>
      <c r="E182" s="271" t="s">
        <v>277</v>
      </c>
      <c r="F182" s="272" t="s">
        <v>278</v>
      </c>
      <c r="G182" s="273" t="s">
        <v>141</v>
      </c>
      <c r="H182" s="274">
        <v>2</v>
      </c>
      <c r="I182" s="275"/>
      <c r="J182" s="276">
        <f>ROUND(I182*H182,2)</f>
        <v>0</v>
      </c>
      <c r="K182" s="272" t="s">
        <v>270</v>
      </c>
      <c r="L182" s="277"/>
      <c r="M182" s="278" t="s">
        <v>19</v>
      </c>
      <c r="N182" s="279" t="s">
        <v>43</v>
      </c>
      <c r="O182" s="86"/>
      <c r="P182" s="230">
        <f>O182*H182</f>
        <v>0</v>
      </c>
      <c r="Q182" s="230">
        <v>0.0001</v>
      </c>
      <c r="R182" s="230">
        <f>Q182*H182</f>
        <v>0.0002</v>
      </c>
      <c r="S182" s="230">
        <v>0</v>
      </c>
      <c r="T182" s="231">
        <f>S182*H182</f>
        <v>0</v>
      </c>
      <c r="U182" s="40"/>
      <c r="V182" s="40"/>
      <c r="W182" s="40"/>
      <c r="X182" s="40"/>
      <c r="Y182" s="40"/>
      <c r="Z182" s="40"/>
      <c r="AA182" s="40"/>
      <c r="AB182" s="40"/>
      <c r="AC182" s="40"/>
      <c r="AD182" s="40"/>
      <c r="AE182" s="40"/>
      <c r="AR182" s="232" t="s">
        <v>206</v>
      </c>
      <c r="AT182" s="232" t="s">
        <v>203</v>
      </c>
      <c r="AU182" s="232" t="s">
        <v>82</v>
      </c>
      <c r="AY182" s="19" t="s">
        <v>135</v>
      </c>
      <c r="BE182" s="233">
        <f>IF(N182="základní",J182,0)</f>
        <v>0</v>
      </c>
      <c r="BF182" s="233">
        <f>IF(N182="snížená",J182,0)</f>
        <v>0</v>
      </c>
      <c r="BG182" s="233">
        <f>IF(N182="zákl. přenesená",J182,0)</f>
        <v>0</v>
      </c>
      <c r="BH182" s="233">
        <f>IF(N182="sníž. přenesená",J182,0)</f>
        <v>0</v>
      </c>
      <c r="BI182" s="233">
        <f>IF(N182="nulová",J182,0)</f>
        <v>0</v>
      </c>
      <c r="BJ182" s="19" t="s">
        <v>80</v>
      </c>
      <c r="BK182" s="233">
        <f>ROUND(I182*H182,2)</f>
        <v>0</v>
      </c>
      <c r="BL182" s="19" t="s">
        <v>199</v>
      </c>
      <c r="BM182" s="232" t="s">
        <v>279</v>
      </c>
    </row>
    <row r="183" spans="1:65" s="2" customFormat="1" ht="16.5" customHeight="1">
      <c r="A183" s="40"/>
      <c r="B183" s="41"/>
      <c r="C183" s="270" t="s">
        <v>280</v>
      </c>
      <c r="D183" s="270" t="s">
        <v>203</v>
      </c>
      <c r="E183" s="271" t="s">
        <v>281</v>
      </c>
      <c r="F183" s="272" t="s">
        <v>282</v>
      </c>
      <c r="G183" s="273" t="s">
        <v>141</v>
      </c>
      <c r="H183" s="274">
        <v>8</v>
      </c>
      <c r="I183" s="275"/>
      <c r="J183" s="276">
        <f>ROUND(I183*H183,2)</f>
        <v>0</v>
      </c>
      <c r="K183" s="272" t="s">
        <v>270</v>
      </c>
      <c r="L183" s="277"/>
      <c r="M183" s="278" t="s">
        <v>19</v>
      </c>
      <c r="N183" s="279" t="s">
        <v>43</v>
      </c>
      <c r="O183" s="86"/>
      <c r="P183" s="230">
        <f>O183*H183</f>
        <v>0</v>
      </c>
      <c r="Q183" s="230">
        <v>0.0001</v>
      </c>
      <c r="R183" s="230">
        <f>Q183*H183</f>
        <v>0.0008</v>
      </c>
      <c r="S183" s="230">
        <v>0</v>
      </c>
      <c r="T183" s="231">
        <f>S183*H183</f>
        <v>0</v>
      </c>
      <c r="U183" s="40"/>
      <c r="V183" s="40"/>
      <c r="W183" s="40"/>
      <c r="X183" s="40"/>
      <c r="Y183" s="40"/>
      <c r="Z183" s="40"/>
      <c r="AA183" s="40"/>
      <c r="AB183" s="40"/>
      <c r="AC183" s="40"/>
      <c r="AD183" s="40"/>
      <c r="AE183" s="40"/>
      <c r="AR183" s="232" t="s">
        <v>206</v>
      </c>
      <c r="AT183" s="232" t="s">
        <v>203</v>
      </c>
      <c r="AU183" s="232" t="s">
        <v>82</v>
      </c>
      <c r="AY183" s="19" t="s">
        <v>135</v>
      </c>
      <c r="BE183" s="233">
        <f>IF(N183="základní",J183,0)</f>
        <v>0</v>
      </c>
      <c r="BF183" s="233">
        <f>IF(N183="snížená",J183,0)</f>
        <v>0</v>
      </c>
      <c r="BG183" s="233">
        <f>IF(N183="zákl. přenesená",J183,0)</f>
        <v>0</v>
      </c>
      <c r="BH183" s="233">
        <f>IF(N183="sníž. přenesená",J183,0)</f>
        <v>0</v>
      </c>
      <c r="BI183" s="233">
        <f>IF(N183="nulová",J183,0)</f>
        <v>0</v>
      </c>
      <c r="BJ183" s="19" t="s">
        <v>80</v>
      </c>
      <c r="BK183" s="233">
        <f>ROUND(I183*H183,2)</f>
        <v>0</v>
      </c>
      <c r="BL183" s="19" t="s">
        <v>199</v>
      </c>
      <c r="BM183" s="232" t="s">
        <v>283</v>
      </c>
    </row>
    <row r="184" spans="1:65" s="2" customFormat="1" ht="16.5" customHeight="1">
      <c r="A184" s="40"/>
      <c r="B184" s="41"/>
      <c r="C184" s="270" t="s">
        <v>284</v>
      </c>
      <c r="D184" s="270" t="s">
        <v>203</v>
      </c>
      <c r="E184" s="271" t="s">
        <v>285</v>
      </c>
      <c r="F184" s="272" t="s">
        <v>286</v>
      </c>
      <c r="G184" s="273" t="s">
        <v>141</v>
      </c>
      <c r="H184" s="274">
        <v>4</v>
      </c>
      <c r="I184" s="275"/>
      <c r="J184" s="276">
        <f>ROUND(I184*H184,2)</f>
        <v>0</v>
      </c>
      <c r="K184" s="272" t="s">
        <v>270</v>
      </c>
      <c r="L184" s="277"/>
      <c r="M184" s="278" t="s">
        <v>19</v>
      </c>
      <c r="N184" s="279" t="s">
        <v>43</v>
      </c>
      <c r="O184" s="86"/>
      <c r="P184" s="230">
        <f>O184*H184</f>
        <v>0</v>
      </c>
      <c r="Q184" s="230">
        <v>0.0001</v>
      </c>
      <c r="R184" s="230">
        <f>Q184*H184</f>
        <v>0.0004</v>
      </c>
      <c r="S184" s="230">
        <v>0</v>
      </c>
      <c r="T184" s="231">
        <f>S184*H184</f>
        <v>0</v>
      </c>
      <c r="U184" s="40"/>
      <c r="V184" s="40"/>
      <c r="W184" s="40"/>
      <c r="X184" s="40"/>
      <c r="Y184" s="40"/>
      <c r="Z184" s="40"/>
      <c r="AA184" s="40"/>
      <c r="AB184" s="40"/>
      <c r="AC184" s="40"/>
      <c r="AD184" s="40"/>
      <c r="AE184" s="40"/>
      <c r="AR184" s="232" t="s">
        <v>206</v>
      </c>
      <c r="AT184" s="232" t="s">
        <v>203</v>
      </c>
      <c r="AU184" s="232" t="s">
        <v>82</v>
      </c>
      <c r="AY184" s="19" t="s">
        <v>135</v>
      </c>
      <c r="BE184" s="233">
        <f>IF(N184="základní",J184,0)</f>
        <v>0</v>
      </c>
      <c r="BF184" s="233">
        <f>IF(N184="snížená",J184,0)</f>
        <v>0</v>
      </c>
      <c r="BG184" s="233">
        <f>IF(N184="zákl. přenesená",J184,0)</f>
        <v>0</v>
      </c>
      <c r="BH184" s="233">
        <f>IF(N184="sníž. přenesená",J184,0)</f>
        <v>0</v>
      </c>
      <c r="BI184" s="233">
        <f>IF(N184="nulová",J184,0)</f>
        <v>0</v>
      </c>
      <c r="BJ184" s="19" t="s">
        <v>80</v>
      </c>
      <c r="BK184" s="233">
        <f>ROUND(I184*H184,2)</f>
        <v>0</v>
      </c>
      <c r="BL184" s="19" t="s">
        <v>199</v>
      </c>
      <c r="BM184" s="232" t="s">
        <v>287</v>
      </c>
    </row>
    <row r="185" spans="1:65" s="2" customFormat="1" ht="16.5" customHeight="1">
      <c r="A185" s="40"/>
      <c r="B185" s="41"/>
      <c r="C185" s="270" t="s">
        <v>288</v>
      </c>
      <c r="D185" s="270" t="s">
        <v>203</v>
      </c>
      <c r="E185" s="271" t="s">
        <v>289</v>
      </c>
      <c r="F185" s="272" t="s">
        <v>290</v>
      </c>
      <c r="G185" s="273" t="s">
        <v>141</v>
      </c>
      <c r="H185" s="274">
        <v>3</v>
      </c>
      <c r="I185" s="275"/>
      <c r="J185" s="276">
        <f>ROUND(I185*H185,2)</f>
        <v>0</v>
      </c>
      <c r="K185" s="272" t="s">
        <v>270</v>
      </c>
      <c r="L185" s="277"/>
      <c r="M185" s="278" t="s">
        <v>19</v>
      </c>
      <c r="N185" s="279" t="s">
        <v>43</v>
      </c>
      <c r="O185" s="86"/>
      <c r="P185" s="230">
        <f>O185*H185</f>
        <v>0</v>
      </c>
      <c r="Q185" s="230">
        <v>0.0001</v>
      </c>
      <c r="R185" s="230">
        <f>Q185*H185</f>
        <v>0.00030000000000000003</v>
      </c>
      <c r="S185" s="230">
        <v>0</v>
      </c>
      <c r="T185" s="231">
        <f>S185*H185</f>
        <v>0</v>
      </c>
      <c r="U185" s="40"/>
      <c r="V185" s="40"/>
      <c r="W185" s="40"/>
      <c r="X185" s="40"/>
      <c r="Y185" s="40"/>
      <c r="Z185" s="40"/>
      <c r="AA185" s="40"/>
      <c r="AB185" s="40"/>
      <c r="AC185" s="40"/>
      <c r="AD185" s="40"/>
      <c r="AE185" s="40"/>
      <c r="AR185" s="232" t="s">
        <v>206</v>
      </c>
      <c r="AT185" s="232" t="s">
        <v>203</v>
      </c>
      <c r="AU185" s="232" t="s">
        <v>82</v>
      </c>
      <c r="AY185" s="19" t="s">
        <v>135</v>
      </c>
      <c r="BE185" s="233">
        <f>IF(N185="základní",J185,0)</f>
        <v>0</v>
      </c>
      <c r="BF185" s="233">
        <f>IF(N185="snížená",J185,0)</f>
        <v>0</v>
      </c>
      <c r="BG185" s="233">
        <f>IF(N185="zákl. přenesená",J185,0)</f>
        <v>0</v>
      </c>
      <c r="BH185" s="233">
        <f>IF(N185="sníž. přenesená",J185,0)</f>
        <v>0</v>
      </c>
      <c r="BI185" s="233">
        <f>IF(N185="nulová",J185,0)</f>
        <v>0</v>
      </c>
      <c r="BJ185" s="19" t="s">
        <v>80</v>
      </c>
      <c r="BK185" s="233">
        <f>ROUND(I185*H185,2)</f>
        <v>0</v>
      </c>
      <c r="BL185" s="19" t="s">
        <v>199</v>
      </c>
      <c r="BM185" s="232" t="s">
        <v>291</v>
      </c>
    </row>
    <row r="186" spans="1:65" s="2" customFormat="1" ht="16.5" customHeight="1">
      <c r="A186" s="40"/>
      <c r="B186" s="41"/>
      <c r="C186" s="270" t="s">
        <v>292</v>
      </c>
      <c r="D186" s="270" t="s">
        <v>203</v>
      </c>
      <c r="E186" s="271" t="s">
        <v>293</v>
      </c>
      <c r="F186" s="272" t="s">
        <v>294</v>
      </c>
      <c r="G186" s="273" t="s">
        <v>141</v>
      </c>
      <c r="H186" s="274">
        <v>1</v>
      </c>
      <c r="I186" s="275"/>
      <c r="J186" s="276">
        <f>ROUND(I186*H186,2)</f>
        <v>0</v>
      </c>
      <c r="K186" s="272" t="s">
        <v>270</v>
      </c>
      <c r="L186" s="277"/>
      <c r="M186" s="278" t="s">
        <v>19</v>
      </c>
      <c r="N186" s="279" t="s">
        <v>43</v>
      </c>
      <c r="O186" s="86"/>
      <c r="P186" s="230">
        <f>O186*H186</f>
        <v>0</v>
      </c>
      <c r="Q186" s="230">
        <v>0.0001</v>
      </c>
      <c r="R186" s="230">
        <f>Q186*H186</f>
        <v>0.0001</v>
      </c>
      <c r="S186" s="230">
        <v>0</v>
      </c>
      <c r="T186" s="231">
        <f>S186*H186</f>
        <v>0</v>
      </c>
      <c r="U186" s="40"/>
      <c r="V186" s="40"/>
      <c r="W186" s="40"/>
      <c r="X186" s="40"/>
      <c r="Y186" s="40"/>
      <c r="Z186" s="40"/>
      <c r="AA186" s="40"/>
      <c r="AB186" s="40"/>
      <c r="AC186" s="40"/>
      <c r="AD186" s="40"/>
      <c r="AE186" s="40"/>
      <c r="AR186" s="232" t="s">
        <v>206</v>
      </c>
      <c r="AT186" s="232" t="s">
        <v>203</v>
      </c>
      <c r="AU186" s="232" t="s">
        <v>82</v>
      </c>
      <c r="AY186" s="19" t="s">
        <v>135</v>
      </c>
      <c r="BE186" s="233">
        <f>IF(N186="základní",J186,0)</f>
        <v>0</v>
      </c>
      <c r="BF186" s="233">
        <f>IF(N186="snížená",J186,0)</f>
        <v>0</v>
      </c>
      <c r="BG186" s="233">
        <f>IF(N186="zákl. přenesená",J186,0)</f>
        <v>0</v>
      </c>
      <c r="BH186" s="233">
        <f>IF(N186="sníž. přenesená",J186,0)</f>
        <v>0</v>
      </c>
      <c r="BI186" s="233">
        <f>IF(N186="nulová",J186,0)</f>
        <v>0</v>
      </c>
      <c r="BJ186" s="19" t="s">
        <v>80</v>
      </c>
      <c r="BK186" s="233">
        <f>ROUND(I186*H186,2)</f>
        <v>0</v>
      </c>
      <c r="BL186" s="19" t="s">
        <v>199</v>
      </c>
      <c r="BM186" s="232" t="s">
        <v>295</v>
      </c>
    </row>
    <row r="187" spans="1:65" s="2" customFormat="1" ht="16.5" customHeight="1">
      <c r="A187" s="40"/>
      <c r="B187" s="41"/>
      <c r="C187" s="270" t="s">
        <v>296</v>
      </c>
      <c r="D187" s="270" t="s">
        <v>203</v>
      </c>
      <c r="E187" s="271" t="s">
        <v>297</v>
      </c>
      <c r="F187" s="272" t="s">
        <v>298</v>
      </c>
      <c r="G187" s="273" t="s">
        <v>141</v>
      </c>
      <c r="H187" s="274">
        <v>2</v>
      </c>
      <c r="I187" s="275"/>
      <c r="J187" s="276">
        <f>ROUND(I187*H187,2)</f>
        <v>0</v>
      </c>
      <c r="K187" s="272" t="s">
        <v>270</v>
      </c>
      <c r="L187" s="277"/>
      <c r="M187" s="278" t="s">
        <v>19</v>
      </c>
      <c r="N187" s="279" t="s">
        <v>43</v>
      </c>
      <c r="O187" s="86"/>
      <c r="P187" s="230">
        <f>O187*H187</f>
        <v>0</v>
      </c>
      <c r="Q187" s="230">
        <v>0.0001</v>
      </c>
      <c r="R187" s="230">
        <f>Q187*H187</f>
        <v>0.0002</v>
      </c>
      <c r="S187" s="230">
        <v>0</v>
      </c>
      <c r="T187" s="231">
        <f>S187*H187</f>
        <v>0</v>
      </c>
      <c r="U187" s="40"/>
      <c r="V187" s="40"/>
      <c r="W187" s="40"/>
      <c r="X187" s="40"/>
      <c r="Y187" s="40"/>
      <c r="Z187" s="40"/>
      <c r="AA187" s="40"/>
      <c r="AB187" s="40"/>
      <c r="AC187" s="40"/>
      <c r="AD187" s="40"/>
      <c r="AE187" s="40"/>
      <c r="AR187" s="232" t="s">
        <v>206</v>
      </c>
      <c r="AT187" s="232" t="s">
        <v>203</v>
      </c>
      <c r="AU187" s="232" t="s">
        <v>82</v>
      </c>
      <c r="AY187" s="19" t="s">
        <v>135</v>
      </c>
      <c r="BE187" s="233">
        <f>IF(N187="základní",J187,0)</f>
        <v>0</v>
      </c>
      <c r="BF187" s="233">
        <f>IF(N187="snížená",J187,0)</f>
        <v>0</v>
      </c>
      <c r="BG187" s="233">
        <f>IF(N187="zákl. přenesená",J187,0)</f>
        <v>0</v>
      </c>
      <c r="BH187" s="233">
        <f>IF(N187="sníž. přenesená",J187,0)</f>
        <v>0</v>
      </c>
      <c r="BI187" s="233">
        <f>IF(N187="nulová",J187,0)</f>
        <v>0</v>
      </c>
      <c r="BJ187" s="19" t="s">
        <v>80</v>
      </c>
      <c r="BK187" s="233">
        <f>ROUND(I187*H187,2)</f>
        <v>0</v>
      </c>
      <c r="BL187" s="19" t="s">
        <v>199</v>
      </c>
      <c r="BM187" s="232" t="s">
        <v>299</v>
      </c>
    </row>
    <row r="188" spans="1:65" s="2" customFormat="1" ht="16.5" customHeight="1">
      <c r="A188" s="40"/>
      <c r="B188" s="41"/>
      <c r="C188" s="270" t="s">
        <v>300</v>
      </c>
      <c r="D188" s="270" t="s">
        <v>203</v>
      </c>
      <c r="E188" s="271" t="s">
        <v>301</v>
      </c>
      <c r="F188" s="272" t="s">
        <v>302</v>
      </c>
      <c r="G188" s="273" t="s">
        <v>141</v>
      </c>
      <c r="H188" s="274">
        <v>2</v>
      </c>
      <c r="I188" s="275"/>
      <c r="J188" s="276">
        <f>ROUND(I188*H188,2)</f>
        <v>0</v>
      </c>
      <c r="K188" s="272" t="s">
        <v>270</v>
      </c>
      <c r="L188" s="277"/>
      <c r="M188" s="278" t="s">
        <v>19</v>
      </c>
      <c r="N188" s="279" t="s">
        <v>43</v>
      </c>
      <c r="O188" s="86"/>
      <c r="P188" s="230">
        <f>O188*H188</f>
        <v>0</v>
      </c>
      <c r="Q188" s="230">
        <v>0.0001</v>
      </c>
      <c r="R188" s="230">
        <f>Q188*H188</f>
        <v>0.0002</v>
      </c>
      <c r="S188" s="230">
        <v>0</v>
      </c>
      <c r="T188" s="231">
        <f>S188*H188</f>
        <v>0</v>
      </c>
      <c r="U188" s="40"/>
      <c r="V188" s="40"/>
      <c r="W188" s="40"/>
      <c r="X188" s="40"/>
      <c r="Y188" s="40"/>
      <c r="Z188" s="40"/>
      <c r="AA188" s="40"/>
      <c r="AB188" s="40"/>
      <c r="AC188" s="40"/>
      <c r="AD188" s="40"/>
      <c r="AE188" s="40"/>
      <c r="AR188" s="232" t="s">
        <v>206</v>
      </c>
      <c r="AT188" s="232" t="s">
        <v>203</v>
      </c>
      <c r="AU188" s="232" t="s">
        <v>82</v>
      </c>
      <c r="AY188" s="19" t="s">
        <v>135</v>
      </c>
      <c r="BE188" s="233">
        <f>IF(N188="základní",J188,0)</f>
        <v>0</v>
      </c>
      <c r="BF188" s="233">
        <f>IF(N188="snížená",J188,0)</f>
        <v>0</v>
      </c>
      <c r="BG188" s="233">
        <f>IF(N188="zákl. přenesená",J188,0)</f>
        <v>0</v>
      </c>
      <c r="BH188" s="233">
        <f>IF(N188="sníž. přenesená",J188,0)</f>
        <v>0</v>
      </c>
      <c r="BI188" s="233">
        <f>IF(N188="nulová",J188,0)</f>
        <v>0</v>
      </c>
      <c r="BJ188" s="19" t="s">
        <v>80</v>
      </c>
      <c r="BK188" s="233">
        <f>ROUND(I188*H188,2)</f>
        <v>0</v>
      </c>
      <c r="BL188" s="19" t="s">
        <v>199</v>
      </c>
      <c r="BM188" s="232" t="s">
        <v>303</v>
      </c>
    </row>
    <row r="189" spans="1:65" s="2" customFormat="1" ht="16.5" customHeight="1">
      <c r="A189" s="40"/>
      <c r="B189" s="41"/>
      <c r="C189" s="270" t="s">
        <v>304</v>
      </c>
      <c r="D189" s="270" t="s">
        <v>203</v>
      </c>
      <c r="E189" s="271" t="s">
        <v>305</v>
      </c>
      <c r="F189" s="272" t="s">
        <v>306</v>
      </c>
      <c r="G189" s="273" t="s">
        <v>141</v>
      </c>
      <c r="H189" s="274">
        <v>2</v>
      </c>
      <c r="I189" s="275"/>
      <c r="J189" s="276">
        <f>ROUND(I189*H189,2)</f>
        <v>0</v>
      </c>
      <c r="K189" s="272" t="s">
        <v>270</v>
      </c>
      <c r="L189" s="277"/>
      <c r="M189" s="278" t="s">
        <v>19</v>
      </c>
      <c r="N189" s="279" t="s">
        <v>43</v>
      </c>
      <c r="O189" s="86"/>
      <c r="P189" s="230">
        <f>O189*H189</f>
        <v>0</v>
      </c>
      <c r="Q189" s="230">
        <v>0.0001</v>
      </c>
      <c r="R189" s="230">
        <f>Q189*H189</f>
        <v>0.0002</v>
      </c>
      <c r="S189" s="230">
        <v>0</v>
      </c>
      <c r="T189" s="231">
        <f>S189*H189</f>
        <v>0</v>
      </c>
      <c r="U189" s="40"/>
      <c r="V189" s="40"/>
      <c r="W189" s="40"/>
      <c r="X189" s="40"/>
      <c r="Y189" s="40"/>
      <c r="Z189" s="40"/>
      <c r="AA189" s="40"/>
      <c r="AB189" s="40"/>
      <c r="AC189" s="40"/>
      <c r="AD189" s="40"/>
      <c r="AE189" s="40"/>
      <c r="AR189" s="232" t="s">
        <v>206</v>
      </c>
      <c r="AT189" s="232" t="s">
        <v>203</v>
      </c>
      <c r="AU189" s="232" t="s">
        <v>82</v>
      </c>
      <c r="AY189" s="19" t="s">
        <v>135</v>
      </c>
      <c r="BE189" s="233">
        <f>IF(N189="základní",J189,0)</f>
        <v>0</v>
      </c>
      <c r="BF189" s="233">
        <f>IF(N189="snížená",J189,0)</f>
        <v>0</v>
      </c>
      <c r="BG189" s="233">
        <f>IF(N189="zákl. přenesená",J189,0)</f>
        <v>0</v>
      </c>
      <c r="BH189" s="233">
        <f>IF(N189="sníž. přenesená",J189,0)</f>
        <v>0</v>
      </c>
      <c r="BI189" s="233">
        <f>IF(N189="nulová",J189,0)</f>
        <v>0</v>
      </c>
      <c r="BJ189" s="19" t="s">
        <v>80</v>
      </c>
      <c r="BK189" s="233">
        <f>ROUND(I189*H189,2)</f>
        <v>0</v>
      </c>
      <c r="BL189" s="19" t="s">
        <v>199</v>
      </c>
      <c r="BM189" s="232" t="s">
        <v>307</v>
      </c>
    </row>
    <row r="190" spans="1:65" s="2" customFormat="1" ht="16.5" customHeight="1">
      <c r="A190" s="40"/>
      <c r="B190" s="41"/>
      <c r="C190" s="270" t="s">
        <v>206</v>
      </c>
      <c r="D190" s="270" t="s">
        <v>203</v>
      </c>
      <c r="E190" s="271" t="s">
        <v>308</v>
      </c>
      <c r="F190" s="272" t="s">
        <v>309</v>
      </c>
      <c r="G190" s="273" t="s">
        <v>141</v>
      </c>
      <c r="H190" s="274">
        <v>4</v>
      </c>
      <c r="I190" s="275"/>
      <c r="J190" s="276">
        <f>ROUND(I190*H190,2)</f>
        <v>0</v>
      </c>
      <c r="K190" s="272" t="s">
        <v>270</v>
      </c>
      <c r="L190" s="277"/>
      <c r="M190" s="278" t="s">
        <v>19</v>
      </c>
      <c r="N190" s="279" t="s">
        <v>43</v>
      </c>
      <c r="O190" s="86"/>
      <c r="P190" s="230">
        <f>O190*H190</f>
        <v>0</v>
      </c>
      <c r="Q190" s="230">
        <v>0.0001</v>
      </c>
      <c r="R190" s="230">
        <f>Q190*H190</f>
        <v>0.0004</v>
      </c>
      <c r="S190" s="230">
        <v>0</v>
      </c>
      <c r="T190" s="231">
        <f>S190*H190</f>
        <v>0</v>
      </c>
      <c r="U190" s="40"/>
      <c r="V190" s="40"/>
      <c r="W190" s="40"/>
      <c r="X190" s="40"/>
      <c r="Y190" s="40"/>
      <c r="Z190" s="40"/>
      <c r="AA190" s="40"/>
      <c r="AB190" s="40"/>
      <c r="AC190" s="40"/>
      <c r="AD190" s="40"/>
      <c r="AE190" s="40"/>
      <c r="AR190" s="232" t="s">
        <v>206</v>
      </c>
      <c r="AT190" s="232" t="s">
        <v>203</v>
      </c>
      <c r="AU190" s="232" t="s">
        <v>82</v>
      </c>
      <c r="AY190" s="19" t="s">
        <v>135</v>
      </c>
      <c r="BE190" s="233">
        <f>IF(N190="základní",J190,0)</f>
        <v>0</v>
      </c>
      <c r="BF190" s="233">
        <f>IF(N190="snížená",J190,0)</f>
        <v>0</v>
      </c>
      <c r="BG190" s="233">
        <f>IF(N190="zákl. přenesená",J190,0)</f>
        <v>0</v>
      </c>
      <c r="BH190" s="233">
        <f>IF(N190="sníž. přenesená",J190,0)</f>
        <v>0</v>
      </c>
      <c r="BI190" s="233">
        <f>IF(N190="nulová",J190,0)</f>
        <v>0</v>
      </c>
      <c r="BJ190" s="19" t="s">
        <v>80</v>
      </c>
      <c r="BK190" s="233">
        <f>ROUND(I190*H190,2)</f>
        <v>0</v>
      </c>
      <c r="BL190" s="19" t="s">
        <v>199</v>
      </c>
      <c r="BM190" s="232" t="s">
        <v>310</v>
      </c>
    </row>
    <row r="191" spans="1:65" s="2" customFormat="1" ht="16.5" customHeight="1">
      <c r="A191" s="40"/>
      <c r="B191" s="41"/>
      <c r="C191" s="270" t="s">
        <v>311</v>
      </c>
      <c r="D191" s="270" t="s">
        <v>203</v>
      </c>
      <c r="E191" s="271" t="s">
        <v>312</v>
      </c>
      <c r="F191" s="272" t="s">
        <v>313</v>
      </c>
      <c r="G191" s="273" t="s">
        <v>141</v>
      </c>
      <c r="H191" s="274">
        <v>1</v>
      </c>
      <c r="I191" s="275"/>
      <c r="J191" s="276">
        <f>ROUND(I191*H191,2)</f>
        <v>0</v>
      </c>
      <c r="K191" s="272" t="s">
        <v>270</v>
      </c>
      <c r="L191" s="277"/>
      <c r="M191" s="278" t="s">
        <v>19</v>
      </c>
      <c r="N191" s="279" t="s">
        <v>43</v>
      </c>
      <c r="O191" s="86"/>
      <c r="P191" s="230">
        <f>O191*H191</f>
        <v>0</v>
      </c>
      <c r="Q191" s="230">
        <v>0.005</v>
      </c>
      <c r="R191" s="230">
        <f>Q191*H191</f>
        <v>0.005</v>
      </c>
      <c r="S191" s="230">
        <v>0</v>
      </c>
      <c r="T191" s="231">
        <f>S191*H191</f>
        <v>0</v>
      </c>
      <c r="U191" s="40"/>
      <c r="V191" s="40"/>
      <c r="W191" s="40"/>
      <c r="X191" s="40"/>
      <c r="Y191" s="40"/>
      <c r="Z191" s="40"/>
      <c r="AA191" s="40"/>
      <c r="AB191" s="40"/>
      <c r="AC191" s="40"/>
      <c r="AD191" s="40"/>
      <c r="AE191" s="40"/>
      <c r="AR191" s="232" t="s">
        <v>206</v>
      </c>
      <c r="AT191" s="232" t="s">
        <v>203</v>
      </c>
      <c r="AU191" s="232" t="s">
        <v>82</v>
      </c>
      <c r="AY191" s="19" t="s">
        <v>135</v>
      </c>
      <c r="BE191" s="233">
        <f>IF(N191="základní",J191,0)</f>
        <v>0</v>
      </c>
      <c r="BF191" s="233">
        <f>IF(N191="snížená",J191,0)</f>
        <v>0</v>
      </c>
      <c r="BG191" s="233">
        <f>IF(N191="zákl. přenesená",J191,0)</f>
        <v>0</v>
      </c>
      <c r="BH191" s="233">
        <f>IF(N191="sníž. přenesená",J191,0)</f>
        <v>0</v>
      </c>
      <c r="BI191" s="233">
        <f>IF(N191="nulová",J191,0)</f>
        <v>0</v>
      </c>
      <c r="BJ191" s="19" t="s">
        <v>80</v>
      </c>
      <c r="BK191" s="233">
        <f>ROUND(I191*H191,2)</f>
        <v>0</v>
      </c>
      <c r="BL191" s="19" t="s">
        <v>199</v>
      </c>
      <c r="BM191" s="232" t="s">
        <v>314</v>
      </c>
    </row>
    <row r="192" spans="1:65" s="2" customFormat="1" ht="16.5" customHeight="1">
      <c r="A192" s="40"/>
      <c r="B192" s="41"/>
      <c r="C192" s="270" t="s">
        <v>315</v>
      </c>
      <c r="D192" s="270" t="s">
        <v>203</v>
      </c>
      <c r="E192" s="271" t="s">
        <v>316</v>
      </c>
      <c r="F192" s="272" t="s">
        <v>317</v>
      </c>
      <c r="G192" s="273" t="s">
        <v>141</v>
      </c>
      <c r="H192" s="274">
        <v>3</v>
      </c>
      <c r="I192" s="275"/>
      <c r="J192" s="276">
        <f>ROUND(I192*H192,2)</f>
        <v>0</v>
      </c>
      <c r="K192" s="272" t="s">
        <v>270</v>
      </c>
      <c r="L192" s="277"/>
      <c r="M192" s="278" t="s">
        <v>19</v>
      </c>
      <c r="N192" s="279" t="s">
        <v>43</v>
      </c>
      <c r="O192" s="86"/>
      <c r="P192" s="230">
        <f>O192*H192</f>
        <v>0</v>
      </c>
      <c r="Q192" s="230">
        <v>0.003</v>
      </c>
      <c r="R192" s="230">
        <f>Q192*H192</f>
        <v>0.009000000000000001</v>
      </c>
      <c r="S192" s="230">
        <v>0</v>
      </c>
      <c r="T192" s="231">
        <f>S192*H192</f>
        <v>0</v>
      </c>
      <c r="U192" s="40"/>
      <c r="V192" s="40"/>
      <c r="W192" s="40"/>
      <c r="X192" s="40"/>
      <c r="Y192" s="40"/>
      <c r="Z192" s="40"/>
      <c r="AA192" s="40"/>
      <c r="AB192" s="40"/>
      <c r="AC192" s="40"/>
      <c r="AD192" s="40"/>
      <c r="AE192" s="40"/>
      <c r="AR192" s="232" t="s">
        <v>206</v>
      </c>
      <c r="AT192" s="232" t="s">
        <v>203</v>
      </c>
      <c r="AU192" s="232" t="s">
        <v>82</v>
      </c>
      <c r="AY192" s="19" t="s">
        <v>135</v>
      </c>
      <c r="BE192" s="233">
        <f>IF(N192="základní",J192,0)</f>
        <v>0</v>
      </c>
      <c r="BF192" s="233">
        <f>IF(N192="snížená",J192,0)</f>
        <v>0</v>
      </c>
      <c r="BG192" s="233">
        <f>IF(N192="zákl. přenesená",J192,0)</f>
        <v>0</v>
      </c>
      <c r="BH192" s="233">
        <f>IF(N192="sníž. přenesená",J192,0)</f>
        <v>0</v>
      </c>
      <c r="BI192" s="233">
        <f>IF(N192="nulová",J192,0)</f>
        <v>0</v>
      </c>
      <c r="BJ192" s="19" t="s">
        <v>80</v>
      </c>
      <c r="BK192" s="233">
        <f>ROUND(I192*H192,2)</f>
        <v>0</v>
      </c>
      <c r="BL192" s="19" t="s">
        <v>199</v>
      </c>
      <c r="BM192" s="232" t="s">
        <v>318</v>
      </c>
    </row>
    <row r="193" spans="1:65" s="2" customFormat="1" ht="16.5" customHeight="1">
      <c r="A193" s="40"/>
      <c r="B193" s="41"/>
      <c r="C193" s="270" t="s">
        <v>319</v>
      </c>
      <c r="D193" s="270" t="s">
        <v>203</v>
      </c>
      <c r="E193" s="271" t="s">
        <v>320</v>
      </c>
      <c r="F193" s="272" t="s">
        <v>321</v>
      </c>
      <c r="G193" s="273" t="s">
        <v>141</v>
      </c>
      <c r="H193" s="274">
        <v>3</v>
      </c>
      <c r="I193" s="275"/>
      <c r="J193" s="276">
        <f>ROUND(I193*H193,2)</f>
        <v>0</v>
      </c>
      <c r="K193" s="272" t="s">
        <v>270</v>
      </c>
      <c r="L193" s="277"/>
      <c r="M193" s="278" t="s">
        <v>19</v>
      </c>
      <c r="N193" s="279" t="s">
        <v>43</v>
      </c>
      <c r="O193" s="86"/>
      <c r="P193" s="230">
        <f>O193*H193</f>
        <v>0</v>
      </c>
      <c r="Q193" s="230">
        <v>0.002</v>
      </c>
      <c r="R193" s="230">
        <f>Q193*H193</f>
        <v>0.006</v>
      </c>
      <c r="S193" s="230">
        <v>0</v>
      </c>
      <c r="T193" s="231">
        <f>S193*H193</f>
        <v>0</v>
      </c>
      <c r="U193" s="40"/>
      <c r="V193" s="40"/>
      <c r="W193" s="40"/>
      <c r="X193" s="40"/>
      <c r="Y193" s="40"/>
      <c r="Z193" s="40"/>
      <c r="AA193" s="40"/>
      <c r="AB193" s="40"/>
      <c r="AC193" s="40"/>
      <c r="AD193" s="40"/>
      <c r="AE193" s="40"/>
      <c r="AR193" s="232" t="s">
        <v>206</v>
      </c>
      <c r="AT193" s="232" t="s">
        <v>203</v>
      </c>
      <c r="AU193" s="232" t="s">
        <v>82</v>
      </c>
      <c r="AY193" s="19" t="s">
        <v>135</v>
      </c>
      <c r="BE193" s="233">
        <f>IF(N193="základní",J193,0)</f>
        <v>0</v>
      </c>
      <c r="BF193" s="233">
        <f>IF(N193="snížená",J193,0)</f>
        <v>0</v>
      </c>
      <c r="BG193" s="233">
        <f>IF(N193="zákl. přenesená",J193,0)</f>
        <v>0</v>
      </c>
      <c r="BH193" s="233">
        <f>IF(N193="sníž. přenesená",J193,0)</f>
        <v>0</v>
      </c>
      <c r="BI193" s="233">
        <f>IF(N193="nulová",J193,0)</f>
        <v>0</v>
      </c>
      <c r="BJ193" s="19" t="s">
        <v>80</v>
      </c>
      <c r="BK193" s="233">
        <f>ROUND(I193*H193,2)</f>
        <v>0</v>
      </c>
      <c r="BL193" s="19" t="s">
        <v>199</v>
      </c>
      <c r="BM193" s="232" t="s">
        <v>322</v>
      </c>
    </row>
    <row r="194" spans="1:65" s="2" customFormat="1" ht="16.5" customHeight="1">
      <c r="A194" s="40"/>
      <c r="B194" s="41"/>
      <c r="C194" s="270" t="s">
        <v>323</v>
      </c>
      <c r="D194" s="270" t="s">
        <v>203</v>
      </c>
      <c r="E194" s="271" t="s">
        <v>324</v>
      </c>
      <c r="F194" s="272" t="s">
        <v>325</v>
      </c>
      <c r="G194" s="273" t="s">
        <v>141</v>
      </c>
      <c r="H194" s="274">
        <v>2</v>
      </c>
      <c r="I194" s="275"/>
      <c r="J194" s="276">
        <f>ROUND(I194*H194,2)</f>
        <v>0</v>
      </c>
      <c r="K194" s="272" t="s">
        <v>270</v>
      </c>
      <c r="L194" s="277"/>
      <c r="M194" s="278" t="s">
        <v>19</v>
      </c>
      <c r="N194" s="279" t="s">
        <v>43</v>
      </c>
      <c r="O194" s="86"/>
      <c r="P194" s="230">
        <f>O194*H194</f>
        <v>0</v>
      </c>
      <c r="Q194" s="230">
        <v>0.002</v>
      </c>
      <c r="R194" s="230">
        <f>Q194*H194</f>
        <v>0.004</v>
      </c>
      <c r="S194" s="230">
        <v>0</v>
      </c>
      <c r="T194" s="231">
        <f>S194*H194</f>
        <v>0</v>
      </c>
      <c r="U194" s="40"/>
      <c r="V194" s="40"/>
      <c r="W194" s="40"/>
      <c r="X194" s="40"/>
      <c r="Y194" s="40"/>
      <c r="Z194" s="40"/>
      <c r="AA194" s="40"/>
      <c r="AB194" s="40"/>
      <c r="AC194" s="40"/>
      <c r="AD194" s="40"/>
      <c r="AE194" s="40"/>
      <c r="AR194" s="232" t="s">
        <v>206</v>
      </c>
      <c r="AT194" s="232" t="s">
        <v>203</v>
      </c>
      <c r="AU194" s="232" t="s">
        <v>82</v>
      </c>
      <c r="AY194" s="19" t="s">
        <v>135</v>
      </c>
      <c r="BE194" s="233">
        <f>IF(N194="základní",J194,0)</f>
        <v>0</v>
      </c>
      <c r="BF194" s="233">
        <f>IF(N194="snížená",J194,0)</f>
        <v>0</v>
      </c>
      <c r="BG194" s="233">
        <f>IF(N194="zákl. přenesená",J194,0)</f>
        <v>0</v>
      </c>
      <c r="BH194" s="233">
        <f>IF(N194="sníž. přenesená",J194,0)</f>
        <v>0</v>
      </c>
      <c r="BI194" s="233">
        <f>IF(N194="nulová",J194,0)</f>
        <v>0</v>
      </c>
      <c r="BJ194" s="19" t="s">
        <v>80</v>
      </c>
      <c r="BK194" s="233">
        <f>ROUND(I194*H194,2)</f>
        <v>0</v>
      </c>
      <c r="BL194" s="19" t="s">
        <v>199</v>
      </c>
      <c r="BM194" s="232" t="s">
        <v>326</v>
      </c>
    </row>
    <row r="195" spans="1:65" s="2" customFormat="1" ht="16.5" customHeight="1">
      <c r="A195" s="40"/>
      <c r="B195" s="41"/>
      <c r="C195" s="270" t="s">
        <v>327</v>
      </c>
      <c r="D195" s="270" t="s">
        <v>203</v>
      </c>
      <c r="E195" s="271" t="s">
        <v>328</v>
      </c>
      <c r="F195" s="272" t="s">
        <v>329</v>
      </c>
      <c r="G195" s="273" t="s">
        <v>141</v>
      </c>
      <c r="H195" s="274">
        <v>2</v>
      </c>
      <c r="I195" s="275"/>
      <c r="J195" s="276">
        <f>ROUND(I195*H195,2)</f>
        <v>0</v>
      </c>
      <c r="K195" s="272" t="s">
        <v>270</v>
      </c>
      <c r="L195" s="277"/>
      <c r="M195" s="278" t="s">
        <v>19</v>
      </c>
      <c r="N195" s="279" t="s">
        <v>43</v>
      </c>
      <c r="O195" s="86"/>
      <c r="P195" s="230">
        <f>O195*H195</f>
        <v>0</v>
      </c>
      <c r="Q195" s="230">
        <v>0.003</v>
      </c>
      <c r="R195" s="230">
        <f>Q195*H195</f>
        <v>0.006</v>
      </c>
      <c r="S195" s="230">
        <v>0</v>
      </c>
      <c r="T195" s="231">
        <f>S195*H195</f>
        <v>0</v>
      </c>
      <c r="U195" s="40"/>
      <c r="V195" s="40"/>
      <c r="W195" s="40"/>
      <c r="X195" s="40"/>
      <c r="Y195" s="40"/>
      <c r="Z195" s="40"/>
      <c r="AA195" s="40"/>
      <c r="AB195" s="40"/>
      <c r="AC195" s="40"/>
      <c r="AD195" s="40"/>
      <c r="AE195" s="40"/>
      <c r="AR195" s="232" t="s">
        <v>206</v>
      </c>
      <c r="AT195" s="232" t="s">
        <v>203</v>
      </c>
      <c r="AU195" s="232" t="s">
        <v>82</v>
      </c>
      <c r="AY195" s="19" t="s">
        <v>135</v>
      </c>
      <c r="BE195" s="233">
        <f>IF(N195="základní",J195,0)</f>
        <v>0</v>
      </c>
      <c r="BF195" s="233">
        <f>IF(N195="snížená",J195,0)</f>
        <v>0</v>
      </c>
      <c r="BG195" s="233">
        <f>IF(N195="zákl. přenesená",J195,0)</f>
        <v>0</v>
      </c>
      <c r="BH195" s="233">
        <f>IF(N195="sníž. přenesená",J195,0)</f>
        <v>0</v>
      </c>
      <c r="BI195" s="233">
        <f>IF(N195="nulová",J195,0)</f>
        <v>0</v>
      </c>
      <c r="BJ195" s="19" t="s">
        <v>80</v>
      </c>
      <c r="BK195" s="233">
        <f>ROUND(I195*H195,2)</f>
        <v>0</v>
      </c>
      <c r="BL195" s="19" t="s">
        <v>199</v>
      </c>
      <c r="BM195" s="232" t="s">
        <v>330</v>
      </c>
    </row>
    <row r="196" spans="1:65" s="2" customFormat="1" ht="16.5" customHeight="1">
      <c r="A196" s="40"/>
      <c r="B196" s="41"/>
      <c r="C196" s="270" t="s">
        <v>331</v>
      </c>
      <c r="D196" s="270" t="s">
        <v>203</v>
      </c>
      <c r="E196" s="271" t="s">
        <v>332</v>
      </c>
      <c r="F196" s="272" t="s">
        <v>333</v>
      </c>
      <c r="G196" s="273" t="s">
        <v>141</v>
      </c>
      <c r="H196" s="274">
        <v>2</v>
      </c>
      <c r="I196" s="275"/>
      <c r="J196" s="276">
        <f>ROUND(I196*H196,2)</f>
        <v>0</v>
      </c>
      <c r="K196" s="272" t="s">
        <v>270</v>
      </c>
      <c r="L196" s="277"/>
      <c r="M196" s="278" t="s">
        <v>19</v>
      </c>
      <c r="N196" s="279" t="s">
        <v>43</v>
      </c>
      <c r="O196" s="86"/>
      <c r="P196" s="230">
        <f>O196*H196</f>
        <v>0</v>
      </c>
      <c r="Q196" s="230">
        <v>0.0001</v>
      </c>
      <c r="R196" s="230">
        <f>Q196*H196</f>
        <v>0.0002</v>
      </c>
      <c r="S196" s="230">
        <v>0</v>
      </c>
      <c r="T196" s="231">
        <f>S196*H196</f>
        <v>0</v>
      </c>
      <c r="U196" s="40"/>
      <c r="V196" s="40"/>
      <c r="W196" s="40"/>
      <c r="X196" s="40"/>
      <c r="Y196" s="40"/>
      <c r="Z196" s="40"/>
      <c r="AA196" s="40"/>
      <c r="AB196" s="40"/>
      <c r="AC196" s="40"/>
      <c r="AD196" s="40"/>
      <c r="AE196" s="40"/>
      <c r="AR196" s="232" t="s">
        <v>206</v>
      </c>
      <c r="AT196" s="232" t="s">
        <v>203</v>
      </c>
      <c r="AU196" s="232" t="s">
        <v>82</v>
      </c>
      <c r="AY196" s="19" t="s">
        <v>135</v>
      </c>
      <c r="BE196" s="233">
        <f>IF(N196="základní",J196,0)</f>
        <v>0</v>
      </c>
      <c r="BF196" s="233">
        <f>IF(N196="snížená",J196,0)</f>
        <v>0</v>
      </c>
      <c r="BG196" s="233">
        <f>IF(N196="zákl. přenesená",J196,0)</f>
        <v>0</v>
      </c>
      <c r="BH196" s="233">
        <f>IF(N196="sníž. přenesená",J196,0)</f>
        <v>0</v>
      </c>
      <c r="BI196" s="233">
        <f>IF(N196="nulová",J196,0)</f>
        <v>0</v>
      </c>
      <c r="BJ196" s="19" t="s">
        <v>80</v>
      </c>
      <c r="BK196" s="233">
        <f>ROUND(I196*H196,2)</f>
        <v>0</v>
      </c>
      <c r="BL196" s="19" t="s">
        <v>199</v>
      </c>
      <c r="BM196" s="232" t="s">
        <v>334</v>
      </c>
    </row>
    <row r="197" spans="1:65" s="2" customFormat="1" ht="16.5" customHeight="1">
      <c r="A197" s="40"/>
      <c r="B197" s="41"/>
      <c r="C197" s="270" t="s">
        <v>335</v>
      </c>
      <c r="D197" s="270" t="s">
        <v>203</v>
      </c>
      <c r="E197" s="271" t="s">
        <v>336</v>
      </c>
      <c r="F197" s="272" t="s">
        <v>337</v>
      </c>
      <c r="G197" s="273" t="s">
        <v>141</v>
      </c>
      <c r="H197" s="274">
        <v>1</v>
      </c>
      <c r="I197" s="275"/>
      <c r="J197" s="276">
        <f>ROUND(I197*H197,2)</f>
        <v>0</v>
      </c>
      <c r="K197" s="272" t="s">
        <v>270</v>
      </c>
      <c r="L197" s="277"/>
      <c r="M197" s="278" t="s">
        <v>19</v>
      </c>
      <c r="N197" s="279" t="s">
        <v>43</v>
      </c>
      <c r="O197" s="86"/>
      <c r="P197" s="230">
        <f>O197*H197</f>
        <v>0</v>
      </c>
      <c r="Q197" s="230">
        <v>0.003</v>
      </c>
      <c r="R197" s="230">
        <f>Q197*H197</f>
        <v>0.003</v>
      </c>
      <c r="S197" s="230">
        <v>0</v>
      </c>
      <c r="T197" s="231">
        <f>S197*H197</f>
        <v>0</v>
      </c>
      <c r="U197" s="40"/>
      <c r="V197" s="40"/>
      <c r="W197" s="40"/>
      <c r="X197" s="40"/>
      <c r="Y197" s="40"/>
      <c r="Z197" s="40"/>
      <c r="AA197" s="40"/>
      <c r="AB197" s="40"/>
      <c r="AC197" s="40"/>
      <c r="AD197" s="40"/>
      <c r="AE197" s="40"/>
      <c r="AR197" s="232" t="s">
        <v>206</v>
      </c>
      <c r="AT197" s="232" t="s">
        <v>203</v>
      </c>
      <c r="AU197" s="232" t="s">
        <v>82</v>
      </c>
      <c r="AY197" s="19" t="s">
        <v>135</v>
      </c>
      <c r="BE197" s="233">
        <f>IF(N197="základní",J197,0)</f>
        <v>0</v>
      </c>
      <c r="BF197" s="233">
        <f>IF(N197="snížená",J197,0)</f>
        <v>0</v>
      </c>
      <c r="BG197" s="233">
        <f>IF(N197="zákl. přenesená",J197,0)</f>
        <v>0</v>
      </c>
      <c r="BH197" s="233">
        <f>IF(N197="sníž. přenesená",J197,0)</f>
        <v>0</v>
      </c>
      <c r="BI197" s="233">
        <f>IF(N197="nulová",J197,0)</f>
        <v>0</v>
      </c>
      <c r="BJ197" s="19" t="s">
        <v>80</v>
      </c>
      <c r="BK197" s="233">
        <f>ROUND(I197*H197,2)</f>
        <v>0</v>
      </c>
      <c r="BL197" s="19" t="s">
        <v>199</v>
      </c>
      <c r="BM197" s="232" t="s">
        <v>338</v>
      </c>
    </row>
    <row r="198" spans="1:65" s="2" customFormat="1" ht="21.75" customHeight="1">
      <c r="A198" s="40"/>
      <c r="B198" s="41"/>
      <c r="C198" s="221" t="s">
        <v>339</v>
      </c>
      <c r="D198" s="221" t="s">
        <v>138</v>
      </c>
      <c r="E198" s="222" t="s">
        <v>340</v>
      </c>
      <c r="F198" s="223" t="s">
        <v>341</v>
      </c>
      <c r="G198" s="224" t="s">
        <v>174</v>
      </c>
      <c r="H198" s="225">
        <v>0.914</v>
      </c>
      <c r="I198" s="226"/>
      <c r="J198" s="227">
        <f>ROUND(I198*H198,2)</f>
        <v>0</v>
      </c>
      <c r="K198" s="223" t="s">
        <v>142</v>
      </c>
      <c r="L198" s="46"/>
      <c r="M198" s="228" t="s">
        <v>19</v>
      </c>
      <c r="N198" s="229" t="s">
        <v>43</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199</v>
      </c>
      <c r="AT198" s="232" t="s">
        <v>138</v>
      </c>
      <c r="AU198" s="232" t="s">
        <v>82</v>
      </c>
      <c r="AY198" s="19" t="s">
        <v>135</v>
      </c>
      <c r="BE198" s="233">
        <f>IF(N198="základní",J198,0)</f>
        <v>0</v>
      </c>
      <c r="BF198" s="233">
        <f>IF(N198="snížená",J198,0)</f>
        <v>0</v>
      </c>
      <c r="BG198" s="233">
        <f>IF(N198="zákl. přenesená",J198,0)</f>
        <v>0</v>
      </c>
      <c r="BH198" s="233">
        <f>IF(N198="sníž. přenesená",J198,0)</f>
        <v>0</v>
      </c>
      <c r="BI198" s="233">
        <f>IF(N198="nulová",J198,0)</f>
        <v>0</v>
      </c>
      <c r="BJ198" s="19" t="s">
        <v>80</v>
      </c>
      <c r="BK198" s="233">
        <f>ROUND(I198*H198,2)</f>
        <v>0</v>
      </c>
      <c r="BL198" s="19" t="s">
        <v>199</v>
      </c>
      <c r="BM198" s="232" t="s">
        <v>342</v>
      </c>
    </row>
    <row r="199" spans="1:47" s="2" customFormat="1" ht="12">
      <c r="A199" s="40"/>
      <c r="B199" s="41"/>
      <c r="C199" s="42"/>
      <c r="D199" s="236" t="s">
        <v>160</v>
      </c>
      <c r="E199" s="42"/>
      <c r="F199" s="267" t="s">
        <v>343</v>
      </c>
      <c r="G199" s="42"/>
      <c r="H199" s="42"/>
      <c r="I199" s="139"/>
      <c r="J199" s="42"/>
      <c r="K199" s="42"/>
      <c r="L199" s="46"/>
      <c r="M199" s="268"/>
      <c r="N199" s="269"/>
      <c r="O199" s="86"/>
      <c r="P199" s="86"/>
      <c r="Q199" s="86"/>
      <c r="R199" s="86"/>
      <c r="S199" s="86"/>
      <c r="T199" s="87"/>
      <c r="U199" s="40"/>
      <c r="V199" s="40"/>
      <c r="W199" s="40"/>
      <c r="X199" s="40"/>
      <c r="Y199" s="40"/>
      <c r="Z199" s="40"/>
      <c r="AA199" s="40"/>
      <c r="AB199" s="40"/>
      <c r="AC199" s="40"/>
      <c r="AD199" s="40"/>
      <c r="AE199" s="40"/>
      <c r="AT199" s="19" t="s">
        <v>160</v>
      </c>
      <c r="AU199" s="19" t="s">
        <v>82</v>
      </c>
    </row>
    <row r="200" spans="1:63" s="12" customFormat="1" ht="22.8" customHeight="1">
      <c r="A200" s="12"/>
      <c r="B200" s="205"/>
      <c r="C200" s="206"/>
      <c r="D200" s="207" t="s">
        <v>71</v>
      </c>
      <c r="E200" s="219" t="s">
        <v>344</v>
      </c>
      <c r="F200" s="219" t="s">
        <v>345</v>
      </c>
      <c r="G200" s="206"/>
      <c r="H200" s="206"/>
      <c r="I200" s="209"/>
      <c r="J200" s="220">
        <f>BK200</f>
        <v>0</v>
      </c>
      <c r="K200" s="206"/>
      <c r="L200" s="211"/>
      <c r="M200" s="212"/>
      <c r="N200" s="213"/>
      <c r="O200" s="213"/>
      <c r="P200" s="214">
        <f>SUM(P201:P222)</f>
        <v>0</v>
      </c>
      <c r="Q200" s="213"/>
      <c r="R200" s="214">
        <f>SUM(R201:R222)</f>
        <v>0.055765</v>
      </c>
      <c r="S200" s="213"/>
      <c r="T200" s="215">
        <f>SUM(T201:T222)</f>
        <v>0</v>
      </c>
      <c r="U200" s="12"/>
      <c r="V200" s="12"/>
      <c r="W200" s="12"/>
      <c r="X200" s="12"/>
      <c r="Y200" s="12"/>
      <c r="Z200" s="12"/>
      <c r="AA200" s="12"/>
      <c r="AB200" s="12"/>
      <c r="AC200" s="12"/>
      <c r="AD200" s="12"/>
      <c r="AE200" s="12"/>
      <c r="AR200" s="216" t="s">
        <v>82</v>
      </c>
      <c r="AT200" s="217" t="s">
        <v>71</v>
      </c>
      <c r="AU200" s="217" t="s">
        <v>80</v>
      </c>
      <c r="AY200" s="216" t="s">
        <v>135</v>
      </c>
      <c r="BK200" s="218">
        <f>SUM(BK201:BK222)</f>
        <v>0</v>
      </c>
    </row>
    <row r="201" spans="1:65" s="2" customFormat="1" ht="16.5" customHeight="1">
      <c r="A201" s="40"/>
      <c r="B201" s="41"/>
      <c r="C201" s="221" t="s">
        <v>346</v>
      </c>
      <c r="D201" s="221" t="s">
        <v>138</v>
      </c>
      <c r="E201" s="222" t="s">
        <v>347</v>
      </c>
      <c r="F201" s="223" t="s">
        <v>348</v>
      </c>
      <c r="G201" s="224" t="s">
        <v>220</v>
      </c>
      <c r="H201" s="225">
        <v>8</v>
      </c>
      <c r="I201" s="226"/>
      <c r="J201" s="227">
        <f>ROUND(I201*H201,2)</f>
        <v>0</v>
      </c>
      <c r="K201" s="223" t="s">
        <v>142</v>
      </c>
      <c r="L201" s="46"/>
      <c r="M201" s="228" t="s">
        <v>19</v>
      </c>
      <c r="N201" s="229" t="s">
        <v>43</v>
      </c>
      <c r="O201" s="86"/>
      <c r="P201" s="230">
        <f>O201*H201</f>
        <v>0</v>
      </c>
      <c r="Q201" s="230">
        <v>0.0061</v>
      </c>
      <c r="R201" s="230">
        <f>Q201*H201</f>
        <v>0.0488</v>
      </c>
      <c r="S201" s="230">
        <v>0</v>
      </c>
      <c r="T201" s="231">
        <f>S201*H201</f>
        <v>0</v>
      </c>
      <c r="U201" s="40"/>
      <c r="V201" s="40"/>
      <c r="W201" s="40"/>
      <c r="X201" s="40"/>
      <c r="Y201" s="40"/>
      <c r="Z201" s="40"/>
      <c r="AA201" s="40"/>
      <c r="AB201" s="40"/>
      <c r="AC201" s="40"/>
      <c r="AD201" s="40"/>
      <c r="AE201" s="40"/>
      <c r="AR201" s="232" t="s">
        <v>199</v>
      </c>
      <c r="AT201" s="232" t="s">
        <v>138</v>
      </c>
      <c r="AU201" s="232" t="s">
        <v>82</v>
      </c>
      <c r="AY201" s="19" t="s">
        <v>135</v>
      </c>
      <c r="BE201" s="233">
        <f>IF(N201="základní",J201,0)</f>
        <v>0</v>
      </c>
      <c r="BF201" s="233">
        <f>IF(N201="snížená",J201,0)</f>
        <v>0</v>
      </c>
      <c r="BG201" s="233">
        <f>IF(N201="zákl. přenesená",J201,0)</f>
        <v>0</v>
      </c>
      <c r="BH201" s="233">
        <f>IF(N201="sníž. přenesená",J201,0)</f>
        <v>0</v>
      </c>
      <c r="BI201" s="233">
        <f>IF(N201="nulová",J201,0)</f>
        <v>0</v>
      </c>
      <c r="BJ201" s="19" t="s">
        <v>80</v>
      </c>
      <c r="BK201" s="233">
        <f>ROUND(I201*H201,2)</f>
        <v>0</v>
      </c>
      <c r="BL201" s="19" t="s">
        <v>199</v>
      </c>
      <c r="BM201" s="232" t="s">
        <v>349</v>
      </c>
    </row>
    <row r="202" spans="1:47" s="2" customFormat="1" ht="12">
      <c r="A202" s="40"/>
      <c r="B202" s="41"/>
      <c r="C202" s="42"/>
      <c r="D202" s="236" t="s">
        <v>160</v>
      </c>
      <c r="E202" s="42"/>
      <c r="F202" s="267" t="s">
        <v>350</v>
      </c>
      <c r="G202" s="42"/>
      <c r="H202" s="42"/>
      <c r="I202" s="139"/>
      <c r="J202" s="42"/>
      <c r="K202" s="42"/>
      <c r="L202" s="46"/>
      <c r="M202" s="268"/>
      <c r="N202" s="269"/>
      <c r="O202" s="86"/>
      <c r="P202" s="86"/>
      <c r="Q202" s="86"/>
      <c r="R202" s="86"/>
      <c r="S202" s="86"/>
      <c r="T202" s="87"/>
      <c r="U202" s="40"/>
      <c r="V202" s="40"/>
      <c r="W202" s="40"/>
      <c r="X202" s="40"/>
      <c r="Y202" s="40"/>
      <c r="Z202" s="40"/>
      <c r="AA202" s="40"/>
      <c r="AB202" s="40"/>
      <c r="AC202" s="40"/>
      <c r="AD202" s="40"/>
      <c r="AE202" s="40"/>
      <c r="AT202" s="19" t="s">
        <v>160</v>
      </c>
      <c r="AU202" s="19" t="s">
        <v>82</v>
      </c>
    </row>
    <row r="203" spans="1:51" s="13" customFormat="1" ht="12">
      <c r="A203" s="13"/>
      <c r="B203" s="234"/>
      <c r="C203" s="235"/>
      <c r="D203" s="236" t="s">
        <v>145</v>
      </c>
      <c r="E203" s="237" t="s">
        <v>19</v>
      </c>
      <c r="F203" s="238" t="s">
        <v>146</v>
      </c>
      <c r="G203" s="235"/>
      <c r="H203" s="237" t="s">
        <v>19</v>
      </c>
      <c r="I203" s="239"/>
      <c r="J203" s="235"/>
      <c r="K203" s="235"/>
      <c r="L203" s="240"/>
      <c r="M203" s="241"/>
      <c r="N203" s="242"/>
      <c r="O203" s="242"/>
      <c r="P203" s="242"/>
      <c r="Q203" s="242"/>
      <c r="R203" s="242"/>
      <c r="S203" s="242"/>
      <c r="T203" s="243"/>
      <c r="U203" s="13"/>
      <c r="V203" s="13"/>
      <c r="W203" s="13"/>
      <c r="X203" s="13"/>
      <c r="Y203" s="13"/>
      <c r="Z203" s="13"/>
      <c r="AA203" s="13"/>
      <c r="AB203" s="13"/>
      <c r="AC203" s="13"/>
      <c r="AD203" s="13"/>
      <c r="AE203" s="13"/>
      <c r="AT203" s="244" t="s">
        <v>145</v>
      </c>
      <c r="AU203" s="244" t="s">
        <v>82</v>
      </c>
      <c r="AV203" s="13" t="s">
        <v>80</v>
      </c>
      <c r="AW203" s="13" t="s">
        <v>33</v>
      </c>
      <c r="AX203" s="13" t="s">
        <v>72</v>
      </c>
      <c r="AY203" s="244" t="s">
        <v>135</v>
      </c>
    </row>
    <row r="204" spans="1:51" s="14" customFormat="1" ht="12">
      <c r="A204" s="14"/>
      <c r="B204" s="245"/>
      <c r="C204" s="246"/>
      <c r="D204" s="236" t="s">
        <v>145</v>
      </c>
      <c r="E204" s="247" t="s">
        <v>19</v>
      </c>
      <c r="F204" s="248" t="s">
        <v>351</v>
      </c>
      <c r="G204" s="246"/>
      <c r="H204" s="249">
        <v>8</v>
      </c>
      <c r="I204" s="250"/>
      <c r="J204" s="246"/>
      <c r="K204" s="246"/>
      <c r="L204" s="251"/>
      <c r="M204" s="252"/>
      <c r="N204" s="253"/>
      <c r="O204" s="253"/>
      <c r="P204" s="253"/>
      <c r="Q204" s="253"/>
      <c r="R204" s="253"/>
      <c r="S204" s="253"/>
      <c r="T204" s="254"/>
      <c r="U204" s="14"/>
      <c r="V204" s="14"/>
      <c r="W204" s="14"/>
      <c r="X204" s="14"/>
      <c r="Y204" s="14"/>
      <c r="Z204" s="14"/>
      <c r="AA204" s="14"/>
      <c r="AB204" s="14"/>
      <c r="AC204" s="14"/>
      <c r="AD204" s="14"/>
      <c r="AE204" s="14"/>
      <c r="AT204" s="255" t="s">
        <v>145</v>
      </c>
      <c r="AU204" s="255" t="s">
        <v>82</v>
      </c>
      <c r="AV204" s="14" t="s">
        <v>82</v>
      </c>
      <c r="AW204" s="14" t="s">
        <v>33</v>
      </c>
      <c r="AX204" s="14" t="s">
        <v>72</v>
      </c>
      <c r="AY204" s="255" t="s">
        <v>135</v>
      </c>
    </row>
    <row r="205" spans="1:51" s="15" customFormat="1" ht="12">
      <c r="A205" s="15"/>
      <c r="B205" s="256"/>
      <c r="C205" s="257"/>
      <c r="D205" s="236" t="s">
        <v>145</v>
      </c>
      <c r="E205" s="258" t="s">
        <v>19</v>
      </c>
      <c r="F205" s="259" t="s">
        <v>147</v>
      </c>
      <c r="G205" s="257"/>
      <c r="H205" s="260">
        <v>8</v>
      </c>
      <c r="I205" s="261"/>
      <c r="J205" s="257"/>
      <c r="K205" s="257"/>
      <c r="L205" s="262"/>
      <c r="M205" s="263"/>
      <c r="N205" s="264"/>
      <c r="O205" s="264"/>
      <c r="P205" s="264"/>
      <c r="Q205" s="264"/>
      <c r="R205" s="264"/>
      <c r="S205" s="264"/>
      <c r="T205" s="265"/>
      <c r="U205" s="15"/>
      <c r="V205" s="15"/>
      <c r="W205" s="15"/>
      <c r="X205" s="15"/>
      <c r="Y205" s="15"/>
      <c r="Z205" s="15"/>
      <c r="AA205" s="15"/>
      <c r="AB205" s="15"/>
      <c r="AC205" s="15"/>
      <c r="AD205" s="15"/>
      <c r="AE205" s="15"/>
      <c r="AT205" s="266" t="s">
        <v>145</v>
      </c>
      <c r="AU205" s="266" t="s">
        <v>82</v>
      </c>
      <c r="AV205" s="15" t="s">
        <v>143</v>
      </c>
      <c r="AW205" s="15" t="s">
        <v>33</v>
      </c>
      <c r="AX205" s="15" t="s">
        <v>80</v>
      </c>
      <c r="AY205" s="266" t="s">
        <v>135</v>
      </c>
    </row>
    <row r="206" spans="1:65" s="2" customFormat="1" ht="21.75" customHeight="1">
      <c r="A206" s="40"/>
      <c r="B206" s="41"/>
      <c r="C206" s="221" t="s">
        <v>352</v>
      </c>
      <c r="D206" s="221" t="s">
        <v>138</v>
      </c>
      <c r="E206" s="222" t="s">
        <v>353</v>
      </c>
      <c r="F206" s="223" t="s">
        <v>354</v>
      </c>
      <c r="G206" s="224" t="s">
        <v>220</v>
      </c>
      <c r="H206" s="225">
        <v>1.1</v>
      </c>
      <c r="I206" s="226"/>
      <c r="J206" s="227">
        <f>ROUND(I206*H206,2)</f>
        <v>0</v>
      </c>
      <c r="K206" s="223" t="s">
        <v>142</v>
      </c>
      <c r="L206" s="46"/>
      <c r="M206" s="228" t="s">
        <v>19</v>
      </c>
      <c r="N206" s="229" t="s">
        <v>43</v>
      </c>
      <c r="O206" s="86"/>
      <c r="P206" s="230">
        <f>O206*H206</f>
        <v>0</v>
      </c>
      <c r="Q206" s="230">
        <v>0.00027</v>
      </c>
      <c r="R206" s="230">
        <f>Q206*H206</f>
        <v>0.000297</v>
      </c>
      <c r="S206" s="230">
        <v>0</v>
      </c>
      <c r="T206" s="231">
        <f>S206*H206</f>
        <v>0</v>
      </c>
      <c r="U206" s="40"/>
      <c r="V206" s="40"/>
      <c r="W206" s="40"/>
      <c r="X206" s="40"/>
      <c r="Y206" s="40"/>
      <c r="Z206" s="40"/>
      <c r="AA206" s="40"/>
      <c r="AB206" s="40"/>
      <c r="AC206" s="40"/>
      <c r="AD206" s="40"/>
      <c r="AE206" s="40"/>
      <c r="AR206" s="232" t="s">
        <v>199</v>
      </c>
      <c r="AT206" s="232" t="s">
        <v>138</v>
      </c>
      <c r="AU206" s="232" t="s">
        <v>82</v>
      </c>
      <c r="AY206" s="19" t="s">
        <v>135</v>
      </c>
      <c r="BE206" s="233">
        <f>IF(N206="základní",J206,0)</f>
        <v>0</v>
      </c>
      <c r="BF206" s="233">
        <f>IF(N206="snížená",J206,0)</f>
        <v>0</v>
      </c>
      <c r="BG206" s="233">
        <f>IF(N206="zákl. přenesená",J206,0)</f>
        <v>0</v>
      </c>
      <c r="BH206" s="233">
        <f>IF(N206="sníž. přenesená",J206,0)</f>
        <v>0</v>
      </c>
      <c r="BI206" s="233">
        <f>IF(N206="nulová",J206,0)</f>
        <v>0</v>
      </c>
      <c r="BJ206" s="19" t="s">
        <v>80</v>
      </c>
      <c r="BK206" s="233">
        <f>ROUND(I206*H206,2)</f>
        <v>0</v>
      </c>
      <c r="BL206" s="19" t="s">
        <v>199</v>
      </c>
      <c r="BM206" s="232" t="s">
        <v>355</v>
      </c>
    </row>
    <row r="207" spans="1:47" s="2" customFormat="1" ht="12">
      <c r="A207" s="40"/>
      <c r="B207" s="41"/>
      <c r="C207" s="42"/>
      <c r="D207" s="236" t="s">
        <v>160</v>
      </c>
      <c r="E207" s="42"/>
      <c r="F207" s="267" t="s">
        <v>356</v>
      </c>
      <c r="G207" s="42"/>
      <c r="H207" s="42"/>
      <c r="I207" s="139"/>
      <c r="J207" s="42"/>
      <c r="K207" s="42"/>
      <c r="L207" s="46"/>
      <c r="M207" s="268"/>
      <c r="N207" s="269"/>
      <c r="O207" s="86"/>
      <c r="P207" s="86"/>
      <c r="Q207" s="86"/>
      <c r="R207" s="86"/>
      <c r="S207" s="86"/>
      <c r="T207" s="87"/>
      <c r="U207" s="40"/>
      <c r="V207" s="40"/>
      <c r="W207" s="40"/>
      <c r="X207" s="40"/>
      <c r="Y207" s="40"/>
      <c r="Z207" s="40"/>
      <c r="AA207" s="40"/>
      <c r="AB207" s="40"/>
      <c r="AC207" s="40"/>
      <c r="AD207" s="40"/>
      <c r="AE207" s="40"/>
      <c r="AT207" s="19" t="s">
        <v>160</v>
      </c>
      <c r="AU207" s="19" t="s">
        <v>82</v>
      </c>
    </row>
    <row r="208" spans="1:51" s="13" customFormat="1" ht="12">
      <c r="A208" s="13"/>
      <c r="B208" s="234"/>
      <c r="C208" s="235"/>
      <c r="D208" s="236" t="s">
        <v>145</v>
      </c>
      <c r="E208" s="237" t="s">
        <v>19</v>
      </c>
      <c r="F208" s="238" t="s">
        <v>146</v>
      </c>
      <c r="G208" s="235"/>
      <c r="H208" s="237" t="s">
        <v>19</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145</v>
      </c>
      <c r="AU208" s="244" t="s">
        <v>82</v>
      </c>
      <c r="AV208" s="13" t="s">
        <v>80</v>
      </c>
      <c r="AW208" s="13" t="s">
        <v>33</v>
      </c>
      <c r="AX208" s="13" t="s">
        <v>72</v>
      </c>
      <c r="AY208" s="244" t="s">
        <v>135</v>
      </c>
    </row>
    <row r="209" spans="1:51" s="14" customFormat="1" ht="12">
      <c r="A209" s="14"/>
      <c r="B209" s="245"/>
      <c r="C209" s="246"/>
      <c r="D209" s="236" t="s">
        <v>145</v>
      </c>
      <c r="E209" s="247" t="s">
        <v>19</v>
      </c>
      <c r="F209" s="248" t="s">
        <v>357</v>
      </c>
      <c r="G209" s="246"/>
      <c r="H209" s="249">
        <v>1.1</v>
      </c>
      <c r="I209" s="250"/>
      <c r="J209" s="246"/>
      <c r="K209" s="246"/>
      <c r="L209" s="251"/>
      <c r="M209" s="252"/>
      <c r="N209" s="253"/>
      <c r="O209" s="253"/>
      <c r="P209" s="253"/>
      <c r="Q209" s="253"/>
      <c r="R209" s="253"/>
      <c r="S209" s="253"/>
      <c r="T209" s="254"/>
      <c r="U209" s="14"/>
      <c r="V209" s="14"/>
      <c r="W209" s="14"/>
      <c r="X209" s="14"/>
      <c r="Y209" s="14"/>
      <c r="Z209" s="14"/>
      <c r="AA209" s="14"/>
      <c r="AB209" s="14"/>
      <c r="AC209" s="14"/>
      <c r="AD209" s="14"/>
      <c r="AE209" s="14"/>
      <c r="AT209" s="255" t="s">
        <v>145</v>
      </c>
      <c r="AU209" s="255" t="s">
        <v>82</v>
      </c>
      <c r="AV209" s="14" t="s">
        <v>82</v>
      </c>
      <c r="AW209" s="14" t="s">
        <v>33</v>
      </c>
      <c r="AX209" s="14" t="s">
        <v>72</v>
      </c>
      <c r="AY209" s="255" t="s">
        <v>135</v>
      </c>
    </row>
    <row r="210" spans="1:51" s="15" customFormat="1" ht="12">
      <c r="A210" s="15"/>
      <c r="B210" s="256"/>
      <c r="C210" s="257"/>
      <c r="D210" s="236" t="s">
        <v>145</v>
      </c>
      <c r="E210" s="258" t="s">
        <v>19</v>
      </c>
      <c r="F210" s="259" t="s">
        <v>147</v>
      </c>
      <c r="G210" s="257"/>
      <c r="H210" s="260">
        <v>1.1</v>
      </c>
      <c r="I210" s="261"/>
      <c r="J210" s="257"/>
      <c r="K210" s="257"/>
      <c r="L210" s="262"/>
      <c r="M210" s="263"/>
      <c r="N210" s="264"/>
      <c r="O210" s="264"/>
      <c r="P210" s="264"/>
      <c r="Q210" s="264"/>
      <c r="R210" s="264"/>
      <c r="S210" s="264"/>
      <c r="T210" s="265"/>
      <c r="U210" s="15"/>
      <c r="V210" s="15"/>
      <c r="W210" s="15"/>
      <c r="X210" s="15"/>
      <c r="Y210" s="15"/>
      <c r="Z210" s="15"/>
      <c r="AA210" s="15"/>
      <c r="AB210" s="15"/>
      <c r="AC210" s="15"/>
      <c r="AD210" s="15"/>
      <c r="AE210" s="15"/>
      <c r="AT210" s="266" t="s">
        <v>145</v>
      </c>
      <c r="AU210" s="266" t="s">
        <v>82</v>
      </c>
      <c r="AV210" s="15" t="s">
        <v>143</v>
      </c>
      <c r="AW210" s="15" t="s">
        <v>33</v>
      </c>
      <c r="AX210" s="15" t="s">
        <v>80</v>
      </c>
      <c r="AY210" s="266" t="s">
        <v>135</v>
      </c>
    </row>
    <row r="211" spans="1:65" s="2" customFormat="1" ht="21.75" customHeight="1">
      <c r="A211" s="40"/>
      <c r="B211" s="41"/>
      <c r="C211" s="221" t="s">
        <v>358</v>
      </c>
      <c r="D211" s="221" t="s">
        <v>138</v>
      </c>
      <c r="E211" s="222" t="s">
        <v>359</v>
      </c>
      <c r="F211" s="223" t="s">
        <v>360</v>
      </c>
      <c r="G211" s="224" t="s">
        <v>220</v>
      </c>
      <c r="H211" s="225">
        <v>11.7</v>
      </c>
      <c r="I211" s="226"/>
      <c r="J211" s="227">
        <f>ROUND(I211*H211,2)</f>
        <v>0</v>
      </c>
      <c r="K211" s="223" t="s">
        <v>142</v>
      </c>
      <c r="L211" s="46"/>
      <c r="M211" s="228" t="s">
        <v>19</v>
      </c>
      <c r="N211" s="229" t="s">
        <v>43</v>
      </c>
      <c r="O211" s="86"/>
      <c r="P211" s="230">
        <f>O211*H211</f>
        <v>0</v>
      </c>
      <c r="Q211" s="230">
        <v>0.00044</v>
      </c>
      <c r="R211" s="230">
        <f>Q211*H211</f>
        <v>0.005148</v>
      </c>
      <c r="S211" s="230">
        <v>0</v>
      </c>
      <c r="T211" s="231">
        <f>S211*H211</f>
        <v>0</v>
      </c>
      <c r="U211" s="40"/>
      <c r="V211" s="40"/>
      <c r="W211" s="40"/>
      <c r="X211" s="40"/>
      <c r="Y211" s="40"/>
      <c r="Z211" s="40"/>
      <c r="AA211" s="40"/>
      <c r="AB211" s="40"/>
      <c r="AC211" s="40"/>
      <c r="AD211" s="40"/>
      <c r="AE211" s="40"/>
      <c r="AR211" s="232" t="s">
        <v>199</v>
      </c>
      <c r="AT211" s="232" t="s">
        <v>138</v>
      </c>
      <c r="AU211" s="232" t="s">
        <v>82</v>
      </c>
      <c r="AY211" s="19" t="s">
        <v>135</v>
      </c>
      <c r="BE211" s="233">
        <f>IF(N211="základní",J211,0)</f>
        <v>0</v>
      </c>
      <c r="BF211" s="233">
        <f>IF(N211="snížená",J211,0)</f>
        <v>0</v>
      </c>
      <c r="BG211" s="233">
        <f>IF(N211="zákl. přenesená",J211,0)</f>
        <v>0</v>
      </c>
      <c r="BH211" s="233">
        <f>IF(N211="sníž. přenesená",J211,0)</f>
        <v>0</v>
      </c>
      <c r="BI211" s="233">
        <f>IF(N211="nulová",J211,0)</f>
        <v>0</v>
      </c>
      <c r="BJ211" s="19" t="s">
        <v>80</v>
      </c>
      <c r="BK211" s="233">
        <f>ROUND(I211*H211,2)</f>
        <v>0</v>
      </c>
      <c r="BL211" s="19" t="s">
        <v>199</v>
      </c>
      <c r="BM211" s="232" t="s">
        <v>361</v>
      </c>
    </row>
    <row r="212" spans="1:47" s="2" customFormat="1" ht="12">
      <c r="A212" s="40"/>
      <c r="B212" s="41"/>
      <c r="C212" s="42"/>
      <c r="D212" s="236" t="s">
        <v>160</v>
      </c>
      <c r="E212" s="42"/>
      <c r="F212" s="267" t="s">
        <v>356</v>
      </c>
      <c r="G212" s="42"/>
      <c r="H212" s="42"/>
      <c r="I212" s="139"/>
      <c r="J212" s="42"/>
      <c r="K212" s="42"/>
      <c r="L212" s="46"/>
      <c r="M212" s="268"/>
      <c r="N212" s="269"/>
      <c r="O212" s="86"/>
      <c r="P212" s="86"/>
      <c r="Q212" s="86"/>
      <c r="R212" s="86"/>
      <c r="S212" s="86"/>
      <c r="T212" s="87"/>
      <c r="U212" s="40"/>
      <c r="V212" s="40"/>
      <c r="W212" s="40"/>
      <c r="X212" s="40"/>
      <c r="Y212" s="40"/>
      <c r="Z212" s="40"/>
      <c r="AA212" s="40"/>
      <c r="AB212" s="40"/>
      <c r="AC212" s="40"/>
      <c r="AD212" s="40"/>
      <c r="AE212" s="40"/>
      <c r="AT212" s="19" t="s">
        <v>160</v>
      </c>
      <c r="AU212" s="19" t="s">
        <v>82</v>
      </c>
    </row>
    <row r="213" spans="1:51" s="13" customFormat="1" ht="12">
      <c r="A213" s="13"/>
      <c r="B213" s="234"/>
      <c r="C213" s="235"/>
      <c r="D213" s="236" t="s">
        <v>145</v>
      </c>
      <c r="E213" s="237" t="s">
        <v>19</v>
      </c>
      <c r="F213" s="238" t="s">
        <v>146</v>
      </c>
      <c r="G213" s="235"/>
      <c r="H213" s="237" t="s">
        <v>19</v>
      </c>
      <c r="I213" s="239"/>
      <c r="J213" s="235"/>
      <c r="K213" s="235"/>
      <c r="L213" s="240"/>
      <c r="M213" s="241"/>
      <c r="N213" s="242"/>
      <c r="O213" s="242"/>
      <c r="P213" s="242"/>
      <c r="Q213" s="242"/>
      <c r="R213" s="242"/>
      <c r="S213" s="242"/>
      <c r="T213" s="243"/>
      <c r="U213" s="13"/>
      <c r="V213" s="13"/>
      <c r="W213" s="13"/>
      <c r="X213" s="13"/>
      <c r="Y213" s="13"/>
      <c r="Z213" s="13"/>
      <c r="AA213" s="13"/>
      <c r="AB213" s="13"/>
      <c r="AC213" s="13"/>
      <c r="AD213" s="13"/>
      <c r="AE213" s="13"/>
      <c r="AT213" s="244" t="s">
        <v>145</v>
      </c>
      <c r="AU213" s="244" t="s">
        <v>82</v>
      </c>
      <c r="AV213" s="13" t="s">
        <v>80</v>
      </c>
      <c r="AW213" s="13" t="s">
        <v>33</v>
      </c>
      <c r="AX213" s="13" t="s">
        <v>72</v>
      </c>
      <c r="AY213" s="244" t="s">
        <v>135</v>
      </c>
    </row>
    <row r="214" spans="1:51" s="14" customFormat="1" ht="12">
      <c r="A214" s="14"/>
      <c r="B214" s="245"/>
      <c r="C214" s="246"/>
      <c r="D214" s="236" t="s">
        <v>145</v>
      </c>
      <c r="E214" s="247" t="s">
        <v>19</v>
      </c>
      <c r="F214" s="248" t="s">
        <v>362</v>
      </c>
      <c r="G214" s="246"/>
      <c r="H214" s="249">
        <v>11.7</v>
      </c>
      <c r="I214" s="250"/>
      <c r="J214" s="246"/>
      <c r="K214" s="246"/>
      <c r="L214" s="251"/>
      <c r="M214" s="252"/>
      <c r="N214" s="253"/>
      <c r="O214" s="253"/>
      <c r="P214" s="253"/>
      <c r="Q214" s="253"/>
      <c r="R214" s="253"/>
      <c r="S214" s="253"/>
      <c r="T214" s="254"/>
      <c r="U214" s="14"/>
      <c r="V214" s="14"/>
      <c r="W214" s="14"/>
      <c r="X214" s="14"/>
      <c r="Y214" s="14"/>
      <c r="Z214" s="14"/>
      <c r="AA214" s="14"/>
      <c r="AB214" s="14"/>
      <c r="AC214" s="14"/>
      <c r="AD214" s="14"/>
      <c r="AE214" s="14"/>
      <c r="AT214" s="255" t="s">
        <v>145</v>
      </c>
      <c r="AU214" s="255" t="s">
        <v>82</v>
      </c>
      <c r="AV214" s="14" t="s">
        <v>82</v>
      </c>
      <c r="AW214" s="14" t="s">
        <v>33</v>
      </c>
      <c r="AX214" s="14" t="s">
        <v>72</v>
      </c>
      <c r="AY214" s="255" t="s">
        <v>135</v>
      </c>
    </row>
    <row r="215" spans="1:51" s="15" customFormat="1" ht="12">
      <c r="A215" s="15"/>
      <c r="B215" s="256"/>
      <c r="C215" s="257"/>
      <c r="D215" s="236" t="s">
        <v>145</v>
      </c>
      <c r="E215" s="258" t="s">
        <v>19</v>
      </c>
      <c r="F215" s="259" t="s">
        <v>147</v>
      </c>
      <c r="G215" s="257"/>
      <c r="H215" s="260">
        <v>11.7</v>
      </c>
      <c r="I215" s="261"/>
      <c r="J215" s="257"/>
      <c r="K215" s="257"/>
      <c r="L215" s="262"/>
      <c r="M215" s="263"/>
      <c r="N215" s="264"/>
      <c r="O215" s="264"/>
      <c r="P215" s="264"/>
      <c r="Q215" s="264"/>
      <c r="R215" s="264"/>
      <c r="S215" s="264"/>
      <c r="T215" s="265"/>
      <c r="U215" s="15"/>
      <c r="V215" s="15"/>
      <c r="W215" s="15"/>
      <c r="X215" s="15"/>
      <c r="Y215" s="15"/>
      <c r="Z215" s="15"/>
      <c r="AA215" s="15"/>
      <c r="AB215" s="15"/>
      <c r="AC215" s="15"/>
      <c r="AD215" s="15"/>
      <c r="AE215" s="15"/>
      <c r="AT215" s="266" t="s">
        <v>145</v>
      </c>
      <c r="AU215" s="266" t="s">
        <v>82</v>
      </c>
      <c r="AV215" s="15" t="s">
        <v>143</v>
      </c>
      <c r="AW215" s="15" t="s">
        <v>33</v>
      </c>
      <c r="AX215" s="15" t="s">
        <v>80</v>
      </c>
      <c r="AY215" s="266" t="s">
        <v>135</v>
      </c>
    </row>
    <row r="216" spans="1:65" s="2" customFormat="1" ht="21.75" customHeight="1">
      <c r="A216" s="40"/>
      <c r="B216" s="41"/>
      <c r="C216" s="221" t="s">
        <v>363</v>
      </c>
      <c r="D216" s="221" t="s">
        <v>138</v>
      </c>
      <c r="E216" s="222" t="s">
        <v>364</v>
      </c>
      <c r="F216" s="223" t="s">
        <v>365</v>
      </c>
      <c r="G216" s="224" t="s">
        <v>220</v>
      </c>
      <c r="H216" s="225">
        <v>8</v>
      </c>
      <c r="I216" s="226"/>
      <c r="J216" s="227">
        <f>ROUND(I216*H216,2)</f>
        <v>0</v>
      </c>
      <c r="K216" s="223" t="s">
        <v>142</v>
      </c>
      <c r="L216" s="46"/>
      <c r="M216" s="228" t="s">
        <v>19</v>
      </c>
      <c r="N216" s="229" t="s">
        <v>43</v>
      </c>
      <c r="O216" s="86"/>
      <c r="P216" s="230">
        <f>O216*H216</f>
        <v>0</v>
      </c>
      <c r="Q216" s="230">
        <v>0.00019</v>
      </c>
      <c r="R216" s="230">
        <f>Q216*H216</f>
        <v>0.00152</v>
      </c>
      <c r="S216" s="230">
        <v>0</v>
      </c>
      <c r="T216" s="231">
        <f>S216*H216</f>
        <v>0</v>
      </c>
      <c r="U216" s="40"/>
      <c r="V216" s="40"/>
      <c r="W216" s="40"/>
      <c r="X216" s="40"/>
      <c r="Y216" s="40"/>
      <c r="Z216" s="40"/>
      <c r="AA216" s="40"/>
      <c r="AB216" s="40"/>
      <c r="AC216" s="40"/>
      <c r="AD216" s="40"/>
      <c r="AE216" s="40"/>
      <c r="AR216" s="232" t="s">
        <v>199</v>
      </c>
      <c r="AT216" s="232" t="s">
        <v>138</v>
      </c>
      <c r="AU216" s="232" t="s">
        <v>82</v>
      </c>
      <c r="AY216" s="19" t="s">
        <v>135</v>
      </c>
      <c r="BE216" s="233">
        <f>IF(N216="základní",J216,0)</f>
        <v>0</v>
      </c>
      <c r="BF216" s="233">
        <f>IF(N216="snížená",J216,0)</f>
        <v>0</v>
      </c>
      <c r="BG216" s="233">
        <f>IF(N216="zákl. přenesená",J216,0)</f>
        <v>0</v>
      </c>
      <c r="BH216" s="233">
        <f>IF(N216="sníž. přenesená",J216,0)</f>
        <v>0</v>
      </c>
      <c r="BI216" s="233">
        <f>IF(N216="nulová",J216,0)</f>
        <v>0</v>
      </c>
      <c r="BJ216" s="19" t="s">
        <v>80</v>
      </c>
      <c r="BK216" s="233">
        <f>ROUND(I216*H216,2)</f>
        <v>0</v>
      </c>
      <c r="BL216" s="19" t="s">
        <v>199</v>
      </c>
      <c r="BM216" s="232" t="s">
        <v>366</v>
      </c>
    </row>
    <row r="217" spans="1:47" s="2" customFormat="1" ht="12">
      <c r="A217" s="40"/>
      <c r="B217" s="41"/>
      <c r="C217" s="42"/>
      <c r="D217" s="236" t="s">
        <v>160</v>
      </c>
      <c r="E217" s="42"/>
      <c r="F217" s="267" t="s">
        <v>367</v>
      </c>
      <c r="G217" s="42"/>
      <c r="H217" s="42"/>
      <c r="I217" s="139"/>
      <c r="J217" s="42"/>
      <c r="K217" s="42"/>
      <c r="L217" s="46"/>
      <c r="M217" s="268"/>
      <c r="N217" s="269"/>
      <c r="O217" s="86"/>
      <c r="P217" s="86"/>
      <c r="Q217" s="86"/>
      <c r="R217" s="86"/>
      <c r="S217" s="86"/>
      <c r="T217" s="87"/>
      <c r="U217" s="40"/>
      <c r="V217" s="40"/>
      <c r="W217" s="40"/>
      <c r="X217" s="40"/>
      <c r="Y217" s="40"/>
      <c r="Z217" s="40"/>
      <c r="AA217" s="40"/>
      <c r="AB217" s="40"/>
      <c r="AC217" s="40"/>
      <c r="AD217" s="40"/>
      <c r="AE217" s="40"/>
      <c r="AT217" s="19" t="s">
        <v>160</v>
      </c>
      <c r="AU217" s="19" t="s">
        <v>82</v>
      </c>
    </row>
    <row r="218" spans="1:51" s="13" customFormat="1" ht="12">
      <c r="A218" s="13"/>
      <c r="B218" s="234"/>
      <c r="C218" s="235"/>
      <c r="D218" s="236" t="s">
        <v>145</v>
      </c>
      <c r="E218" s="237" t="s">
        <v>19</v>
      </c>
      <c r="F218" s="238" t="s">
        <v>146</v>
      </c>
      <c r="G218" s="235"/>
      <c r="H218" s="237" t="s">
        <v>19</v>
      </c>
      <c r="I218" s="239"/>
      <c r="J218" s="235"/>
      <c r="K218" s="235"/>
      <c r="L218" s="240"/>
      <c r="M218" s="241"/>
      <c r="N218" s="242"/>
      <c r="O218" s="242"/>
      <c r="P218" s="242"/>
      <c r="Q218" s="242"/>
      <c r="R218" s="242"/>
      <c r="S218" s="242"/>
      <c r="T218" s="243"/>
      <c r="U218" s="13"/>
      <c r="V218" s="13"/>
      <c r="W218" s="13"/>
      <c r="X218" s="13"/>
      <c r="Y218" s="13"/>
      <c r="Z218" s="13"/>
      <c r="AA218" s="13"/>
      <c r="AB218" s="13"/>
      <c r="AC218" s="13"/>
      <c r="AD218" s="13"/>
      <c r="AE218" s="13"/>
      <c r="AT218" s="244" t="s">
        <v>145</v>
      </c>
      <c r="AU218" s="244" t="s">
        <v>82</v>
      </c>
      <c r="AV218" s="13" t="s">
        <v>80</v>
      </c>
      <c r="AW218" s="13" t="s">
        <v>33</v>
      </c>
      <c r="AX218" s="13" t="s">
        <v>72</v>
      </c>
      <c r="AY218" s="244" t="s">
        <v>135</v>
      </c>
    </row>
    <row r="219" spans="1:51" s="14" customFormat="1" ht="12">
      <c r="A219" s="14"/>
      <c r="B219" s="245"/>
      <c r="C219" s="246"/>
      <c r="D219" s="236" t="s">
        <v>145</v>
      </c>
      <c r="E219" s="247" t="s">
        <v>19</v>
      </c>
      <c r="F219" s="248" t="s">
        <v>351</v>
      </c>
      <c r="G219" s="246"/>
      <c r="H219" s="249">
        <v>8</v>
      </c>
      <c r="I219" s="250"/>
      <c r="J219" s="246"/>
      <c r="K219" s="246"/>
      <c r="L219" s="251"/>
      <c r="M219" s="252"/>
      <c r="N219" s="253"/>
      <c r="O219" s="253"/>
      <c r="P219" s="253"/>
      <c r="Q219" s="253"/>
      <c r="R219" s="253"/>
      <c r="S219" s="253"/>
      <c r="T219" s="254"/>
      <c r="U219" s="14"/>
      <c r="V219" s="14"/>
      <c r="W219" s="14"/>
      <c r="X219" s="14"/>
      <c r="Y219" s="14"/>
      <c r="Z219" s="14"/>
      <c r="AA219" s="14"/>
      <c r="AB219" s="14"/>
      <c r="AC219" s="14"/>
      <c r="AD219" s="14"/>
      <c r="AE219" s="14"/>
      <c r="AT219" s="255" t="s">
        <v>145</v>
      </c>
      <c r="AU219" s="255" t="s">
        <v>82</v>
      </c>
      <c r="AV219" s="14" t="s">
        <v>82</v>
      </c>
      <c r="AW219" s="14" t="s">
        <v>33</v>
      </c>
      <c r="AX219" s="14" t="s">
        <v>72</v>
      </c>
      <c r="AY219" s="255" t="s">
        <v>135</v>
      </c>
    </row>
    <row r="220" spans="1:51" s="15" customFormat="1" ht="12">
      <c r="A220" s="15"/>
      <c r="B220" s="256"/>
      <c r="C220" s="257"/>
      <c r="D220" s="236" t="s">
        <v>145</v>
      </c>
      <c r="E220" s="258" t="s">
        <v>19</v>
      </c>
      <c r="F220" s="259" t="s">
        <v>147</v>
      </c>
      <c r="G220" s="257"/>
      <c r="H220" s="260">
        <v>8</v>
      </c>
      <c r="I220" s="261"/>
      <c r="J220" s="257"/>
      <c r="K220" s="257"/>
      <c r="L220" s="262"/>
      <c r="M220" s="263"/>
      <c r="N220" s="264"/>
      <c r="O220" s="264"/>
      <c r="P220" s="264"/>
      <c r="Q220" s="264"/>
      <c r="R220" s="264"/>
      <c r="S220" s="264"/>
      <c r="T220" s="265"/>
      <c r="U220" s="15"/>
      <c r="V220" s="15"/>
      <c r="W220" s="15"/>
      <c r="X220" s="15"/>
      <c r="Y220" s="15"/>
      <c r="Z220" s="15"/>
      <c r="AA220" s="15"/>
      <c r="AB220" s="15"/>
      <c r="AC220" s="15"/>
      <c r="AD220" s="15"/>
      <c r="AE220" s="15"/>
      <c r="AT220" s="266" t="s">
        <v>145</v>
      </c>
      <c r="AU220" s="266" t="s">
        <v>82</v>
      </c>
      <c r="AV220" s="15" t="s">
        <v>143</v>
      </c>
      <c r="AW220" s="15" t="s">
        <v>33</v>
      </c>
      <c r="AX220" s="15" t="s">
        <v>80</v>
      </c>
      <c r="AY220" s="266" t="s">
        <v>135</v>
      </c>
    </row>
    <row r="221" spans="1:65" s="2" customFormat="1" ht="21.75" customHeight="1">
      <c r="A221" s="40"/>
      <c r="B221" s="41"/>
      <c r="C221" s="221" t="s">
        <v>368</v>
      </c>
      <c r="D221" s="221" t="s">
        <v>138</v>
      </c>
      <c r="E221" s="222" t="s">
        <v>369</v>
      </c>
      <c r="F221" s="223" t="s">
        <v>370</v>
      </c>
      <c r="G221" s="224" t="s">
        <v>174</v>
      </c>
      <c r="H221" s="225">
        <v>0.056</v>
      </c>
      <c r="I221" s="226"/>
      <c r="J221" s="227">
        <f>ROUND(I221*H221,2)</f>
        <v>0</v>
      </c>
      <c r="K221" s="223" t="s">
        <v>142</v>
      </c>
      <c r="L221" s="46"/>
      <c r="M221" s="228" t="s">
        <v>19</v>
      </c>
      <c r="N221" s="229" t="s">
        <v>43</v>
      </c>
      <c r="O221" s="86"/>
      <c r="P221" s="230">
        <f>O221*H221</f>
        <v>0</v>
      </c>
      <c r="Q221" s="230">
        <v>0</v>
      </c>
      <c r="R221" s="230">
        <f>Q221*H221</f>
        <v>0</v>
      </c>
      <c r="S221" s="230">
        <v>0</v>
      </c>
      <c r="T221" s="231">
        <f>S221*H221</f>
        <v>0</v>
      </c>
      <c r="U221" s="40"/>
      <c r="V221" s="40"/>
      <c r="W221" s="40"/>
      <c r="X221" s="40"/>
      <c r="Y221" s="40"/>
      <c r="Z221" s="40"/>
      <c r="AA221" s="40"/>
      <c r="AB221" s="40"/>
      <c r="AC221" s="40"/>
      <c r="AD221" s="40"/>
      <c r="AE221" s="40"/>
      <c r="AR221" s="232" t="s">
        <v>199</v>
      </c>
      <c r="AT221" s="232" t="s">
        <v>138</v>
      </c>
      <c r="AU221" s="232" t="s">
        <v>82</v>
      </c>
      <c r="AY221" s="19" t="s">
        <v>135</v>
      </c>
      <c r="BE221" s="233">
        <f>IF(N221="základní",J221,0)</f>
        <v>0</v>
      </c>
      <c r="BF221" s="233">
        <f>IF(N221="snížená",J221,0)</f>
        <v>0</v>
      </c>
      <c r="BG221" s="233">
        <f>IF(N221="zákl. přenesená",J221,0)</f>
        <v>0</v>
      </c>
      <c r="BH221" s="233">
        <f>IF(N221="sníž. přenesená",J221,0)</f>
        <v>0</v>
      </c>
      <c r="BI221" s="233">
        <f>IF(N221="nulová",J221,0)</f>
        <v>0</v>
      </c>
      <c r="BJ221" s="19" t="s">
        <v>80</v>
      </c>
      <c r="BK221" s="233">
        <f>ROUND(I221*H221,2)</f>
        <v>0</v>
      </c>
      <c r="BL221" s="19" t="s">
        <v>199</v>
      </c>
      <c r="BM221" s="232" t="s">
        <v>371</v>
      </c>
    </row>
    <row r="222" spans="1:47" s="2" customFormat="1" ht="12">
      <c r="A222" s="40"/>
      <c r="B222" s="41"/>
      <c r="C222" s="42"/>
      <c r="D222" s="236" t="s">
        <v>160</v>
      </c>
      <c r="E222" s="42"/>
      <c r="F222" s="267" t="s">
        <v>372</v>
      </c>
      <c r="G222" s="42"/>
      <c r="H222" s="42"/>
      <c r="I222" s="139"/>
      <c r="J222" s="42"/>
      <c r="K222" s="42"/>
      <c r="L222" s="46"/>
      <c r="M222" s="268"/>
      <c r="N222" s="269"/>
      <c r="O222" s="86"/>
      <c r="P222" s="86"/>
      <c r="Q222" s="86"/>
      <c r="R222" s="86"/>
      <c r="S222" s="86"/>
      <c r="T222" s="87"/>
      <c r="U222" s="40"/>
      <c r="V222" s="40"/>
      <c r="W222" s="40"/>
      <c r="X222" s="40"/>
      <c r="Y222" s="40"/>
      <c r="Z222" s="40"/>
      <c r="AA222" s="40"/>
      <c r="AB222" s="40"/>
      <c r="AC222" s="40"/>
      <c r="AD222" s="40"/>
      <c r="AE222" s="40"/>
      <c r="AT222" s="19" t="s">
        <v>160</v>
      </c>
      <c r="AU222" s="19" t="s">
        <v>82</v>
      </c>
    </row>
    <row r="223" spans="1:63" s="12" customFormat="1" ht="22.8" customHeight="1">
      <c r="A223" s="12"/>
      <c r="B223" s="205"/>
      <c r="C223" s="206"/>
      <c r="D223" s="207" t="s">
        <v>71</v>
      </c>
      <c r="E223" s="219" t="s">
        <v>373</v>
      </c>
      <c r="F223" s="219" t="s">
        <v>374</v>
      </c>
      <c r="G223" s="206"/>
      <c r="H223" s="206"/>
      <c r="I223" s="209"/>
      <c r="J223" s="220">
        <f>BK223</f>
        <v>0</v>
      </c>
      <c r="K223" s="206"/>
      <c r="L223" s="211"/>
      <c r="M223" s="212"/>
      <c r="N223" s="213"/>
      <c r="O223" s="213"/>
      <c r="P223" s="214">
        <f>SUM(P224:P295)</f>
        <v>0</v>
      </c>
      <c r="Q223" s="213"/>
      <c r="R223" s="214">
        <f>SUM(R224:R295)</f>
        <v>25.230710000000002</v>
      </c>
      <c r="S223" s="213"/>
      <c r="T223" s="215">
        <f>SUM(T224:T295)</f>
        <v>7.92</v>
      </c>
      <c r="U223" s="12"/>
      <c r="V223" s="12"/>
      <c r="W223" s="12"/>
      <c r="X223" s="12"/>
      <c r="Y223" s="12"/>
      <c r="Z223" s="12"/>
      <c r="AA223" s="12"/>
      <c r="AB223" s="12"/>
      <c r="AC223" s="12"/>
      <c r="AD223" s="12"/>
      <c r="AE223" s="12"/>
      <c r="AR223" s="216" t="s">
        <v>82</v>
      </c>
      <c r="AT223" s="217" t="s">
        <v>71</v>
      </c>
      <c r="AU223" s="217" t="s">
        <v>80</v>
      </c>
      <c r="AY223" s="216" t="s">
        <v>135</v>
      </c>
      <c r="BK223" s="218">
        <f>SUM(BK224:BK295)</f>
        <v>0</v>
      </c>
    </row>
    <row r="224" spans="1:65" s="2" customFormat="1" ht="16.5" customHeight="1">
      <c r="A224" s="40"/>
      <c r="B224" s="41"/>
      <c r="C224" s="221" t="s">
        <v>375</v>
      </c>
      <c r="D224" s="221" t="s">
        <v>138</v>
      </c>
      <c r="E224" s="222" t="s">
        <v>376</v>
      </c>
      <c r="F224" s="223" t="s">
        <v>377</v>
      </c>
      <c r="G224" s="224" t="s">
        <v>141</v>
      </c>
      <c r="H224" s="225">
        <v>2</v>
      </c>
      <c r="I224" s="226"/>
      <c r="J224" s="227">
        <f>ROUND(I224*H224,2)</f>
        <v>0</v>
      </c>
      <c r="K224" s="223" t="s">
        <v>142</v>
      </c>
      <c r="L224" s="46"/>
      <c r="M224" s="228" t="s">
        <v>19</v>
      </c>
      <c r="N224" s="229" t="s">
        <v>43</v>
      </c>
      <c r="O224" s="86"/>
      <c r="P224" s="230">
        <f>O224*H224</f>
        <v>0</v>
      </c>
      <c r="Q224" s="230">
        <v>0.00083</v>
      </c>
      <c r="R224" s="230">
        <f>Q224*H224</f>
        <v>0.00166</v>
      </c>
      <c r="S224" s="230">
        <v>3.96</v>
      </c>
      <c r="T224" s="231">
        <f>S224*H224</f>
        <v>7.92</v>
      </c>
      <c r="U224" s="40"/>
      <c r="V224" s="40"/>
      <c r="W224" s="40"/>
      <c r="X224" s="40"/>
      <c r="Y224" s="40"/>
      <c r="Z224" s="40"/>
      <c r="AA224" s="40"/>
      <c r="AB224" s="40"/>
      <c r="AC224" s="40"/>
      <c r="AD224" s="40"/>
      <c r="AE224" s="40"/>
      <c r="AR224" s="232" t="s">
        <v>199</v>
      </c>
      <c r="AT224" s="232" t="s">
        <v>138</v>
      </c>
      <c r="AU224" s="232" t="s">
        <v>82</v>
      </c>
      <c r="AY224" s="19" t="s">
        <v>135</v>
      </c>
      <c r="BE224" s="233">
        <f>IF(N224="základní",J224,0)</f>
        <v>0</v>
      </c>
      <c r="BF224" s="233">
        <f>IF(N224="snížená",J224,0)</f>
        <v>0</v>
      </c>
      <c r="BG224" s="233">
        <f>IF(N224="zákl. přenesená",J224,0)</f>
        <v>0</v>
      </c>
      <c r="BH224" s="233">
        <f>IF(N224="sníž. přenesená",J224,0)</f>
        <v>0</v>
      </c>
      <c r="BI224" s="233">
        <f>IF(N224="nulová",J224,0)</f>
        <v>0</v>
      </c>
      <c r="BJ224" s="19" t="s">
        <v>80</v>
      </c>
      <c r="BK224" s="233">
        <f>ROUND(I224*H224,2)</f>
        <v>0</v>
      </c>
      <c r="BL224" s="19" t="s">
        <v>199</v>
      </c>
      <c r="BM224" s="232" t="s">
        <v>378</v>
      </c>
    </row>
    <row r="225" spans="1:51" s="13" customFormat="1" ht="12">
      <c r="A225" s="13"/>
      <c r="B225" s="234"/>
      <c r="C225" s="235"/>
      <c r="D225" s="236" t="s">
        <v>145</v>
      </c>
      <c r="E225" s="237" t="s">
        <v>19</v>
      </c>
      <c r="F225" s="238" t="s">
        <v>146</v>
      </c>
      <c r="G225" s="235"/>
      <c r="H225" s="237" t="s">
        <v>19</v>
      </c>
      <c r="I225" s="239"/>
      <c r="J225" s="235"/>
      <c r="K225" s="235"/>
      <c r="L225" s="240"/>
      <c r="M225" s="241"/>
      <c r="N225" s="242"/>
      <c r="O225" s="242"/>
      <c r="P225" s="242"/>
      <c r="Q225" s="242"/>
      <c r="R225" s="242"/>
      <c r="S225" s="242"/>
      <c r="T225" s="243"/>
      <c r="U225" s="13"/>
      <c r="V225" s="13"/>
      <c r="W225" s="13"/>
      <c r="X225" s="13"/>
      <c r="Y225" s="13"/>
      <c r="Z225" s="13"/>
      <c r="AA225" s="13"/>
      <c r="AB225" s="13"/>
      <c r="AC225" s="13"/>
      <c r="AD225" s="13"/>
      <c r="AE225" s="13"/>
      <c r="AT225" s="244" t="s">
        <v>145</v>
      </c>
      <c r="AU225" s="244" t="s">
        <v>82</v>
      </c>
      <c r="AV225" s="13" t="s">
        <v>80</v>
      </c>
      <c r="AW225" s="13" t="s">
        <v>33</v>
      </c>
      <c r="AX225" s="13" t="s">
        <v>72</v>
      </c>
      <c r="AY225" s="244" t="s">
        <v>135</v>
      </c>
    </row>
    <row r="226" spans="1:51" s="14" customFormat="1" ht="12">
      <c r="A226" s="14"/>
      <c r="B226" s="245"/>
      <c r="C226" s="246"/>
      <c r="D226" s="236" t="s">
        <v>145</v>
      </c>
      <c r="E226" s="247" t="s">
        <v>19</v>
      </c>
      <c r="F226" s="248" t="s">
        <v>82</v>
      </c>
      <c r="G226" s="246"/>
      <c r="H226" s="249">
        <v>2</v>
      </c>
      <c r="I226" s="250"/>
      <c r="J226" s="246"/>
      <c r="K226" s="246"/>
      <c r="L226" s="251"/>
      <c r="M226" s="252"/>
      <c r="N226" s="253"/>
      <c r="O226" s="253"/>
      <c r="P226" s="253"/>
      <c r="Q226" s="253"/>
      <c r="R226" s="253"/>
      <c r="S226" s="253"/>
      <c r="T226" s="254"/>
      <c r="U226" s="14"/>
      <c r="V226" s="14"/>
      <c r="W226" s="14"/>
      <c r="X226" s="14"/>
      <c r="Y226" s="14"/>
      <c r="Z226" s="14"/>
      <c r="AA226" s="14"/>
      <c r="AB226" s="14"/>
      <c r="AC226" s="14"/>
      <c r="AD226" s="14"/>
      <c r="AE226" s="14"/>
      <c r="AT226" s="255" t="s">
        <v>145</v>
      </c>
      <c r="AU226" s="255" t="s">
        <v>82</v>
      </c>
      <c r="AV226" s="14" t="s">
        <v>82</v>
      </c>
      <c r="AW226" s="14" t="s">
        <v>33</v>
      </c>
      <c r="AX226" s="14" t="s">
        <v>72</v>
      </c>
      <c r="AY226" s="255" t="s">
        <v>135</v>
      </c>
    </row>
    <row r="227" spans="1:51" s="15" customFormat="1" ht="12">
      <c r="A227" s="15"/>
      <c r="B227" s="256"/>
      <c r="C227" s="257"/>
      <c r="D227" s="236" t="s">
        <v>145</v>
      </c>
      <c r="E227" s="258" t="s">
        <v>19</v>
      </c>
      <c r="F227" s="259" t="s">
        <v>147</v>
      </c>
      <c r="G227" s="257"/>
      <c r="H227" s="260">
        <v>2</v>
      </c>
      <c r="I227" s="261"/>
      <c r="J227" s="257"/>
      <c r="K227" s="257"/>
      <c r="L227" s="262"/>
      <c r="M227" s="263"/>
      <c r="N227" s="264"/>
      <c r="O227" s="264"/>
      <c r="P227" s="264"/>
      <c r="Q227" s="264"/>
      <c r="R227" s="264"/>
      <c r="S227" s="264"/>
      <c r="T227" s="265"/>
      <c r="U227" s="15"/>
      <c r="V227" s="15"/>
      <c r="W227" s="15"/>
      <c r="X227" s="15"/>
      <c r="Y227" s="15"/>
      <c r="Z227" s="15"/>
      <c r="AA227" s="15"/>
      <c r="AB227" s="15"/>
      <c r="AC227" s="15"/>
      <c r="AD227" s="15"/>
      <c r="AE227" s="15"/>
      <c r="AT227" s="266" t="s">
        <v>145</v>
      </c>
      <c r="AU227" s="266" t="s">
        <v>82</v>
      </c>
      <c r="AV227" s="15" t="s">
        <v>143</v>
      </c>
      <c r="AW227" s="15" t="s">
        <v>33</v>
      </c>
      <c r="AX227" s="15" t="s">
        <v>80</v>
      </c>
      <c r="AY227" s="266" t="s">
        <v>135</v>
      </c>
    </row>
    <row r="228" spans="1:65" s="2" customFormat="1" ht="408" customHeight="1">
      <c r="A228" s="40"/>
      <c r="B228" s="41"/>
      <c r="C228" s="221" t="s">
        <v>379</v>
      </c>
      <c r="D228" s="221" t="s">
        <v>138</v>
      </c>
      <c r="E228" s="222" t="s">
        <v>380</v>
      </c>
      <c r="F228" s="280" t="s">
        <v>381</v>
      </c>
      <c r="G228" s="224" t="s">
        <v>141</v>
      </c>
      <c r="H228" s="225">
        <v>2</v>
      </c>
      <c r="I228" s="226"/>
      <c r="J228" s="227">
        <f>ROUND(I228*H228,2)</f>
        <v>0</v>
      </c>
      <c r="K228" s="223" t="s">
        <v>382</v>
      </c>
      <c r="L228" s="46"/>
      <c r="M228" s="228" t="s">
        <v>19</v>
      </c>
      <c r="N228" s="229" t="s">
        <v>43</v>
      </c>
      <c r="O228" s="86"/>
      <c r="P228" s="230">
        <f>O228*H228</f>
        <v>0</v>
      </c>
      <c r="Q228" s="230">
        <v>7</v>
      </c>
      <c r="R228" s="230">
        <f>Q228*H228</f>
        <v>14</v>
      </c>
      <c r="S228" s="230">
        <v>0</v>
      </c>
      <c r="T228" s="231">
        <f>S228*H228</f>
        <v>0</v>
      </c>
      <c r="U228" s="40"/>
      <c r="V228" s="40"/>
      <c r="W228" s="40"/>
      <c r="X228" s="40"/>
      <c r="Y228" s="40"/>
      <c r="Z228" s="40"/>
      <c r="AA228" s="40"/>
      <c r="AB228" s="40"/>
      <c r="AC228" s="40"/>
      <c r="AD228" s="40"/>
      <c r="AE228" s="40"/>
      <c r="AR228" s="232" t="s">
        <v>199</v>
      </c>
      <c r="AT228" s="232" t="s">
        <v>138</v>
      </c>
      <c r="AU228" s="232" t="s">
        <v>82</v>
      </c>
      <c r="AY228" s="19" t="s">
        <v>135</v>
      </c>
      <c r="BE228" s="233">
        <f>IF(N228="základní",J228,0)</f>
        <v>0</v>
      </c>
      <c r="BF228" s="233">
        <f>IF(N228="snížená",J228,0)</f>
        <v>0</v>
      </c>
      <c r="BG228" s="233">
        <f>IF(N228="zákl. přenesená",J228,0)</f>
        <v>0</v>
      </c>
      <c r="BH228" s="233">
        <f>IF(N228="sníž. přenesená",J228,0)</f>
        <v>0</v>
      </c>
      <c r="BI228" s="233">
        <f>IF(N228="nulová",J228,0)</f>
        <v>0</v>
      </c>
      <c r="BJ228" s="19" t="s">
        <v>80</v>
      </c>
      <c r="BK228" s="233">
        <f>ROUND(I228*H228,2)</f>
        <v>0</v>
      </c>
      <c r="BL228" s="19" t="s">
        <v>199</v>
      </c>
      <c r="BM228" s="232" t="s">
        <v>383</v>
      </c>
    </row>
    <row r="229" spans="1:51" s="13" customFormat="1" ht="12">
      <c r="A229" s="13"/>
      <c r="B229" s="234"/>
      <c r="C229" s="235"/>
      <c r="D229" s="236" t="s">
        <v>145</v>
      </c>
      <c r="E229" s="237" t="s">
        <v>19</v>
      </c>
      <c r="F229" s="238" t="s">
        <v>146</v>
      </c>
      <c r="G229" s="235"/>
      <c r="H229" s="237" t="s">
        <v>19</v>
      </c>
      <c r="I229" s="239"/>
      <c r="J229" s="235"/>
      <c r="K229" s="235"/>
      <c r="L229" s="240"/>
      <c r="M229" s="241"/>
      <c r="N229" s="242"/>
      <c r="O229" s="242"/>
      <c r="P229" s="242"/>
      <c r="Q229" s="242"/>
      <c r="R229" s="242"/>
      <c r="S229" s="242"/>
      <c r="T229" s="243"/>
      <c r="U229" s="13"/>
      <c r="V229" s="13"/>
      <c r="W229" s="13"/>
      <c r="X229" s="13"/>
      <c r="Y229" s="13"/>
      <c r="Z229" s="13"/>
      <c r="AA229" s="13"/>
      <c r="AB229" s="13"/>
      <c r="AC229" s="13"/>
      <c r="AD229" s="13"/>
      <c r="AE229" s="13"/>
      <c r="AT229" s="244" t="s">
        <v>145</v>
      </c>
      <c r="AU229" s="244" t="s">
        <v>82</v>
      </c>
      <c r="AV229" s="13" t="s">
        <v>80</v>
      </c>
      <c r="AW229" s="13" t="s">
        <v>33</v>
      </c>
      <c r="AX229" s="13" t="s">
        <v>72</v>
      </c>
      <c r="AY229" s="244" t="s">
        <v>135</v>
      </c>
    </row>
    <row r="230" spans="1:51" s="14" customFormat="1" ht="12">
      <c r="A230" s="14"/>
      <c r="B230" s="245"/>
      <c r="C230" s="246"/>
      <c r="D230" s="236" t="s">
        <v>145</v>
      </c>
      <c r="E230" s="247" t="s">
        <v>19</v>
      </c>
      <c r="F230" s="248" t="s">
        <v>384</v>
      </c>
      <c r="G230" s="246"/>
      <c r="H230" s="249">
        <v>2</v>
      </c>
      <c r="I230" s="250"/>
      <c r="J230" s="246"/>
      <c r="K230" s="246"/>
      <c r="L230" s="251"/>
      <c r="M230" s="252"/>
      <c r="N230" s="253"/>
      <c r="O230" s="253"/>
      <c r="P230" s="253"/>
      <c r="Q230" s="253"/>
      <c r="R230" s="253"/>
      <c r="S230" s="253"/>
      <c r="T230" s="254"/>
      <c r="U230" s="14"/>
      <c r="V230" s="14"/>
      <c r="W230" s="14"/>
      <c r="X230" s="14"/>
      <c r="Y230" s="14"/>
      <c r="Z230" s="14"/>
      <c r="AA230" s="14"/>
      <c r="AB230" s="14"/>
      <c r="AC230" s="14"/>
      <c r="AD230" s="14"/>
      <c r="AE230" s="14"/>
      <c r="AT230" s="255" t="s">
        <v>145</v>
      </c>
      <c r="AU230" s="255" t="s">
        <v>82</v>
      </c>
      <c r="AV230" s="14" t="s">
        <v>82</v>
      </c>
      <c r="AW230" s="14" t="s">
        <v>33</v>
      </c>
      <c r="AX230" s="14" t="s">
        <v>72</v>
      </c>
      <c r="AY230" s="255" t="s">
        <v>135</v>
      </c>
    </row>
    <row r="231" spans="1:51" s="15" customFormat="1" ht="12">
      <c r="A231" s="15"/>
      <c r="B231" s="256"/>
      <c r="C231" s="257"/>
      <c r="D231" s="236" t="s">
        <v>145</v>
      </c>
      <c r="E231" s="258" t="s">
        <v>19</v>
      </c>
      <c r="F231" s="259" t="s">
        <v>147</v>
      </c>
      <c r="G231" s="257"/>
      <c r="H231" s="260">
        <v>2</v>
      </c>
      <c r="I231" s="261"/>
      <c r="J231" s="257"/>
      <c r="K231" s="257"/>
      <c r="L231" s="262"/>
      <c r="M231" s="263"/>
      <c r="N231" s="264"/>
      <c r="O231" s="264"/>
      <c r="P231" s="264"/>
      <c r="Q231" s="264"/>
      <c r="R231" s="264"/>
      <c r="S231" s="264"/>
      <c r="T231" s="265"/>
      <c r="U231" s="15"/>
      <c r="V231" s="15"/>
      <c r="W231" s="15"/>
      <c r="X231" s="15"/>
      <c r="Y231" s="15"/>
      <c r="Z231" s="15"/>
      <c r="AA231" s="15"/>
      <c r="AB231" s="15"/>
      <c r="AC231" s="15"/>
      <c r="AD231" s="15"/>
      <c r="AE231" s="15"/>
      <c r="AT231" s="266" t="s">
        <v>145</v>
      </c>
      <c r="AU231" s="266" t="s">
        <v>82</v>
      </c>
      <c r="AV231" s="15" t="s">
        <v>143</v>
      </c>
      <c r="AW231" s="15" t="s">
        <v>33</v>
      </c>
      <c r="AX231" s="15" t="s">
        <v>80</v>
      </c>
      <c r="AY231" s="266" t="s">
        <v>135</v>
      </c>
    </row>
    <row r="232" spans="1:65" s="2" customFormat="1" ht="55.5" customHeight="1">
      <c r="A232" s="40"/>
      <c r="B232" s="41"/>
      <c r="C232" s="221" t="s">
        <v>385</v>
      </c>
      <c r="D232" s="221" t="s">
        <v>138</v>
      </c>
      <c r="E232" s="222" t="s">
        <v>386</v>
      </c>
      <c r="F232" s="223" t="s">
        <v>387</v>
      </c>
      <c r="G232" s="224" t="s">
        <v>19</v>
      </c>
      <c r="H232" s="225">
        <v>1</v>
      </c>
      <c r="I232" s="226"/>
      <c r="J232" s="227">
        <f>ROUND(I232*H232,2)</f>
        <v>0</v>
      </c>
      <c r="K232" s="223" t="s">
        <v>382</v>
      </c>
      <c r="L232" s="46"/>
      <c r="M232" s="228" t="s">
        <v>19</v>
      </c>
      <c r="N232" s="229" t="s">
        <v>43</v>
      </c>
      <c r="O232" s="86"/>
      <c r="P232" s="230">
        <f>O232*H232</f>
        <v>0</v>
      </c>
      <c r="Q232" s="230">
        <v>0.01</v>
      </c>
      <c r="R232" s="230">
        <f>Q232*H232</f>
        <v>0.01</v>
      </c>
      <c r="S232" s="230">
        <v>0</v>
      </c>
      <c r="T232" s="231">
        <f>S232*H232</f>
        <v>0</v>
      </c>
      <c r="U232" s="40"/>
      <c r="V232" s="40"/>
      <c r="W232" s="40"/>
      <c r="X232" s="40"/>
      <c r="Y232" s="40"/>
      <c r="Z232" s="40"/>
      <c r="AA232" s="40"/>
      <c r="AB232" s="40"/>
      <c r="AC232" s="40"/>
      <c r="AD232" s="40"/>
      <c r="AE232" s="40"/>
      <c r="AR232" s="232" t="s">
        <v>199</v>
      </c>
      <c r="AT232" s="232" t="s">
        <v>138</v>
      </c>
      <c r="AU232" s="232" t="s">
        <v>82</v>
      </c>
      <c r="AY232" s="19" t="s">
        <v>135</v>
      </c>
      <c r="BE232" s="233">
        <f>IF(N232="základní",J232,0)</f>
        <v>0</v>
      </c>
      <c r="BF232" s="233">
        <f>IF(N232="snížená",J232,0)</f>
        <v>0</v>
      </c>
      <c r="BG232" s="233">
        <f>IF(N232="zákl. přenesená",J232,0)</f>
        <v>0</v>
      </c>
      <c r="BH232" s="233">
        <f>IF(N232="sníž. přenesená",J232,0)</f>
        <v>0</v>
      </c>
      <c r="BI232" s="233">
        <f>IF(N232="nulová",J232,0)</f>
        <v>0</v>
      </c>
      <c r="BJ232" s="19" t="s">
        <v>80</v>
      </c>
      <c r="BK232" s="233">
        <f>ROUND(I232*H232,2)</f>
        <v>0</v>
      </c>
      <c r="BL232" s="19" t="s">
        <v>199</v>
      </c>
      <c r="BM232" s="232" t="s">
        <v>388</v>
      </c>
    </row>
    <row r="233" spans="1:51" s="13" customFormat="1" ht="12">
      <c r="A233" s="13"/>
      <c r="B233" s="234"/>
      <c r="C233" s="235"/>
      <c r="D233" s="236" t="s">
        <v>145</v>
      </c>
      <c r="E233" s="237" t="s">
        <v>19</v>
      </c>
      <c r="F233" s="238" t="s">
        <v>146</v>
      </c>
      <c r="G233" s="235"/>
      <c r="H233" s="237" t="s">
        <v>19</v>
      </c>
      <c r="I233" s="239"/>
      <c r="J233" s="235"/>
      <c r="K233" s="235"/>
      <c r="L233" s="240"/>
      <c r="M233" s="241"/>
      <c r="N233" s="242"/>
      <c r="O233" s="242"/>
      <c r="P233" s="242"/>
      <c r="Q233" s="242"/>
      <c r="R233" s="242"/>
      <c r="S233" s="242"/>
      <c r="T233" s="243"/>
      <c r="U233" s="13"/>
      <c r="V233" s="13"/>
      <c r="W233" s="13"/>
      <c r="X233" s="13"/>
      <c r="Y233" s="13"/>
      <c r="Z233" s="13"/>
      <c r="AA233" s="13"/>
      <c r="AB233" s="13"/>
      <c r="AC233" s="13"/>
      <c r="AD233" s="13"/>
      <c r="AE233" s="13"/>
      <c r="AT233" s="244" t="s">
        <v>145</v>
      </c>
      <c r="AU233" s="244" t="s">
        <v>82</v>
      </c>
      <c r="AV233" s="13" t="s">
        <v>80</v>
      </c>
      <c r="AW233" s="13" t="s">
        <v>33</v>
      </c>
      <c r="AX233" s="13" t="s">
        <v>72</v>
      </c>
      <c r="AY233" s="244" t="s">
        <v>135</v>
      </c>
    </row>
    <row r="234" spans="1:51" s="14" customFormat="1" ht="12">
      <c r="A234" s="14"/>
      <c r="B234" s="245"/>
      <c r="C234" s="246"/>
      <c r="D234" s="236" t="s">
        <v>145</v>
      </c>
      <c r="E234" s="247" t="s">
        <v>19</v>
      </c>
      <c r="F234" s="248" t="s">
        <v>80</v>
      </c>
      <c r="G234" s="246"/>
      <c r="H234" s="249">
        <v>1</v>
      </c>
      <c r="I234" s="250"/>
      <c r="J234" s="246"/>
      <c r="K234" s="246"/>
      <c r="L234" s="251"/>
      <c r="M234" s="252"/>
      <c r="N234" s="253"/>
      <c r="O234" s="253"/>
      <c r="P234" s="253"/>
      <c r="Q234" s="253"/>
      <c r="R234" s="253"/>
      <c r="S234" s="253"/>
      <c r="T234" s="254"/>
      <c r="U234" s="14"/>
      <c r="V234" s="14"/>
      <c r="W234" s="14"/>
      <c r="X234" s="14"/>
      <c r="Y234" s="14"/>
      <c r="Z234" s="14"/>
      <c r="AA234" s="14"/>
      <c r="AB234" s="14"/>
      <c r="AC234" s="14"/>
      <c r="AD234" s="14"/>
      <c r="AE234" s="14"/>
      <c r="AT234" s="255" t="s">
        <v>145</v>
      </c>
      <c r="AU234" s="255" t="s">
        <v>82</v>
      </c>
      <c r="AV234" s="14" t="s">
        <v>82</v>
      </c>
      <c r="AW234" s="14" t="s">
        <v>33</v>
      </c>
      <c r="AX234" s="14" t="s">
        <v>72</v>
      </c>
      <c r="AY234" s="255" t="s">
        <v>135</v>
      </c>
    </row>
    <row r="235" spans="1:51" s="15" customFormat="1" ht="12">
      <c r="A235" s="15"/>
      <c r="B235" s="256"/>
      <c r="C235" s="257"/>
      <c r="D235" s="236" t="s">
        <v>145</v>
      </c>
      <c r="E235" s="258" t="s">
        <v>19</v>
      </c>
      <c r="F235" s="259" t="s">
        <v>147</v>
      </c>
      <c r="G235" s="257"/>
      <c r="H235" s="260">
        <v>1</v>
      </c>
      <c r="I235" s="261"/>
      <c r="J235" s="257"/>
      <c r="K235" s="257"/>
      <c r="L235" s="262"/>
      <c r="M235" s="263"/>
      <c r="N235" s="264"/>
      <c r="O235" s="264"/>
      <c r="P235" s="264"/>
      <c r="Q235" s="264"/>
      <c r="R235" s="264"/>
      <c r="S235" s="264"/>
      <c r="T235" s="265"/>
      <c r="U235" s="15"/>
      <c r="V235" s="15"/>
      <c r="W235" s="15"/>
      <c r="X235" s="15"/>
      <c r="Y235" s="15"/>
      <c r="Z235" s="15"/>
      <c r="AA235" s="15"/>
      <c r="AB235" s="15"/>
      <c r="AC235" s="15"/>
      <c r="AD235" s="15"/>
      <c r="AE235" s="15"/>
      <c r="AT235" s="266" t="s">
        <v>145</v>
      </c>
      <c r="AU235" s="266" t="s">
        <v>82</v>
      </c>
      <c r="AV235" s="15" t="s">
        <v>143</v>
      </c>
      <c r="AW235" s="15" t="s">
        <v>33</v>
      </c>
      <c r="AX235" s="15" t="s">
        <v>80</v>
      </c>
      <c r="AY235" s="266" t="s">
        <v>135</v>
      </c>
    </row>
    <row r="236" spans="1:65" s="2" customFormat="1" ht="44.25" customHeight="1">
      <c r="A236" s="40"/>
      <c r="B236" s="41"/>
      <c r="C236" s="221" t="s">
        <v>389</v>
      </c>
      <c r="D236" s="221" t="s">
        <v>138</v>
      </c>
      <c r="E236" s="222" t="s">
        <v>390</v>
      </c>
      <c r="F236" s="223" t="s">
        <v>391</v>
      </c>
      <c r="G236" s="224" t="s">
        <v>141</v>
      </c>
      <c r="H236" s="225">
        <v>2</v>
      </c>
      <c r="I236" s="226"/>
      <c r="J236" s="227">
        <f>ROUND(I236*H236,2)</f>
        <v>0</v>
      </c>
      <c r="K236" s="223" t="s">
        <v>382</v>
      </c>
      <c r="L236" s="46"/>
      <c r="M236" s="228" t="s">
        <v>19</v>
      </c>
      <c r="N236" s="229" t="s">
        <v>43</v>
      </c>
      <c r="O236" s="86"/>
      <c r="P236" s="230">
        <f>O236*H236</f>
        <v>0</v>
      </c>
      <c r="Q236" s="230">
        <v>1</v>
      </c>
      <c r="R236" s="230">
        <f>Q236*H236</f>
        <v>2</v>
      </c>
      <c r="S236" s="230">
        <v>0</v>
      </c>
      <c r="T236" s="231">
        <f>S236*H236</f>
        <v>0</v>
      </c>
      <c r="U236" s="40"/>
      <c r="V236" s="40"/>
      <c r="W236" s="40"/>
      <c r="X236" s="40"/>
      <c r="Y236" s="40"/>
      <c r="Z236" s="40"/>
      <c r="AA236" s="40"/>
      <c r="AB236" s="40"/>
      <c r="AC236" s="40"/>
      <c r="AD236" s="40"/>
      <c r="AE236" s="40"/>
      <c r="AR236" s="232" t="s">
        <v>143</v>
      </c>
      <c r="AT236" s="232" t="s">
        <v>138</v>
      </c>
      <c r="AU236" s="232" t="s">
        <v>82</v>
      </c>
      <c r="AY236" s="19" t="s">
        <v>135</v>
      </c>
      <c r="BE236" s="233">
        <f>IF(N236="základní",J236,0)</f>
        <v>0</v>
      </c>
      <c r="BF236" s="233">
        <f>IF(N236="snížená",J236,0)</f>
        <v>0</v>
      </c>
      <c r="BG236" s="233">
        <f>IF(N236="zákl. přenesená",J236,0)</f>
        <v>0</v>
      </c>
      <c r="BH236" s="233">
        <f>IF(N236="sníž. přenesená",J236,0)</f>
        <v>0</v>
      </c>
      <c r="BI236" s="233">
        <f>IF(N236="nulová",J236,0)</f>
        <v>0</v>
      </c>
      <c r="BJ236" s="19" t="s">
        <v>80</v>
      </c>
      <c r="BK236" s="233">
        <f>ROUND(I236*H236,2)</f>
        <v>0</v>
      </c>
      <c r="BL236" s="19" t="s">
        <v>143</v>
      </c>
      <c r="BM236" s="232" t="s">
        <v>392</v>
      </c>
    </row>
    <row r="237" spans="1:51" s="13" customFormat="1" ht="12">
      <c r="A237" s="13"/>
      <c r="B237" s="234"/>
      <c r="C237" s="235"/>
      <c r="D237" s="236" t="s">
        <v>145</v>
      </c>
      <c r="E237" s="237" t="s">
        <v>19</v>
      </c>
      <c r="F237" s="238" t="s">
        <v>146</v>
      </c>
      <c r="G237" s="235"/>
      <c r="H237" s="237" t="s">
        <v>19</v>
      </c>
      <c r="I237" s="239"/>
      <c r="J237" s="235"/>
      <c r="K237" s="235"/>
      <c r="L237" s="240"/>
      <c r="M237" s="241"/>
      <c r="N237" s="242"/>
      <c r="O237" s="242"/>
      <c r="P237" s="242"/>
      <c r="Q237" s="242"/>
      <c r="R237" s="242"/>
      <c r="S237" s="242"/>
      <c r="T237" s="243"/>
      <c r="U237" s="13"/>
      <c r="V237" s="13"/>
      <c r="W237" s="13"/>
      <c r="X237" s="13"/>
      <c r="Y237" s="13"/>
      <c r="Z237" s="13"/>
      <c r="AA237" s="13"/>
      <c r="AB237" s="13"/>
      <c r="AC237" s="13"/>
      <c r="AD237" s="13"/>
      <c r="AE237" s="13"/>
      <c r="AT237" s="244" t="s">
        <v>145</v>
      </c>
      <c r="AU237" s="244" t="s">
        <v>82</v>
      </c>
      <c r="AV237" s="13" t="s">
        <v>80</v>
      </c>
      <c r="AW237" s="13" t="s">
        <v>33</v>
      </c>
      <c r="AX237" s="13" t="s">
        <v>72</v>
      </c>
      <c r="AY237" s="244" t="s">
        <v>135</v>
      </c>
    </row>
    <row r="238" spans="1:51" s="14" customFormat="1" ht="12">
      <c r="A238" s="14"/>
      <c r="B238" s="245"/>
      <c r="C238" s="246"/>
      <c r="D238" s="236" t="s">
        <v>145</v>
      </c>
      <c r="E238" s="247" t="s">
        <v>19</v>
      </c>
      <c r="F238" s="248" t="s">
        <v>82</v>
      </c>
      <c r="G238" s="246"/>
      <c r="H238" s="249">
        <v>2</v>
      </c>
      <c r="I238" s="250"/>
      <c r="J238" s="246"/>
      <c r="K238" s="246"/>
      <c r="L238" s="251"/>
      <c r="M238" s="252"/>
      <c r="N238" s="253"/>
      <c r="O238" s="253"/>
      <c r="P238" s="253"/>
      <c r="Q238" s="253"/>
      <c r="R238" s="253"/>
      <c r="S238" s="253"/>
      <c r="T238" s="254"/>
      <c r="U238" s="14"/>
      <c r="V238" s="14"/>
      <c r="W238" s="14"/>
      <c r="X238" s="14"/>
      <c r="Y238" s="14"/>
      <c r="Z238" s="14"/>
      <c r="AA238" s="14"/>
      <c r="AB238" s="14"/>
      <c r="AC238" s="14"/>
      <c r="AD238" s="14"/>
      <c r="AE238" s="14"/>
      <c r="AT238" s="255" t="s">
        <v>145</v>
      </c>
      <c r="AU238" s="255" t="s">
        <v>82</v>
      </c>
      <c r="AV238" s="14" t="s">
        <v>82</v>
      </c>
      <c r="AW238" s="14" t="s">
        <v>33</v>
      </c>
      <c r="AX238" s="14" t="s">
        <v>72</v>
      </c>
      <c r="AY238" s="255" t="s">
        <v>135</v>
      </c>
    </row>
    <row r="239" spans="1:51" s="15" customFormat="1" ht="12">
      <c r="A239" s="15"/>
      <c r="B239" s="256"/>
      <c r="C239" s="257"/>
      <c r="D239" s="236" t="s">
        <v>145</v>
      </c>
      <c r="E239" s="258" t="s">
        <v>19</v>
      </c>
      <c r="F239" s="259" t="s">
        <v>147</v>
      </c>
      <c r="G239" s="257"/>
      <c r="H239" s="260">
        <v>2</v>
      </c>
      <c r="I239" s="261"/>
      <c r="J239" s="257"/>
      <c r="K239" s="257"/>
      <c r="L239" s="262"/>
      <c r="M239" s="263"/>
      <c r="N239" s="264"/>
      <c r="O239" s="264"/>
      <c r="P239" s="264"/>
      <c r="Q239" s="264"/>
      <c r="R239" s="264"/>
      <c r="S239" s="264"/>
      <c r="T239" s="265"/>
      <c r="U239" s="15"/>
      <c r="V239" s="15"/>
      <c r="W239" s="15"/>
      <c r="X239" s="15"/>
      <c r="Y239" s="15"/>
      <c r="Z239" s="15"/>
      <c r="AA239" s="15"/>
      <c r="AB239" s="15"/>
      <c r="AC239" s="15"/>
      <c r="AD239" s="15"/>
      <c r="AE239" s="15"/>
      <c r="AT239" s="266" t="s">
        <v>145</v>
      </c>
      <c r="AU239" s="266" t="s">
        <v>82</v>
      </c>
      <c r="AV239" s="15" t="s">
        <v>143</v>
      </c>
      <c r="AW239" s="15" t="s">
        <v>33</v>
      </c>
      <c r="AX239" s="15" t="s">
        <v>80</v>
      </c>
      <c r="AY239" s="266" t="s">
        <v>135</v>
      </c>
    </row>
    <row r="240" spans="1:65" s="2" customFormat="1" ht="168" customHeight="1">
      <c r="A240" s="40"/>
      <c r="B240" s="41"/>
      <c r="C240" s="221" t="s">
        <v>393</v>
      </c>
      <c r="D240" s="221" t="s">
        <v>138</v>
      </c>
      <c r="E240" s="222" t="s">
        <v>394</v>
      </c>
      <c r="F240" s="223" t="s">
        <v>395</v>
      </c>
      <c r="G240" s="224" t="s">
        <v>396</v>
      </c>
      <c r="H240" s="225">
        <v>20</v>
      </c>
      <c r="I240" s="226"/>
      <c r="J240" s="227">
        <f>ROUND(I240*H240,2)</f>
        <v>0</v>
      </c>
      <c r="K240" s="223" t="s">
        <v>270</v>
      </c>
      <c r="L240" s="46"/>
      <c r="M240" s="228" t="s">
        <v>19</v>
      </c>
      <c r="N240" s="229" t="s">
        <v>43</v>
      </c>
      <c r="O240" s="86"/>
      <c r="P240" s="230">
        <f>O240*H240</f>
        <v>0</v>
      </c>
      <c r="Q240" s="230">
        <v>0.42</v>
      </c>
      <c r="R240" s="230">
        <f>Q240*H240</f>
        <v>8.4</v>
      </c>
      <c r="S240" s="230">
        <v>0</v>
      </c>
      <c r="T240" s="231">
        <f>S240*H240</f>
        <v>0</v>
      </c>
      <c r="U240" s="40"/>
      <c r="V240" s="40"/>
      <c r="W240" s="40"/>
      <c r="X240" s="40"/>
      <c r="Y240" s="40"/>
      <c r="Z240" s="40"/>
      <c r="AA240" s="40"/>
      <c r="AB240" s="40"/>
      <c r="AC240" s="40"/>
      <c r="AD240" s="40"/>
      <c r="AE240" s="40"/>
      <c r="AR240" s="232" t="s">
        <v>143</v>
      </c>
      <c r="AT240" s="232" t="s">
        <v>138</v>
      </c>
      <c r="AU240" s="232" t="s">
        <v>82</v>
      </c>
      <c r="AY240" s="19" t="s">
        <v>135</v>
      </c>
      <c r="BE240" s="233">
        <f>IF(N240="základní",J240,0)</f>
        <v>0</v>
      </c>
      <c r="BF240" s="233">
        <f>IF(N240="snížená",J240,0)</f>
        <v>0</v>
      </c>
      <c r="BG240" s="233">
        <f>IF(N240="zákl. přenesená",J240,0)</f>
        <v>0</v>
      </c>
      <c r="BH240" s="233">
        <f>IF(N240="sníž. přenesená",J240,0)</f>
        <v>0</v>
      </c>
      <c r="BI240" s="233">
        <f>IF(N240="nulová",J240,0)</f>
        <v>0</v>
      </c>
      <c r="BJ240" s="19" t="s">
        <v>80</v>
      </c>
      <c r="BK240" s="233">
        <f>ROUND(I240*H240,2)</f>
        <v>0</v>
      </c>
      <c r="BL240" s="19" t="s">
        <v>143</v>
      </c>
      <c r="BM240" s="232" t="s">
        <v>397</v>
      </c>
    </row>
    <row r="241" spans="1:51" s="13" customFormat="1" ht="12">
      <c r="A241" s="13"/>
      <c r="B241" s="234"/>
      <c r="C241" s="235"/>
      <c r="D241" s="236" t="s">
        <v>145</v>
      </c>
      <c r="E241" s="237" t="s">
        <v>19</v>
      </c>
      <c r="F241" s="238" t="s">
        <v>146</v>
      </c>
      <c r="G241" s="235"/>
      <c r="H241" s="237" t="s">
        <v>19</v>
      </c>
      <c r="I241" s="239"/>
      <c r="J241" s="235"/>
      <c r="K241" s="235"/>
      <c r="L241" s="240"/>
      <c r="M241" s="241"/>
      <c r="N241" s="242"/>
      <c r="O241" s="242"/>
      <c r="P241" s="242"/>
      <c r="Q241" s="242"/>
      <c r="R241" s="242"/>
      <c r="S241" s="242"/>
      <c r="T241" s="243"/>
      <c r="U241" s="13"/>
      <c r="V241" s="13"/>
      <c r="W241" s="13"/>
      <c r="X241" s="13"/>
      <c r="Y241" s="13"/>
      <c r="Z241" s="13"/>
      <c r="AA241" s="13"/>
      <c r="AB241" s="13"/>
      <c r="AC241" s="13"/>
      <c r="AD241" s="13"/>
      <c r="AE241" s="13"/>
      <c r="AT241" s="244" t="s">
        <v>145</v>
      </c>
      <c r="AU241" s="244" t="s">
        <v>82</v>
      </c>
      <c r="AV241" s="13" t="s">
        <v>80</v>
      </c>
      <c r="AW241" s="13" t="s">
        <v>33</v>
      </c>
      <c r="AX241" s="13" t="s">
        <v>72</v>
      </c>
      <c r="AY241" s="244" t="s">
        <v>135</v>
      </c>
    </row>
    <row r="242" spans="1:51" s="14" customFormat="1" ht="12">
      <c r="A242" s="14"/>
      <c r="B242" s="245"/>
      <c r="C242" s="246"/>
      <c r="D242" s="236" t="s">
        <v>145</v>
      </c>
      <c r="E242" s="247" t="s">
        <v>19</v>
      </c>
      <c r="F242" s="248" t="s">
        <v>398</v>
      </c>
      <c r="G242" s="246"/>
      <c r="H242" s="249">
        <v>20</v>
      </c>
      <c r="I242" s="250"/>
      <c r="J242" s="246"/>
      <c r="K242" s="246"/>
      <c r="L242" s="251"/>
      <c r="M242" s="252"/>
      <c r="N242" s="253"/>
      <c r="O242" s="253"/>
      <c r="P242" s="253"/>
      <c r="Q242" s="253"/>
      <c r="R242" s="253"/>
      <c r="S242" s="253"/>
      <c r="T242" s="254"/>
      <c r="U242" s="14"/>
      <c r="V242" s="14"/>
      <c r="W242" s="14"/>
      <c r="X242" s="14"/>
      <c r="Y242" s="14"/>
      <c r="Z242" s="14"/>
      <c r="AA242" s="14"/>
      <c r="AB242" s="14"/>
      <c r="AC242" s="14"/>
      <c r="AD242" s="14"/>
      <c r="AE242" s="14"/>
      <c r="AT242" s="255" t="s">
        <v>145</v>
      </c>
      <c r="AU242" s="255" t="s">
        <v>82</v>
      </c>
      <c r="AV242" s="14" t="s">
        <v>82</v>
      </c>
      <c r="AW242" s="14" t="s">
        <v>33</v>
      </c>
      <c r="AX242" s="14" t="s">
        <v>72</v>
      </c>
      <c r="AY242" s="255" t="s">
        <v>135</v>
      </c>
    </row>
    <row r="243" spans="1:51" s="15" customFormat="1" ht="12">
      <c r="A243" s="15"/>
      <c r="B243" s="256"/>
      <c r="C243" s="257"/>
      <c r="D243" s="236" t="s">
        <v>145</v>
      </c>
      <c r="E243" s="258" t="s">
        <v>19</v>
      </c>
      <c r="F243" s="259" t="s">
        <v>147</v>
      </c>
      <c r="G243" s="257"/>
      <c r="H243" s="260">
        <v>20</v>
      </c>
      <c r="I243" s="261"/>
      <c r="J243" s="257"/>
      <c r="K243" s="257"/>
      <c r="L243" s="262"/>
      <c r="M243" s="263"/>
      <c r="N243" s="264"/>
      <c r="O243" s="264"/>
      <c r="P243" s="264"/>
      <c r="Q243" s="264"/>
      <c r="R243" s="264"/>
      <c r="S243" s="264"/>
      <c r="T243" s="265"/>
      <c r="U243" s="15"/>
      <c r="V243" s="15"/>
      <c r="W243" s="15"/>
      <c r="X243" s="15"/>
      <c r="Y243" s="15"/>
      <c r="Z243" s="15"/>
      <c r="AA243" s="15"/>
      <c r="AB243" s="15"/>
      <c r="AC243" s="15"/>
      <c r="AD243" s="15"/>
      <c r="AE243" s="15"/>
      <c r="AT243" s="266" t="s">
        <v>145</v>
      </c>
      <c r="AU243" s="266" t="s">
        <v>82</v>
      </c>
      <c r="AV243" s="15" t="s">
        <v>143</v>
      </c>
      <c r="AW243" s="15" t="s">
        <v>33</v>
      </c>
      <c r="AX243" s="15" t="s">
        <v>80</v>
      </c>
      <c r="AY243" s="266" t="s">
        <v>135</v>
      </c>
    </row>
    <row r="244" spans="1:65" s="2" customFormat="1" ht="16.5" customHeight="1">
      <c r="A244" s="40"/>
      <c r="B244" s="41"/>
      <c r="C244" s="221" t="s">
        <v>399</v>
      </c>
      <c r="D244" s="221" t="s">
        <v>138</v>
      </c>
      <c r="E244" s="222" t="s">
        <v>400</v>
      </c>
      <c r="F244" s="223" t="s">
        <v>401</v>
      </c>
      <c r="G244" s="224" t="s">
        <v>141</v>
      </c>
      <c r="H244" s="225">
        <v>2</v>
      </c>
      <c r="I244" s="226"/>
      <c r="J244" s="227">
        <f>ROUND(I244*H244,2)</f>
        <v>0</v>
      </c>
      <c r="K244" s="223" t="s">
        <v>270</v>
      </c>
      <c r="L244" s="46"/>
      <c r="M244" s="228" t="s">
        <v>19</v>
      </c>
      <c r="N244" s="229" t="s">
        <v>43</v>
      </c>
      <c r="O244" s="86"/>
      <c r="P244" s="230">
        <f>O244*H244</f>
        <v>0</v>
      </c>
      <c r="Q244" s="230">
        <v>0.05</v>
      </c>
      <c r="R244" s="230">
        <f>Q244*H244</f>
        <v>0.1</v>
      </c>
      <c r="S244" s="230">
        <v>0</v>
      </c>
      <c r="T244" s="231">
        <f>S244*H244</f>
        <v>0</v>
      </c>
      <c r="U244" s="40"/>
      <c r="V244" s="40"/>
      <c r="W244" s="40"/>
      <c r="X244" s="40"/>
      <c r="Y244" s="40"/>
      <c r="Z244" s="40"/>
      <c r="AA244" s="40"/>
      <c r="AB244" s="40"/>
      <c r="AC244" s="40"/>
      <c r="AD244" s="40"/>
      <c r="AE244" s="40"/>
      <c r="AR244" s="232" t="s">
        <v>143</v>
      </c>
      <c r="AT244" s="232" t="s">
        <v>138</v>
      </c>
      <c r="AU244" s="232" t="s">
        <v>82</v>
      </c>
      <c r="AY244" s="19" t="s">
        <v>135</v>
      </c>
      <c r="BE244" s="233">
        <f>IF(N244="základní",J244,0)</f>
        <v>0</v>
      </c>
      <c r="BF244" s="233">
        <f>IF(N244="snížená",J244,0)</f>
        <v>0</v>
      </c>
      <c r="BG244" s="233">
        <f>IF(N244="zákl. přenesená",J244,0)</f>
        <v>0</v>
      </c>
      <c r="BH244" s="233">
        <f>IF(N244="sníž. přenesená",J244,0)</f>
        <v>0</v>
      </c>
      <c r="BI244" s="233">
        <f>IF(N244="nulová",J244,0)</f>
        <v>0</v>
      </c>
      <c r="BJ244" s="19" t="s">
        <v>80</v>
      </c>
      <c r="BK244" s="233">
        <f>ROUND(I244*H244,2)</f>
        <v>0</v>
      </c>
      <c r="BL244" s="19" t="s">
        <v>143</v>
      </c>
      <c r="BM244" s="232" t="s">
        <v>402</v>
      </c>
    </row>
    <row r="245" spans="1:51" s="13" customFormat="1" ht="12">
      <c r="A245" s="13"/>
      <c r="B245" s="234"/>
      <c r="C245" s="235"/>
      <c r="D245" s="236" t="s">
        <v>145</v>
      </c>
      <c r="E245" s="237" t="s">
        <v>19</v>
      </c>
      <c r="F245" s="238" t="s">
        <v>146</v>
      </c>
      <c r="G245" s="235"/>
      <c r="H245" s="237" t="s">
        <v>19</v>
      </c>
      <c r="I245" s="239"/>
      <c r="J245" s="235"/>
      <c r="K245" s="235"/>
      <c r="L245" s="240"/>
      <c r="M245" s="241"/>
      <c r="N245" s="242"/>
      <c r="O245" s="242"/>
      <c r="P245" s="242"/>
      <c r="Q245" s="242"/>
      <c r="R245" s="242"/>
      <c r="S245" s="242"/>
      <c r="T245" s="243"/>
      <c r="U245" s="13"/>
      <c r="V245" s="13"/>
      <c r="W245" s="13"/>
      <c r="X245" s="13"/>
      <c r="Y245" s="13"/>
      <c r="Z245" s="13"/>
      <c r="AA245" s="13"/>
      <c r="AB245" s="13"/>
      <c r="AC245" s="13"/>
      <c r="AD245" s="13"/>
      <c r="AE245" s="13"/>
      <c r="AT245" s="244" t="s">
        <v>145</v>
      </c>
      <c r="AU245" s="244" t="s">
        <v>82</v>
      </c>
      <c r="AV245" s="13" t="s">
        <v>80</v>
      </c>
      <c r="AW245" s="13" t="s">
        <v>33</v>
      </c>
      <c r="AX245" s="13" t="s">
        <v>72</v>
      </c>
      <c r="AY245" s="244" t="s">
        <v>135</v>
      </c>
    </row>
    <row r="246" spans="1:51" s="14" customFormat="1" ht="12">
      <c r="A246" s="14"/>
      <c r="B246" s="245"/>
      <c r="C246" s="246"/>
      <c r="D246" s="236" t="s">
        <v>145</v>
      </c>
      <c r="E246" s="247" t="s">
        <v>19</v>
      </c>
      <c r="F246" s="248" t="s">
        <v>82</v>
      </c>
      <c r="G246" s="246"/>
      <c r="H246" s="249">
        <v>2</v>
      </c>
      <c r="I246" s="250"/>
      <c r="J246" s="246"/>
      <c r="K246" s="246"/>
      <c r="L246" s="251"/>
      <c r="M246" s="252"/>
      <c r="N246" s="253"/>
      <c r="O246" s="253"/>
      <c r="P246" s="253"/>
      <c r="Q246" s="253"/>
      <c r="R246" s="253"/>
      <c r="S246" s="253"/>
      <c r="T246" s="254"/>
      <c r="U246" s="14"/>
      <c r="V246" s="14"/>
      <c r="W246" s="14"/>
      <c r="X246" s="14"/>
      <c r="Y246" s="14"/>
      <c r="Z246" s="14"/>
      <c r="AA246" s="14"/>
      <c r="AB246" s="14"/>
      <c r="AC246" s="14"/>
      <c r="AD246" s="14"/>
      <c r="AE246" s="14"/>
      <c r="AT246" s="255" t="s">
        <v>145</v>
      </c>
      <c r="AU246" s="255" t="s">
        <v>82</v>
      </c>
      <c r="AV246" s="14" t="s">
        <v>82</v>
      </c>
      <c r="AW246" s="14" t="s">
        <v>33</v>
      </c>
      <c r="AX246" s="14" t="s">
        <v>72</v>
      </c>
      <c r="AY246" s="255" t="s">
        <v>135</v>
      </c>
    </row>
    <row r="247" spans="1:51" s="15" customFormat="1" ht="12">
      <c r="A247" s="15"/>
      <c r="B247" s="256"/>
      <c r="C247" s="257"/>
      <c r="D247" s="236" t="s">
        <v>145</v>
      </c>
      <c r="E247" s="258" t="s">
        <v>19</v>
      </c>
      <c r="F247" s="259" t="s">
        <v>147</v>
      </c>
      <c r="G247" s="257"/>
      <c r="H247" s="260">
        <v>2</v>
      </c>
      <c r="I247" s="261"/>
      <c r="J247" s="257"/>
      <c r="K247" s="257"/>
      <c r="L247" s="262"/>
      <c r="M247" s="263"/>
      <c r="N247" s="264"/>
      <c r="O247" s="264"/>
      <c r="P247" s="264"/>
      <c r="Q247" s="264"/>
      <c r="R247" s="264"/>
      <c r="S247" s="264"/>
      <c r="T247" s="265"/>
      <c r="U247" s="15"/>
      <c r="V247" s="15"/>
      <c r="W247" s="15"/>
      <c r="X247" s="15"/>
      <c r="Y247" s="15"/>
      <c r="Z247" s="15"/>
      <c r="AA247" s="15"/>
      <c r="AB247" s="15"/>
      <c r="AC247" s="15"/>
      <c r="AD247" s="15"/>
      <c r="AE247" s="15"/>
      <c r="AT247" s="266" t="s">
        <v>145</v>
      </c>
      <c r="AU247" s="266" t="s">
        <v>82</v>
      </c>
      <c r="AV247" s="15" t="s">
        <v>143</v>
      </c>
      <c r="AW247" s="15" t="s">
        <v>33</v>
      </c>
      <c r="AX247" s="15" t="s">
        <v>80</v>
      </c>
      <c r="AY247" s="266" t="s">
        <v>135</v>
      </c>
    </row>
    <row r="248" spans="1:65" s="2" customFormat="1" ht="16.5" customHeight="1">
      <c r="A248" s="40"/>
      <c r="B248" s="41"/>
      <c r="C248" s="221" t="s">
        <v>403</v>
      </c>
      <c r="D248" s="221" t="s">
        <v>138</v>
      </c>
      <c r="E248" s="222" t="s">
        <v>404</v>
      </c>
      <c r="F248" s="223" t="s">
        <v>405</v>
      </c>
      <c r="G248" s="224" t="s">
        <v>141</v>
      </c>
      <c r="H248" s="225">
        <v>4</v>
      </c>
      <c r="I248" s="226"/>
      <c r="J248" s="227">
        <f>ROUND(I248*H248,2)</f>
        <v>0</v>
      </c>
      <c r="K248" s="223" t="s">
        <v>270</v>
      </c>
      <c r="L248" s="46"/>
      <c r="M248" s="228" t="s">
        <v>19</v>
      </c>
      <c r="N248" s="229" t="s">
        <v>43</v>
      </c>
      <c r="O248" s="86"/>
      <c r="P248" s="230">
        <f>O248*H248</f>
        <v>0</v>
      </c>
      <c r="Q248" s="230">
        <v>0.002</v>
      </c>
      <c r="R248" s="230">
        <f>Q248*H248</f>
        <v>0.008</v>
      </c>
      <c r="S248" s="230">
        <v>0</v>
      </c>
      <c r="T248" s="231">
        <f>S248*H248</f>
        <v>0</v>
      </c>
      <c r="U248" s="40"/>
      <c r="V248" s="40"/>
      <c r="W248" s="40"/>
      <c r="X248" s="40"/>
      <c r="Y248" s="40"/>
      <c r="Z248" s="40"/>
      <c r="AA248" s="40"/>
      <c r="AB248" s="40"/>
      <c r="AC248" s="40"/>
      <c r="AD248" s="40"/>
      <c r="AE248" s="40"/>
      <c r="AR248" s="232" t="s">
        <v>143</v>
      </c>
      <c r="AT248" s="232" t="s">
        <v>138</v>
      </c>
      <c r="AU248" s="232" t="s">
        <v>82</v>
      </c>
      <c r="AY248" s="19" t="s">
        <v>135</v>
      </c>
      <c r="BE248" s="233">
        <f>IF(N248="základní",J248,0)</f>
        <v>0</v>
      </c>
      <c r="BF248" s="233">
        <f>IF(N248="snížená",J248,0)</f>
        <v>0</v>
      </c>
      <c r="BG248" s="233">
        <f>IF(N248="zákl. přenesená",J248,0)</f>
        <v>0</v>
      </c>
      <c r="BH248" s="233">
        <f>IF(N248="sníž. přenesená",J248,0)</f>
        <v>0</v>
      </c>
      <c r="BI248" s="233">
        <f>IF(N248="nulová",J248,0)</f>
        <v>0</v>
      </c>
      <c r="BJ248" s="19" t="s">
        <v>80</v>
      </c>
      <c r="BK248" s="233">
        <f>ROUND(I248*H248,2)</f>
        <v>0</v>
      </c>
      <c r="BL248" s="19" t="s">
        <v>143</v>
      </c>
      <c r="BM248" s="232" t="s">
        <v>406</v>
      </c>
    </row>
    <row r="249" spans="1:51" s="13" customFormat="1" ht="12">
      <c r="A249" s="13"/>
      <c r="B249" s="234"/>
      <c r="C249" s="235"/>
      <c r="D249" s="236" t="s">
        <v>145</v>
      </c>
      <c r="E249" s="237" t="s">
        <v>19</v>
      </c>
      <c r="F249" s="238" t="s">
        <v>146</v>
      </c>
      <c r="G249" s="235"/>
      <c r="H249" s="237" t="s">
        <v>19</v>
      </c>
      <c r="I249" s="239"/>
      <c r="J249" s="235"/>
      <c r="K249" s="235"/>
      <c r="L249" s="240"/>
      <c r="M249" s="241"/>
      <c r="N249" s="242"/>
      <c r="O249" s="242"/>
      <c r="P249" s="242"/>
      <c r="Q249" s="242"/>
      <c r="R249" s="242"/>
      <c r="S249" s="242"/>
      <c r="T249" s="243"/>
      <c r="U249" s="13"/>
      <c r="V249" s="13"/>
      <c r="W249" s="13"/>
      <c r="X249" s="13"/>
      <c r="Y249" s="13"/>
      <c r="Z249" s="13"/>
      <c r="AA249" s="13"/>
      <c r="AB249" s="13"/>
      <c r="AC249" s="13"/>
      <c r="AD249" s="13"/>
      <c r="AE249" s="13"/>
      <c r="AT249" s="244" t="s">
        <v>145</v>
      </c>
      <c r="AU249" s="244" t="s">
        <v>82</v>
      </c>
      <c r="AV249" s="13" t="s">
        <v>80</v>
      </c>
      <c r="AW249" s="13" t="s">
        <v>33</v>
      </c>
      <c r="AX249" s="13" t="s">
        <v>72</v>
      </c>
      <c r="AY249" s="244" t="s">
        <v>135</v>
      </c>
    </row>
    <row r="250" spans="1:51" s="14" customFormat="1" ht="12">
      <c r="A250" s="14"/>
      <c r="B250" s="245"/>
      <c r="C250" s="246"/>
      <c r="D250" s="236" t="s">
        <v>145</v>
      </c>
      <c r="E250" s="247" t="s">
        <v>19</v>
      </c>
      <c r="F250" s="248" t="s">
        <v>143</v>
      </c>
      <c r="G250" s="246"/>
      <c r="H250" s="249">
        <v>4</v>
      </c>
      <c r="I250" s="250"/>
      <c r="J250" s="246"/>
      <c r="K250" s="246"/>
      <c r="L250" s="251"/>
      <c r="M250" s="252"/>
      <c r="N250" s="253"/>
      <c r="O250" s="253"/>
      <c r="P250" s="253"/>
      <c r="Q250" s="253"/>
      <c r="R250" s="253"/>
      <c r="S250" s="253"/>
      <c r="T250" s="254"/>
      <c r="U250" s="14"/>
      <c r="V250" s="14"/>
      <c r="W250" s="14"/>
      <c r="X250" s="14"/>
      <c r="Y250" s="14"/>
      <c r="Z250" s="14"/>
      <c r="AA250" s="14"/>
      <c r="AB250" s="14"/>
      <c r="AC250" s="14"/>
      <c r="AD250" s="14"/>
      <c r="AE250" s="14"/>
      <c r="AT250" s="255" t="s">
        <v>145</v>
      </c>
      <c r="AU250" s="255" t="s">
        <v>82</v>
      </c>
      <c r="AV250" s="14" t="s">
        <v>82</v>
      </c>
      <c r="AW250" s="14" t="s">
        <v>33</v>
      </c>
      <c r="AX250" s="14" t="s">
        <v>72</v>
      </c>
      <c r="AY250" s="255" t="s">
        <v>135</v>
      </c>
    </row>
    <row r="251" spans="1:51" s="15" customFormat="1" ht="12">
      <c r="A251" s="15"/>
      <c r="B251" s="256"/>
      <c r="C251" s="257"/>
      <c r="D251" s="236" t="s">
        <v>145</v>
      </c>
      <c r="E251" s="258" t="s">
        <v>19</v>
      </c>
      <c r="F251" s="259" t="s">
        <v>147</v>
      </c>
      <c r="G251" s="257"/>
      <c r="H251" s="260">
        <v>4</v>
      </c>
      <c r="I251" s="261"/>
      <c r="J251" s="257"/>
      <c r="K251" s="257"/>
      <c r="L251" s="262"/>
      <c r="M251" s="263"/>
      <c r="N251" s="264"/>
      <c r="O251" s="264"/>
      <c r="P251" s="264"/>
      <c r="Q251" s="264"/>
      <c r="R251" s="264"/>
      <c r="S251" s="264"/>
      <c r="T251" s="265"/>
      <c r="U251" s="15"/>
      <c r="V251" s="15"/>
      <c r="W251" s="15"/>
      <c r="X251" s="15"/>
      <c r="Y251" s="15"/>
      <c r="Z251" s="15"/>
      <c r="AA251" s="15"/>
      <c r="AB251" s="15"/>
      <c r="AC251" s="15"/>
      <c r="AD251" s="15"/>
      <c r="AE251" s="15"/>
      <c r="AT251" s="266" t="s">
        <v>145</v>
      </c>
      <c r="AU251" s="266" t="s">
        <v>82</v>
      </c>
      <c r="AV251" s="15" t="s">
        <v>143</v>
      </c>
      <c r="AW251" s="15" t="s">
        <v>33</v>
      </c>
      <c r="AX251" s="15" t="s">
        <v>80</v>
      </c>
      <c r="AY251" s="266" t="s">
        <v>135</v>
      </c>
    </row>
    <row r="252" spans="1:65" s="2" customFormat="1" ht="16.5" customHeight="1">
      <c r="A252" s="40"/>
      <c r="B252" s="41"/>
      <c r="C252" s="221" t="s">
        <v>407</v>
      </c>
      <c r="D252" s="221" t="s">
        <v>138</v>
      </c>
      <c r="E252" s="222" t="s">
        <v>408</v>
      </c>
      <c r="F252" s="223" t="s">
        <v>409</v>
      </c>
      <c r="G252" s="224" t="s">
        <v>141</v>
      </c>
      <c r="H252" s="225">
        <v>2</v>
      </c>
      <c r="I252" s="226"/>
      <c r="J252" s="227">
        <f>ROUND(I252*H252,2)</f>
        <v>0</v>
      </c>
      <c r="K252" s="223" t="s">
        <v>270</v>
      </c>
      <c r="L252" s="46"/>
      <c r="M252" s="228" t="s">
        <v>19</v>
      </c>
      <c r="N252" s="229" t="s">
        <v>43</v>
      </c>
      <c r="O252" s="86"/>
      <c r="P252" s="230">
        <f>O252*H252</f>
        <v>0</v>
      </c>
      <c r="Q252" s="230">
        <v>0.00345</v>
      </c>
      <c r="R252" s="230">
        <f>Q252*H252</f>
        <v>0.0069</v>
      </c>
      <c r="S252" s="230">
        <v>0</v>
      </c>
      <c r="T252" s="231">
        <f>S252*H252</f>
        <v>0</v>
      </c>
      <c r="U252" s="40"/>
      <c r="V252" s="40"/>
      <c r="W252" s="40"/>
      <c r="X252" s="40"/>
      <c r="Y252" s="40"/>
      <c r="Z252" s="40"/>
      <c r="AA252" s="40"/>
      <c r="AB252" s="40"/>
      <c r="AC252" s="40"/>
      <c r="AD252" s="40"/>
      <c r="AE252" s="40"/>
      <c r="AR252" s="232" t="s">
        <v>143</v>
      </c>
      <c r="AT252" s="232" t="s">
        <v>138</v>
      </c>
      <c r="AU252" s="232" t="s">
        <v>82</v>
      </c>
      <c r="AY252" s="19" t="s">
        <v>135</v>
      </c>
      <c r="BE252" s="233">
        <f>IF(N252="základní",J252,0)</f>
        <v>0</v>
      </c>
      <c r="BF252" s="233">
        <f>IF(N252="snížená",J252,0)</f>
        <v>0</v>
      </c>
      <c r="BG252" s="233">
        <f>IF(N252="zákl. přenesená",J252,0)</f>
        <v>0</v>
      </c>
      <c r="BH252" s="233">
        <f>IF(N252="sníž. přenesená",J252,0)</f>
        <v>0</v>
      </c>
      <c r="BI252" s="233">
        <f>IF(N252="nulová",J252,0)</f>
        <v>0</v>
      </c>
      <c r="BJ252" s="19" t="s">
        <v>80</v>
      </c>
      <c r="BK252" s="233">
        <f>ROUND(I252*H252,2)</f>
        <v>0</v>
      </c>
      <c r="BL252" s="19" t="s">
        <v>143</v>
      </c>
      <c r="BM252" s="232" t="s">
        <v>410</v>
      </c>
    </row>
    <row r="253" spans="1:51" s="13" customFormat="1" ht="12">
      <c r="A253" s="13"/>
      <c r="B253" s="234"/>
      <c r="C253" s="235"/>
      <c r="D253" s="236" t="s">
        <v>145</v>
      </c>
      <c r="E253" s="237" t="s">
        <v>19</v>
      </c>
      <c r="F253" s="238" t="s">
        <v>146</v>
      </c>
      <c r="G253" s="235"/>
      <c r="H253" s="237" t="s">
        <v>19</v>
      </c>
      <c r="I253" s="239"/>
      <c r="J253" s="235"/>
      <c r="K253" s="235"/>
      <c r="L253" s="240"/>
      <c r="M253" s="241"/>
      <c r="N253" s="242"/>
      <c r="O253" s="242"/>
      <c r="P253" s="242"/>
      <c r="Q253" s="242"/>
      <c r="R253" s="242"/>
      <c r="S253" s="242"/>
      <c r="T253" s="243"/>
      <c r="U253" s="13"/>
      <c r="V253" s="13"/>
      <c r="W253" s="13"/>
      <c r="X253" s="13"/>
      <c r="Y253" s="13"/>
      <c r="Z253" s="13"/>
      <c r="AA253" s="13"/>
      <c r="AB253" s="13"/>
      <c r="AC253" s="13"/>
      <c r="AD253" s="13"/>
      <c r="AE253" s="13"/>
      <c r="AT253" s="244" t="s">
        <v>145</v>
      </c>
      <c r="AU253" s="244" t="s">
        <v>82</v>
      </c>
      <c r="AV253" s="13" t="s">
        <v>80</v>
      </c>
      <c r="AW253" s="13" t="s">
        <v>33</v>
      </c>
      <c r="AX253" s="13" t="s">
        <v>72</v>
      </c>
      <c r="AY253" s="244" t="s">
        <v>135</v>
      </c>
    </row>
    <row r="254" spans="1:51" s="14" customFormat="1" ht="12">
      <c r="A254" s="14"/>
      <c r="B254" s="245"/>
      <c r="C254" s="246"/>
      <c r="D254" s="236" t="s">
        <v>145</v>
      </c>
      <c r="E254" s="247" t="s">
        <v>19</v>
      </c>
      <c r="F254" s="248" t="s">
        <v>82</v>
      </c>
      <c r="G254" s="246"/>
      <c r="H254" s="249">
        <v>2</v>
      </c>
      <c r="I254" s="250"/>
      <c r="J254" s="246"/>
      <c r="K254" s="246"/>
      <c r="L254" s="251"/>
      <c r="M254" s="252"/>
      <c r="N254" s="253"/>
      <c r="O254" s="253"/>
      <c r="P254" s="253"/>
      <c r="Q254" s="253"/>
      <c r="R254" s="253"/>
      <c r="S254" s="253"/>
      <c r="T254" s="254"/>
      <c r="U254" s="14"/>
      <c r="V254" s="14"/>
      <c r="W254" s="14"/>
      <c r="X254" s="14"/>
      <c r="Y254" s="14"/>
      <c r="Z254" s="14"/>
      <c r="AA254" s="14"/>
      <c r="AB254" s="14"/>
      <c r="AC254" s="14"/>
      <c r="AD254" s="14"/>
      <c r="AE254" s="14"/>
      <c r="AT254" s="255" t="s">
        <v>145</v>
      </c>
      <c r="AU254" s="255" t="s">
        <v>82</v>
      </c>
      <c r="AV254" s="14" t="s">
        <v>82</v>
      </c>
      <c r="AW254" s="14" t="s">
        <v>33</v>
      </c>
      <c r="AX254" s="14" t="s">
        <v>72</v>
      </c>
      <c r="AY254" s="255" t="s">
        <v>135</v>
      </c>
    </row>
    <row r="255" spans="1:51" s="15" customFormat="1" ht="12">
      <c r="A255" s="15"/>
      <c r="B255" s="256"/>
      <c r="C255" s="257"/>
      <c r="D255" s="236" t="s">
        <v>145</v>
      </c>
      <c r="E255" s="258" t="s">
        <v>19</v>
      </c>
      <c r="F255" s="259" t="s">
        <v>147</v>
      </c>
      <c r="G255" s="257"/>
      <c r="H255" s="260">
        <v>2</v>
      </c>
      <c r="I255" s="261"/>
      <c r="J255" s="257"/>
      <c r="K255" s="257"/>
      <c r="L255" s="262"/>
      <c r="M255" s="263"/>
      <c r="N255" s="264"/>
      <c r="O255" s="264"/>
      <c r="P255" s="264"/>
      <c r="Q255" s="264"/>
      <c r="R255" s="264"/>
      <c r="S255" s="264"/>
      <c r="T255" s="265"/>
      <c r="U255" s="15"/>
      <c r="V255" s="15"/>
      <c r="W255" s="15"/>
      <c r="X255" s="15"/>
      <c r="Y255" s="15"/>
      <c r="Z255" s="15"/>
      <c r="AA255" s="15"/>
      <c r="AB255" s="15"/>
      <c r="AC255" s="15"/>
      <c r="AD255" s="15"/>
      <c r="AE255" s="15"/>
      <c r="AT255" s="266" t="s">
        <v>145</v>
      </c>
      <c r="AU255" s="266" t="s">
        <v>82</v>
      </c>
      <c r="AV255" s="15" t="s">
        <v>143</v>
      </c>
      <c r="AW255" s="15" t="s">
        <v>33</v>
      </c>
      <c r="AX255" s="15" t="s">
        <v>80</v>
      </c>
      <c r="AY255" s="266" t="s">
        <v>135</v>
      </c>
    </row>
    <row r="256" spans="1:65" s="2" customFormat="1" ht="16.5" customHeight="1">
      <c r="A256" s="40"/>
      <c r="B256" s="41"/>
      <c r="C256" s="221" t="s">
        <v>411</v>
      </c>
      <c r="D256" s="221" t="s">
        <v>138</v>
      </c>
      <c r="E256" s="222" t="s">
        <v>412</v>
      </c>
      <c r="F256" s="223" t="s">
        <v>413</v>
      </c>
      <c r="G256" s="224" t="s">
        <v>141</v>
      </c>
      <c r="H256" s="225">
        <v>1</v>
      </c>
      <c r="I256" s="226"/>
      <c r="J256" s="227">
        <f>ROUND(I256*H256,2)</f>
        <v>0</v>
      </c>
      <c r="K256" s="223" t="s">
        <v>270</v>
      </c>
      <c r="L256" s="46"/>
      <c r="M256" s="228" t="s">
        <v>19</v>
      </c>
      <c r="N256" s="229" t="s">
        <v>43</v>
      </c>
      <c r="O256" s="86"/>
      <c r="P256" s="230">
        <f>O256*H256</f>
        <v>0</v>
      </c>
      <c r="Q256" s="230">
        <v>0.00345</v>
      </c>
      <c r="R256" s="230">
        <f>Q256*H256</f>
        <v>0.00345</v>
      </c>
      <c r="S256" s="230">
        <v>0</v>
      </c>
      <c r="T256" s="231">
        <f>S256*H256</f>
        <v>0</v>
      </c>
      <c r="U256" s="40"/>
      <c r="V256" s="40"/>
      <c r="W256" s="40"/>
      <c r="X256" s="40"/>
      <c r="Y256" s="40"/>
      <c r="Z256" s="40"/>
      <c r="AA256" s="40"/>
      <c r="AB256" s="40"/>
      <c r="AC256" s="40"/>
      <c r="AD256" s="40"/>
      <c r="AE256" s="40"/>
      <c r="AR256" s="232" t="s">
        <v>143</v>
      </c>
      <c r="AT256" s="232" t="s">
        <v>138</v>
      </c>
      <c r="AU256" s="232" t="s">
        <v>82</v>
      </c>
      <c r="AY256" s="19" t="s">
        <v>135</v>
      </c>
      <c r="BE256" s="233">
        <f>IF(N256="základní",J256,0)</f>
        <v>0</v>
      </c>
      <c r="BF256" s="233">
        <f>IF(N256="snížená",J256,0)</f>
        <v>0</v>
      </c>
      <c r="BG256" s="233">
        <f>IF(N256="zákl. přenesená",J256,0)</f>
        <v>0</v>
      </c>
      <c r="BH256" s="233">
        <f>IF(N256="sníž. přenesená",J256,0)</f>
        <v>0</v>
      </c>
      <c r="BI256" s="233">
        <f>IF(N256="nulová",J256,0)</f>
        <v>0</v>
      </c>
      <c r="BJ256" s="19" t="s">
        <v>80</v>
      </c>
      <c r="BK256" s="233">
        <f>ROUND(I256*H256,2)</f>
        <v>0</v>
      </c>
      <c r="BL256" s="19" t="s">
        <v>143</v>
      </c>
      <c r="BM256" s="232" t="s">
        <v>414</v>
      </c>
    </row>
    <row r="257" spans="1:51" s="13" customFormat="1" ht="12">
      <c r="A257" s="13"/>
      <c r="B257" s="234"/>
      <c r="C257" s="235"/>
      <c r="D257" s="236" t="s">
        <v>145</v>
      </c>
      <c r="E257" s="237" t="s">
        <v>19</v>
      </c>
      <c r="F257" s="238" t="s">
        <v>146</v>
      </c>
      <c r="G257" s="235"/>
      <c r="H257" s="237" t="s">
        <v>19</v>
      </c>
      <c r="I257" s="239"/>
      <c r="J257" s="235"/>
      <c r="K257" s="235"/>
      <c r="L257" s="240"/>
      <c r="M257" s="241"/>
      <c r="N257" s="242"/>
      <c r="O257" s="242"/>
      <c r="P257" s="242"/>
      <c r="Q257" s="242"/>
      <c r="R257" s="242"/>
      <c r="S257" s="242"/>
      <c r="T257" s="243"/>
      <c r="U257" s="13"/>
      <c r="V257" s="13"/>
      <c r="W257" s="13"/>
      <c r="X257" s="13"/>
      <c r="Y257" s="13"/>
      <c r="Z257" s="13"/>
      <c r="AA257" s="13"/>
      <c r="AB257" s="13"/>
      <c r="AC257" s="13"/>
      <c r="AD257" s="13"/>
      <c r="AE257" s="13"/>
      <c r="AT257" s="244" t="s">
        <v>145</v>
      </c>
      <c r="AU257" s="244" t="s">
        <v>82</v>
      </c>
      <c r="AV257" s="13" t="s">
        <v>80</v>
      </c>
      <c r="AW257" s="13" t="s">
        <v>33</v>
      </c>
      <c r="AX257" s="13" t="s">
        <v>72</v>
      </c>
      <c r="AY257" s="244" t="s">
        <v>135</v>
      </c>
    </row>
    <row r="258" spans="1:51" s="14" customFormat="1" ht="12">
      <c r="A258" s="14"/>
      <c r="B258" s="245"/>
      <c r="C258" s="246"/>
      <c r="D258" s="236" t="s">
        <v>145</v>
      </c>
      <c r="E258" s="247" t="s">
        <v>19</v>
      </c>
      <c r="F258" s="248" t="s">
        <v>80</v>
      </c>
      <c r="G258" s="246"/>
      <c r="H258" s="249">
        <v>1</v>
      </c>
      <c r="I258" s="250"/>
      <c r="J258" s="246"/>
      <c r="K258" s="246"/>
      <c r="L258" s="251"/>
      <c r="M258" s="252"/>
      <c r="N258" s="253"/>
      <c r="O258" s="253"/>
      <c r="P258" s="253"/>
      <c r="Q258" s="253"/>
      <c r="R258" s="253"/>
      <c r="S258" s="253"/>
      <c r="T258" s="254"/>
      <c r="U258" s="14"/>
      <c r="V258" s="14"/>
      <c r="W258" s="14"/>
      <c r="X258" s="14"/>
      <c r="Y258" s="14"/>
      <c r="Z258" s="14"/>
      <c r="AA258" s="14"/>
      <c r="AB258" s="14"/>
      <c r="AC258" s="14"/>
      <c r="AD258" s="14"/>
      <c r="AE258" s="14"/>
      <c r="AT258" s="255" t="s">
        <v>145</v>
      </c>
      <c r="AU258" s="255" t="s">
        <v>82</v>
      </c>
      <c r="AV258" s="14" t="s">
        <v>82</v>
      </c>
      <c r="AW258" s="14" t="s">
        <v>33</v>
      </c>
      <c r="AX258" s="14" t="s">
        <v>72</v>
      </c>
      <c r="AY258" s="255" t="s">
        <v>135</v>
      </c>
    </row>
    <row r="259" spans="1:51" s="15" customFormat="1" ht="12">
      <c r="A259" s="15"/>
      <c r="B259" s="256"/>
      <c r="C259" s="257"/>
      <c r="D259" s="236" t="s">
        <v>145</v>
      </c>
      <c r="E259" s="258" t="s">
        <v>19</v>
      </c>
      <c r="F259" s="259" t="s">
        <v>147</v>
      </c>
      <c r="G259" s="257"/>
      <c r="H259" s="260">
        <v>1</v>
      </c>
      <c r="I259" s="261"/>
      <c r="J259" s="257"/>
      <c r="K259" s="257"/>
      <c r="L259" s="262"/>
      <c r="M259" s="263"/>
      <c r="N259" s="264"/>
      <c r="O259" s="264"/>
      <c r="P259" s="264"/>
      <c r="Q259" s="264"/>
      <c r="R259" s="264"/>
      <c r="S259" s="264"/>
      <c r="T259" s="265"/>
      <c r="U259" s="15"/>
      <c r="V259" s="15"/>
      <c r="W259" s="15"/>
      <c r="X259" s="15"/>
      <c r="Y259" s="15"/>
      <c r="Z259" s="15"/>
      <c r="AA259" s="15"/>
      <c r="AB259" s="15"/>
      <c r="AC259" s="15"/>
      <c r="AD259" s="15"/>
      <c r="AE259" s="15"/>
      <c r="AT259" s="266" t="s">
        <v>145</v>
      </c>
      <c r="AU259" s="266" t="s">
        <v>82</v>
      </c>
      <c r="AV259" s="15" t="s">
        <v>143</v>
      </c>
      <c r="AW259" s="15" t="s">
        <v>33</v>
      </c>
      <c r="AX259" s="15" t="s">
        <v>80</v>
      </c>
      <c r="AY259" s="266" t="s">
        <v>135</v>
      </c>
    </row>
    <row r="260" spans="1:65" s="2" customFormat="1" ht="16.5" customHeight="1">
      <c r="A260" s="40"/>
      <c r="B260" s="41"/>
      <c r="C260" s="221" t="s">
        <v>415</v>
      </c>
      <c r="D260" s="221" t="s">
        <v>138</v>
      </c>
      <c r="E260" s="222" t="s">
        <v>416</v>
      </c>
      <c r="F260" s="223" t="s">
        <v>417</v>
      </c>
      <c r="G260" s="224" t="s">
        <v>141</v>
      </c>
      <c r="H260" s="225">
        <v>4</v>
      </c>
      <c r="I260" s="226"/>
      <c r="J260" s="227">
        <f>ROUND(I260*H260,2)</f>
        <v>0</v>
      </c>
      <c r="K260" s="223" t="s">
        <v>270</v>
      </c>
      <c r="L260" s="46"/>
      <c r="M260" s="228" t="s">
        <v>19</v>
      </c>
      <c r="N260" s="229" t="s">
        <v>43</v>
      </c>
      <c r="O260" s="86"/>
      <c r="P260" s="230">
        <f>O260*H260</f>
        <v>0</v>
      </c>
      <c r="Q260" s="230">
        <v>0.00345</v>
      </c>
      <c r="R260" s="230">
        <f>Q260*H260</f>
        <v>0.0138</v>
      </c>
      <c r="S260" s="230">
        <v>0</v>
      </c>
      <c r="T260" s="231">
        <f>S260*H260</f>
        <v>0</v>
      </c>
      <c r="U260" s="40"/>
      <c r="V260" s="40"/>
      <c r="W260" s="40"/>
      <c r="X260" s="40"/>
      <c r="Y260" s="40"/>
      <c r="Z260" s="40"/>
      <c r="AA260" s="40"/>
      <c r="AB260" s="40"/>
      <c r="AC260" s="40"/>
      <c r="AD260" s="40"/>
      <c r="AE260" s="40"/>
      <c r="AR260" s="232" t="s">
        <v>143</v>
      </c>
      <c r="AT260" s="232" t="s">
        <v>138</v>
      </c>
      <c r="AU260" s="232" t="s">
        <v>82</v>
      </c>
      <c r="AY260" s="19" t="s">
        <v>135</v>
      </c>
      <c r="BE260" s="233">
        <f>IF(N260="základní",J260,0)</f>
        <v>0</v>
      </c>
      <c r="BF260" s="233">
        <f>IF(N260="snížená",J260,0)</f>
        <v>0</v>
      </c>
      <c r="BG260" s="233">
        <f>IF(N260="zákl. přenesená",J260,0)</f>
        <v>0</v>
      </c>
      <c r="BH260" s="233">
        <f>IF(N260="sníž. přenesená",J260,0)</f>
        <v>0</v>
      </c>
      <c r="BI260" s="233">
        <f>IF(N260="nulová",J260,0)</f>
        <v>0</v>
      </c>
      <c r="BJ260" s="19" t="s">
        <v>80</v>
      </c>
      <c r="BK260" s="233">
        <f>ROUND(I260*H260,2)</f>
        <v>0</v>
      </c>
      <c r="BL260" s="19" t="s">
        <v>143</v>
      </c>
      <c r="BM260" s="232" t="s">
        <v>418</v>
      </c>
    </row>
    <row r="261" spans="1:51" s="13" customFormat="1" ht="12">
      <c r="A261" s="13"/>
      <c r="B261" s="234"/>
      <c r="C261" s="235"/>
      <c r="D261" s="236" t="s">
        <v>145</v>
      </c>
      <c r="E261" s="237" t="s">
        <v>19</v>
      </c>
      <c r="F261" s="238" t="s">
        <v>146</v>
      </c>
      <c r="G261" s="235"/>
      <c r="H261" s="237" t="s">
        <v>19</v>
      </c>
      <c r="I261" s="239"/>
      <c r="J261" s="235"/>
      <c r="K261" s="235"/>
      <c r="L261" s="240"/>
      <c r="M261" s="241"/>
      <c r="N261" s="242"/>
      <c r="O261" s="242"/>
      <c r="P261" s="242"/>
      <c r="Q261" s="242"/>
      <c r="R261" s="242"/>
      <c r="S261" s="242"/>
      <c r="T261" s="243"/>
      <c r="U261" s="13"/>
      <c r="V261" s="13"/>
      <c r="W261" s="13"/>
      <c r="X261" s="13"/>
      <c r="Y261" s="13"/>
      <c r="Z261" s="13"/>
      <c r="AA261" s="13"/>
      <c r="AB261" s="13"/>
      <c r="AC261" s="13"/>
      <c r="AD261" s="13"/>
      <c r="AE261" s="13"/>
      <c r="AT261" s="244" t="s">
        <v>145</v>
      </c>
      <c r="AU261" s="244" t="s">
        <v>82</v>
      </c>
      <c r="AV261" s="13" t="s">
        <v>80</v>
      </c>
      <c r="AW261" s="13" t="s">
        <v>33</v>
      </c>
      <c r="AX261" s="13" t="s">
        <v>72</v>
      </c>
      <c r="AY261" s="244" t="s">
        <v>135</v>
      </c>
    </row>
    <row r="262" spans="1:51" s="14" customFormat="1" ht="12">
      <c r="A262" s="14"/>
      <c r="B262" s="245"/>
      <c r="C262" s="246"/>
      <c r="D262" s="236" t="s">
        <v>145</v>
      </c>
      <c r="E262" s="247" t="s">
        <v>19</v>
      </c>
      <c r="F262" s="248" t="s">
        <v>143</v>
      </c>
      <c r="G262" s="246"/>
      <c r="H262" s="249">
        <v>4</v>
      </c>
      <c r="I262" s="250"/>
      <c r="J262" s="246"/>
      <c r="K262" s="246"/>
      <c r="L262" s="251"/>
      <c r="M262" s="252"/>
      <c r="N262" s="253"/>
      <c r="O262" s="253"/>
      <c r="P262" s="253"/>
      <c r="Q262" s="253"/>
      <c r="R262" s="253"/>
      <c r="S262" s="253"/>
      <c r="T262" s="254"/>
      <c r="U262" s="14"/>
      <c r="V262" s="14"/>
      <c r="W262" s="14"/>
      <c r="X262" s="14"/>
      <c r="Y262" s="14"/>
      <c r="Z262" s="14"/>
      <c r="AA262" s="14"/>
      <c r="AB262" s="14"/>
      <c r="AC262" s="14"/>
      <c r="AD262" s="14"/>
      <c r="AE262" s="14"/>
      <c r="AT262" s="255" t="s">
        <v>145</v>
      </c>
      <c r="AU262" s="255" t="s">
        <v>82</v>
      </c>
      <c r="AV262" s="14" t="s">
        <v>82</v>
      </c>
      <c r="AW262" s="14" t="s">
        <v>33</v>
      </c>
      <c r="AX262" s="14" t="s">
        <v>72</v>
      </c>
      <c r="AY262" s="255" t="s">
        <v>135</v>
      </c>
    </row>
    <row r="263" spans="1:51" s="15" customFormat="1" ht="12">
      <c r="A263" s="15"/>
      <c r="B263" s="256"/>
      <c r="C263" s="257"/>
      <c r="D263" s="236" t="s">
        <v>145</v>
      </c>
      <c r="E263" s="258" t="s">
        <v>19</v>
      </c>
      <c r="F263" s="259" t="s">
        <v>147</v>
      </c>
      <c r="G263" s="257"/>
      <c r="H263" s="260">
        <v>4</v>
      </c>
      <c r="I263" s="261"/>
      <c r="J263" s="257"/>
      <c r="K263" s="257"/>
      <c r="L263" s="262"/>
      <c r="M263" s="263"/>
      <c r="N263" s="264"/>
      <c r="O263" s="264"/>
      <c r="P263" s="264"/>
      <c r="Q263" s="264"/>
      <c r="R263" s="264"/>
      <c r="S263" s="264"/>
      <c r="T263" s="265"/>
      <c r="U263" s="15"/>
      <c r="V263" s="15"/>
      <c r="W263" s="15"/>
      <c r="X263" s="15"/>
      <c r="Y263" s="15"/>
      <c r="Z263" s="15"/>
      <c r="AA263" s="15"/>
      <c r="AB263" s="15"/>
      <c r="AC263" s="15"/>
      <c r="AD263" s="15"/>
      <c r="AE263" s="15"/>
      <c r="AT263" s="266" t="s">
        <v>145</v>
      </c>
      <c r="AU263" s="266" t="s">
        <v>82</v>
      </c>
      <c r="AV263" s="15" t="s">
        <v>143</v>
      </c>
      <c r="AW263" s="15" t="s">
        <v>33</v>
      </c>
      <c r="AX263" s="15" t="s">
        <v>80</v>
      </c>
      <c r="AY263" s="266" t="s">
        <v>135</v>
      </c>
    </row>
    <row r="264" spans="1:65" s="2" customFormat="1" ht="16.5" customHeight="1">
      <c r="A264" s="40"/>
      <c r="B264" s="41"/>
      <c r="C264" s="221" t="s">
        <v>419</v>
      </c>
      <c r="D264" s="221" t="s">
        <v>138</v>
      </c>
      <c r="E264" s="222" t="s">
        <v>420</v>
      </c>
      <c r="F264" s="223" t="s">
        <v>421</v>
      </c>
      <c r="G264" s="224" t="s">
        <v>141</v>
      </c>
      <c r="H264" s="225">
        <v>8</v>
      </c>
      <c r="I264" s="226"/>
      <c r="J264" s="227">
        <f>ROUND(I264*H264,2)</f>
        <v>0</v>
      </c>
      <c r="K264" s="223" t="s">
        <v>270</v>
      </c>
      <c r="L264" s="46"/>
      <c r="M264" s="228" t="s">
        <v>19</v>
      </c>
      <c r="N264" s="229" t="s">
        <v>43</v>
      </c>
      <c r="O264" s="86"/>
      <c r="P264" s="230">
        <f>O264*H264</f>
        <v>0</v>
      </c>
      <c r="Q264" s="230">
        <v>0.015</v>
      </c>
      <c r="R264" s="230">
        <f>Q264*H264</f>
        <v>0.12</v>
      </c>
      <c r="S264" s="230">
        <v>0</v>
      </c>
      <c r="T264" s="231">
        <f>S264*H264</f>
        <v>0</v>
      </c>
      <c r="U264" s="40"/>
      <c r="V264" s="40"/>
      <c r="W264" s="40"/>
      <c r="X264" s="40"/>
      <c r="Y264" s="40"/>
      <c r="Z264" s="40"/>
      <c r="AA264" s="40"/>
      <c r="AB264" s="40"/>
      <c r="AC264" s="40"/>
      <c r="AD264" s="40"/>
      <c r="AE264" s="40"/>
      <c r="AR264" s="232" t="s">
        <v>143</v>
      </c>
      <c r="AT264" s="232" t="s">
        <v>138</v>
      </c>
      <c r="AU264" s="232" t="s">
        <v>82</v>
      </c>
      <c r="AY264" s="19" t="s">
        <v>135</v>
      </c>
      <c r="BE264" s="233">
        <f>IF(N264="základní",J264,0)</f>
        <v>0</v>
      </c>
      <c r="BF264" s="233">
        <f>IF(N264="snížená",J264,0)</f>
        <v>0</v>
      </c>
      <c r="BG264" s="233">
        <f>IF(N264="zákl. přenesená",J264,0)</f>
        <v>0</v>
      </c>
      <c r="BH264" s="233">
        <f>IF(N264="sníž. přenesená",J264,0)</f>
        <v>0</v>
      </c>
      <c r="BI264" s="233">
        <f>IF(N264="nulová",J264,0)</f>
        <v>0</v>
      </c>
      <c r="BJ264" s="19" t="s">
        <v>80</v>
      </c>
      <c r="BK264" s="233">
        <f>ROUND(I264*H264,2)</f>
        <v>0</v>
      </c>
      <c r="BL264" s="19" t="s">
        <v>143</v>
      </c>
      <c r="BM264" s="232" t="s">
        <v>422</v>
      </c>
    </row>
    <row r="265" spans="1:51" s="13" customFormat="1" ht="12">
      <c r="A265" s="13"/>
      <c r="B265" s="234"/>
      <c r="C265" s="235"/>
      <c r="D265" s="236" t="s">
        <v>145</v>
      </c>
      <c r="E265" s="237" t="s">
        <v>19</v>
      </c>
      <c r="F265" s="238" t="s">
        <v>146</v>
      </c>
      <c r="G265" s="235"/>
      <c r="H265" s="237" t="s">
        <v>19</v>
      </c>
      <c r="I265" s="239"/>
      <c r="J265" s="235"/>
      <c r="K265" s="235"/>
      <c r="L265" s="240"/>
      <c r="M265" s="241"/>
      <c r="N265" s="242"/>
      <c r="O265" s="242"/>
      <c r="P265" s="242"/>
      <c r="Q265" s="242"/>
      <c r="R265" s="242"/>
      <c r="S265" s="242"/>
      <c r="T265" s="243"/>
      <c r="U265" s="13"/>
      <c r="V265" s="13"/>
      <c r="W265" s="13"/>
      <c r="X265" s="13"/>
      <c r="Y265" s="13"/>
      <c r="Z265" s="13"/>
      <c r="AA265" s="13"/>
      <c r="AB265" s="13"/>
      <c r="AC265" s="13"/>
      <c r="AD265" s="13"/>
      <c r="AE265" s="13"/>
      <c r="AT265" s="244" t="s">
        <v>145</v>
      </c>
      <c r="AU265" s="244" t="s">
        <v>82</v>
      </c>
      <c r="AV265" s="13" t="s">
        <v>80</v>
      </c>
      <c r="AW265" s="13" t="s">
        <v>33</v>
      </c>
      <c r="AX265" s="13" t="s">
        <v>72</v>
      </c>
      <c r="AY265" s="244" t="s">
        <v>135</v>
      </c>
    </row>
    <row r="266" spans="1:51" s="14" customFormat="1" ht="12">
      <c r="A266" s="14"/>
      <c r="B266" s="245"/>
      <c r="C266" s="246"/>
      <c r="D266" s="236" t="s">
        <v>145</v>
      </c>
      <c r="E266" s="247" t="s">
        <v>19</v>
      </c>
      <c r="F266" s="248" t="s">
        <v>188</v>
      </c>
      <c r="G266" s="246"/>
      <c r="H266" s="249">
        <v>8</v>
      </c>
      <c r="I266" s="250"/>
      <c r="J266" s="246"/>
      <c r="K266" s="246"/>
      <c r="L266" s="251"/>
      <c r="M266" s="252"/>
      <c r="N266" s="253"/>
      <c r="O266" s="253"/>
      <c r="P266" s="253"/>
      <c r="Q266" s="253"/>
      <c r="R266" s="253"/>
      <c r="S266" s="253"/>
      <c r="T266" s="254"/>
      <c r="U266" s="14"/>
      <c r="V266" s="14"/>
      <c r="W266" s="14"/>
      <c r="X266" s="14"/>
      <c r="Y266" s="14"/>
      <c r="Z266" s="14"/>
      <c r="AA266" s="14"/>
      <c r="AB266" s="14"/>
      <c r="AC266" s="14"/>
      <c r="AD266" s="14"/>
      <c r="AE266" s="14"/>
      <c r="AT266" s="255" t="s">
        <v>145</v>
      </c>
      <c r="AU266" s="255" t="s">
        <v>82</v>
      </c>
      <c r="AV266" s="14" t="s">
        <v>82</v>
      </c>
      <c r="AW266" s="14" t="s">
        <v>33</v>
      </c>
      <c r="AX266" s="14" t="s">
        <v>72</v>
      </c>
      <c r="AY266" s="255" t="s">
        <v>135</v>
      </c>
    </row>
    <row r="267" spans="1:51" s="15" customFormat="1" ht="12">
      <c r="A267" s="15"/>
      <c r="B267" s="256"/>
      <c r="C267" s="257"/>
      <c r="D267" s="236" t="s">
        <v>145</v>
      </c>
      <c r="E267" s="258" t="s">
        <v>19</v>
      </c>
      <c r="F267" s="259" t="s">
        <v>147</v>
      </c>
      <c r="G267" s="257"/>
      <c r="H267" s="260">
        <v>8</v>
      </c>
      <c r="I267" s="261"/>
      <c r="J267" s="257"/>
      <c r="K267" s="257"/>
      <c r="L267" s="262"/>
      <c r="M267" s="263"/>
      <c r="N267" s="264"/>
      <c r="O267" s="264"/>
      <c r="P267" s="264"/>
      <c r="Q267" s="264"/>
      <c r="R267" s="264"/>
      <c r="S267" s="264"/>
      <c r="T267" s="265"/>
      <c r="U267" s="15"/>
      <c r="V267" s="15"/>
      <c r="W267" s="15"/>
      <c r="X267" s="15"/>
      <c r="Y267" s="15"/>
      <c r="Z267" s="15"/>
      <c r="AA267" s="15"/>
      <c r="AB267" s="15"/>
      <c r="AC267" s="15"/>
      <c r="AD267" s="15"/>
      <c r="AE267" s="15"/>
      <c r="AT267" s="266" t="s">
        <v>145</v>
      </c>
      <c r="AU267" s="266" t="s">
        <v>82</v>
      </c>
      <c r="AV267" s="15" t="s">
        <v>143</v>
      </c>
      <c r="AW267" s="15" t="s">
        <v>33</v>
      </c>
      <c r="AX267" s="15" t="s">
        <v>80</v>
      </c>
      <c r="AY267" s="266" t="s">
        <v>135</v>
      </c>
    </row>
    <row r="268" spans="1:65" s="2" customFormat="1" ht="44.25" customHeight="1">
      <c r="A268" s="40"/>
      <c r="B268" s="41"/>
      <c r="C268" s="221" t="s">
        <v>423</v>
      </c>
      <c r="D268" s="221" t="s">
        <v>138</v>
      </c>
      <c r="E268" s="222" t="s">
        <v>424</v>
      </c>
      <c r="F268" s="223" t="s">
        <v>425</v>
      </c>
      <c r="G268" s="224" t="s">
        <v>141</v>
      </c>
      <c r="H268" s="225">
        <v>2</v>
      </c>
      <c r="I268" s="226"/>
      <c r="J268" s="227">
        <f>ROUND(I268*H268,2)</f>
        <v>0</v>
      </c>
      <c r="K268" s="223" t="s">
        <v>270</v>
      </c>
      <c r="L268" s="46"/>
      <c r="M268" s="228" t="s">
        <v>19</v>
      </c>
      <c r="N268" s="229" t="s">
        <v>43</v>
      </c>
      <c r="O268" s="86"/>
      <c r="P268" s="230">
        <f>O268*H268</f>
        <v>0</v>
      </c>
      <c r="Q268" s="230">
        <v>0.1</v>
      </c>
      <c r="R268" s="230">
        <f>Q268*H268</f>
        <v>0.2</v>
      </c>
      <c r="S268" s="230">
        <v>0</v>
      </c>
      <c r="T268" s="231">
        <f>S268*H268</f>
        <v>0</v>
      </c>
      <c r="U268" s="40"/>
      <c r="V268" s="40"/>
      <c r="W268" s="40"/>
      <c r="X268" s="40"/>
      <c r="Y268" s="40"/>
      <c r="Z268" s="40"/>
      <c r="AA268" s="40"/>
      <c r="AB268" s="40"/>
      <c r="AC268" s="40"/>
      <c r="AD268" s="40"/>
      <c r="AE268" s="40"/>
      <c r="AR268" s="232" t="s">
        <v>143</v>
      </c>
      <c r="AT268" s="232" t="s">
        <v>138</v>
      </c>
      <c r="AU268" s="232" t="s">
        <v>82</v>
      </c>
      <c r="AY268" s="19" t="s">
        <v>135</v>
      </c>
      <c r="BE268" s="233">
        <f>IF(N268="základní",J268,0)</f>
        <v>0</v>
      </c>
      <c r="BF268" s="233">
        <f>IF(N268="snížená",J268,0)</f>
        <v>0</v>
      </c>
      <c r="BG268" s="233">
        <f>IF(N268="zákl. přenesená",J268,0)</f>
        <v>0</v>
      </c>
      <c r="BH268" s="233">
        <f>IF(N268="sníž. přenesená",J268,0)</f>
        <v>0</v>
      </c>
      <c r="BI268" s="233">
        <f>IF(N268="nulová",J268,0)</f>
        <v>0</v>
      </c>
      <c r="BJ268" s="19" t="s">
        <v>80</v>
      </c>
      <c r="BK268" s="233">
        <f>ROUND(I268*H268,2)</f>
        <v>0</v>
      </c>
      <c r="BL268" s="19" t="s">
        <v>143</v>
      </c>
      <c r="BM268" s="232" t="s">
        <v>426</v>
      </c>
    </row>
    <row r="269" spans="1:51" s="13" customFormat="1" ht="12">
      <c r="A269" s="13"/>
      <c r="B269" s="234"/>
      <c r="C269" s="235"/>
      <c r="D269" s="236" t="s">
        <v>145</v>
      </c>
      <c r="E269" s="237" t="s">
        <v>19</v>
      </c>
      <c r="F269" s="238" t="s">
        <v>146</v>
      </c>
      <c r="G269" s="235"/>
      <c r="H269" s="237" t="s">
        <v>19</v>
      </c>
      <c r="I269" s="239"/>
      <c r="J269" s="235"/>
      <c r="K269" s="235"/>
      <c r="L269" s="240"/>
      <c r="M269" s="241"/>
      <c r="N269" s="242"/>
      <c r="O269" s="242"/>
      <c r="P269" s="242"/>
      <c r="Q269" s="242"/>
      <c r="R269" s="242"/>
      <c r="S269" s="242"/>
      <c r="T269" s="243"/>
      <c r="U269" s="13"/>
      <c r="V269" s="13"/>
      <c r="W269" s="13"/>
      <c r="X269" s="13"/>
      <c r="Y269" s="13"/>
      <c r="Z269" s="13"/>
      <c r="AA269" s="13"/>
      <c r="AB269" s="13"/>
      <c r="AC269" s="13"/>
      <c r="AD269" s="13"/>
      <c r="AE269" s="13"/>
      <c r="AT269" s="244" t="s">
        <v>145</v>
      </c>
      <c r="AU269" s="244" t="s">
        <v>82</v>
      </c>
      <c r="AV269" s="13" t="s">
        <v>80</v>
      </c>
      <c r="AW269" s="13" t="s">
        <v>33</v>
      </c>
      <c r="AX269" s="13" t="s">
        <v>72</v>
      </c>
      <c r="AY269" s="244" t="s">
        <v>135</v>
      </c>
    </row>
    <row r="270" spans="1:51" s="14" customFormat="1" ht="12">
      <c r="A270" s="14"/>
      <c r="B270" s="245"/>
      <c r="C270" s="246"/>
      <c r="D270" s="236" t="s">
        <v>145</v>
      </c>
      <c r="E270" s="247" t="s">
        <v>19</v>
      </c>
      <c r="F270" s="248" t="s">
        <v>82</v>
      </c>
      <c r="G270" s="246"/>
      <c r="H270" s="249">
        <v>2</v>
      </c>
      <c r="I270" s="250"/>
      <c r="J270" s="246"/>
      <c r="K270" s="246"/>
      <c r="L270" s="251"/>
      <c r="M270" s="252"/>
      <c r="N270" s="253"/>
      <c r="O270" s="253"/>
      <c r="P270" s="253"/>
      <c r="Q270" s="253"/>
      <c r="R270" s="253"/>
      <c r="S270" s="253"/>
      <c r="T270" s="254"/>
      <c r="U270" s="14"/>
      <c r="V270" s="14"/>
      <c r="W270" s="14"/>
      <c r="X270" s="14"/>
      <c r="Y270" s="14"/>
      <c r="Z270" s="14"/>
      <c r="AA270" s="14"/>
      <c r="AB270" s="14"/>
      <c r="AC270" s="14"/>
      <c r="AD270" s="14"/>
      <c r="AE270" s="14"/>
      <c r="AT270" s="255" t="s">
        <v>145</v>
      </c>
      <c r="AU270" s="255" t="s">
        <v>82</v>
      </c>
      <c r="AV270" s="14" t="s">
        <v>82</v>
      </c>
      <c r="AW270" s="14" t="s">
        <v>33</v>
      </c>
      <c r="AX270" s="14" t="s">
        <v>72</v>
      </c>
      <c r="AY270" s="255" t="s">
        <v>135</v>
      </c>
    </row>
    <row r="271" spans="1:51" s="15" customFormat="1" ht="12">
      <c r="A271" s="15"/>
      <c r="B271" s="256"/>
      <c r="C271" s="257"/>
      <c r="D271" s="236" t="s">
        <v>145</v>
      </c>
      <c r="E271" s="258" t="s">
        <v>19</v>
      </c>
      <c r="F271" s="259" t="s">
        <v>147</v>
      </c>
      <c r="G271" s="257"/>
      <c r="H271" s="260">
        <v>2</v>
      </c>
      <c r="I271" s="261"/>
      <c r="J271" s="257"/>
      <c r="K271" s="257"/>
      <c r="L271" s="262"/>
      <c r="M271" s="263"/>
      <c r="N271" s="264"/>
      <c r="O271" s="264"/>
      <c r="P271" s="264"/>
      <c r="Q271" s="264"/>
      <c r="R271" s="264"/>
      <c r="S271" s="264"/>
      <c r="T271" s="265"/>
      <c r="U271" s="15"/>
      <c r="V271" s="15"/>
      <c r="W271" s="15"/>
      <c r="X271" s="15"/>
      <c r="Y271" s="15"/>
      <c r="Z271" s="15"/>
      <c r="AA271" s="15"/>
      <c r="AB271" s="15"/>
      <c r="AC271" s="15"/>
      <c r="AD271" s="15"/>
      <c r="AE271" s="15"/>
      <c r="AT271" s="266" t="s">
        <v>145</v>
      </c>
      <c r="AU271" s="266" t="s">
        <v>82</v>
      </c>
      <c r="AV271" s="15" t="s">
        <v>143</v>
      </c>
      <c r="AW271" s="15" t="s">
        <v>33</v>
      </c>
      <c r="AX271" s="15" t="s">
        <v>80</v>
      </c>
      <c r="AY271" s="266" t="s">
        <v>135</v>
      </c>
    </row>
    <row r="272" spans="1:65" s="2" customFormat="1" ht="16.5" customHeight="1">
      <c r="A272" s="40"/>
      <c r="B272" s="41"/>
      <c r="C272" s="221" t="s">
        <v>427</v>
      </c>
      <c r="D272" s="221" t="s">
        <v>138</v>
      </c>
      <c r="E272" s="222" t="s">
        <v>428</v>
      </c>
      <c r="F272" s="223" t="s">
        <v>429</v>
      </c>
      <c r="G272" s="224" t="s">
        <v>141</v>
      </c>
      <c r="H272" s="225">
        <v>4</v>
      </c>
      <c r="I272" s="226"/>
      <c r="J272" s="227">
        <f>ROUND(I272*H272,2)</f>
        <v>0</v>
      </c>
      <c r="K272" s="223" t="s">
        <v>270</v>
      </c>
      <c r="L272" s="46"/>
      <c r="M272" s="228" t="s">
        <v>19</v>
      </c>
      <c r="N272" s="229" t="s">
        <v>43</v>
      </c>
      <c r="O272" s="86"/>
      <c r="P272" s="230">
        <f>O272*H272</f>
        <v>0</v>
      </c>
      <c r="Q272" s="230">
        <v>0.045</v>
      </c>
      <c r="R272" s="230">
        <f>Q272*H272</f>
        <v>0.18</v>
      </c>
      <c r="S272" s="230">
        <v>0</v>
      </c>
      <c r="T272" s="231">
        <f>S272*H272</f>
        <v>0</v>
      </c>
      <c r="U272" s="40"/>
      <c r="V272" s="40"/>
      <c r="W272" s="40"/>
      <c r="X272" s="40"/>
      <c r="Y272" s="40"/>
      <c r="Z272" s="40"/>
      <c r="AA272" s="40"/>
      <c r="AB272" s="40"/>
      <c r="AC272" s="40"/>
      <c r="AD272" s="40"/>
      <c r="AE272" s="40"/>
      <c r="AR272" s="232" t="s">
        <v>143</v>
      </c>
      <c r="AT272" s="232" t="s">
        <v>138</v>
      </c>
      <c r="AU272" s="232" t="s">
        <v>82</v>
      </c>
      <c r="AY272" s="19" t="s">
        <v>135</v>
      </c>
      <c r="BE272" s="233">
        <f>IF(N272="základní",J272,0)</f>
        <v>0</v>
      </c>
      <c r="BF272" s="233">
        <f>IF(N272="snížená",J272,0)</f>
        <v>0</v>
      </c>
      <c r="BG272" s="233">
        <f>IF(N272="zákl. přenesená",J272,0)</f>
        <v>0</v>
      </c>
      <c r="BH272" s="233">
        <f>IF(N272="sníž. přenesená",J272,0)</f>
        <v>0</v>
      </c>
      <c r="BI272" s="233">
        <f>IF(N272="nulová",J272,0)</f>
        <v>0</v>
      </c>
      <c r="BJ272" s="19" t="s">
        <v>80</v>
      </c>
      <c r="BK272" s="233">
        <f>ROUND(I272*H272,2)</f>
        <v>0</v>
      </c>
      <c r="BL272" s="19" t="s">
        <v>143</v>
      </c>
      <c r="BM272" s="232" t="s">
        <v>430</v>
      </c>
    </row>
    <row r="273" spans="1:51" s="13" customFormat="1" ht="12">
      <c r="A273" s="13"/>
      <c r="B273" s="234"/>
      <c r="C273" s="235"/>
      <c r="D273" s="236" t="s">
        <v>145</v>
      </c>
      <c r="E273" s="237" t="s">
        <v>19</v>
      </c>
      <c r="F273" s="238" t="s">
        <v>146</v>
      </c>
      <c r="G273" s="235"/>
      <c r="H273" s="237" t="s">
        <v>19</v>
      </c>
      <c r="I273" s="239"/>
      <c r="J273" s="235"/>
      <c r="K273" s="235"/>
      <c r="L273" s="240"/>
      <c r="M273" s="241"/>
      <c r="N273" s="242"/>
      <c r="O273" s="242"/>
      <c r="P273" s="242"/>
      <c r="Q273" s="242"/>
      <c r="R273" s="242"/>
      <c r="S273" s="242"/>
      <c r="T273" s="243"/>
      <c r="U273" s="13"/>
      <c r="V273" s="13"/>
      <c r="W273" s="13"/>
      <c r="X273" s="13"/>
      <c r="Y273" s="13"/>
      <c r="Z273" s="13"/>
      <c r="AA273" s="13"/>
      <c r="AB273" s="13"/>
      <c r="AC273" s="13"/>
      <c r="AD273" s="13"/>
      <c r="AE273" s="13"/>
      <c r="AT273" s="244" t="s">
        <v>145</v>
      </c>
      <c r="AU273" s="244" t="s">
        <v>82</v>
      </c>
      <c r="AV273" s="13" t="s">
        <v>80</v>
      </c>
      <c r="AW273" s="13" t="s">
        <v>33</v>
      </c>
      <c r="AX273" s="13" t="s">
        <v>72</v>
      </c>
      <c r="AY273" s="244" t="s">
        <v>135</v>
      </c>
    </row>
    <row r="274" spans="1:51" s="14" customFormat="1" ht="12">
      <c r="A274" s="14"/>
      <c r="B274" s="245"/>
      <c r="C274" s="246"/>
      <c r="D274" s="236" t="s">
        <v>145</v>
      </c>
      <c r="E274" s="247" t="s">
        <v>19</v>
      </c>
      <c r="F274" s="248" t="s">
        <v>143</v>
      </c>
      <c r="G274" s="246"/>
      <c r="H274" s="249">
        <v>4</v>
      </c>
      <c r="I274" s="250"/>
      <c r="J274" s="246"/>
      <c r="K274" s="246"/>
      <c r="L274" s="251"/>
      <c r="M274" s="252"/>
      <c r="N274" s="253"/>
      <c r="O274" s="253"/>
      <c r="P274" s="253"/>
      <c r="Q274" s="253"/>
      <c r="R274" s="253"/>
      <c r="S274" s="253"/>
      <c r="T274" s="254"/>
      <c r="U274" s="14"/>
      <c r="V274" s="14"/>
      <c r="W274" s="14"/>
      <c r="X274" s="14"/>
      <c r="Y274" s="14"/>
      <c r="Z274" s="14"/>
      <c r="AA274" s="14"/>
      <c r="AB274" s="14"/>
      <c r="AC274" s="14"/>
      <c r="AD274" s="14"/>
      <c r="AE274" s="14"/>
      <c r="AT274" s="255" t="s">
        <v>145</v>
      </c>
      <c r="AU274" s="255" t="s">
        <v>82</v>
      </c>
      <c r="AV274" s="14" t="s">
        <v>82</v>
      </c>
      <c r="AW274" s="14" t="s">
        <v>33</v>
      </c>
      <c r="AX274" s="14" t="s">
        <v>72</v>
      </c>
      <c r="AY274" s="255" t="s">
        <v>135</v>
      </c>
    </row>
    <row r="275" spans="1:51" s="15" customFormat="1" ht="12">
      <c r="A275" s="15"/>
      <c r="B275" s="256"/>
      <c r="C275" s="257"/>
      <c r="D275" s="236" t="s">
        <v>145</v>
      </c>
      <c r="E275" s="258" t="s">
        <v>19</v>
      </c>
      <c r="F275" s="259" t="s">
        <v>147</v>
      </c>
      <c r="G275" s="257"/>
      <c r="H275" s="260">
        <v>4</v>
      </c>
      <c r="I275" s="261"/>
      <c r="J275" s="257"/>
      <c r="K275" s="257"/>
      <c r="L275" s="262"/>
      <c r="M275" s="263"/>
      <c r="N275" s="264"/>
      <c r="O275" s="264"/>
      <c r="P275" s="264"/>
      <c r="Q275" s="264"/>
      <c r="R275" s="264"/>
      <c r="S275" s="264"/>
      <c r="T275" s="265"/>
      <c r="U275" s="15"/>
      <c r="V275" s="15"/>
      <c r="W275" s="15"/>
      <c r="X275" s="15"/>
      <c r="Y275" s="15"/>
      <c r="Z275" s="15"/>
      <c r="AA275" s="15"/>
      <c r="AB275" s="15"/>
      <c r="AC275" s="15"/>
      <c r="AD275" s="15"/>
      <c r="AE275" s="15"/>
      <c r="AT275" s="266" t="s">
        <v>145</v>
      </c>
      <c r="AU275" s="266" t="s">
        <v>82</v>
      </c>
      <c r="AV275" s="15" t="s">
        <v>143</v>
      </c>
      <c r="AW275" s="15" t="s">
        <v>33</v>
      </c>
      <c r="AX275" s="15" t="s">
        <v>80</v>
      </c>
      <c r="AY275" s="266" t="s">
        <v>135</v>
      </c>
    </row>
    <row r="276" spans="1:65" s="2" customFormat="1" ht="16.5" customHeight="1">
      <c r="A276" s="40"/>
      <c r="B276" s="41"/>
      <c r="C276" s="221" t="s">
        <v>431</v>
      </c>
      <c r="D276" s="221" t="s">
        <v>138</v>
      </c>
      <c r="E276" s="222" t="s">
        <v>432</v>
      </c>
      <c r="F276" s="223" t="s">
        <v>433</v>
      </c>
      <c r="G276" s="224" t="s">
        <v>434</v>
      </c>
      <c r="H276" s="225">
        <v>1</v>
      </c>
      <c r="I276" s="226"/>
      <c r="J276" s="227">
        <f>ROUND(I276*H276,2)</f>
        <v>0</v>
      </c>
      <c r="K276" s="223" t="s">
        <v>435</v>
      </c>
      <c r="L276" s="46"/>
      <c r="M276" s="228" t="s">
        <v>19</v>
      </c>
      <c r="N276" s="229" t="s">
        <v>43</v>
      </c>
      <c r="O276" s="86"/>
      <c r="P276" s="230">
        <f>O276*H276</f>
        <v>0</v>
      </c>
      <c r="Q276" s="230">
        <v>0.045</v>
      </c>
      <c r="R276" s="230">
        <f>Q276*H276</f>
        <v>0.045</v>
      </c>
      <c r="S276" s="230">
        <v>0</v>
      </c>
      <c r="T276" s="231">
        <f>S276*H276</f>
        <v>0</v>
      </c>
      <c r="U276" s="40"/>
      <c r="V276" s="40"/>
      <c r="W276" s="40"/>
      <c r="X276" s="40"/>
      <c r="Y276" s="40"/>
      <c r="Z276" s="40"/>
      <c r="AA276" s="40"/>
      <c r="AB276" s="40"/>
      <c r="AC276" s="40"/>
      <c r="AD276" s="40"/>
      <c r="AE276" s="40"/>
      <c r="AR276" s="232" t="s">
        <v>143</v>
      </c>
      <c r="AT276" s="232" t="s">
        <v>138</v>
      </c>
      <c r="AU276" s="232" t="s">
        <v>82</v>
      </c>
      <c r="AY276" s="19" t="s">
        <v>135</v>
      </c>
      <c r="BE276" s="233">
        <f>IF(N276="základní",J276,0)</f>
        <v>0</v>
      </c>
      <c r="BF276" s="233">
        <f>IF(N276="snížená",J276,0)</f>
        <v>0</v>
      </c>
      <c r="BG276" s="233">
        <f>IF(N276="zákl. přenesená",J276,0)</f>
        <v>0</v>
      </c>
      <c r="BH276" s="233">
        <f>IF(N276="sníž. přenesená",J276,0)</f>
        <v>0</v>
      </c>
      <c r="BI276" s="233">
        <f>IF(N276="nulová",J276,0)</f>
        <v>0</v>
      </c>
      <c r="BJ276" s="19" t="s">
        <v>80</v>
      </c>
      <c r="BK276" s="233">
        <f>ROUND(I276*H276,2)</f>
        <v>0</v>
      </c>
      <c r="BL276" s="19" t="s">
        <v>143</v>
      </c>
      <c r="BM276" s="232" t="s">
        <v>436</v>
      </c>
    </row>
    <row r="277" spans="1:51" s="13" customFormat="1" ht="12">
      <c r="A277" s="13"/>
      <c r="B277" s="234"/>
      <c r="C277" s="235"/>
      <c r="D277" s="236" t="s">
        <v>145</v>
      </c>
      <c r="E277" s="237" t="s">
        <v>19</v>
      </c>
      <c r="F277" s="238" t="s">
        <v>146</v>
      </c>
      <c r="G277" s="235"/>
      <c r="H277" s="237" t="s">
        <v>19</v>
      </c>
      <c r="I277" s="239"/>
      <c r="J277" s="235"/>
      <c r="K277" s="235"/>
      <c r="L277" s="240"/>
      <c r="M277" s="241"/>
      <c r="N277" s="242"/>
      <c r="O277" s="242"/>
      <c r="P277" s="242"/>
      <c r="Q277" s="242"/>
      <c r="R277" s="242"/>
      <c r="S277" s="242"/>
      <c r="T277" s="243"/>
      <c r="U277" s="13"/>
      <c r="V277" s="13"/>
      <c r="W277" s="13"/>
      <c r="X277" s="13"/>
      <c r="Y277" s="13"/>
      <c r="Z277" s="13"/>
      <c r="AA277" s="13"/>
      <c r="AB277" s="13"/>
      <c r="AC277" s="13"/>
      <c r="AD277" s="13"/>
      <c r="AE277" s="13"/>
      <c r="AT277" s="244" t="s">
        <v>145</v>
      </c>
      <c r="AU277" s="244" t="s">
        <v>82</v>
      </c>
      <c r="AV277" s="13" t="s">
        <v>80</v>
      </c>
      <c r="AW277" s="13" t="s">
        <v>33</v>
      </c>
      <c r="AX277" s="13" t="s">
        <v>72</v>
      </c>
      <c r="AY277" s="244" t="s">
        <v>135</v>
      </c>
    </row>
    <row r="278" spans="1:51" s="14" customFormat="1" ht="12">
      <c r="A278" s="14"/>
      <c r="B278" s="245"/>
      <c r="C278" s="246"/>
      <c r="D278" s="236" t="s">
        <v>145</v>
      </c>
      <c r="E278" s="247" t="s">
        <v>19</v>
      </c>
      <c r="F278" s="248" t="s">
        <v>80</v>
      </c>
      <c r="G278" s="246"/>
      <c r="H278" s="249">
        <v>1</v>
      </c>
      <c r="I278" s="250"/>
      <c r="J278" s="246"/>
      <c r="K278" s="246"/>
      <c r="L278" s="251"/>
      <c r="M278" s="252"/>
      <c r="N278" s="253"/>
      <c r="O278" s="253"/>
      <c r="P278" s="253"/>
      <c r="Q278" s="253"/>
      <c r="R278" s="253"/>
      <c r="S278" s="253"/>
      <c r="T278" s="254"/>
      <c r="U278" s="14"/>
      <c r="V278" s="14"/>
      <c r="W278" s="14"/>
      <c r="X278" s="14"/>
      <c r="Y278" s="14"/>
      <c r="Z278" s="14"/>
      <c r="AA278" s="14"/>
      <c r="AB278" s="14"/>
      <c r="AC278" s="14"/>
      <c r="AD278" s="14"/>
      <c r="AE278" s="14"/>
      <c r="AT278" s="255" t="s">
        <v>145</v>
      </c>
      <c r="AU278" s="255" t="s">
        <v>82</v>
      </c>
      <c r="AV278" s="14" t="s">
        <v>82</v>
      </c>
      <c r="AW278" s="14" t="s">
        <v>33</v>
      </c>
      <c r="AX278" s="14" t="s">
        <v>72</v>
      </c>
      <c r="AY278" s="255" t="s">
        <v>135</v>
      </c>
    </row>
    <row r="279" spans="1:51" s="15" customFormat="1" ht="12">
      <c r="A279" s="15"/>
      <c r="B279" s="256"/>
      <c r="C279" s="257"/>
      <c r="D279" s="236" t="s">
        <v>145</v>
      </c>
      <c r="E279" s="258" t="s">
        <v>19</v>
      </c>
      <c r="F279" s="259" t="s">
        <v>147</v>
      </c>
      <c r="G279" s="257"/>
      <c r="H279" s="260">
        <v>1</v>
      </c>
      <c r="I279" s="261"/>
      <c r="J279" s="257"/>
      <c r="K279" s="257"/>
      <c r="L279" s="262"/>
      <c r="M279" s="263"/>
      <c r="N279" s="264"/>
      <c r="O279" s="264"/>
      <c r="P279" s="264"/>
      <c r="Q279" s="264"/>
      <c r="R279" s="264"/>
      <c r="S279" s="264"/>
      <c r="T279" s="265"/>
      <c r="U279" s="15"/>
      <c r="V279" s="15"/>
      <c r="W279" s="15"/>
      <c r="X279" s="15"/>
      <c r="Y279" s="15"/>
      <c r="Z279" s="15"/>
      <c r="AA279" s="15"/>
      <c r="AB279" s="15"/>
      <c r="AC279" s="15"/>
      <c r="AD279" s="15"/>
      <c r="AE279" s="15"/>
      <c r="AT279" s="266" t="s">
        <v>145</v>
      </c>
      <c r="AU279" s="266" t="s">
        <v>82</v>
      </c>
      <c r="AV279" s="15" t="s">
        <v>143</v>
      </c>
      <c r="AW279" s="15" t="s">
        <v>33</v>
      </c>
      <c r="AX279" s="15" t="s">
        <v>80</v>
      </c>
      <c r="AY279" s="266" t="s">
        <v>135</v>
      </c>
    </row>
    <row r="280" spans="1:65" s="2" customFormat="1" ht="16.5" customHeight="1">
      <c r="A280" s="40"/>
      <c r="B280" s="41"/>
      <c r="C280" s="221" t="s">
        <v>94</v>
      </c>
      <c r="D280" s="221" t="s">
        <v>138</v>
      </c>
      <c r="E280" s="222" t="s">
        <v>437</v>
      </c>
      <c r="F280" s="223" t="s">
        <v>438</v>
      </c>
      <c r="G280" s="224" t="s">
        <v>141</v>
      </c>
      <c r="H280" s="225">
        <v>2</v>
      </c>
      <c r="I280" s="226"/>
      <c r="J280" s="227">
        <f>ROUND(I280*H280,2)</f>
        <v>0</v>
      </c>
      <c r="K280" s="223" t="s">
        <v>270</v>
      </c>
      <c r="L280" s="46"/>
      <c r="M280" s="228" t="s">
        <v>19</v>
      </c>
      <c r="N280" s="229" t="s">
        <v>43</v>
      </c>
      <c r="O280" s="86"/>
      <c r="P280" s="230">
        <f>O280*H280</f>
        <v>0</v>
      </c>
      <c r="Q280" s="230">
        <v>0.045</v>
      </c>
      <c r="R280" s="230">
        <f>Q280*H280</f>
        <v>0.09</v>
      </c>
      <c r="S280" s="230">
        <v>0</v>
      </c>
      <c r="T280" s="231">
        <f>S280*H280</f>
        <v>0</v>
      </c>
      <c r="U280" s="40"/>
      <c r="V280" s="40"/>
      <c r="W280" s="40"/>
      <c r="X280" s="40"/>
      <c r="Y280" s="40"/>
      <c r="Z280" s="40"/>
      <c r="AA280" s="40"/>
      <c r="AB280" s="40"/>
      <c r="AC280" s="40"/>
      <c r="AD280" s="40"/>
      <c r="AE280" s="40"/>
      <c r="AR280" s="232" t="s">
        <v>143</v>
      </c>
      <c r="AT280" s="232" t="s">
        <v>138</v>
      </c>
      <c r="AU280" s="232" t="s">
        <v>82</v>
      </c>
      <c r="AY280" s="19" t="s">
        <v>135</v>
      </c>
      <c r="BE280" s="233">
        <f>IF(N280="základní",J280,0)</f>
        <v>0</v>
      </c>
      <c r="BF280" s="233">
        <f>IF(N280="snížená",J280,0)</f>
        <v>0</v>
      </c>
      <c r="BG280" s="233">
        <f>IF(N280="zákl. přenesená",J280,0)</f>
        <v>0</v>
      </c>
      <c r="BH280" s="233">
        <f>IF(N280="sníž. přenesená",J280,0)</f>
        <v>0</v>
      </c>
      <c r="BI280" s="233">
        <f>IF(N280="nulová",J280,0)</f>
        <v>0</v>
      </c>
      <c r="BJ280" s="19" t="s">
        <v>80</v>
      </c>
      <c r="BK280" s="233">
        <f>ROUND(I280*H280,2)</f>
        <v>0</v>
      </c>
      <c r="BL280" s="19" t="s">
        <v>143</v>
      </c>
      <c r="BM280" s="232" t="s">
        <v>439</v>
      </c>
    </row>
    <row r="281" spans="1:51" s="13" customFormat="1" ht="12">
      <c r="A281" s="13"/>
      <c r="B281" s="234"/>
      <c r="C281" s="235"/>
      <c r="D281" s="236" t="s">
        <v>145</v>
      </c>
      <c r="E281" s="237" t="s">
        <v>19</v>
      </c>
      <c r="F281" s="238" t="s">
        <v>146</v>
      </c>
      <c r="G281" s="235"/>
      <c r="H281" s="237" t="s">
        <v>19</v>
      </c>
      <c r="I281" s="239"/>
      <c r="J281" s="235"/>
      <c r="K281" s="235"/>
      <c r="L281" s="240"/>
      <c r="M281" s="241"/>
      <c r="N281" s="242"/>
      <c r="O281" s="242"/>
      <c r="P281" s="242"/>
      <c r="Q281" s="242"/>
      <c r="R281" s="242"/>
      <c r="S281" s="242"/>
      <c r="T281" s="243"/>
      <c r="U281" s="13"/>
      <c r="V281" s="13"/>
      <c r="W281" s="13"/>
      <c r="X281" s="13"/>
      <c r="Y281" s="13"/>
      <c r="Z281" s="13"/>
      <c r="AA281" s="13"/>
      <c r="AB281" s="13"/>
      <c r="AC281" s="13"/>
      <c r="AD281" s="13"/>
      <c r="AE281" s="13"/>
      <c r="AT281" s="244" t="s">
        <v>145</v>
      </c>
      <c r="AU281" s="244" t="s">
        <v>82</v>
      </c>
      <c r="AV281" s="13" t="s">
        <v>80</v>
      </c>
      <c r="AW281" s="13" t="s">
        <v>33</v>
      </c>
      <c r="AX281" s="13" t="s">
        <v>72</v>
      </c>
      <c r="AY281" s="244" t="s">
        <v>135</v>
      </c>
    </row>
    <row r="282" spans="1:51" s="14" customFormat="1" ht="12">
      <c r="A282" s="14"/>
      <c r="B282" s="245"/>
      <c r="C282" s="246"/>
      <c r="D282" s="236" t="s">
        <v>145</v>
      </c>
      <c r="E282" s="247" t="s">
        <v>19</v>
      </c>
      <c r="F282" s="248" t="s">
        <v>82</v>
      </c>
      <c r="G282" s="246"/>
      <c r="H282" s="249">
        <v>2</v>
      </c>
      <c r="I282" s="250"/>
      <c r="J282" s="246"/>
      <c r="K282" s="246"/>
      <c r="L282" s="251"/>
      <c r="M282" s="252"/>
      <c r="N282" s="253"/>
      <c r="O282" s="253"/>
      <c r="P282" s="253"/>
      <c r="Q282" s="253"/>
      <c r="R282" s="253"/>
      <c r="S282" s="253"/>
      <c r="T282" s="254"/>
      <c r="U282" s="14"/>
      <c r="V282" s="14"/>
      <c r="W282" s="14"/>
      <c r="X282" s="14"/>
      <c r="Y282" s="14"/>
      <c r="Z282" s="14"/>
      <c r="AA282" s="14"/>
      <c r="AB282" s="14"/>
      <c r="AC282" s="14"/>
      <c r="AD282" s="14"/>
      <c r="AE282" s="14"/>
      <c r="AT282" s="255" t="s">
        <v>145</v>
      </c>
      <c r="AU282" s="255" t="s">
        <v>82</v>
      </c>
      <c r="AV282" s="14" t="s">
        <v>82</v>
      </c>
      <c r="AW282" s="14" t="s">
        <v>33</v>
      </c>
      <c r="AX282" s="14" t="s">
        <v>72</v>
      </c>
      <c r="AY282" s="255" t="s">
        <v>135</v>
      </c>
    </row>
    <row r="283" spans="1:51" s="15" customFormat="1" ht="12">
      <c r="A283" s="15"/>
      <c r="B283" s="256"/>
      <c r="C283" s="257"/>
      <c r="D283" s="236" t="s">
        <v>145</v>
      </c>
      <c r="E283" s="258" t="s">
        <v>19</v>
      </c>
      <c r="F283" s="259" t="s">
        <v>147</v>
      </c>
      <c r="G283" s="257"/>
      <c r="H283" s="260">
        <v>2</v>
      </c>
      <c r="I283" s="261"/>
      <c r="J283" s="257"/>
      <c r="K283" s="257"/>
      <c r="L283" s="262"/>
      <c r="M283" s="263"/>
      <c r="N283" s="264"/>
      <c r="O283" s="264"/>
      <c r="P283" s="264"/>
      <c r="Q283" s="264"/>
      <c r="R283" s="264"/>
      <c r="S283" s="264"/>
      <c r="T283" s="265"/>
      <c r="U283" s="15"/>
      <c r="V283" s="15"/>
      <c r="W283" s="15"/>
      <c r="X283" s="15"/>
      <c r="Y283" s="15"/>
      <c r="Z283" s="15"/>
      <c r="AA283" s="15"/>
      <c r="AB283" s="15"/>
      <c r="AC283" s="15"/>
      <c r="AD283" s="15"/>
      <c r="AE283" s="15"/>
      <c r="AT283" s="266" t="s">
        <v>145</v>
      </c>
      <c r="AU283" s="266" t="s">
        <v>82</v>
      </c>
      <c r="AV283" s="15" t="s">
        <v>143</v>
      </c>
      <c r="AW283" s="15" t="s">
        <v>33</v>
      </c>
      <c r="AX283" s="15" t="s">
        <v>80</v>
      </c>
      <c r="AY283" s="266" t="s">
        <v>135</v>
      </c>
    </row>
    <row r="284" spans="1:65" s="2" customFormat="1" ht="16.5" customHeight="1">
      <c r="A284" s="40"/>
      <c r="B284" s="41"/>
      <c r="C284" s="221" t="s">
        <v>440</v>
      </c>
      <c r="D284" s="221" t="s">
        <v>138</v>
      </c>
      <c r="E284" s="222" t="s">
        <v>441</v>
      </c>
      <c r="F284" s="223" t="s">
        <v>442</v>
      </c>
      <c r="G284" s="224" t="s">
        <v>434</v>
      </c>
      <c r="H284" s="225">
        <v>1</v>
      </c>
      <c r="I284" s="226"/>
      <c r="J284" s="227">
        <f>ROUND(I284*H284,2)</f>
        <v>0</v>
      </c>
      <c r="K284" s="223" t="s">
        <v>270</v>
      </c>
      <c r="L284" s="46"/>
      <c r="M284" s="228" t="s">
        <v>19</v>
      </c>
      <c r="N284" s="229" t="s">
        <v>43</v>
      </c>
      <c r="O284" s="86"/>
      <c r="P284" s="230">
        <f>O284*H284</f>
        <v>0</v>
      </c>
      <c r="Q284" s="230">
        <v>0.045</v>
      </c>
      <c r="R284" s="230">
        <f>Q284*H284</f>
        <v>0.045</v>
      </c>
      <c r="S284" s="230">
        <v>0</v>
      </c>
      <c r="T284" s="231">
        <f>S284*H284</f>
        <v>0</v>
      </c>
      <c r="U284" s="40"/>
      <c r="V284" s="40"/>
      <c r="W284" s="40"/>
      <c r="X284" s="40"/>
      <c r="Y284" s="40"/>
      <c r="Z284" s="40"/>
      <c r="AA284" s="40"/>
      <c r="AB284" s="40"/>
      <c r="AC284" s="40"/>
      <c r="AD284" s="40"/>
      <c r="AE284" s="40"/>
      <c r="AR284" s="232" t="s">
        <v>143</v>
      </c>
      <c r="AT284" s="232" t="s">
        <v>138</v>
      </c>
      <c r="AU284" s="232" t="s">
        <v>82</v>
      </c>
      <c r="AY284" s="19" t="s">
        <v>135</v>
      </c>
      <c r="BE284" s="233">
        <f>IF(N284="základní",J284,0)</f>
        <v>0</v>
      </c>
      <c r="BF284" s="233">
        <f>IF(N284="snížená",J284,0)</f>
        <v>0</v>
      </c>
      <c r="BG284" s="233">
        <f>IF(N284="zákl. přenesená",J284,0)</f>
        <v>0</v>
      </c>
      <c r="BH284" s="233">
        <f>IF(N284="sníž. přenesená",J284,0)</f>
        <v>0</v>
      </c>
      <c r="BI284" s="233">
        <f>IF(N284="nulová",J284,0)</f>
        <v>0</v>
      </c>
      <c r="BJ284" s="19" t="s">
        <v>80</v>
      </c>
      <c r="BK284" s="233">
        <f>ROUND(I284*H284,2)</f>
        <v>0</v>
      </c>
      <c r="BL284" s="19" t="s">
        <v>143</v>
      </c>
      <c r="BM284" s="232" t="s">
        <v>443</v>
      </c>
    </row>
    <row r="285" spans="1:51" s="13" customFormat="1" ht="12">
      <c r="A285" s="13"/>
      <c r="B285" s="234"/>
      <c r="C285" s="235"/>
      <c r="D285" s="236" t="s">
        <v>145</v>
      </c>
      <c r="E285" s="237" t="s">
        <v>19</v>
      </c>
      <c r="F285" s="238" t="s">
        <v>146</v>
      </c>
      <c r="G285" s="235"/>
      <c r="H285" s="237" t="s">
        <v>19</v>
      </c>
      <c r="I285" s="239"/>
      <c r="J285" s="235"/>
      <c r="K285" s="235"/>
      <c r="L285" s="240"/>
      <c r="M285" s="241"/>
      <c r="N285" s="242"/>
      <c r="O285" s="242"/>
      <c r="P285" s="242"/>
      <c r="Q285" s="242"/>
      <c r="R285" s="242"/>
      <c r="S285" s="242"/>
      <c r="T285" s="243"/>
      <c r="U285" s="13"/>
      <c r="V285" s="13"/>
      <c r="W285" s="13"/>
      <c r="X285" s="13"/>
      <c r="Y285" s="13"/>
      <c r="Z285" s="13"/>
      <c r="AA285" s="13"/>
      <c r="AB285" s="13"/>
      <c r="AC285" s="13"/>
      <c r="AD285" s="13"/>
      <c r="AE285" s="13"/>
      <c r="AT285" s="244" t="s">
        <v>145</v>
      </c>
      <c r="AU285" s="244" t="s">
        <v>82</v>
      </c>
      <c r="AV285" s="13" t="s">
        <v>80</v>
      </c>
      <c r="AW285" s="13" t="s">
        <v>33</v>
      </c>
      <c r="AX285" s="13" t="s">
        <v>72</v>
      </c>
      <c r="AY285" s="244" t="s">
        <v>135</v>
      </c>
    </row>
    <row r="286" spans="1:51" s="14" customFormat="1" ht="12">
      <c r="A286" s="14"/>
      <c r="B286" s="245"/>
      <c r="C286" s="246"/>
      <c r="D286" s="236" t="s">
        <v>145</v>
      </c>
      <c r="E286" s="247" t="s">
        <v>19</v>
      </c>
      <c r="F286" s="248" t="s">
        <v>80</v>
      </c>
      <c r="G286" s="246"/>
      <c r="H286" s="249">
        <v>1</v>
      </c>
      <c r="I286" s="250"/>
      <c r="J286" s="246"/>
      <c r="K286" s="246"/>
      <c r="L286" s="251"/>
      <c r="M286" s="252"/>
      <c r="N286" s="253"/>
      <c r="O286" s="253"/>
      <c r="P286" s="253"/>
      <c r="Q286" s="253"/>
      <c r="R286" s="253"/>
      <c r="S286" s="253"/>
      <c r="T286" s="254"/>
      <c r="U286" s="14"/>
      <c r="V286" s="14"/>
      <c r="W286" s="14"/>
      <c r="X286" s="14"/>
      <c r="Y286" s="14"/>
      <c r="Z286" s="14"/>
      <c r="AA286" s="14"/>
      <c r="AB286" s="14"/>
      <c r="AC286" s="14"/>
      <c r="AD286" s="14"/>
      <c r="AE286" s="14"/>
      <c r="AT286" s="255" t="s">
        <v>145</v>
      </c>
      <c r="AU286" s="255" t="s">
        <v>82</v>
      </c>
      <c r="AV286" s="14" t="s">
        <v>82</v>
      </c>
      <c r="AW286" s="14" t="s">
        <v>33</v>
      </c>
      <c r="AX286" s="14" t="s">
        <v>72</v>
      </c>
      <c r="AY286" s="255" t="s">
        <v>135</v>
      </c>
    </row>
    <row r="287" spans="1:51" s="15" customFormat="1" ht="12">
      <c r="A287" s="15"/>
      <c r="B287" s="256"/>
      <c r="C287" s="257"/>
      <c r="D287" s="236" t="s">
        <v>145</v>
      </c>
      <c r="E287" s="258" t="s">
        <v>19</v>
      </c>
      <c r="F287" s="259" t="s">
        <v>147</v>
      </c>
      <c r="G287" s="257"/>
      <c r="H287" s="260">
        <v>1</v>
      </c>
      <c r="I287" s="261"/>
      <c r="J287" s="257"/>
      <c r="K287" s="257"/>
      <c r="L287" s="262"/>
      <c r="M287" s="263"/>
      <c r="N287" s="264"/>
      <c r="O287" s="264"/>
      <c r="P287" s="264"/>
      <c r="Q287" s="264"/>
      <c r="R287" s="264"/>
      <c r="S287" s="264"/>
      <c r="T287" s="265"/>
      <c r="U287" s="15"/>
      <c r="V287" s="15"/>
      <c r="W287" s="15"/>
      <c r="X287" s="15"/>
      <c r="Y287" s="15"/>
      <c r="Z287" s="15"/>
      <c r="AA287" s="15"/>
      <c r="AB287" s="15"/>
      <c r="AC287" s="15"/>
      <c r="AD287" s="15"/>
      <c r="AE287" s="15"/>
      <c r="AT287" s="266" t="s">
        <v>145</v>
      </c>
      <c r="AU287" s="266" t="s">
        <v>82</v>
      </c>
      <c r="AV287" s="15" t="s">
        <v>143</v>
      </c>
      <c r="AW287" s="15" t="s">
        <v>33</v>
      </c>
      <c r="AX287" s="15" t="s">
        <v>80</v>
      </c>
      <c r="AY287" s="266" t="s">
        <v>135</v>
      </c>
    </row>
    <row r="288" spans="1:65" s="2" customFormat="1" ht="16.5" customHeight="1">
      <c r="A288" s="40"/>
      <c r="B288" s="41"/>
      <c r="C288" s="221" t="s">
        <v>444</v>
      </c>
      <c r="D288" s="221" t="s">
        <v>138</v>
      </c>
      <c r="E288" s="222" t="s">
        <v>445</v>
      </c>
      <c r="F288" s="223" t="s">
        <v>446</v>
      </c>
      <c r="G288" s="224" t="s">
        <v>141</v>
      </c>
      <c r="H288" s="225">
        <v>2</v>
      </c>
      <c r="I288" s="226"/>
      <c r="J288" s="227">
        <f>ROUND(I288*H288,2)</f>
        <v>0</v>
      </c>
      <c r="K288" s="223" t="s">
        <v>270</v>
      </c>
      <c r="L288" s="46"/>
      <c r="M288" s="228" t="s">
        <v>19</v>
      </c>
      <c r="N288" s="229" t="s">
        <v>43</v>
      </c>
      <c r="O288" s="86"/>
      <c r="P288" s="230">
        <f>O288*H288</f>
        <v>0</v>
      </c>
      <c r="Q288" s="230">
        <v>0.00345</v>
      </c>
      <c r="R288" s="230">
        <f>Q288*H288</f>
        <v>0.0069</v>
      </c>
      <c r="S288" s="230">
        <v>0</v>
      </c>
      <c r="T288" s="231">
        <f>S288*H288</f>
        <v>0</v>
      </c>
      <c r="U288" s="40"/>
      <c r="V288" s="40"/>
      <c r="W288" s="40"/>
      <c r="X288" s="40"/>
      <c r="Y288" s="40"/>
      <c r="Z288" s="40"/>
      <c r="AA288" s="40"/>
      <c r="AB288" s="40"/>
      <c r="AC288" s="40"/>
      <c r="AD288" s="40"/>
      <c r="AE288" s="40"/>
      <c r="AR288" s="232" t="s">
        <v>143</v>
      </c>
      <c r="AT288" s="232" t="s">
        <v>138</v>
      </c>
      <c r="AU288" s="232" t="s">
        <v>82</v>
      </c>
      <c r="AY288" s="19" t="s">
        <v>135</v>
      </c>
      <c r="BE288" s="233">
        <f>IF(N288="základní",J288,0)</f>
        <v>0</v>
      </c>
      <c r="BF288" s="233">
        <f>IF(N288="snížená",J288,0)</f>
        <v>0</v>
      </c>
      <c r="BG288" s="233">
        <f>IF(N288="zákl. přenesená",J288,0)</f>
        <v>0</v>
      </c>
      <c r="BH288" s="233">
        <f>IF(N288="sníž. přenesená",J288,0)</f>
        <v>0</v>
      </c>
      <c r="BI288" s="233">
        <f>IF(N288="nulová",J288,0)</f>
        <v>0</v>
      </c>
      <c r="BJ288" s="19" t="s">
        <v>80</v>
      </c>
      <c r="BK288" s="233">
        <f>ROUND(I288*H288,2)</f>
        <v>0</v>
      </c>
      <c r="BL288" s="19" t="s">
        <v>143</v>
      </c>
      <c r="BM288" s="232" t="s">
        <v>447</v>
      </c>
    </row>
    <row r="289" spans="1:51" s="13" customFormat="1" ht="12">
      <c r="A289" s="13"/>
      <c r="B289" s="234"/>
      <c r="C289" s="235"/>
      <c r="D289" s="236" t="s">
        <v>145</v>
      </c>
      <c r="E289" s="237" t="s">
        <v>19</v>
      </c>
      <c r="F289" s="238" t="s">
        <v>146</v>
      </c>
      <c r="G289" s="235"/>
      <c r="H289" s="237" t="s">
        <v>19</v>
      </c>
      <c r="I289" s="239"/>
      <c r="J289" s="235"/>
      <c r="K289" s="235"/>
      <c r="L289" s="240"/>
      <c r="M289" s="241"/>
      <c r="N289" s="242"/>
      <c r="O289" s="242"/>
      <c r="P289" s="242"/>
      <c r="Q289" s="242"/>
      <c r="R289" s="242"/>
      <c r="S289" s="242"/>
      <c r="T289" s="243"/>
      <c r="U289" s="13"/>
      <c r="V289" s="13"/>
      <c r="W289" s="13"/>
      <c r="X289" s="13"/>
      <c r="Y289" s="13"/>
      <c r="Z289" s="13"/>
      <c r="AA289" s="13"/>
      <c r="AB289" s="13"/>
      <c r="AC289" s="13"/>
      <c r="AD289" s="13"/>
      <c r="AE289" s="13"/>
      <c r="AT289" s="244" t="s">
        <v>145</v>
      </c>
      <c r="AU289" s="244" t="s">
        <v>82</v>
      </c>
      <c r="AV289" s="13" t="s">
        <v>80</v>
      </c>
      <c r="AW289" s="13" t="s">
        <v>33</v>
      </c>
      <c r="AX289" s="13" t="s">
        <v>72</v>
      </c>
      <c r="AY289" s="244" t="s">
        <v>135</v>
      </c>
    </row>
    <row r="290" spans="1:51" s="14" customFormat="1" ht="12">
      <c r="A290" s="14"/>
      <c r="B290" s="245"/>
      <c r="C290" s="246"/>
      <c r="D290" s="236" t="s">
        <v>145</v>
      </c>
      <c r="E290" s="247" t="s">
        <v>19</v>
      </c>
      <c r="F290" s="248" t="s">
        <v>82</v>
      </c>
      <c r="G290" s="246"/>
      <c r="H290" s="249">
        <v>2</v>
      </c>
      <c r="I290" s="250"/>
      <c r="J290" s="246"/>
      <c r="K290" s="246"/>
      <c r="L290" s="251"/>
      <c r="M290" s="252"/>
      <c r="N290" s="253"/>
      <c r="O290" s="253"/>
      <c r="P290" s="253"/>
      <c r="Q290" s="253"/>
      <c r="R290" s="253"/>
      <c r="S290" s="253"/>
      <c r="T290" s="254"/>
      <c r="U290" s="14"/>
      <c r="V290" s="14"/>
      <c r="W290" s="14"/>
      <c r="X290" s="14"/>
      <c r="Y290" s="14"/>
      <c r="Z290" s="14"/>
      <c r="AA290" s="14"/>
      <c r="AB290" s="14"/>
      <c r="AC290" s="14"/>
      <c r="AD290" s="14"/>
      <c r="AE290" s="14"/>
      <c r="AT290" s="255" t="s">
        <v>145</v>
      </c>
      <c r="AU290" s="255" t="s">
        <v>82</v>
      </c>
      <c r="AV290" s="14" t="s">
        <v>82</v>
      </c>
      <c r="AW290" s="14" t="s">
        <v>33</v>
      </c>
      <c r="AX290" s="14" t="s">
        <v>80</v>
      </c>
      <c r="AY290" s="255" t="s">
        <v>135</v>
      </c>
    </row>
    <row r="291" spans="1:51" s="15" customFormat="1" ht="12">
      <c r="A291" s="15"/>
      <c r="B291" s="256"/>
      <c r="C291" s="257"/>
      <c r="D291" s="236" t="s">
        <v>145</v>
      </c>
      <c r="E291" s="258" t="s">
        <v>19</v>
      </c>
      <c r="F291" s="259" t="s">
        <v>147</v>
      </c>
      <c r="G291" s="257"/>
      <c r="H291" s="260">
        <v>2</v>
      </c>
      <c r="I291" s="261"/>
      <c r="J291" s="257"/>
      <c r="K291" s="257"/>
      <c r="L291" s="262"/>
      <c r="M291" s="263"/>
      <c r="N291" s="264"/>
      <c r="O291" s="264"/>
      <c r="P291" s="264"/>
      <c r="Q291" s="264"/>
      <c r="R291" s="264"/>
      <c r="S291" s="264"/>
      <c r="T291" s="265"/>
      <c r="U291" s="15"/>
      <c r="V291" s="15"/>
      <c r="W291" s="15"/>
      <c r="X291" s="15"/>
      <c r="Y291" s="15"/>
      <c r="Z291" s="15"/>
      <c r="AA291" s="15"/>
      <c r="AB291" s="15"/>
      <c r="AC291" s="15"/>
      <c r="AD291" s="15"/>
      <c r="AE291" s="15"/>
      <c r="AT291" s="266" t="s">
        <v>145</v>
      </c>
      <c r="AU291" s="266" t="s">
        <v>82</v>
      </c>
      <c r="AV291" s="15" t="s">
        <v>143</v>
      </c>
      <c r="AW291" s="15" t="s">
        <v>33</v>
      </c>
      <c r="AX291" s="15" t="s">
        <v>72</v>
      </c>
      <c r="AY291" s="266" t="s">
        <v>135</v>
      </c>
    </row>
    <row r="292" spans="1:65" s="2" customFormat="1" ht="21.75" customHeight="1">
      <c r="A292" s="40"/>
      <c r="B292" s="41"/>
      <c r="C292" s="221" t="s">
        <v>448</v>
      </c>
      <c r="D292" s="221" t="s">
        <v>138</v>
      </c>
      <c r="E292" s="222" t="s">
        <v>449</v>
      </c>
      <c r="F292" s="223" t="s">
        <v>450</v>
      </c>
      <c r="G292" s="224" t="s">
        <v>174</v>
      </c>
      <c r="H292" s="225">
        <v>7.92</v>
      </c>
      <c r="I292" s="226"/>
      <c r="J292" s="227">
        <f>ROUND(I292*H292,2)</f>
        <v>0</v>
      </c>
      <c r="K292" s="223" t="s">
        <v>142</v>
      </c>
      <c r="L292" s="46"/>
      <c r="M292" s="228" t="s">
        <v>19</v>
      </c>
      <c r="N292" s="229" t="s">
        <v>43</v>
      </c>
      <c r="O292" s="86"/>
      <c r="P292" s="230">
        <f>O292*H292</f>
        <v>0</v>
      </c>
      <c r="Q292" s="230">
        <v>0</v>
      </c>
      <c r="R292" s="230">
        <f>Q292*H292</f>
        <v>0</v>
      </c>
      <c r="S292" s="230">
        <v>0</v>
      </c>
      <c r="T292" s="231">
        <f>S292*H292</f>
        <v>0</v>
      </c>
      <c r="U292" s="40"/>
      <c r="V292" s="40"/>
      <c r="W292" s="40"/>
      <c r="X292" s="40"/>
      <c r="Y292" s="40"/>
      <c r="Z292" s="40"/>
      <c r="AA292" s="40"/>
      <c r="AB292" s="40"/>
      <c r="AC292" s="40"/>
      <c r="AD292" s="40"/>
      <c r="AE292" s="40"/>
      <c r="AR292" s="232" t="s">
        <v>451</v>
      </c>
      <c r="AT292" s="232" t="s">
        <v>138</v>
      </c>
      <c r="AU292" s="232" t="s">
        <v>82</v>
      </c>
      <c r="AY292" s="19" t="s">
        <v>135</v>
      </c>
      <c r="BE292" s="233">
        <f>IF(N292="základní",J292,0)</f>
        <v>0</v>
      </c>
      <c r="BF292" s="233">
        <f>IF(N292="snížená",J292,0)</f>
        <v>0</v>
      </c>
      <c r="BG292" s="233">
        <f>IF(N292="zákl. přenesená",J292,0)</f>
        <v>0</v>
      </c>
      <c r="BH292" s="233">
        <f>IF(N292="sníž. přenesená",J292,0)</f>
        <v>0</v>
      </c>
      <c r="BI292" s="233">
        <f>IF(N292="nulová",J292,0)</f>
        <v>0</v>
      </c>
      <c r="BJ292" s="19" t="s">
        <v>80</v>
      </c>
      <c r="BK292" s="233">
        <f>ROUND(I292*H292,2)</f>
        <v>0</v>
      </c>
      <c r="BL292" s="19" t="s">
        <v>451</v>
      </c>
      <c r="BM292" s="232" t="s">
        <v>452</v>
      </c>
    </row>
    <row r="293" spans="1:47" s="2" customFormat="1" ht="12">
      <c r="A293" s="40"/>
      <c r="B293" s="41"/>
      <c r="C293" s="42"/>
      <c r="D293" s="236" t="s">
        <v>160</v>
      </c>
      <c r="E293" s="42"/>
      <c r="F293" s="267" t="s">
        <v>453</v>
      </c>
      <c r="G293" s="42"/>
      <c r="H293" s="42"/>
      <c r="I293" s="139"/>
      <c r="J293" s="42"/>
      <c r="K293" s="42"/>
      <c r="L293" s="46"/>
      <c r="M293" s="268"/>
      <c r="N293" s="269"/>
      <c r="O293" s="86"/>
      <c r="P293" s="86"/>
      <c r="Q293" s="86"/>
      <c r="R293" s="86"/>
      <c r="S293" s="86"/>
      <c r="T293" s="87"/>
      <c r="U293" s="40"/>
      <c r="V293" s="40"/>
      <c r="W293" s="40"/>
      <c r="X293" s="40"/>
      <c r="Y293" s="40"/>
      <c r="Z293" s="40"/>
      <c r="AA293" s="40"/>
      <c r="AB293" s="40"/>
      <c r="AC293" s="40"/>
      <c r="AD293" s="40"/>
      <c r="AE293" s="40"/>
      <c r="AT293" s="19" t="s">
        <v>160</v>
      </c>
      <c r="AU293" s="19" t="s">
        <v>82</v>
      </c>
    </row>
    <row r="294" spans="1:65" s="2" customFormat="1" ht="21.75" customHeight="1">
      <c r="A294" s="40"/>
      <c r="B294" s="41"/>
      <c r="C294" s="221" t="s">
        <v>454</v>
      </c>
      <c r="D294" s="221" t="s">
        <v>138</v>
      </c>
      <c r="E294" s="222" t="s">
        <v>455</v>
      </c>
      <c r="F294" s="223" t="s">
        <v>456</v>
      </c>
      <c r="G294" s="224" t="s">
        <v>174</v>
      </c>
      <c r="H294" s="225">
        <v>14.012</v>
      </c>
      <c r="I294" s="226"/>
      <c r="J294" s="227">
        <f>ROUND(I294*H294,2)</f>
        <v>0</v>
      </c>
      <c r="K294" s="223" t="s">
        <v>142</v>
      </c>
      <c r="L294" s="46"/>
      <c r="M294" s="228" t="s">
        <v>19</v>
      </c>
      <c r="N294" s="229" t="s">
        <v>43</v>
      </c>
      <c r="O294" s="86"/>
      <c r="P294" s="230">
        <f>O294*H294</f>
        <v>0</v>
      </c>
      <c r="Q294" s="230">
        <v>0</v>
      </c>
      <c r="R294" s="230">
        <f>Q294*H294</f>
        <v>0</v>
      </c>
      <c r="S294" s="230">
        <v>0</v>
      </c>
      <c r="T294" s="231">
        <f>S294*H294</f>
        <v>0</v>
      </c>
      <c r="U294" s="40"/>
      <c r="V294" s="40"/>
      <c r="W294" s="40"/>
      <c r="X294" s="40"/>
      <c r="Y294" s="40"/>
      <c r="Z294" s="40"/>
      <c r="AA294" s="40"/>
      <c r="AB294" s="40"/>
      <c r="AC294" s="40"/>
      <c r="AD294" s="40"/>
      <c r="AE294" s="40"/>
      <c r="AR294" s="232" t="s">
        <v>199</v>
      </c>
      <c r="AT294" s="232" t="s">
        <v>138</v>
      </c>
      <c r="AU294" s="232" t="s">
        <v>82</v>
      </c>
      <c r="AY294" s="19" t="s">
        <v>135</v>
      </c>
      <c r="BE294" s="233">
        <f>IF(N294="základní",J294,0)</f>
        <v>0</v>
      </c>
      <c r="BF294" s="233">
        <f>IF(N294="snížená",J294,0)</f>
        <v>0</v>
      </c>
      <c r="BG294" s="233">
        <f>IF(N294="zákl. přenesená",J294,0)</f>
        <v>0</v>
      </c>
      <c r="BH294" s="233">
        <f>IF(N294="sníž. přenesená",J294,0)</f>
        <v>0</v>
      </c>
      <c r="BI294" s="233">
        <f>IF(N294="nulová",J294,0)</f>
        <v>0</v>
      </c>
      <c r="BJ294" s="19" t="s">
        <v>80</v>
      </c>
      <c r="BK294" s="233">
        <f>ROUND(I294*H294,2)</f>
        <v>0</v>
      </c>
      <c r="BL294" s="19" t="s">
        <v>199</v>
      </c>
      <c r="BM294" s="232" t="s">
        <v>457</v>
      </c>
    </row>
    <row r="295" spans="1:47" s="2" customFormat="1" ht="12">
      <c r="A295" s="40"/>
      <c r="B295" s="41"/>
      <c r="C295" s="42"/>
      <c r="D295" s="236" t="s">
        <v>160</v>
      </c>
      <c r="E295" s="42"/>
      <c r="F295" s="267" t="s">
        <v>458</v>
      </c>
      <c r="G295" s="42"/>
      <c r="H295" s="42"/>
      <c r="I295" s="139"/>
      <c r="J295" s="42"/>
      <c r="K295" s="42"/>
      <c r="L295" s="46"/>
      <c r="M295" s="268"/>
      <c r="N295" s="269"/>
      <c r="O295" s="86"/>
      <c r="P295" s="86"/>
      <c r="Q295" s="86"/>
      <c r="R295" s="86"/>
      <c r="S295" s="86"/>
      <c r="T295" s="87"/>
      <c r="U295" s="40"/>
      <c r="V295" s="40"/>
      <c r="W295" s="40"/>
      <c r="X295" s="40"/>
      <c r="Y295" s="40"/>
      <c r="Z295" s="40"/>
      <c r="AA295" s="40"/>
      <c r="AB295" s="40"/>
      <c r="AC295" s="40"/>
      <c r="AD295" s="40"/>
      <c r="AE295" s="40"/>
      <c r="AT295" s="19" t="s">
        <v>160</v>
      </c>
      <c r="AU295" s="19" t="s">
        <v>82</v>
      </c>
    </row>
    <row r="296" spans="1:63" s="12" customFormat="1" ht="22.8" customHeight="1">
      <c r="A296" s="12"/>
      <c r="B296" s="205"/>
      <c r="C296" s="206"/>
      <c r="D296" s="207" t="s">
        <v>71</v>
      </c>
      <c r="E296" s="219" t="s">
        <v>459</v>
      </c>
      <c r="F296" s="219" t="s">
        <v>460</v>
      </c>
      <c r="G296" s="206"/>
      <c r="H296" s="206"/>
      <c r="I296" s="209"/>
      <c r="J296" s="220">
        <f>BK296</f>
        <v>0</v>
      </c>
      <c r="K296" s="206"/>
      <c r="L296" s="211"/>
      <c r="M296" s="212"/>
      <c r="N296" s="213"/>
      <c r="O296" s="213"/>
      <c r="P296" s="214">
        <f>SUM(P297:P360)</f>
        <v>0</v>
      </c>
      <c r="Q296" s="213"/>
      <c r="R296" s="214">
        <f>SUM(R297:R360)</f>
        <v>9.85568</v>
      </c>
      <c r="S296" s="213"/>
      <c r="T296" s="215">
        <f>SUM(T297:T360)</f>
        <v>3.2808600000000006</v>
      </c>
      <c r="U296" s="12"/>
      <c r="V296" s="12"/>
      <c r="W296" s="12"/>
      <c r="X296" s="12"/>
      <c r="Y296" s="12"/>
      <c r="Z296" s="12"/>
      <c r="AA296" s="12"/>
      <c r="AB296" s="12"/>
      <c r="AC296" s="12"/>
      <c r="AD296" s="12"/>
      <c r="AE296" s="12"/>
      <c r="AR296" s="216" t="s">
        <v>82</v>
      </c>
      <c r="AT296" s="217" t="s">
        <v>71</v>
      </c>
      <c r="AU296" s="217" t="s">
        <v>80</v>
      </c>
      <c r="AY296" s="216" t="s">
        <v>135</v>
      </c>
      <c r="BK296" s="218">
        <f>SUM(BK297:BK360)</f>
        <v>0</v>
      </c>
    </row>
    <row r="297" spans="1:65" s="2" customFormat="1" ht="212.25" customHeight="1">
      <c r="A297" s="40"/>
      <c r="B297" s="41"/>
      <c r="C297" s="221" t="s">
        <v>461</v>
      </c>
      <c r="D297" s="221" t="s">
        <v>138</v>
      </c>
      <c r="E297" s="222" t="s">
        <v>462</v>
      </c>
      <c r="F297" s="223" t="s">
        <v>463</v>
      </c>
      <c r="G297" s="224" t="s">
        <v>141</v>
      </c>
      <c r="H297" s="225">
        <v>1</v>
      </c>
      <c r="I297" s="226"/>
      <c r="J297" s="227">
        <f>ROUND(I297*H297,2)</f>
        <v>0</v>
      </c>
      <c r="K297" s="223" t="s">
        <v>270</v>
      </c>
      <c r="L297" s="46"/>
      <c r="M297" s="228" t="s">
        <v>19</v>
      </c>
      <c r="N297" s="229" t="s">
        <v>43</v>
      </c>
      <c r="O297" s="86"/>
      <c r="P297" s="230">
        <f>O297*H297</f>
        <v>0</v>
      </c>
      <c r="Q297" s="230">
        <v>0.132</v>
      </c>
      <c r="R297" s="230">
        <f>Q297*H297</f>
        <v>0.132</v>
      </c>
      <c r="S297" s="230">
        <v>0</v>
      </c>
      <c r="T297" s="231">
        <f>S297*H297</f>
        <v>0</v>
      </c>
      <c r="U297" s="40"/>
      <c r="V297" s="40"/>
      <c r="W297" s="40"/>
      <c r="X297" s="40"/>
      <c r="Y297" s="40"/>
      <c r="Z297" s="40"/>
      <c r="AA297" s="40"/>
      <c r="AB297" s="40"/>
      <c r="AC297" s="40"/>
      <c r="AD297" s="40"/>
      <c r="AE297" s="40"/>
      <c r="AR297" s="232" t="s">
        <v>199</v>
      </c>
      <c r="AT297" s="232" t="s">
        <v>138</v>
      </c>
      <c r="AU297" s="232" t="s">
        <v>82</v>
      </c>
      <c r="AY297" s="19" t="s">
        <v>135</v>
      </c>
      <c r="BE297" s="233">
        <f>IF(N297="základní",J297,0)</f>
        <v>0</v>
      </c>
      <c r="BF297" s="233">
        <f>IF(N297="snížená",J297,0)</f>
        <v>0</v>
      </c>
      <c r="BG297" s="233">
        <f>IF(N297="zákl. přenesená",J297,0)</f>
        <v>0</v>
      </c>
      <c r="BH297" s="233">
        <f>IF(N297="sníž. přenesená",J297,0)</f>
        <v>0</v>
      </c>
      <c r="BI297" s="233">
        <f>IF(N297="nulová",J297,0)</f>
        <v>0</v>
      </c>
      <c r="BJ297" s="19" t="s">
        <v>80</v>
      </c>
      <c r="BK297" s="233">
        <f>ROUND(I297*H297,2)</f>
        <v>0</v>
      </c>
      <c r="BL297" s="19" t="s">
        <v>199</v>
      </c>
      <c r="BM297" s="232" t="s">
        <v>464</v>
      </c>
    </row>
    <row r="298" spans="1:51" s="13" customFormat="1" ht="12">
      <c r="A298" s="13"/>
      <c r="B298" s="234"/>
      <c r="C298" s="235"/>
      <c r="D298" s="236" t="s">
        <v>145</v>
      </c>
      <c r="E298" s="237" t="s">
        <v>19</v>
      </c>
      <c r="F298" s="238" t="s">
        <v>146</v>
      </c>
      <c r="G298" s="235"/>
      <c r="H298" s="237" t="s">
        <v>19</v>
      </c>
      <c r="I298" s="239"/>
      <c r="J298" s="235"/>
      <c r="K298" s="235"/>
      <c r="L298" s="240"/>
      <c r="M298" s="241"/>
      <c r="N298" s="242"/>
      <c r="O298" s="242"/>
      <c r="P298" s="242"/>
      <c r="Q298" s="242"/>
      <c r="R298" s="242"/>
      <c r="S298" s="242"/>
      <c r="T298" s="243"/>
      <c r="U298" s="13"/>
      <c r="V298" s="13"/>
      <c r="W298" s="13"/>
      <c r="X298" s="13"/>
      <c r="Y298" s="13"/>
      <c r="Z298" s="13"/>
      <c r="AA298" s="13"/>
      <c r="AB298" s="13"/>
      <c r="AC298" s="13"/>
      <c r="AD298" s="13"/>
      <c r="AE298" s="13"/>
      <c r="AT298" s="244" t="s">
        <v>145</v>
      </c>
      <c r="AU298" s="244" t="s">
        <v>82</v>
      </c>
      <c r="AV298" s="13" t="s">
        <v>80</v>
      </c>
      <c r="AW298" s="13" t="s">
        <v>33</v>
      </c>
      <c r="AX298" s="13" t="s">
        <v>72</v>
      </c>
      <c r="AY298" s="244" t="s">
        <v>135</v>
      </c>
    </row>
    <row r="299" spans="1:51" s="14" customFormat="1" ht="12">
      <c r="A299" s="14"/>
      <c r="B299" s="245"/>
      <c r="C299" s="246"/>
      <c r="D299" s="236" t="s">
        <v>145</v>
      </c>
      <c r="E299" s="247" t="s">
        <v>19</v>
      </c>
      <c r="F299" s="248" t="s">
        <v>80</v>
      </c>
      <c r="G299" s="246"/>
      <c r="H299" s="249">
        <v>1</v>
      </c>
      <c r="I299" s="250"/>
      <c r="J299" s="246"/>
      <c r="K299" s="246"/>
      <c r="L299" s="251"/>
      <c r="M299" s="252"/>
      <c r="N299" s="253"/>
      <c r="O299" s="253"/>
      <c r="P299" s="253"/>
      <c r="Q299" s="253"/>
      <c r="R299" s="253"/>
      <c r="S299" s="253"/>
      <c r="T299" s="254"/>
      <c r="U299" s="14"/>
      <c r="V299" s="14"/>
      <c r="W299" s="14"/>
      <c r="X299" s="14"/>
      <c r="Y299" s="14"/>
      <c r="Z299" s="14"/>
      <c r="AA299" s="14"/>
      <c r="AB299" s="14"/>
      <c r="AC299" s="14"/>
      <c r="AD299" s="14"/>
      <c r="AE299" s="14"/>
      <c r="AT299" s="255" t="s">
        <v>145</v>
      </c>
      <c r="AU299" s="255" t="s">
        <v>82</v>
      </c>
      <c r="AV299" s="14" t="s">
        <v>82</v>
      </c>
      <c r="AW299" s="14" t="s">
        <v>33</v>
      </c>
      <c r="AX299" s="14" t="s">
        <v>72</v>
      </c>
      <c r="AY299" s="255" t="s">
        <v>135</v>
      </c>
    </row>
    <row r="300" spans="1:51" s="15" customFormat="1" ht="12">
      <c r="A300" s="15"/>
      <c r="B300" s="256"/>
      <c r="C300" s="257"/>
      <c r="D300" s="236" t="s">
        <v>145</v>
      </c>
      <c r="E300" s="258" t="s">
        <v>19</v>
      </c>
      <c r="F300" s="259" t="s">
        <v>147</v>
      </c>
      <c r="G300" s="257"/>
      <c r="H300" s="260">
        <v>1</v>
      </c>
      <c r="I300" s="261"/>
      <c r="J300" s="257"/>
      <c r="K300" s="257"/>
      <c r="L300" s="262"/>
      <c r="M300" s="263"/>
      <c r="N300" s="264"/>
      <c r="O300" s="264"/>
      <c r="P300" s="264"/>
      <c r="Q300" s="264"/>
      <c r="R300" s="264"/>
      <c r="S300" s="264"/>
      <c r="T300" s="265"/>
      <c r="U300" s="15"/>
      <c r="V300" s="15"/>
      <c r="W300" s="15"/>
      <c r="X300" s="15"/>
      <c r="Y300" s="15"/>
      <c r="Z300" s="15"/>
      <c r="AA300" s="15"/>
      <c r="AB300" s="15"/>
      <c r="AC300" s="15"/>
      <c r="AD300" s="15"/>
      <c r="AE300" s="15"/>
      <c r="AT300" s="266" t="s">
        <v>145</v>
      </c>
      <c r="AU300" s="266" t="s">
        <v>82</v>
      </c>
      <c r="AV300" s="15" t="s">
        <v>143</v>
      </c>
      <c r="AW300" s="15" t="s">
        <v>33</v>
      </c>
      <c r="AX300" s="15" t="s">
        <v>80</v>
      </c>
      <c r="AY300" s="266" t="s">
        <v>135</v>
      </c>
    </row>
    <row r="301" spans="1:65" s="2" customFormat="1" ht="16.5" customHeight="1">
      <c r="A301" s="40"/>
      <c r="B301" s="41"/>
      <c r="C301" s="221" t="s">
        <v>465</v>
      </c>
      <c r="D301" s="221" t="s">
        <v>138</v>
      </c>
      <c r="E301" s="222" t="s">
        <v>466</v>
      </c>
      <c r="F301" s="223" t="s">
        <v>467</v>
      </c>
      <c r="G301" s="224" t="s">
        <v>220</v>
      </c>
      <c r="H301" s="225">
        <v>10</v>
      </c>
      <c r="I301" s="226"/>
      <c r="J301" s="227">
        <f>ROUND(I301*H301,2)</f>
        <v>0</v>
      </c>
      <c r="K301" s="223" t="s">
        <v>468</v>
      </c>
      <c r="L301" s="46"/>
      <c r="M301" s="228" t="s">
        <v>19</v>
      </c>
      <c r="N301" s="229" t="s">
        <v>43</v>
      </c>
      <c r="O301" s="86"/>
      <c r="P301" s="230">
        <f>O301*H301</f>
        <v>0</v>
      </c>
      <c r="Q301" s="230">
        <v>0</v>
      </c>
      <c r="R301" s="230">
        <f>Q301*H301</f>
        <v>0</v>
      </c>
      <c r="S301" s="230">
        <v>0.27689</v>
      </c>
      <c r="T301" s="231">
        <f>S301*H301</f>
        <v>2.7689000000000004</v>
      </c>
      <c r="U301" s="40"/>
      <c r="V301" s="40"/>
      <c r="W301" s="40"/>
      <c r="X301" s="40"/>
      <c r="Y301" s="40"/>
      <c r="Z301" s="40"/>
      <c r="AA301" s="40"/>
      <c r="AB301" s="40"/>
      <c r="AC301" s="40"/>
      <c r="AD301" s="40"/>
      <c r="AE301" s="40"/>
      <c r="AR301" s="232" t="s">
        <v>199</v>
      </c>
      <c r="AT301" s="232" t="s">
        <v>138</v>
      </c>
      <c r="AU301" s="232" t="s">
        <v>82</v>
      </c>
      <c r="AY301" s="19" t="s">
        <v>135</v>
      </c>
      <c r="BE301" s="233">
        <f>IF(N301="základní",J301,0)</f>
        <v>0</v>
      </c>
      <c r="BF301" s="233">
        <f>IF(N301="snížená",J301,0)</f>
        <v>0</v>
      </c>
      <c r="BG301" s="233">
        <f>IF(N301="zákl. přenesená",J301,0)</f>
        <v>0</v>
      </c>
      <c r="BH301" s="233">
        <f>IF(N301="sníž. přenesená",J301,0)</f>
        <v>0</v>
      </c>
      <c r="BI301" s="233">
        <f>IF(N301="nulová",J301,0)</f>
        <v>0</v>
      </c>
      <c r="BJ301" s="19" t="s">
        <v>80</v>
      </c>
      <c r="BK301" s="233">
        <f>ROUND(I301*H301,2)</f>
        <v>0</v>
      </c>
      <c r="BL301" s="19" t="s">
        <v>199</v>
      </c>
      <c r="BM301" s="232" t="s">
        <v>469</v>
      </c>
    </row>
    <row r="302" spans="1:47" s="2" customFormat="1" ht="12">
      <c r="A302" s="40"/>
      <c r="B302" s="41"/>
      <c r="C302" s="42"/>
      <c r="D302" s="236" t="s">
        <v>160</v>
      </c>
      <c r="E302" s="42"/>
      <c r="F302" s="267" t="s">
        <v>470</v>
      </c>
      <c r="G302" s="42"/>
      <c r="H302" s="42"/>
      <c r="I302" s="139"/>
      <c r="J302" s="42"/>
      <c r="K302" s="42"/>
      <c r="L302" s="46"/>
      <c r="M302" s="268"/>
      <c r="N302" s="269"/>
      <c r="O302" s="86"/>
      <c r="P302" s="86"/>
      <c r="Q302" s="86"/>
      <c r="R302" s="86"/>
      <c r="S302" s="86"/>
      <c r="T302" s="87"/>
      <c r="U302" s="40"/>
      <c r="V302" s="40"/>
      <c r="W302" s="40"/>
      <c r="X302" s="40"/>
      <c r="Y302" s="40"/>
      <c r="Z302" s="40"/>
      <c r="AA302" s="40"/>
      <c r="AB302" s="40"/>
      <c r="AC302" s="40"/>
      <c r="AD302" s="40"/>
      <c r="AE302" s="40"/>
      <c r="AT302" s="19" t="s">
        <v>160</v>
      </c>
      <c r="AU302" s="19" t="s">
        <v>82</v>
      </c>
    </row>
    <row r="303" spans="1:51" s="13" customFormat="1" ht="12">
      <c r="A303" s="13"/>
      <c r="B303" s="234"/>
      <c r="C303" s="235"/>
      <c r="D303" s="236" t="s">
        <v>145</v>
      </c>
      <c r="E303" s="237" t="s">
        <v>19</v>
      </c>
      <c r="F303" s="238" t="s">
        <v>146</v>
      </c>
      <c r="G303" s="235"/>
      <c r="H303" s="237" t="s">
        <v>19</v>
      </c>
      <c r="I303" s="239"/>
      <c r="J303" s="235"/>
      <c r="K303" s="235"/>
      <c r="L303" s="240"/>
      <c r="M303" s="241"/>
      <c r="N303" s="242"/>
      <c r="O303" s="242"/>
      <c r="P303" s="242"/>
      <c r="Q303" s="242"/>
      <c r="R303" s="242"/>
      <c r="S303" s="242"/>
      <c r="T303" s="243"/>
      <c r="U303" s="13"/>
      <c r="V303" s="13"/>
      <c r="W303" s="13"/>
      <c r="X303" s="13"/>
      <c r="Y303" s="13"/>
      <c r="Z303" s="13"/>
      <c r="AA303" s="13"/>
      <c r="AB303" s="13"/>
      <c r="AC303" s="13"/>
      <c r="AD303" s="13"/>
      <c r="AE303" s="13"/>
      <c r="AT303" s="244" t="s">
        <v>145</v>
      </c>
      <c r="AU303" s="244" t="s">
        <v>82</v>
      </c>
      <c r="AV303" s="13" t="s">
        <v>80</v>
      </c>
      <c r="AW303" s="13" t="s">
        <v>33</v>
      </c>
      <c r="AX303" s="13" t="s">
        <v>72</v>
      </c>
      <c r="AY303" s="244" t="s">
        <v>135</v>
      </c>
    </row>
    <row r="304" spans="1:51" s="14" customFormat="1" ht="12">
      <c r="A304" s="14"/>
      <c r="B304" s="245"/>
      <c r="C304" s="246"/>
      <c r="D304" s="236" t="s">
        <v>145</v>
      </c>
      <c r="E304" s="247" t="s">
        <v>19</v>
      </c>
      <c r="F304" s="248" t="s">
        <v>471</v>
      </c>
      <c r="G304" s="246"/>
      <c r="H304" s="249">
        <v>10</v>
      </c>
      <c r="I304" s="250"/>
      <c r="J304" s="246"/>
      <c r="K304" s="246"/>
      <c r="L304" s="251"/>
      <c r="M304" s="252"/>
      <c r="N304" s="253"/>
      <c r="O304" s="253"/>
      <c r="P304" s="253"/>
      <c r="Q304" s="253"/>
      <c r="R304" s="253"/>
      <c r="S304" s="253"/>
      <c r="T304" s="254"/>
      <c r="U304" s="14"/>
      <c r="V304" s="14"/>
      <c r="W304" s="14"/>
      <c r="X304" s="14"/>
      <c r="Y304" s="14"/>
      <c r="Z304" s="14"/>
      <c r="AA304" s="14"/>
      <c r="AB304" s="14"/>
      <c r="AC304" s="14"/>
      <c r="AD304" s="14"/>
      <c r="AE304" s="14"/>
      <c r="AT304" s="255" t="s">
        <v>145</v>
      </c>
      <c r="AU304" s="255" t="s">
        <v>82</v>
      </c>
      <c r="AV304" s="14" t="s">
        <v>82</v>
      </c>
      <c r="AW304" s="14" t="s">
        <v>33</v>
      </c>
      <c r="AX304" s="14" t="s">
        <v>72</v>
      </c>
      <c r="AY304" s="255" t="s">
        <v>135</v>
      </c>
    </row>
    <row r="305" spans="1:51" s="15" customFormat="1" ht="12">
      <c r="A305" s="15"/>
      <c r="B305" s="256"/>
      <c r="C305" s="257"/>
      <c r="D305" s="236" t="s">
        <v>145</v>
      </c>
      <c r="E305" s="258" t="s">
        <v>19</v>
      </c>
      <c r="F305" s="259" t="s">
        <v>147</v>
      </c>
      <c r="G305" s="257"/>
      <c r="H305" s="260">
        <v>10</v>
      </c>
      <c r="I305" s="261"/>
      <c r="J305" s="257"/>
      <c r="K305" s="257"/>
      <c r="L305" s="262"/>
      <c r="M305" s="263"/>
      <c r="N305" s="264"/>
      <c r="O305" s="264"/>
      <c r="P305" s="264"/>
      <c r="Q305" s="264"/>
      <c r="R305" s="264"/>
      <c r="S305" s="264"/>
      <c r="T305" s="265"/>
      <c r="U305" s="15"/>
      <c r="V305" s="15"/>
      <c r="W305" s="15"/>
      <c r="X305" s="15"/>
      <c r="Y305" s="15"/>
      <c r="Z305" s="15"/>
      <c r="AA305" s="15"/>
      <c r="AB305" s="15"/>
      <c r="AC305" s="15"/>
      <c r="AD305" s="15"/>
      <c r="AE305" s="15"/>
      <c r="AT305" s="266" t="s">
        <v>145</v>
      </c>
      <c r="AU305" s="266" t="s">
        <v>82</v>
      </c>
      <c r="AV305" s="15" t="s">
        <v>143</v>
      </c>
      <c r="AW305" s="15" t="s">
        <v>33</v>
      </c>
      <c r="AX305" s="15" t="s">
        <v>80</v>
      </c>
      <c r="AY305" s="266" t="s">
        <v>135</v>
      </c>
    </row>
    <row r="306" spans="1:65" s="2" customFormat="1" ht="16.5" customHeight="1">
      <c r="A306" s="40"/>
      <c r="B306" s="41"/>
      <c r="C306" s="221" t="s">
        <v>472</v>
      </c>
      <c r="D306" s="221" t="s">
        <v>138</v>
      </c>
      <c r="E306" s="222" t="s">
        <v>473</v>
      </c>
      <c r="F306" s="223" t="s">
        <v>474</v>
      </c>
      <c r="G306" s="224" t="s">
        <v>434</v>
      </c>
      <c r="H306" s="225">
        <v>60</v>
      </c>
      <c r="I306" s="226"/>
      <c r="J306" s="227">
        <f>ROUND(I306*H306,2)</f>
        <v>0</v>
      </c>
      <c r="K306" s="223" t="s">
        <v>142</v>
      </c>
      <c r="L306" s="46"/>
      <c r="M306" s="228" t="s">
        <v>19</v>
      </c>
      <c r="N306" s="229" t="s">
        <v>43</v>
      </c>
      <c r="O306" s="86"/>
      <c r="P306" s="230">
        <f>O306*H306</f>
        <v>0</v>
      </c>
      <c r="Q306" s="230">
        <v>0.00113</v>
      </c>
      <c r="R306" s="230">
        <f>Q306*H306</f>
        <v>0.0678</v>
      </c>
      <c r="S306" s="230">
        <v>0</v>
      </c>
      <c r="T306" s="231">
        <f>S306*H306</f>
        <v>0</v>
      </c>
      <c r="U306" s="40"/>
      <c r="V306" s="40"/>
      <c r="W306" s="40"/>
      <c r="X306" s="40"/>
      <c r="Y306" s="40"/>
      <c r="Z306" s="40"/>
      <c r="AA306" s="40"/>
      <c r="AB306" s="40"/>
      <c r="AC306" s="40"/>
      <c r="AD306" s="40"/>
      <c r="AE306" s="40"/>
      <c r="AR306" s="232" t="s">
        <v>199</v>
      </c>
      <c r="AT306" s="232" t="s">
        <v>138</v>
      </c>
      <c r="AU306" s="232" t="s">
        <v>82</v>
      </c>
      <c r="AY306" s="19" t="s">
        <v>135</v>
      </c>
      <c r="BE306" s="233">
        <f>IF(N306="základní",J306,0)</f>
        <v>0</v>
      </c>
      <c r="BF306" s="233">
        <f>IF(N306="snížená",J306,0)</f>
        <v>0</v>
      </c>
      <c r="BG306" s="233">
        <f>IF(N306="zákl. přenesená",J306,0)</f>
        <v>0</v>
      </c>
      <c r="BH306" s="233">
        <f>IF(N306="sníž. přenesená",J306,0)</f>
        <v>0</v>
      </c>
      <c r="BI306" s="233">
        <f>IF(N306="nulová",J306,0)</f>
        <v>0</v>
      </c>
      <c r="BJ306" s="19" t="s">
        <v>80</v>
      </c>
      <c r="BK306" s="233">
        <f>ROUND(I306*H306,2)</f>
        <v>0</v>
      </c>
      <c r="BL306" s="19" t="s">
        <v>199</v>
      </c>
      <c r="BM306" s="232" t="s">
        <v>475</v>
      </c>
    </row>
    <row r="307" spans="1:51" s="13" customFormat="1" ht="12">
      <c r="A307" s="13"/>
      <c r="B307" s="234"/>
      <c r="C307" s="235"/>
      <c r="D307" s="236" t="s">
        <v>145</v>
      </c>
      <c r="E307" s="237" t="s">
        <v>19</v>
      </c>
      <c r="F307" s="238" t="s">
        <v>146</v>
      </c>
      <c r="G307" s="235"/>
      <c r="H307" s="237" t="s">
        <v>19</v>
      </c>
      <c r="I307" s="239"/>
      <c r="J307" s="235"/>
      <c r="K307" s="235"/>
      <c r="L307" s="240"/>
      <c r="M307" s="241"/>
      <c r="N307" s="242"/>
      <c r="O307" s="242"/>
      <c r="P307" s="242"/>
      <c r="Q307" s="242"/>
      <c r="R307" s="242"/>
      <c r="S307" s="242"/>
      <c r="T307" s="243"/>
      <c r="U307" s="13"/>
      <c r="V307" s="13"/>
      <c r="W307" s="13"/>
      <c r="X307" s="13"/>
      <c r="Y307" s="13"/>
      <c r="Z307" s="13"/>
      <c r="AA307" s="13"/>
      <c r="AB307" s="13"/>
      <c r="AC307" s="13"/>
      <c r="AD307" s="13"/>
      <c r="AE307" s="13"/>
      <c r="AT307" s="244" t="s">
        <v>145</v>
      </c>
      <c r="AU307" s="244" t="s">
        <v>82</v>
      </c>
      <c r="AV307" s="13" t="s">
        <v>80</v>
      </c>
      <c r="AW307" s="13" t="s">
        <v>33</v>
      </c>
      <c r="AX307" s="13" t="s">
        <v>72</v>
      </c>
      <c r="AY307" s="244" t="s">
        <v>135</v>
      </c>
    </row>
    <row r="308" spans="1:51" s="14" customFormat="1" ht="12">
      <c r="A308" s="14"/>
      <c r="B308" s="245"/>
      <c r="C308" s="246"/>
      <c r="D308" s="236" t="s">
        <v>145</v>
      </c>
      <c r="E308" s="247" t="s">
        <v>19</v>
      </c>
      <c r="F308" s="248" t="s">
        <v>94</v>
      </c>
      <c r="G308" s="246"/>
      <c r="H308" s="249">
        <v>60</v>
      </c>
      <c r="I308" s="250"/>
      <c r="J308" s="246"/>
      <c r="K308" s="246"/>
      <c r="L308" s="251"/>
      <c r="M308" s="252"/>
      <c r="N308" s="253"/>
      <c r="O308" s="253"/>
      <c r="P308" s="253"/>
      <c r="Q308" s="253"/>
      <c r="R308" s="253"/>
      <c r="S308" s="253"/>
      <c r="T308" s="254"/>
      <c r="U308" s="14"/>
      <c r="V308" s="14"/>
      <c r="W308" s="14"/>
      <c r="X308" s="14"/>
      <c r="Y308" s="14"/>
      <c r="Z308" s="14"/>
      <c r="AA308" s="14"/>
      <c r="AB308" s="14"/>
      <c r="AC308" s="14"/>
      <c r="AD308" s="14"/>
      <c r="AE308" s="14"/>
      <c r="AT308" s="255" t="s">
        <v>145</v>
      </c>
      <c r="AU308" s="255" t="s">
        <v>82</v>
      </c>
      <c r="AV308" s="14" t="s">
        <v>82</v>
      </c>
      <c r="AW308" s="14" t="s">
        <v>33</v>
      </c>
      <c r="AX308" s="14" t="s">
        <v>72</v>
      </c>
      <c r="AY308" s="255" t="s">
        <v>135</v>
      </c>
    </row>
    <row r="309" spans="1:51" s="15" customFormat="1" ht="12">
      <c r="A309" s="15"/>
      <c r="B309" s="256"/>
      <c r="C309" s="257"/>
      <c r="D309" s="236" t="s">
        <v>145</v>
      </c>
      <c r="E309" s="258" t="s">
        <v>19</v>
      </c>
      <c r="F309" s="259" t="s">
        <v>147</v>
      </c>
      <c r="G309" s="257"/>
      <c r="H309" s="260">
        <v>60</v>
      </c>
      <c r="I309" s="261"/>
      <c r="J309" s="257"/>
      <c r="K309" s="257"/>
      <c r="L309" s="262"/>
      <c r="M309" s="263"/>
      <c r="N309" s="264"/>
      <c r="O309" s="264"/>
      <c r="P309" s="264"/>
      <c r="Q309" s="264"/>
      <c r="R309" s="264"/>
      <c r="S309" s="264"/>
      <c r="T309" s="265"/>
      <c r="U309" s="15"/>
      <c r="V309" s="15"/>
      <c r="W309" s="15"/>
      <c r="X309" s="15"/>
      <c r="Y309" s="15"/>
      <c r="Z309" s="15"/>
      <c r="AA309" s="15"/>
      <c r="AB309" s="15"/>
      <c r="AC309" s="15"/>
      <c r="AD309" s="15"/>
      <c r="AE309" s="15"/>
      <c r="AT309" s="266" t="s">
        <v>145</v>
      </c>
      <c r="AU309" s="266" t="s">
        <v>82</v>
      </c>
      <c r="AV309" s="15" t="s">
        <v>143</v>
      </c>
      <c r="AW309" s="15" t="s">
        <v>33</v>
      </c>
      <c r="AX309" s="15" t="s">
        <v>80</v>
      </c>
      <c r="AY309" s="266" t="s">
        <v>135</v>
      </c>
    </row>
    <row r="310" spans="1:65" s="2" customFormat="1" ht="16.5" customHeight="1">
      <c r="A310" s="40"/>
      <c r="B310" s="41"/>
      <c r="C310" s="270" t="s">
        <v>476</v>
      </c>
      <c r="D310" s="270" t="s">
        <v>203</v>
      </c>
      <c r="E310" s="271" t="s">
        <v>477</v>
      </c>
      <c r="F310" s="272" t="s">
        <v>478</v>
      </c>
      <c r="G310" s="273" t="s">
        <v>141</v>
      </c>
      <c r="H310" s="274">
        <v>60</v>
      </c>
      <c r="I310" s="275"/>
      <c r="J310" s="276">
        <f>ROUND(I310*H310,2)</f>
        <v>0</v>
      </c>
      <c r="K310" s="272" t="s">
        <v>19</v>
      </c>
      <c r="L310" s="277"/>
      <c r="M310" s="278" t="s">
        <v>19</v>
      </c>
      <c r="N310" s="279" t="s">
        <v>43</v>
      </c>
      <c r="O310" s="86"/>
      <c r="P310" s="230">
        <f>O310*H310</f>
        <v>0</v>
      </c>
      <c r="Q310" s="230">
        <v>0.0001</v>
      </c>
      <c r="R310" s="230">
        <f>Q310*H310</f>
        <v>0.006</v>
      </c>
      <c r="S310" s="230">
        <v>0</v>
      </c>
      <c r="T310" s="231">
        <f>S310*H310</f>
        <v>0</v>
      </c>
      <c r="U310" s="40"/>
      <c r="V310" s="40"/>
      <c r="W310" s="40"/>
      <c r="X310" s="40"/>
      <c r="Y310" s="40"/>
      <c r="Z310" s="40"/>
      <c r="AA310" s="40"/>
      <c r="AB310" s="40"/>
      <c r="AC310" s="40"/>
      <c r="AD310" s="40"/>
      <c r="AE310" s="40"/>
      <c r="AR310" s="232" t="s">
        <v>206</v>
      </c>
      <c r="AT310" s="232" t="s">
        <v>203</v>
      </c>
      <c r="AU310" s="232" t="s">
        <v>82</v>
      </c>
      <c r="AY310" s="19" t="s">
        <v>135</v>
      </c>
      <c r="BE310" s="233">
        <f>IF(N310="základní",J310,0)</f>
        <v>0</v>
      </c>
      <c r="BF310" s="233">
        <f>IF(N310="snížená",J310,0)</f>
        <v>0</v>
      </c>
      <c r="BG310" s="233">
        <f>IF(N310="zákl. přenesená",J310,0)</f>
        <v>0</v>
      </c>
      <c r="BH310" s="233">
        <f>IF(N310="sníž. přenesená",J310,0)</f>
        <v>0</v>
      </c>
      <c r="BI310" s="233">
        <f>IF(N310="nulová",J310,0)</f>
        <v>0</v>
      </c>
      <c r="BJ310" s="19" t="s">
        <v>80</v>
      </c>
      <c r="BK310" s="233">
        <f>ROUND(I310*H310,2)</f>
        <v>0</v>
      </c>
      <c r="BL310" s="19" t="s">
        <v>199</v>
      </c>
      <c r="BM310" s="232" t="s">
        <v>479</v>
      </c>
    </row>
    <row r="311" spans="1:65" s="2" customFormat="1" ht="16.5" customHeight="1">
      <c r="A311" s="40"/>
      <c r="B311" s="41"/>
      <c r="C311" s="221" t="s">
        <v>480</v>
      </c>
      <c r="D311" s="221" t="s">
        <v>138</v>
      </c>
      <c r="E311" s="222" t="s">
        <v>481</v>
      </c>
      <c r="F311" s="223" t="s">
        <v>482</v>
      </c>
      <c r="G311" s="224" t="s">
        <v>141</v>
      </c>
      <c r="H311" s="225">
        <v>1</v>
      </c>
      <c r="I311" s="226"/>
      <c r="J311" s="227">
        <f>ROUND(I311*H311,2)</f>
        <v>0</v>
      </c>
      <c r="K311" s="223" t="s">
        <v>142</v>
      </c>
      <c r="L311" s="46"/>
      <c r="M311" s="228" t="s">
        <v>19</v>
      </c>
      <c r="N311" s="229" t="s">
        <v>43</v>
      </c>
      <c r="O311" s="86"/>
      <c r="P311" s="230">
        <f>O311*H311</f>
        <v>0</v>
      </c>
      <c r="Q311" s="230">
        <v>0</v>
      </c>
      <c r="R311" s="230">
        <f>Q311*H311</f>
        <v>0</v>
      </c>
      <c r="S311" s="230">
        <v>0.51196</v>
      </c>
      <c r="T311" s="231">
        <f>S311*H311</f>
        <v>0.51196</v>
      </c>
      <c r="U311" s="40"/>
      <c r="V311" s="40"/>
      <c r="W311" s="40"/>
      <c r="X311" s="40"/>
      <c r="Y311" s="40"/>
      <c r="Z311" s="40"/>
      <c r="AA311" s="40"/>
      <c r="AB311" s="40"/>
      <c r="AC311" s="40"/>
      <c r="AD311" s="40"/>
      <c r="AE311" s="40"/>
      <c r="AR311" s="232" t="s">
        <v>199</v>
      </c>
      <c r="AT311" s="232" t="s">
        <v>138</v>
      </c>
      <c r="AU311" s="232" t="s">
        <v>82</v>
      </c>
      <c r="AY311" s="19" t="s">
        <v>135</v>
      </c>
      <c r="BE311" s="233">
        <f>IF(N311="základní",J311,0)</f>
        <v>0</v>
      </c>
      <c r="BF311" s="233">
        <f>IF(N311="snížená",J311,0)</f>
        <v>0</v>
      </c>
      <c r="BG311" s="233">
        <f>IF(N311="zákl. přenesená",J311,0)</f>
        <v>0</v>
      </c>
      <c r="BH311" s="233">
        <f>IF(N311="sníž. přenesená",J311,0)</f>
        <v>0</v>
      </c>
      <c r="BI311" s="233">
        <f>IF(N311="nulová",J311,0)</f>
        <v>0</v>
      </c>
      <c r="BJ311" s="19" t="s">
        <v>80</v>
      </c>
      <c r="BK311" s="233">
        <f>ROUND(I311*H311,2)</f>
        <v>0</v>
      </c>
      <c r="BL311" s="19" t="s">
        <v>199</v>
      </c>
      <c r="BM311" s="232" t="s">
        <v>483</v>
      </c>
    </row>
    <row r="312" spans="1:51" s="13" customFormat="1" ht="12">
      <c r="A312" s="13"/>
      <c r="B312" s="234"/>
      <c r="C312" s="235"/>
      <c r="D312" s="236" t="s">
        <v>145</v>
      </c>
      <c r="E312" s="237" t="s">
        <v>19</v>
      </c>
      <c r="F312" s="238" t="s">
        <v>484</v>
      </c>
      <c r="G312" s="235"/>
      <c r="H312" s="237" t="s">
        <v>19</v>
      </c>
      <c r="I312" s="239"/>
      <c r="J312" s="235"/>
      <c r="K312" s="235"/>
      <c r="L312" s="240"/>
      <c r="M312" s="241"/>
      <c r="N312" s="242"/>
      <c r="O312" s="242"/>
      <c r="P312" s="242"/>
      <c r="Q312" s="242"/>
      <c r="R312" s="242"/>
      <c r="S312" s="242"/>
      <c r="T312" s="243"/>
      <c r="U312" s="13"/>
      <c r="V312" s="13"/>
      <c r="W312" s="13"/>
      <c r="X312" s="13"/>
      <c r="Y312" s="13"/>
      <c r="Z312" s="13"/>
      <c r="AA312" s="13"/>
      <c r="AB312" s="13"/>
      <c r="AC312" s="13"/>
      <c r="AD312" s="13"/>
      <c r="AE312" s="13"/>
      <c r="AT312" s="244" t="s">
        <v>145</v>
      </c>
      <c r="AU312" s="244" t="s">
        <v>82</v>
      </c>
      <c r="AV312" s="13" t="s">
        <v>80</v>
      </c>
      <c r="AW312" s="13" t="s">
        <v>33</v>
      </c>
      <c r="AX312" s="13" t="s">
        <v>72</v>
      </c>
      <c r="AY312" s="244" t="s">
        <v>135</v>
      </c>
    </row>
    <row r="313" spans="1:51" s="14" customFormat="1" ht="12">
      <c r="A313" s="14"/>
      <c r="B313" s="245"/>
      <c r="C313" s="246"/>
      <c r="D313" s="236" t="s">
        <v>145</v>
      </c>
      <c r="E313" s="247" t="s">
        <v>19</v>
      </c>
      <c r="F313" s="248" t="s">
        <v>80</v>
      </c>
      <c r="G313" s="246"/>
      <c r="H313" s="249">
        <v>1</v>
      </c>
      <c r="I313" s="250"/>
      <c r="J313" s="246"/>
      <c r="K313" s="246"/>
      <c r="L313" s="251"/>
      <c r="M313" s="252"/>
      <c r="N313" s="253"/>
      <c r="O313" s="253"/>
      <c r="P313" s="253"/>
      <c r="Q313" s="253"/>
      <c r="R313" s="253"/>
      <c r="S313" s="253"/>
      <c r="T313" s="254"/>
      <c r="U313" s="14"/>
      <c r="V313" s="14"/>
      <c r="W313" s="14"/>
      <c r="X313" s="14"/>
      <c r="Y313" s="14"/>
      <c r="Z313" s="14"/>
      <c r="AA313" s="14"/>
      <c r="AB313" s="14"/>
      <c r="AC313" s="14"/>
      <c r="AD313" s="14"/>
      <c r="AE313" s="14"/>
      <c r="AT313" s="255" t="s">
        <v>145</v>
      </c>
      <c r="AU313" s="255" t="s">
        <v>82</v>
      </c>
      <c r="AV313" s="14" t="s">
        <v>82</v>
      </c>
      <c r="AW313" s="14" t="s">
        <v>33</v>
      </c>
      <c r="AX313" s="14" t="s">
        <v>72</v>
      </c>
      <c r="AY313" s="255" t="s">
        <v>135</v>
      </c>
    </row>
    <row r="314" spans="1:51" s="15" customFormat="1" ht="12">
      <c r="A314" s="15"/>
      <c r="B314" s="256"/>
      <c r="C314" s="257"/>
      <c r="D314" s="236" t="s">
        <v>145</v>
      </c>
      <c r="E314" s="258" t="s">
        <v>19</v>
      </c>
      <c r="F314" s="259" t="s">
        <v>147</v>
      </c>
      <c r="G314" s="257"/>
      <c r="H314" s="260">
        <v>1</v>
      </c>
      <c r="I314" s="261"/>
      <c r="J314" s="257"/>
      <c r="K314" s="257"/>
      <c r="L314" s="262"/>
      <c r="M314" s="263"/>
      <c r="N314" s="264"/>
      <c r="O314" s="264"/>
      <c r="P314" s="264"/>
      <c r="Q314" s="264"/>
      <c r="R314" s="264"/>
      <c r="S314" s="264"/>
      <c r="T314" s="265"/>
      <c r="U314" s="15"/>
      <c r="V314" s="15"/>
      <c r="W314" s="15"/>
      <c r="X314" s="15"/>
      <c r="Y314" s="15"/>
      <c r="Z314" s="15"/>
      <c r="AA314" s="15"/>
      <c r="AB314" s="15"/>
      <c r="AC314" s="15"/>
      <c r="AD314" s="15"/>
      <c r="AE314" s="15"/>
      <c r="AT314" s="266" t="s">
        <v>145</v>
      </c>
      <c r="AU314" s="266" t="s">
        <v>82</v>
      </c>
      <c r="AV314" s="15" t="s">
        <v>143</v>
      </c>
      <c r="AW314" s="15" t="s">
        <v>33</v>
      </c>
      <c r="AX314" s="15" t="s">
        <v>80</v>
      </c>
      <c r="AY314" s="266" t="s">
        <v>135</v>
      </c>
    </row>
    <row r="315" spans="1:65" s="2" customFormat="1" ht="16.5" customHeight="1">
      <c r="A315" s="40"/>
      <c r="B315" s="41"/>
      <c r="C315" s="221" t="s">
        <v>485</v>
      </c>
      <c r="D315" s="221" t="s">
        <v>138</v>
      </c>
      <c r="E315" s="222" t="s">
        <v>486</v>
      </c>
      <c r="F315" s="223" t="s">
        <v>487</v>
      </c>
      <c r="G315" s="224" t="s">
        <v>141</v>
      </c>
      <c r="H315" s="225">
        <v>1</v>
      </c>
      <c r="I315" s="226"/>
      <c r="J315" s="227">
        <f>ROUND(I315*H315,2)</f>
        <v>0</v>
      </c>
      <c r="K315" s="223" t="s">
        <v>142</v>
      </c>
      <c r="L315" s="46"/>
      <c r="M315" s="228" t="s">
        <v>19</v>
      </c>
      <c r="N315" s="229" t="s">
        <v>43</v>
      </c>
      <c r="O315" s="86"/>
      <c r="P315" s="230">
        <f>O315*H315</f>
        <v>0</v>
      </c>
      <c r="Q315" s="230">
        <v>0.00494</v>
      </c>
      <c r="R315" s="230">
        <f>Q315*H315</f>
        <v>0.00494</v>
      </c>
      <c r="S315" s="230">
        <v>0</v>
      </c>
      <c r="T315" s="231">
        <f>S315*H315</f>
        <v>0</v>
      </c>
      <c r="U315" s="40"/>
      <c r="V315" s="40"/>
      <c r="W315" s="40"/>
      <c r="X315" s="40"/>
      <c r="Y315" s="40"/>
      <c r="Z315" s="40"/>
      <c r="AA315" s="40"/>
      <c r="AB315" s="40"/>
      <c r="AC315" s="40"/>
      <c r="AD315" s="40"/>
      <c r="AE315" s="40"/>
      <c r="AR315" s="232" t="s">
        <v>199</v>
      </c>
      <c r="AT315" s="232" t="s">
        <v>138</v>
      </c>
      <c r="AU315" s="232" t="s">
        <v>82</v>
      </c>
      <c r="AY315" s="19" t="s">
        <v>135</v>
      </c>
      <c r="BE315" s="233">
        <f>IF(N315="základní",J315,0)</f>
        <v>0</v>
      </c>
      <c r="BF315" s="233">
        <f>IF(N315="snížená",J315,0)</f>
        <v>0</v>
      </c>
      <c r="BG315" s="233">
        <f>IF(N315="zákl. přenesená",J315,0)</f>
        <v>0</v>
      </c>
      <c r="BH315" s="233">
        <f>IF(N315="sníž. přenesená",J315,0)</f>
        <v>0</v>
      </c>
      <c r="BI315" s="233">
        <f>IF(N315="nulová",J315,0)</f>
        <v>0</v>
      </c>
      <c r="BJ315" s="19" t="s">
        <v>80</v>
      </c>
      <c r="BK315" s="233">
        <f>ROUND(I315*H315,2)</f>
        <v>0</v>
      </c>
      <c r="BL315" s="19" t="s">
        <v>199</v>
      </c>
      <c r="BM315" s="232" t="s">
        <v>488</v>
      </c>
    </row>
    <row r="316" spans="1:51" s="13" customFormat="1" ht="12">
      <c r="A316" s="13"/>
      <c r="B316" s="234"/>
      <c r="C316" s="235"/>
      <c r="D316" s="236" t="s">
        <v>145</v>
      </c>
      <c r="E316" s="237" t="s">
        <v>19</v>
      </c>
      <c r="F316" s="238" t="s">
        <v>484</v>
      </c>
      <c r="G316" s="235"/>
      <c r="H316" s="237" t="s">
        <v>19</v>
      </c>
      <c r="I316" s="239"/>
      <c r="J316" s="235"/>
      <c r="K316" s="235"/>
      <c r="L316" s="240"/>
      <c r="M316" s="241"/>
      <c r="N316" s="242"/>
      <c r="O316" s="242"/>
      <c r="P316" s="242"/>
      <c r="Q316" s="242"/>
      <c r="R316" s="242"/>
      <c r="S316" s="242"/>
      <c r="T316" s="243"/>
      <c r="U316" s="13"/>
      <c r="V316" s="13"/>
      <c r="W316" s="13"/>
      <c r="X316" s="13"/>
      <c r="Y316" s="13"/>
      <c r="Z316" s="13"/>
      <c r="AA316" s="13"/>
      <c r="AB316" s="13"/>
      <c r="AC316" s="13"/>
      <c r="AD316" s="13"/>
      <c r="AE316" s="13"/>
      <c r="AT316" s="244" t="s">
        <v>145</v>
      </c>
      <c r="AU316" s="244" t="s">
        <v>82</v>
      </c>
      <c r="AV316" s="13" t="s">
        <v>80</v>
      </c>
      <c r="AW316" s="13" t="s">
        <v>33</v>
      </c>
      <c r="AX316" s="13" t="s">
        <v>72</v>
      </c>
      <c r="AY316" s="244" t="s">
        <v>135</v>
      </c>
    </row>
    <row r="317" spans="1:51" s="14" customFormat="1" ht="12">
      <c r="A317" s="14"/>
      <c r="B317" s="245"/>
      <c r="C317" s="246"/>
      <c r="D317" s="236" t="s">
        <v>145</v>
      </c>
      <c r="E317" s="247" t="s">
        <v>19</v>
      </c>
      <c r="F317" s="248" t="s">
        <v>80</v>
      </c>
      <c r="G317" s="246"/>
      <c r="H317" s="249">
        <v>1</v>
      </c>
      <c r="I317" s="250"/>
      <c r="J317" s="246"/>
      <c r="K317" s="246"/>
      <c r="L317" s="251"/>
      <c r="M317" s="252"/>
      <c r="N317" s="253"/>
      <c r="O317" s="253"/>
      <c r="P317" s="253"/>
      <c r="Q317" s="253"/>
      <c r="R317" s="253"/>
      <c r="S317" s="253"/>
      <c r="T317" s="254"/>
      <c r="U317" s="14"/>
      <c r="V317" s="14"/>
      <c r="W317" s="14"/>
      <c r="X317" s="14"/>
      <c r="Y317" s="14"/>
      <c r="Z317" s="14"/>
      <c r="AA317" s="14"/>
      <c r="AB317" s="14"/>
      <c r="AC317" s="14"/>
      <c r="AD317" s="14"/>
      <c r="AE317" s="14"/>
      <c r="AT317" s="255" t="s">
        <v>145</v>
      </c>
      <c r="AU317" s="255" t="s">
        <v>82</v>
      </c>
      <c r="AV317" s="14" t="s">
        <v>82</v>
      </c>
      <c r="AW317" s="14" t="s">
        <v>33</v>
      </c>
      <c r="AX317" s="14" t="s">
        <v>72</v>
      </c>
      <c r="AY317" s="255" t="s">
        <v>135</v>
      </c>
    </row>
    <row r="318" spans="1:51" s="15" customFormat="1" ht="12">
      <c r="A318" s="15"/>
      <c r="B318" s="256"/>
      <c r="C318" s="257"/>
      <c r="D318" s="236" t="s">
        <v>145</v>
      </c>
      <c r="E318" s="258" t="s">
        <v>19</v>
      </c>
      <c r="F318" s="259" t="s">
        <v>147</v>
      </c>
      <c r="G318" s="257"/>
      <c r="H318" s="260">
        <v>1</v>
      </c>
      <c r="I318" s="261"/>
      <c r="J318" s="257"/>
      <c r="K318" s="257"/>
      <c r="L318" s="262"/>
      <c r="M318" s="263"/>
      <c r="N318" s="264"/>
      <c r="O318" s="264"/>
      <c r="P318" s="264"/>
      <c r="Q318" s="264"/>
      <c r="R318" s="264"/>
      <c r="S318" s="264"/>
      <c r="T318" s="265"/>
      <c r="U318" s="15"/>
      <c r="V318" s="15"/>
      <c r="W318" s="15"/>
      <c r="X318" s="15"/>
      <c r="Y318" s="15"/>
      <c r="Z318" s="15"/>
      <c r="AA318" s="15"/>
      <c r="AB318" s="15"/>
      <c r="AC318" s="15"/>
      <c r="AD318" s="15"/>
      <c r="AE318" s="15"/>
      <c r="AT318" s="266" t="s">
        <v>145</v>
      </c>
      <c r="AU318" s="266" t="s">
        <v>82</v>
      </c>
      <c r="AV318" s="15" t="s">
        <v>143</v>
      </c>
      <c r="AW318" s="15" t="s">
        <v>33</v>
      </c>
      <c r="AX318" s="15" t="s">
        <v>80</v>
      </c>
      <c r="AY318" s="266" t="s">
        <v>135</v>
      </c>
    </row>
    <row r="319" spans="1:65" s="2" customFormat="1" ht="16.5" customHeight="1">
      <c r="A319" s="40"/>
      <c r="B319" s="41"/>
      <c r="C319" s="221" t="s">
        <v>489</v>
      </c>
      <c r="D319" s="221" t="s">
        <v>138</v>
      </c>
      <c r="E319" s="222" t="s">
        <v>490</v>
      </c>
      <c r="F319" s="223" t="s">
        <v>491</v>
      </c>
      <c r="G319" s="224" t="s">
        <v>141</v>
      </c>
      <c r="H319" s="225">
        <v>1</v>
      </c>
      <c r="I319" s="226"/>
      <c r="J319" s="227">
        <f>ROUND(I319*H319,2)</f>
        <v>0</v>
      </c>
      <c r="K319" s="223" t="s">
        <v>142</v>
      </c>
      <c r="L319" s="46"/>
      <c r="M319" s="228" t="s">
        <v>19</v>
      </c>
      <c r="N319" s="229" t="s">
        <v>43</v>
      </c>
      <c r="O319" s="86"/>
      <c r="P319" s="230">
        <f>O319*H319</f>
        <v>0</v>
      </c>
      <c r="Q319" s="230">
        <v>0</v>
      </c>
      <c r="R319" s="230">
        <f>Q319*H319</f>
        <v>0</v>
      </c>
      <c r="S319" s="230">
        <v>0</v>
      </c>
      <c r="T319" s="231">
        <f>S319*H319</f>
        <v>0</v>
      </c>
      <c r="U319" s="40"/>
      <c r="V319" s="40"/>
      <c r="W319" s="40"/>
      <c r="X319" s="40"/>
      <c r="Y319" s="40"/>
      <c r="Z319" s="40"/>
      <c r="AA319" s="40"/>
      <c r="AB319" s="40"/>
      <c r="AC319" s="40"/>
      <c r="AD319" s="40"/>
      <c r="AE319" s="40"/>
      <c r="AR319" s="232" t="s">
        <v>199</v>
      </c>
      <c r="AT319" s="232" t="s">
        <v>138</v>
      </c>
      <c r="AU319" s="232" t="s">
        <v>82</v>
      </c>
      <c r="AY319" s="19" t="s">
        <v>135</v>
      </c>
      <c r="BE319" s="233">
        <f>IF(N319="základní",J319,0)</f>
        <v>0</v>
      </c>
      <c r="BF319" s="233">
        <f>IF(N319="snížená",J319,0)</f>
        <v>0</v>
      </c>
      <c r="BG319" s="233">
        <f>IF(N319="zákl. přenesená",J319,0)</f>
        <v>0</v>
      </c>
      <c r="BH319" s="233">
        <f>IF(N319="sníž. přenesená",J319,0)</f>
        <v>0</v>
      </c>
      <c r="BI319" s="233">
        <f>IF(N319="nulová",J319,0)</f>
        <v>0</v>
      </c>
      <c r="BJ319" s="19" t="s">
        <v>80</v>
      </c>
      <c r="BK319" s="233">
        <f>ROUND(I319*H319,2)</f>
        <v>0</v>
      </c>
      <c r="BL319" s="19" t="s">
        <v>199</v>
      </c>
      <c r="BM319" s="232" t="s">
        <v>492</v>
      </c>
    </row>
    <row r="320" spans="1:51" s="13" customFormat="1" ht="12">
      <c r="A320" s="13"/>
      <c r="B320" s="234"/>
      <c r="C320" s="235"/>
      <c r="D320" s="236" t="s">
        <v>145</v>
      </c>
      <c r="E320" s="237" t="s">
        <v>19</v>
      </c>
      <c r="F320" s="238" t="s">
        <v>484</v>
      </c>
      <c r="G320" s="235"/>
      <c r="H320" s="237" t="s">
        <v>19</v>
      </c>
      <c r="I320" s="239"/>
      <c r="J320" s="235"/>
      <c r="K320" s="235"/>
      <c r="L320" s="240"/>
      <c r="M320" s="241"/>
      <c r="N320" s="242"/>
      <c r="O320" s="242"/>
      <c r="P320" s="242"/>
      <c r="Q320" s="242"/>
      <c r="R320" s="242"/>
      <c r="S320" s="242"/>
      <c r="T320" s="243"/>
      <c r="U320" s="13"/>
      <c r="V320" s="13"/>
      <c r="W320" s="13"/>
      <c r="X320" s="13"/>
      <c r="Y320" s="13"/>
      <c r="Z320" s="13"/>
      <c r="AA320" s="13"/>
      <c r="AB320" s="13"/>
      <c r="AC320" s="13"/>
      <c r="AD320" s="13"/>
      <c r="AE320" s="13"/>
      <c r="AT320" s="244" t="s">
        <v>145</v>
      </c>
      <c r="AU320" s="244" t="s">
        <v>82</v>
      </c>
      <c r="AV320" s="13" t="s">
        <v>80</v>
      </c>
      <c r="AW320" s="13" t="s">
        <v>33</v>
      </c>
      <c r="AX320" s="13" t="s">
        <v>72</v>
      </c>
      <c r="AY320" s="244" t="s">
        <v>135</v>
      </c>
    </row>
    <row r="321" spans="1:51" s="14" customFormat="1" ht="12">
      <c r="A321" s="14"/>
      <c r="B321" s="245"/>
      <c r="C321" s="246"/>
      <c r="D321" s="236" t="s">
        <v>145</v>
      </c>
      <c r="E321" s="247" t="s">
        <v>19</v>
      </c>
      <c r="F321" s="248" t="s">
        <v>80</v>
      </c>
      <c r="G321" s="246"/>
      <c r="H321" s="249">
        <v>1</v>
      </c>
      <c r="I321" s="250"/>
      <c r="J321" s="246"/>
      <c r="K321" s="246"/>
      <c r="L321" s="251"/>
      <c r="M321" s="252"/>
      <c r="N321" s="253"/>
      <c r="O321" s="253"/>
      <c r="P321" s="253"/>
      <c r="Q321" s="253"/>
      <c r="R321" s="253"/>
      <c r="S321" s="253"/>
      <c r="T321" s="254"/>
      <c r="U321" s="14"/>
      <c r="V321" s="14"/>
      <c r="W321" s="14"/>
      <c r="X321" s="14"/>
      <c r="Y321" s="14"/>
      <c r="Z321" s="14"/>
      <c r="AA321" s="14"/>
      <c r="AB321" s="14"/>
      <c r="AC321" s="14"/>
      <c r="AD321" s="14"/>
      <c r="AE321" s="14"/>
      <c r="AT321" s="255" t="s">
        <v>145</v>
      </c>
      <c r="AU321" s="255" t="s">
        <v>82</v>
      </c>
      <c r="AV321" s="14" t="s">
        <v>82</v>
      </c>
      <c r="AW321" s="14" t="s">
        <v>33</v>
      </c>
      <c r="AX321" s="14" t="s">
        <v>72</v>
      </c>
      <c r="AY321" s="255" t="s">
        <v>135</v>
      </c>
    </row>
    <row r="322" spans="1:51" s="15" customFormat="1" ht="12">
      <c r="A322" s="15"/>
      <c r="B322" s="256"/>
      <c r="C322" s="257"/>
      <c r="D322" s="236" t="s">
        <v>145</v>
      </c>
      <c r="E322" s="258" t="s">
        <v>19</v>
      </c>
      <c r="F322" s="259" t="s">
        <v>147</v>
      </c>
      <c r="G322" s="257"/>
      <c r="H322" s="260">
        <v>1</v>
      </c>
      <c r="I322" s="261"/>
      <c r="J322" s="257"/>
      <c r="K322" s="257"/>
      <c r="L322" s="262"/>
      <c r="M322" s="263"/>
      <c r="N322" s="264"/>
      <c r="O322" s="264"/>
      <c r="P322" s="264"/>
      <c r="Q322" s="264"/>
      <c r="R322" s="264"/>
      <c r="S322" s="264"/>
      <c r="T322" s="265"/>
      <c r="U322" s="15"/>
      <c r="V322" s="15"/>
      <c r="W322" s="15"/>
      <c r="X322" s="15"/>
      <c r="Y322" s="15"/>
      <c r="Z322" s="15"/>
      <c r="AA322" s="15"/>
      <c r="AB322" s="15"/>
      <c r="AC322" s="15"/>
      <c r="AD322" s="15"/>
      <c r="AE322" s="15"/>
      <c r="AT322" s="266" t="s">
        <v>145</v>
      </c>
      <c r="AU322" s="266" t="s">
        <v>82</v>
      </c>
      <c r="AV322" s="15" t="s">
        <v>143</v>
      </c>
      <c r="AW322" s="15" t="s">
        <v>33</v>
      </c>
      <c r="AX322" s="15" t="s">
        <v>80</v>
      </c>
      <c r="AY322" s="266" t="s">
        <v>135</v>
      </c>
    </row>
    <row r="323" spans="1:65" s="2" customFormat="1" ht="112.5" customHeight="1">
      <c r="A323" s="40"/>
      <c r="B323" s="41"/>
      <c r="C323" s="221" t="s">
        <v>493</v>
      </c>
      <c r="D323" s="221" t="s">
        <v>138</v>
      </c>
      <c r="E323" s="222" t="s">
        <v>494</v>
      </c>
      <c r="F323" s="223" t="s">
        <v>495</v>
      </c>
      <c r="G323" s="224" t="s">
        <v>141</v>
      </c>
      <c r="H323" s="225">
        <v>1</v>
      </c>
      <c r="I323" s="226"/>
      <c r="J323" s="227">
        <f>ROUND(I323*H323,2)</f>
        <v>0</v>
      </c>
      <c r="K323" s="223" t="s">
        <v>270</v>
      </c>
      <c r="L323" s="46"/>
      <c r="M323" s="228" t="s">
        <v>19</v>
      </c>
      <c r="N323" s="229" t="s">
        <v>43</v>
      </c>
      <c r="O323" s="86"/>
      <c r="P323" s="230">
        <f>O323*H323</f>
        <v>0</v>
      </c>
      <c r="Q323" s="230">
        <v>3</v>
      </c>
      <c r="R323" s="230">
        <f>Q323*H323</f>
        <v>3</v>
      </c>
      <c r="S323" s="230">
        <v>0</v>
      </c>
      <c r="T323" s="231">
        <f>S323*H323</f>
        <v>0</v>
      </c>
      <c r="U323" s="40"/>
      <c r="V323" s="40"/>
      <c r="W323" s="40"/>
      <c r="X323" s="40"/>
      <c r="Y323" s="40"/>
      <c r="Z323" s="40"/>
      <c r="AA323" s="40"/>
      <c r="AB323" s="40"/>
      <c r="AC323" s="40"/>
      <c r="AD323" s="40"/>
      <c r="AE323" s="40"/>
      <c r="AR323" s="232" t="s">
        <v>199</v>
      </c>
      <c r="AT323" s="232" t="s">
        <v>138</v>
      </c>
      <c r="AU323" s="232" t="s">
        <v>82</v>
      </c>
      <c r="AY323" s="19" t="s">
        <v>135</v>
      </c>
      <c r="BE323" s="233">
        <f>IF(N323="základní",J323,0)</f>
        <v>0</v>
      </c>
      <c r="BF323" s="233">
        <f>IF(N323="snížená",J323,0)</f>
        <v>0</v>
      </c>
      <c r="BG323" s="233">
        <f>IF(N323="zákl. přenesená",J323,0)</f>
        <v>0</v>
      </c>
      <c r="BH323" s="233">
        <f>IF(N323="sníž. přenesená",J323,0)</f>
        <v>0</v>
      </c>
      <c r="BI323" s="233">
        <f>IF(N323="nulová",J323,0)</f>
        <v>0</v>
      </c>
      <c r="BJ323" s="19" t="s">
        <v>80</v>
      </c>
      <c r="BK323" s="233">
        <f>ROUND(I323*H323,2)</f>
        <v>0</v>
      </c>
      <c r="BL323" s="19" t="s">
        <v>199</v>
      </c>
      <c r="BM323" s="232" t="s">
        <v>496</v>
      </c>
    </row>
    <row r="324" spans="1:51" s="13" customFormat="1" ht="12">
      <c r="A324" s="13"/>
      <c r="B324" s="234"/>
      <c r="C324" s="235"/>
      <c r="D324" s="236" t="s">
        <v>145</v>
      </c>
      <c r="E324" s="237" t="s">
        <v>19</v>
      </c>
      <c r="F324" s="238" t="s">
        <v>146</v>
      </c>
      <c r="G324" s="235"/>
      <c r="H324" s="237" t="s">
        <v>19</v>
      </c>
      <c r="I324" s="239"/>
      <c r="J324" s="235"/>
      <c r="K324" s="235"/>
      <c r="L324" s="240"/>
      <c r="M324" s="241"/>
      <c r="N324" s="242"/>
      <c r="O324" s="242"/>
      <c r="P324" s="242"/>
      <c r="Q324" s="242"/>
      <c r="R324" s="242"/>
      <c r="S324" s="242"/>
      <c r="T324" s="243"/>
      <c r="U324" s="13"/>
      <c r="V324" s="13"/>
      <c r="W324" s="13"/>
      <c r="X324" s="13"/>
      <c r="Y324" s="13"/>
      <c r="Z324" s="13"/>
      <c r="AA324" s="13"/>
      <c r="AB324" s="13"/>
      <c r="AC324" s="13"/>
      <c r="AD324" s="13"/>
      <c r="AE324" s="13"/>
      <c r="AT324" s="244" t="s">
        <v>145</v>
      </c>
      <c r="AU324" s="244" t="s">
        <v>82</v>
      </c>
      <c r="AV324" s="13" t="s">
        <v>80</v>
      </c>
      <c r="AW324" s="13" t="s">
        <v>33</v>
      </c>
      <c r="AX324" s="13" t="s">
        <v>72</v>
      </c>
      <c r="AY324" s="244" t="s">
        <v>135</v>
      </c>
    </row>
    <row r="325" spans="1:51" s="14" customFormat="1" ht="12">
      <c r="A325" s="14"/>
      <c r="B325" s="245"/>
      <c r="C325" s="246"/>
      <c r="D325" s="236" t="s">
        <v>145</v>
      </c>
      <c r="E325" s="247" t="s">
        <v>19</v>
      </c>
      <c r="F325" s="248" t="s">
        <v>80</v>
      </c>
      <c r="G325" s="246"/>
      <c r="H325" s="249">
        <v>1</v>
      </c>
      <c r="I325" s="250"/>
      <c r="J325" s="246"/>
      <c r="K325" s="246"/>
      <c r="L325" s="251"/>
      <c r="M325" s="252"/>
      <c r="N325" s="253"/>
      <c r="O325" s="253"/>
      <c r="P325" s="253"/>
      <c r="Q325" s="253"/>
      <c r="R325" s="253"/>
      <c r="S325" s="253"/>
      <c r="T325" s="254"/>
      <c r="U325" s="14"/>
      <c r="V325" s="14"/>
      <c r="W325" s="14"/>
      <c r="X325" s="14"/>
      <c r="Y325" s="14"/>
      <c r="Z325" s="14"/>
      <c r="AA325" s="14"/>
      <c r="AB325" s="14"/>
      <c r="AC325" s="14"/>
      <c r="AD325" s="14"/>
      <c r="AE325" s="14"/>
      <c r="AT325" s="255" t="s">
        <v>145</v>
      </c>
      <c r="AU325" s="255" t="s">
        <v>82</v>
      </c>
      <c r="AV325" s="14" t="s">
        <v>82</v>
      </c>
      <c r="AW325" s="14" t="s">
        <v>33</v>
      </c>
      <c r="AX325" s="14" t="s">
        <v>72</v>
      </c>
      <c r="AY325" s="255" t="s">
        <v>135</v>
      </c>
    </row>
    <row r="326" spans="1:51" s="15" customFormat="1" ht="12">
      <c r="A326" s="15"/>
      <c r="B326" s="256"/>
      <c r="C326" s="257"/>
      <c r="D326" s="236" t="s">
        <v>145</v>
      </c>
      <c r="E326" s="258" t="s">
        <v>19</v>
      </c>
      <c r="F326" s="259" t="s">
        <v>147</v>
      </c>
      <c r="G326" s="257"/>
      <c r="H326" s="260">
        <v>1</v>
      </c>
      <c r="I326" s="261"/>
      <c r="J326" s="257"/>
      <c r="K326" s="257"/>
      <c r="L326" s="262"/>
      <c r="M326" s="263"/>
      <c r="N326" s="264"/>
      <c r="O326" s="264"/>
      <c r="P326" s="264"/>
      <c r="Q326" s="264"/>
      <c r="R326" s="264"/>
      <c r="S326" s="264"/>
      <c r="T326" s="265"/>
      <c r="U326" s="15"/>
      <c r="V326" s="15"/>
      <c r="W326" s="15"/>
      <c r="X326" s="15"/>
      <c r="Y326" s="15"/>
      <c r="Z326" s="15"/>
      <c r="AA326" s="15"/>
      <c r="AB326" s="15"/>
      <c r="AC326" s="15"/>
      <c r="AD326" s="15"/>
      <c r="AE326" s="15"/>
      <c r="AT326" s="266" t="s">
        <v>145</v>
      </c>
      <c r="AU326" s="266" t="s">
        <v>82</v>
      </c>
      <c r="AV326" s="15" t="s">
        <v>143</v>
      </c>
      <c r="AW326" s="15" t="s">
        <v>33</v>
      </c>
      <c r="AX326" s="15" t="s">
        <v>80</v>
      </c>
      <c r="AY326" s="266" t="s">
        <v>135</v>
      </c>
    </row>
    <row r="327" spans="1:65" s="2" customFormat="1" ht="33.75" customHeight="1">
      <c r="A327" s="40"/>
      <c r="B327" s="41"/>
      <c r="C327" s="221" t="s">
        <v>497</v>
      </c>
      <c r="D327" s="221" t="s">
        <v>138</v>
      </c>
      <c r="E327" s="222" t="s">
        <v>498</v>
      </c>
      <c r="F327" s="223" t="s">
        <v>499</v>
      </c>
      <c r="G327" s="224" t="s">
        <v>500</v>
      </c>
      <c r="H327" s="225">
        <v>2</v>
      </c>
      <c r="I327" s="226"/>
      <c r="J327" s="227">
        <f>ROUND(I327*H327,2)</f>
        <v>0</v>
      </c>
      <c r="K327" s="223" t="s">
        <v>270</v>
      </c>
      <c r="L327" s="46"/>
      <c r="M327" s="228" t="s">
        <v>19</v>
      </c>
      <c r="N327" s="229" t="s">
        <v>43</v>
      </c>
      <c r="O327" s="86"/>
      <c r="P327" s="230">
        <f>O327*H327</f>
        <v>0</v>
      </c>
      <c r="Q327" s="230">
        <v>3</v>
      </c>
      <c r="R327" s="230">
        <f>Q327*H327</f>
        <v>6</v>
      </c>
      <c r="S327" s="230">
        <v>0</v>
      </c>
      <c r="T327" s="231">
        <f>S327*H327</f>
        <v>0</v>
      </c>
      <c r="U327" s="40"/>
      <c r="V327" s="40"/>
      <c r="W327" s="40"/>
      <c r="X327" s="40"/>
      <c r="Y327" s="40"/>
      <c r="Z327" s="40"/>
      <c r="AA327" s="40"/>
      <c r="AB327" s="40"/>
      <c r="AC327" s="40"/>
      <c r="AD327" s="40"/>
      <c r="AE327" s="40"/>
      <c r="AR327" s="232" t="s">
        <v>199</v>
      </c>
      <c r="AT327" s="232" t="s">
        <v>138</v>
      </c>
      <c r="AU327" s="232" t="s">
        <v>82</v>
      </c>
      <c r="AY327" s="19" t="s">
        <v>135</v>
      </c>
      <c r="BE327" s="233">
        <f>IF(N327="základní",J327,0)</f>
        <v>0</v>
      </c>
      <c r="BF327" s="233">
        <f>IF(N327="snížená",J327,0)</f>
        <v>0</v>
      </c>
      <c r="BG327" s="233">
        <f>IF(N327="zákl. přenesená",J327,0)</f>
        <v>0</v>
      </c>
      <c r="BH327" s="233">
        <f>IF(N327="sníž. přenesená",J327,0)</f>
        <v>0</v>
      </c>
      <c r="BI327" s="233">
        <f>IF(N327="nulová",J327,0)</f>
        <v>0</v>
      </c>
      <c r="BJ327" s="19" t="s">
        <v>80</v>
      </c>
      <c r="BK327" s="233">
        <f>ROUND(I327*H327,2)</f>
        <v>0</v>
      </c>
      <c r="BL327" s="19" t="s">
        <v>199</v>
      </c>
      <c r="BM327" s="232" t="s">
        <v>501</v>
      </c>
    </row>
    <row r="328" spans="1:51" s="13" customFormat="1" ht="12">
      <c r="A328" s="13"/>
      <c r="B328" s="234"/>
      <c r="C328" s="235"/>
      <c r="D328" s="236" t="s">
        <v>145</v>
      </c>
      <c r="E328" s="237" t="s">
        <v>19</v>
      </c>
      <c r="F328" s="238" t="s">
        <v>146</v>
      </c>
      <c r="G328" s="235"/>
      <c r="H328" s="237" t="s">
        <v>19</v>
      </c>
      <c r="I328" s="239"/>
      <c r="J328" s="235"/>
      <c r="K328" s="235"/>
      <c r="L328" s="240"/>
      <c r="M328" s="241"/>
      <c r="N328" s="242"/>
      <c r="O328" s="242"/>
      <c r="P328" s="242"/>
      <c r="Q328" s="242"/>
      <c r="R328" s="242"/>
      <c r="S328" s="242"/>
      <c r="T328" s="243"/>
      <c r="U328" s="13"/>
      <c r="V328" s="13"/>
      <c r="W328" s="13"/>
      <c r="X328" s="13"/>
      <c r="Y328" s="13"/>
      <c r="Z328" s="13"/>
      <c r="AA328" s="13"/>
      <c r="AB328" s="13"/>
      <c r="AC328" s="13"/>
      <c r="AD328" s="13"/>
      <c r="AE328" s="13"/>
      <c r="AT328" s="244" t="s">
        <v>145</v>
      </c>
      <c r="AU328" s="244" t="s">
        <v>82</v>
      </c>
      <c r="AV328" s="13" t="s">
        <v>80</v>
      </c>
      <c r="AW328" s="13" t="s">
        <v>33</v>
      </c>
      <c r="AX328" s="13" t="s">
        <v>72</v>
      </c>
      <c r="AY328" s="244" t="s">
        <v>135</v>
      </c>
    </row>
    <row r="329" spans="1:51" s="14" customFormat="1" ht="12">
      <c r="A329" s="14"/>
      <c r="B329" s="245"/>
      <c r="C329" s="246"/>
      <c r="D329" s="236" t="s">
        <v>145</v>
      </c>
      <c r="E329" s="247" t="s">
        <v>19</v>
      </c>
      <c r="F329" s="248" t="s">
        <v>82</v>
      </c>
      <c r="G329" s="246"/>
      <c r="H329" s="249">
        <v>2</v>
      </c>
      <c r="I329" s="250"/>
      <c r="J329" s="246"/>
      <c r="K329" s="246"/>
      <c r="L329" s="251"/>
      <c r="M329" s="252"/>
      <c r="N329" s="253"/>
      <c r="O329" s="253"/>
      <c r="P329" s="253"/>
      <c r="Q329" s="253"/>
      <c r="R329" s="253"/>
      <c r="S329" s="253"/>
      <c r="T329" s="254"/>
      <c r="U329" s="14"/>
      <c r="V329" s="14"/>
      <c r="W329" s="14"/>
      <c r="X329" s="14"/>
      <c r="Y329" s="14"/>
      <c r="Z329" s="14"/>
      <c r="AA329" s="14"/>
      <c r="AB329" s="14"/>
      <c r="AC329" s="14"/>
      <c r="AD329" s="14"/>
      <c r="AE329" s="14"/>
      <c r="AT329" s="255" t="s">
        <v>145</v>
      </c>
      <c r="AU329" s="255" t="s">
        <v>82</v>
      </c>
      <c r="AV329" s="14" t="s">
        <v>82</v>
      </c>
      <c r="AW329" s="14" t="s">
        <v>33</v>
      </c>
      <c r="AX329" s="14" t="s">
        <v>72</v>
      </c>
      <c r="AY329" s="255" t="s">
        <v>135</v>
      </c>
    </row>
    <row r="330" spans="1:51" s="15" customFormat="1" ht="12">
      <c r="A330" s="15"/>
      <c r="B330" s="256"/>
      <c r="C330" s="257"/>
      <c r="D330" s="236" t="s">
        <v>145</v>
      </c>
      <c r="E330" s="258" t="s">
        <v>19</v>
      </c>
      <c r="F330" s="259" t="s">
        <v>147</v>
      </c>
      <c r="G330" s="257"/>
      <c r="H330" s="260">
        <v>2</v>
      </c>
      <c r="I330" s="261"/>
      <c r="J330" s="257"/>
      <c r="K330" s="257"/>
      <c r="L330" s="262"/>
      <c r="M330" s="263"/>
      <c r="N330" s="264"/>
      <c r="O330" s="264"/>
      <c r="P330" s="264"/>
      <c r="Q330" s="264"/>
      <c r="R330" s="264"/>
      <c r="S330" s="264"/>
      <c r="T330" s="265"/>
      <c r="U330" s="15"/>
      <c r="V330" s="15"/>
      <c r="W330" s="15"/>
      <c r="X330" s="15"/>
      <c r="Y330" s="15"/>
      <c r="Z330" s="15"/>
      <c r="AA330" s="15"/>
      <c r="AB330" s="15"/>
      <c r="AC330" s="15"/>
      <c r="AD330" s="15"/>
      <c r="AE330" s="15"/>
      <c r="AT330" s="266" t="s">
        <v>145</v>
      </c>
      <c r="AU330" s="266" t="s">
        <v>82</v>
      </c>
      <c r="AV330" s="15" t="s">
        <v>143</v>
      </c>
      <c r="AW330" s="15" t="s">
        <v>33</v>
      </c>
      <c r="AX330" s="15" t="s">
        <v>80</v>
      </c>
      <c r="AY330" s="266" t="s">
        <v>135</v>
      </c>
    </row>
    <row r="331" spans="1:65" s="2" customFormat="1" ht="16.5" customHeight="1">
      <c r="A331" s="40"/>
      <c r="B331" s="41"/>
      <c r="C331" s="221" t="s">
        <v>502</v>
      </c>
      <c r="D331" s="221" t="s">
        <v>138</v>
      </c>
      <c r="E331" s="222" t="s">
        <v>503</v>
      </c>
      <c r="F331" s="223" t="s">
        <v>504</v>
      </c>
      <c r="G331" s="224" t="s">
        <v>434</v>
      </c>
      <c r="H331" s="225">
        <v>2</v>
      </c>
      <c r="I331" s="226"/>
      <c r="J331" s="227">
        <f>ROUND(I331*H331,2)</f>
        <v>0</v>
      </c>
      <c r="K331" s="223" t="s">
        <v>142</v>
      </c>
      <c r="L331" s="46"/>
      <c r="M331" s="228" t="s">
        <v>19</v>
      </c>
      <c r="N331" s="229" t="s">
        <v>43</v>
      </c>
      <c r="O331" s="86"/>
      <c r="P331" s="230">
        <f>O331*H331</f>
        <v>0</v>
      </c>
      <c r="Q331" s="230">
        <v>0.02257</v>
      </c>
      <c r="R331" s="230">
        <f>Q331*H331</f>
        <v>0.04514</v>
      </c>
      <c r="S331" s="230">
        <v>0</v>
      </c>
      <c r="T331" s="231">
        <f>S331*H331</f>
        <v>0</v>
      </c>
      <c r="U331" s="40"/>
      <c r="V331" s="40"/>
      <c r="W331" s="40"/>
      <c r="X331" s="40"/>
      <c r="Y331" s="40"/>
      <c r="Z331" s="40"/>
      <c r="AA331" s="40"/>
      <c r="AB331" s="40"/>
      <c r="AC331" s="40"/>
      <c r="AD331" s="40"/>
      <c r="AE331" s="40"/>
      <c r="AR331" s="232" t="s">
        <v>199</v>
      </c>
      <c r="AT331" s="232" t="s">
        <v>138</v>
      </c>
      <c r="AU331" s="232" t="s">
        <v>82</v>
      </c>
      <c r="AY331" s="19" t="s">
        <v>135</v>
      </c>
      <c r="BE331" s="233">
        <f>IF(N331="základní",J331,0)</f>
        <v>0</v>
      </c>
      <c r="BF331" s="233">
        <f>IF(N331="snížená",J331,0)</f>
        <v>0</v>
      </c>
      <c r="BG331" s="233">
        <f>IF(N331="zákl. přenesená",J331,0)</f>
        <v>0</v>
      </c>
      <c r="BH331" s="233">
        <f>IF(N331="sníž. přenesená",J331,0)</f>
        <v>0</v>
      </c>
      <c r="BI331" s="233">
        <f>IF(N331="nulová",J331,0)</f>
        <v>0</v>
      </c>
      <c r="BJ331" s="19" t="s">
        <v>80</v>
      </c>
      <c r="BK331" s="233">
        <f>ROUND(I331*H331,2)</f>
        <v>0</v>
      </c>
      <c r="BL331" s="19" t="s">
        <v>199</v>
      </c>
      <c r="BM331" s="232" t="s">
        <v>505</v>
      </c>
    </row>
    <row r="332" spans="1:51" s="13" customFormat="1" ht="12">
      <c r="A332" s="13"/>
      <c r="B332" s="234"/>
      <c r="C332" s="235"/>
      <c r="D332" s="236" t="s">
        <v>145</v>
      </c>
      <c r="E332" s="237" t="s">
        <v>19</v>
      </c>
      <c r="F332" s="238" t="s">
        <v>146</v>
      </c>
      <c r="G332" s="235"/>
      <c r="H332" s="237" t="s">
        <v>19</v>
      </c>
      <c r="I332" s="239"/>
      <c r="J332" s="235"/>
      <c r="K332" s="235"/>
      <c r="L332" s="240"/>
      <c r="M332" s="241"/>
      <c r="N332" s="242"/>
      <c r="O332" s="242"/>
      <c r="P332" s="242"/>
      <c r="Q332" s="242"/>
      <c r="R332" s="242"/>
      <c r="S332" s="242"/>
      <c r="T332" s="243"/>
      <c r="U332" s="13"/>
      <c r="V332" s="13"/>
      <c r="W332" s="13"/>
      <c r="X332" s="13"/>
      <c r="Y332" s="13"/>
      <c r="Z332" s="13"/>
      <c r="AA332" s="13"/>
      <c r="AB332" s="13"/>
      <c r="AC332" s="13"/>
      <c r="AD332" s="13"/>
      <c r="AE332" s="13"/>
      <c r="AT332" s="244" t="s">
        <v>145</v>
      </c>
      <c r="AU332" s="244" t="s">
        <v>82</v>
      </c>
      <c r="AV332" s="13" t="s">
        <v>80</v>
      </c>
      <c r="AW332" s="13" t="s">
        <v>33</v>
      </c>
      <c r="AX332" s="13" t="s">
        <v>72</v>
      </c>
      <c r="AY332" s="244" t="s">
        <v>135</v>
      </c>
    </row>
    <row r="333" spans="1:51" s="14" customFormat="1" ht="12">
      <c r="A333" s="14"/>
      <c r="B333" s="245"/>
      <c r="C333" s="246"/>
      <c r="D333" s="236" t="s">
        <v>145</v>
      </c>
      <c r="E333" s="247" t="s">
        <v>19</v>
      </c>
      <c r="F333" s="248" t="s">
        <v>82</v>
      </c>
      <c r="G333" s="246"/>
      <c r="H333" s="249">
        <v>2</v>
      </c>
      <c r="I333" s="250"/>
      <c r="J333" s="246"/>
      <c r="K333" s="246"/>
      <c r="L333" s="251"/>
      <c r="M333" s="252"/>
      <c r="N333" s="253"/>
      <c r="O333" s="253"/>
      <c r="P333" s="253"/>
      <c r="Q333" s="253"/>
      <c r="R333" s="253"/>
      <c r="S333" s="253"/>
      <c r="T333" s="254"/>
      <c r="U333" s="14"/>
      <c r="V333" s="14"/>
      <c r="W333" s="14"/>
      <c r="X333" s="14"/>
      <c r="Y333" s="14"/>
      <c r="Z333" s="14"/>
      <c r="AA333" s="14"/>
      <c r="AB333" s="14"/>
      <c r="AC333" s="14"/>
      <c r="AD333" s="14"/>
      <c r="AE333" s="14"/>
      <c r="AT333" s="255" t="s">
        <v>145</v>
      </c>
      <c r="AU333" s="255" t="s">
        <v>82</v>
      </c>
      <c r="AV333" s="14" t="s">
        <v>82</v>
      </c>
      <c r="AW333" s="14" t="s">
        <v>33</v>
      </c>
      <c r="AX333" s="14" t="s">
        <v>72</v>
      </c>
      <c r="AY333" s="255" t="s">
        <v>135</v>
      </c>
    </row>
    <row r="334" spans="1:51" s="15" customFormat="1" ht="12">
      <c r="A334" s="15"/>
      <c r="B334" s="256"/>
      <c r="C334" s="257"/>
      <c r="D334" s="236" t="s">
        <v>145</v>
      </c>
      <c r="E334" s="258" t="s">
        <v>19</v>
      </c>
      <c r="F334" s="259" t="s">
        <v>147</v>
      </c>
      <c r="G334" s="257"/>
      <c r="H334" s="260">
        <v>2</v>
      </c>
      <c r="I334" s="261"/>
      <c r="J334" s="257"/>
      <c r="K334" s="257"/>
      <c r="L334" s="262"/>
      <c r="M334" s="263"/>
      <c r="N334" s="264"/>
      <c r="O334" s="264"/>
      <c r="P334" s="264"/>
      <c r="Q334" s="264"/>
      <c r="R334" s="264"/>
      <c r="S334" s="264"/>
      <c r="T334" s="265"/>
      <c r="U334" s="15"/>
      <c r="V334" s="15"/>
      <c r="W334" s="15"/>
      <c r="X334" s="15"/>
      <c r="Y334" s="15"/>
      <c r="Z334" s="15"/>
      <c r="AA334" s="15"/>
      <c r="AB334" s="15"/>
      <c r="AC334" s="15"/>
      <c r="AD334" s="15"/>
      <c r="AE334" s="15"/>
      <c r="AT334" s="266" t="s">
        <v>145</v>
      </c>
      <c r="AU334" s="266" t="s">
        <v>82</v>
      </c>
      <c r="AV334" s="15" t="s">
        <v>143</v>
      </c>
      <c r="AW334" s="15" t="s">
        <v>33</v>
      </c>
      <c r="AX334" s="15" t="s">
        <v>80</v>
      </c>
      <c r="AY334" s="266" t="s">
        <v>135</v>
      </c>
    </row>
    <row r="335" spans="1:65" s="2" customFormat="1" ht="16.5" customHeight="1">
      <c r="A335" s="40"/>
      <c r="B335" s="41"/>
      <c r="C335" s="221" t="s">
        <v>506</v>
      </c>
      <c r="D335" s="221" t="s">
        <v>138</v>
      </c>
      <c r="E335" s="222" t="s">
        <v>507</v>
      </c>
      <c r="F335" s="223" t="s">
        <v>508</v>
      </c>
      <c r="G335" s="224" t="s">
        <v>434</v>
      </c>
      <c r="H335" s="225">
        <v>2</v>
      </c>
      <c r="I335" s="226"/>
      <c r="J335" s="227">
        <f>ROUND(I335*H335,2)</f>
        <v>0</v>
      </c>
      <c r="K335" s="223" t="s">
        <v>142</v>
      </c>
      <c r="L335" s="46"/>
      <c r="M335" s="228" t="s">
        <v>19</v>
      </c>
      <c r="N335" s="229" t="s">
        <v>43</v>
      </c>
      <c r="O335" s="86"/>
      <c r="P335" s="230">
        <f>O335*H335</f>
        <v>0</v>
      </c>
      <c r="Q335" s="230">
        <v>0.03437</v>
      </c>
      <c r="R335" s="230">
        <f>Q335*H335</f>
        <v>0.06874</v>
      </c>
      <c r="S335" s="230">
        <v>0</v>
      </c>
      <c r="T335" s="231">
        <f>S335*H335</f>
        <v>0</v>
      </c>
      <c r="U335" s="40"/>
      <c r="V335" s="40"/>
      <c r="W335" s="40"/>
      <c r="X335" s="40"/>
      <c r="Y335" s="40"/>
      <c r="Z335" s="40"/>
      <c r="AA335" s="40"/>
      <c r="AB335" s="40"/>
      <c r="AC335" s="40"/>
      <c r="AD335" s="40"/>
      <c r="AE335" s="40"/>
      <c r="AR335" s="232" t="s">
        <v>199</v>
      </c>
      <c r="AT335" s="232" t="s">
        <v>138</v>
      </c>
      <c r="AU335" s="232" t="s">
        <v>82</v>
      </c>
      <c r="AY335" s="19" t="s">
        <v>135</v>
      </c>
      <c r="BE335" s="233">
        <f>IF(N335="základní",J335,0)</f>
        <v>0</v>
      </c>
      <c r="BF335" s="233">
        <f>IF(N335="snížená",J335,0)</f>
        <v>0</v>
      </c>
      <c r="BG335" s="233">
        <f>IF(N335="zákl. přenesená",J335,0)</f>
        <v>0</v>
      </c>
      <c r="BH335" s="233">
        <f>IF(N335="sníž. přenesená",J335,0)</f>
        <v>0</v>
      </c>
      <c r="BI335" s="233">
        <f>IF(N335="nulová",J335,0)</f>
        <v>0</v>
      </c>
      <c r="BJ335" s="19" t="s">
        <v>80</v>
      </c>
      <c r="BK335" s="233">
        <f>ROUND(I335*H335,2)</f>
        <v>0</v>
      </c>
      <c r="BL335" s="19" t="s">
        <v>199</v>
      </c>
      <c r="BM335" s="232" t="s">
        <v>509</v>
      </c>
    </row>
    <row r="336" spans="1:51" s="13" customFormat="1" ht="12">
      <c r="A336" s="13"/>
      <c r="B336" s="234"/>
      <c r="C336" s="235"/>
      <c r="D336" s="236" t="s">
        <v>145</v>
      </c>
      <c r="E336" s="237" t="s">
        <v>19</v>
      </c>
      <c r="F336" s="238" t="s">
        <v>146</v>
      </c>
      <c r="G336" s="235"/>
      <c r="H336" s="237" t="s">
        <v>19</v>
      </c>
      <c r="I336" s="239"/>
      <c r="J336" s="235"/>
      <c r="K336" s="235"/>
      <c r="L336" s="240"/>
      <c r="M336" s="241"/>
      <c r="N336" s="242"/>
      <c r="O336" s="242"/>
      <c r="P336" s="242"/>
      <c r="Q336" s="242"/>
      <c r="R336" s="242"/>
      <c r="S336" s="242"/>
      <c r="T336" s="243"/>
      <c r="U336" s="13"/>
      <c r="V336" s="13"/>
      <c r="W336" s="13"/>
      <c r="X336" s="13"/>
      <c r="Y336" s="13"/>
      <c r="Z336" s="13"/>
      <c r="AA336" s="13"/>
      <c r="AB336" s="13"/>
      <c r="AC336" s="13"/>
      <c r="AD336" s="13"/>
      <c r="AE336" s="13"/>
      <c r="AT336" s="244" t="s">
        <v>145</v>
      </c>
      <c r="AU336" s="244" t="s">
        <v>82</v>
      </c>
      <c r="AV336" s="13" t="s">
        <v>80</v>
      </c>
      <c r="AW336" s="13" t="s">
        <v>33</v>
      </c>
      <c r="AX336" s="13" t="s">
        <v>72</v>
      </c>
      <c r="AY336" s="244" t="s">
        <v>135</v>
      </c>
    </row>
    <row r="337" spans="1:51" s="14" customFormat="1" ht="12">
      <c r="A337" s="14"/>
      <c r="B337" s="245"/>
      <c r="C337" s="246"/>
      <c r="D337" s="236" t="s">
        <v>145</v>
      </c>
      <c r="E337" s="247" t="s">
        <v>19</v>
      </c>
      <c r="F337" s="248" t="s">
        <v>82</v>
      </c>
      <c r="G337" s="246"/>
      <c r="H337" s="249">
        <v>2</v>
      </c>
      <c r="I337" s="250"/>
      <c r="J337" s="246"/>
      <c r="K337" s="246"/>
      <c r="L337" s="251"/>
      <c r="M337" s="252"/>
      <c r="N337" s="253"/>
      <c r="O337" s="253"/>
      <c r="P337" s="253"/>
      <c r="Q337" s="253"/>
      <c r="R337" s="253"/>
      <c r="S337" s="253"/>
      <c r="T337" s="254"/>
      <c r="U337" s="14"/>
      <c r="V337" s="14"/>
      <c r="W337" s="14"/>
      <c r="X337" s="14"/>
      <c r="Y337" s="14"/>
      <c r="Z337" s="14"/>
      <c r="AA337" s="14"/>
      <c r="AB337" s="14"/>
      <c r="AC337" s="14"/>
      <c r="AD337" s="14"/>
      <c r="AE337" s="14"/>
      <c r="AT337" s="255" t="s">
        <v>145</v>
      </c>
      <c r="AU337" s="255" t="s">
        <v>82</v>
      </c>
      <c r="AV337" s="14" t="s">
        <v>82</v>
      </c>
      <c r="AW337" s="14" t="s">
        <v>33</v>
      </c>
      <c r="AX337" s="14" t="s">
        <v>72</v>
      </c>
      <c r="AY337" s="255" t="s">
        <v>135</v>
      </c>
    </row>
    <row r="338" spans="1:51" s="15" customFormat="1" ht="12">
      <c r="A338" s="15"/>
      <c r="B338" s="256"/>
      <c r="C338" s="257"/>
      <c r="D338" s="236" t="s">
        <v>145</v>
      </c>
      <c r="E338" s="258" t="s">
        <v>19</v>
      </c>
      <c r="F338" s="259" t="s">
        <v>147</v>
      </c>
      <c r="G338" s="257"/>
      <c r="H338" s="260">
        <v>2</v>
      </c>
      <c r="I338" s="261"/>
      <c r="J338" s="257"/>
      <c r="K338" s="257"/>
      <c r="L338" s="262"/>
      <c r="M338" s="263"/>
      <c r="N338" s="264"/>
      <c r="O338" s="264"/>
      <c r="P338" s="264"/>
      <c r="Q338" s="264"/>
      <c r="R338" s="264"/>
      <c r="S338" s="264"/>
      <c r="T338" s="265"/>
      <c r="U338" s="15"/>
      <c r="V338" s="15"/>
      <c r="W338" s="15"/>
      <c r="X338" s="15"/>
      <c r="Y338" s="15"/>
      <c r="Z338" s="15"/>
      <c r="AA338" s="15"/>
      <c r="AB338" s="15"/>
      <c r="AC338" s="15"/>
      <c r="AD338" s="15"/>
      <c r="AE338" s="15"/>
      <c r="AT338" s="266" t="s">
        <v>145</v>
      </c>
      <c r="AU338" s="266" t="s">
        <v>82</v>
      </c>
      <c r="AV338" s="15" t="s">
        <v>143</v>
      </c>
      <c r="AW338" s="15" t="s">
        <v>33</v>
      </c>
      <c r="AX338" s="15" t="s">
        <v>80</v>
      </c>
      <c r="AY338" s="266" t="s">
        <v>135</v>
      </c>
    </row>
    <row r="339" spans="1:65" s="2" customFormat="1" ht="16.5" customHeight="1">
      <c r="A339" s="40"/>
      <c r="B339" s="41"/>
      <c r="C339" s="221" t="s">
        <v>510</v>
      </c>
      <c r="D339" s="221" t="s">
        <v>138</v>
      </c>
      <c r="E339" s="222" t="s">
        <v>511</v>
      </c>
      <c r="F339" s="223" t="s">
        <v>512</v>
      </c>
      <c r="G339" s="224" t="s">
        <v>141</v>
      </c>
      <c r="H339" s="225">
        <v>4</v>
      </c>
      <c r="I339" s="226"/>
      <c r="J339" s="227">
        <f>ROUND(I339*H339,2)</f>
        <v>0</v>
      </c>
      <c r="K339" s="223" t="s">
        <v>142</v>
      </c>
      <c r="L339" s="46"/>
      <c r="M339" s="228" t="s">
        <v>19</v>
      </c>
      <c r="N339" s="229" t="s">
        <v>43</v>
      </c>
      <c r="O339" s="86"/>
      <c r="P339" s="230">
        <f>O339*H339</f>
        <v>0</v>
      </c>
      <c r="Q339" s="230">
        <v>0.00076</v>
      </c>
      <c r="R339" s="230">
        <f>Q339*H339</f>
        <v>0.00304</v>
      </c>
      <c r="S339" s="230">
        <v>0</v>
      </c>
      <c r="T339" s="231">
        <f>S339*H339</f>
        <v>0</v>
      </c>
      <c r="U339" s="40"/>
      <c r="V339" s="40"/>
      <c r="W339" s="40"/>
      <c r="X339" s="40"/>
      <c r="Y339" s="40"/>
      <c r="Z339" s="40"/>
      <c r="AA339" s="40"/>
      <c r="AB339" s="40"/>
      <c r="AC339" s="40"/>
      <c r="AD339" s="40"/>
      <c r="AE339" s="40"/>
      <c r="AR339" s="232" t="s">
        <v>199</v>
      </c>
      <c r="AT339" s="232" t="s">
        <v>138</v>
      </c>
      <c r="AU339" s="232" t="s">
        <v>82</v>
      </c>
      <c r="AY339" s="19" t="s">
        <v>135</v>
      </c>
      <c r="BE339" s="233">
        <f>IF(N339="základní",J339,0)</f>
        <v>0</v>
      </c>
      <c r="BF339" s="233">
        <f>IF(N339="snížená",J339,0)</f>
        <v>0</v>
      </c>
      <c r="BG339" s="233">
        <f>IF(N339="zákl. přenesená",J339,0)</f>
        <v>0</v>
      </c>
      <c r="BH339" s="233">
        <f>IF(N339="sníž. přenesená",J339,0)</f>
        <v>0</v>
      </c>
      <c r="BI339" s="233">
        <f>IF(N339="nulová",J339,0)</f>
        <v>0</v>
      </c>
      <c r="BJ339" s="19" t="s">
        <v>80</v>
      </c>
      <c r="BK339" s="233">
        <f>ROUND(I339*H339,2)</f>
        <v>0</v>
      </c>
      <c r="BL339" s="19" t="s">
        <v>199</v>
      </c>
      <c r="BM339" s="232" t="s">
        <v>513</v>
      </c>
    </row>
    <row r="340" spans="1:51" s="13" customFormat="1" ht="12">
      <c r="A340" s="13"/>
      <c r="B340" s="234"/>
      <c r="C340" s="235"/>
      <c r="D340" s="236" t="s">
        <v>145</v>
      </c>
      <c r="E340" s="237" t="s">
        <v>19</v>
      </c>
      <c r="F340" s="238" t="s">
        <v>146</v>
      </c>
      <c r="G340" s="235"/>
      <c r="H340" s="237" t="s">
        <v>19</v>
      </c>
      <c r="I340" s="239"/>
      <c r="J340" s="235"/>
      <c r="K340" s="235"/>
      <c r="L340" s="240"/>
      <c r="M340" s="241"/>
      <c r="N340" s="242"/>
      <c r="O340" s="242"/>
      <c r="P340" s="242"/>
      <c r="Q340" s="242"/>
      <c r="R340" s="242"/>
      <c r="S340" s="242"/>
      <c r="T340" s="243"/>
      <c r="U340" s="13"/>
      <c r="V340" s="13"/>
      <c r="W340" s="13"/>
      <c r="X340" s="13"/>
      <c r="Y340" s="13"/>
      <c r="Z340" s="13"/>
      <c r="AA340" s="13"/>
      <c r="AB340" s="13"/>
      <c r="AC340" s="13"/>
      <c r="AD340" s="13"/>
      <c r="AE340" s="13"/>
      <c r="AT340" s="244" t="s">
        <v>145</v>
      </c>
      <c r="AU340" s="244" t="s">
        <v>82</v>
      </c>
      <c r="AV340" s="13" t="s">
        <v>80</v>
      </c>
      <c r="AW340" s="13" t="s">
        <v>33</v>
      </c>
      <c r="AX340" s="13" t="s">
        <v>72</v>
      </c>
      <c r="AY340" s="244" t="s">
        <v>135</v>
      </c>
    </row>
    <row r="341" spans="1:51" s="14" customFormat="1" ht="12">
      <c r="A341" s="14"/>
      <c r="B341" s="245"/>
      <c r="C341" s="246"/>
      <c r="D341" s="236" t="s">
        <v>145</v>
      </c>
      <c r="E341" s="247" t="s">
        <v>19</v>
      </c>
      <c r="F341" s="248" t="s">
        <v>514</v>
      </c>
      <c r="G341" s="246"/>
      <c r="H341" s="249">
        <v>4</v>
      </c>
      <c r="I341" s="250"/>
      <c r="J341" s="246"/>
      <c r="K341" s="246"/>
      <c r="L341" s="251"/>
      <c r="M341" s="252"/>
      <c r="N341" s="253"/>
      <c r="O341" s="253"/>
      <c r="P341" s="253"/>
      <c r="Q341" s="253"/>
      <c r="R341" s="253"/>
      <c r="S341" s="253"/>
      <c r="T341" s="254"/>
      <c r="U341" s="14"/>
      <c r="V341" s="14"/>
      <c r="W341" s="14"/>
      <c r="X341" s="14"/>
      <c r="Y341" s="14"/>
      <c r="Z341" s="14"/>
      <c r="AA341" s="14"/>
      <c r="AB341" s="14"/>
      <c r="AC341" s="14"/>
      <c r="AD341" s="14"/>
      <c r="AE341" s="14"/>
      <c r="AT341" s="255" t="s">
        <v>145</v>
      </c>
      <c r="AU341" s="255" t="s">
        <v>82</v>
      </c>
      <c r="AV341" s="14" t="s">
        <v>82</v>
      </c>
      <c r="AW341" s="14" t="s">
        <v>33</v>
      </c>
      <c r="AX341" s="14" t="s">
        <v>72</v>
      </c>
      <c r="AY341" s="255" t="s">
        <v>135</v>
      </c>
    </row>
    <row r="342" spans="1:51" s="15" customFormat="1" ht="12">
      <c r="A342" s="15"/>
      <c r="B342" s="256"/>
      <c r="C342" s="257"/>
      <c r="D342" s="236" t="s">
        <v>145</v>
      </c>
      <c r="E342" s="258" t="s">
        <v>19</v>
      </c>
      <c r="F342" s="259" t="s">
        <v>147</v>
      </c>
      <c r="G342" s="257"/>
      <c r="H342" s="260">
        <v>4</v>
      </c>
      <c r="I342" s="261"/>
      <c r="J342" s="257"/>
      <c r="K342" s="257"/>
      <c r="L342" s="262"/>
      <c r="M342" s="263"/>
      <c r="N342" s="264"/>
      <c r="O342" s="264"/>
      <c r="P342" s="264"/>
      <c r="Q342" s="264"/>
      <c r="R342" s="264"/>
      <c r="S342" s="264"/>
      <c r="T342" s="265"/>
      <c r="U342" s="15"/>
      <c r="V342" s="15"/>
      <c r="W342" s="15"/>
      <c r="X342" s="15"/>
      <c r="Y342" s="15"/>
      <c r="Z342" s="15"/>
      <c r="AA342" s="15"/>
      <c r="AB342" s="15"/>
      <c r="AC342" s="15"/>
      <c r="AD342" s="15"/>
      <c r="AE342" s="15"/>
      <c r="AT342" s="266" t="s">
        <v>145</v>
      </c>
      <c r="AU342" s="266" t="s">
        <v>82</v>
      </c>
      <c r="AV342" s="15" t="s">
        <v>143</v>
      </c>
      <c r="AW342" s="15" t="s">
        <v>33</v>
      </c>
      <c r="AX342" s="15" t="s">
        <v>80</v>
      </c>
      <c r="AY342" s="266" t="s">
        <v>135</v>
      </c>
    </row>
    <row r="343" spans="1:65" s="2" customFormat="1" ht="21.75" customHeight="1">
      <c r="A343" s="40"/>
      <c r="B343" s="41"/>
      <c r="C343" s="221" t="s">
        <v>515</v>
      </c>
      <c r="D343" s="221" t="s">
        <v>138</v>
      </c>
      <c r="E343" s="222" t="s">
        <v>516</v>
      </c>
      <c r="F343" s="223" t="s">
        <v>517</v>
      </c>
      <c r="G343" s="224" t="s">
        <v>434</v>
      </c>
      <c r="H343" s="225">
        <v>2</v>
      </c>
      <c r="I343" s="226"/>
      <c r="J343" s="227">
        <f>ROUND(I343*H343,2)</f>
        <v>0</v>
      </c>
      <c r="K343" s="223" t="s">
        <v>142</v>
      </c>
      <c r="L343" s="46"/>
      <c r="M343" s="228" t="s">
        <v>19</v>
      </c>
      <c r="N343" s="229" t="s">
        <v>43</v>
      </c>
      <c r="O343" s="86"/>
      <c r="P343" s="230">
        <f>O343*H343</f>
        <v>0</v>
      </c>
      <c r="Q343" s="230">
        <v>0.00354</v>
      </c>
      <c r="R343" s="230">
        <f>Q343*H343</f>
        <v>0.00708</v>
      </c>
      <c r="S343" s="230">
        <v>0</v>
      </c>
      <c r="T343" s="231">
        <f>S343*H343</f>
        <v>0</v>
      </c>
      <c r="U343" s="40"/>
      <c r="V343" s="40"/>
      <c r="W343" s="40"/>
      <c r="X343" s="40"/>
      <c r="Y343" s="40"/>
      <c r="Z343" s="40"/>
      <c r="AA343" s="40"/>
      <c r="AB343" s="40"/>
      <c r="AC343" s="40"/>
      <c r="AD343" s="40"/>
      <c r="AE343" s="40"/>
      <c r="AR343" s="232" t="s">
        <v>199</v>
      </c>
      <c r="AT343" s="232" t="s">
        <v>138</v>
      </c>
      <c r="AU343" s="232" t="s">
        <v>82</v>
      </c>
      <c r="AY343" s="19" t="s">
        <v>135</v>
      </c>
      <c r="BE343" s="233">
        <f>IF(N343="základní",J343,0)</f>
        <v>0</v>
      </c>
      <c r="BF343" s="233">
        <f>IF(N343="snížená",J343,0)</f>
        <v>0</v>
      </c>
      <c r="BG343" s="233">
        <f>IF(N343="zákl. přenesená",J343,0)</f>
        <v>0</v>
      </c>
      <c r="BH343" s="233">
        <f>IF(N343="sníž. přenesená",J343,0)</f>
        <v>0</v>
      </c>
      <c r="BI343" s="233">
        <f>IF(N343="nulová",J343,0)</f>
        <v>0</v>
      </c>
      <c r="BJ343" s="19" t="s">
        <v>80</v>
      </c>
      <c r="BK343" s="233">
        <f>ROUND(I343*H343,2)</f>
        <v>0</v>
      </c>
      <c r="BL343" s="19" t="s">
        <v>199</v>
      </c>
      <c r="BM343" s="232" t="s">
        <v>518</v>
      </c>
    </row>
    <row r="344" spans="1:51" s="13" customFormat="1" ht="12">
      <c r="A344" s="13"/>
      <c r="B344" s="234"/>
      <c r="C344" s="235"/>
      <c r="D344" s="236" t="s">
        <v>145</v>
      </c>
      <c r="E344" s="237" t="s">
        <v>19</v>
      </c>
      <c r="F344" s="238" t="s">
        <v>146</v>
      </c>
      <c r="G344" s="235"/>
      <c r="H344" s="237" t="s">
        <v>19</v>
      </c>
      <c r="I344" s="239"/>
      <c r="J344" s="235"/>
      <c r="K344" s="235"/>
      <c r="L344" s="240"/>
      <c r="M344" s="241"/>
      <c r="N344" s="242"/>
      <c r="O344" s="242"/>
      <c r="P344" s="242"/>
      <c r="Q344" s="242"/>
      <c r="R344" s="242"/>
      <c r="S344" s="242"/>
      <c r="T344" s="243"/>
      <c r="U344" s="13"/>
      <c r="V344" s="13"/>
      <c r="W344" s="13"/>
      <c r="X344" s="13"/>
      <c r="Y344" s="13"/>
      <c r="Z344" s="13"/>
      <c r="AA344" s="13"/>
      <c r="AB344" s="13"/>
      <c r="AC344" s="13"/>
      <c r="AD344" s="13"/>
      <c r="AE344" s="13"/>
      <c r="AT344" s="244" t="s">
        <v>145</v>
      </c>
      <c r="AU344" s="244" t="s">
        <v>82</v>
      </c>
      <c r="AV344" s="13" t="s">
        <v>80</v>
      </c>
      <c r="AW344" s="13" t="s">
        <v>33</v>
      </c>
      <c r="AX344" s="13" t="s">
        <v>72</v>
      </c>
      <c r="AY344" s="244" t="s">
        <v>135</v>
      </c>
    </row>
    <row r="345" spans="1:51" s="14" customFormat="1" ht="12">
      <c r="A345" s="14"/>
      <c r="B345" s="245"/>
      <c r="C345" s="246"/>
      <c r="D345" s="236" t="s">
        <v>145</v>
      </c>
      <c r="E345" s="247" t="s">
        <v>19</v>
      </c>
      <c r="F345" s="248" t="s">
        <v>82</v>
      </c>
      <c r="G345" s="246"/>
      <c r="H345" s="249">
        <v>2</v>
      </c>
      <c r="I345" s="250"/>
      <c r="J345" s="246"/>
      <c r="K345" s="246"/>
      <c r="L345" s="251"/>
      <c r="M345" s="252"/>
      <c r="N345" s="253"/>
      <c r="O345" s="253"/>
      <c r="P345" s="253"/>
      <c r="Q345" s="253"/>
      <c r="R345" s="253"/>
      <c r="S345" s="253"/>
      <c r="T345" s="254"/>
      <c r="U345" s="14"/>
      <c r="V345" s="14"/>
      <c r="W345" s="14"/>
      <c r="X345" s="14"/>
      <c r="Y345" s="14"/>
      <c r="Z345" s="14"/>
      <c r="AA345" s="14"/>
      <c r="AB345" s="14"/>
      <c r="AC345" s="14"/>
      <c r="AD345" s="14"/>
      <c r="AE345" s="14"/>
      <c r="AT345" s="255" t="s">
        <v>145</v>
      </c>
      <c r="AU345" s="255" t="s">
        <v>82</v>
      </c>
      <c r="AV345" s="14" t="s">
        <v>82</v>
      </c>
      <c r="AW345" s="14" t="s">
        <v>33</v>
      </c>
      <c r="AX345" s="14" t="s">
        <v>72</v>
      </c>
      <c r="AY345" s="255" t="s">
        <v>135</v>
      </c>
    </row>
    <row r="346" spans="1:51" s="15" customFormat="1" ht="12">
      <c r="A346" s="15"/>
      <c r="B346" s="256"/>
      <c r="C346" s="257"/>
      <c r="D346" s="236" t="s">
        <v>145</v>
      </c>
      <c r="E346" s="258" t="s">
        <v>19</v>
      </c>
      <c r="F346" s="259" t="s">
        <v>147</v>
      </c>
      <c r="G346" s="257"/>
      <c r="H346" s="260">
        <v>2</v>
      </c>
      <c r="I346" s="261"/>
      <c r="J346" s="257"/>
      <c r="K346" s="257"/>
      <c r="L346" s="262"/>
      <c r="M346" s="263"/>
      <c r="N346" s="264"/>
      <c r="O346" s="264"/>
      <c r="P346" s="264"/>
      <c r="Q346" s="264"/>
      <c r="R346" s="264"/>
      <c r="S346" s="264"/>
      <c r="T346" s="265"/>
      <c r="U346" s="15"/>
      <c r="V346" s="15"/>
      <c r="W346" s="15"/>
      <c r="X346" s="15"/>
      <c r="Y346" s="15"/>
      <c r="Z346" s="15"/>
      <c r="AA346" s="15"/>
      <c r="AB346" s="15"/>
      <c r="AC346" s="15"/>
      <c r="AD346" s="15"/>
      <c r="AE346" s="15"/>
      <c r="AT346" s="266" t="s">
        <v>145</v>
      </c>
      <c r="AU346" s="266" t="s">
        <v>82</v>
      </c>
      <c r="AV346" s="15" t="s">
        <v>143</v>
      </c>
      <c r="AW346" s="15" t="s">
        <v>33</v>
      </c>
      <c r="AX346" s="15" t="s">
        <v>80</v>
      </c>
      <c r="AY346" s="266" t="s">
        <v>135</v>
      </c>
    </row>
    <row r="347" spans="1:65" s="2" customFormat="1" ht="146.25" customHeight="1">
      <c r="A347" s="40"/>
      <c r="B347" s="41"/>
      <c r="C347" s="270" t="s">
        <v>519</v>
      </c>
      <c r="D347" s="270" t="s">
        <v>203</v>
      </c>
      <c r="E347" s="271" t="s">
        <v>520</v>
      </c>
      <c r="F347" s="272" t="s">
        <v>521</v>
      </c>
      <c r="G347" s="273" t="s">
        <v>141</v>
      </c>
      <c r="H347" s="274">
        <v>2</v>
      </c>
      <c r="I347" s="275"/>
      <c r="J347" s="276">
        <f>ROUND(I347*H347,2)</f>
        <v>0</v>
      </c>
      <c r="K347" s="272" t="s">
        <v>270</v>
      </c>
      <c r="L347" s="277"/>
      <c r="M347" s="278" t="s">
        <v>19</v>
      </c>
      <c r="N347" s="279" t="s">
        <v>43</v>
      </c>
      <c r="O347" s="86"/>
      <c r="P347" s="230">
        <f>O347*H347</f>
        <v>0</v>
      </c>
      <c r="Q347" s="230">
        <v>0.02</v>
      </c>
      <c r="R347" s="230">
        <f>Q347*H347</f>
        <v>0.04</v>
      </c>
      <c r="S347" s="230">
        <v>0</v>
      </c>
      <c r="T347" s="231">
        <f>S347*H347</f>
        <v>0</v>
      </c>
      <c r="U347" s="40"/>
      <c r="V347" s="40"/>
      <c r="W347" s="40"/>
      <c r="X347" s="40"/>
      <c r="Y347" s="40"/>
      <c r="Z347" s="40"/>
      <c r="AA347" s="40"/>
      <c r="AB347" s="40"/>
      <c r="AC347" s="40"/>
      <c r="AD347" s="40"/>
      <c r="AE347" s="40"/>
      <c r="AR347" s="232" t="s">
        <v>206</v>
      </c>
      <c r="AT347" s="232" t="s">
        <v>203</v>
      </c>
      <c r="AU347" s="232" t="s">
        <v>82</v>
      </c>
      <c r="AY347" s="19" t="s">
        <v>135</v>
      </c>
      <c r="BE347" s="233">
        <f>IF(N347="základní",J347,0)</f>
        <v>0</v>
      </c>
      <c r="BF347" s="233">
        <f>IF(N347="snížená",J347,0)</f>
        <v>0</v>
      </c>
      <c r="BG347" s="233">
        <f>IF(N347="zákl. přenesená",J347,0)</f>
        <v>0</v>
      </c>
      <c r="BH347" s="233">
        <f>IF(N347="sníž. přenesená",J347,0)</f>
        <v>0</v>
      </c>
      <c r="BI347" s="233">
        <f>IF(N347="nulová",J347,0)</f>
        <v>0</v>
      </c>
      <c r="BJ347" s="19" t="s">
        <v>80</v>
      </c>
      <c r="BK347" s="233">
        <f>ROUND(I347*H347,2)</f>
        <v>0</v>
      </c>
      <c r="BL347" s="19" t="s">
        <v>199</v>
      </c>
      <c r="BM347" s="232" t="s">
        <v>522</v>
      </c>
    </row>
    <row r="348" spans="1:65" s="2" customFormat="1" ht="21.75" customHeight="1">
      <c r="A348" s="40"/>
      <c r="B348" s="41"/>
      <c r="C348" s="221" t="s">
        <v>523</v>
      </c>
      <c r="D348" s="221" t="s">
        <v>138</v>
      </c>
      <c r="E348" s="222" t="s">
        <v>524</v>
      </c>
      <c r="F348" s="223" t="s">
        <v>525</v>
      </c>
      <c r="G348" s="224" t="s">
        <v>434</v>
      </c>
      <c r="H348" s="225">
        <v>2</v>
      </c>
      <c r="I348" s="226"/>
      <c r="J348" s="227">
        <f>ROUND(I348*H348,2)</f>
        <v>0</v>
      </c>
      <c r="K348" s="223" t="s">
        <v>142</v>
      </c>
      <c r="L348" s="46"/>
      <c r="M348" s="228" t="s">
        <v>19</v>
      </c>
      <c r="N348" s="229" t="s">
        <v>43</v>
      </c>
      <c r="O348" s="86"/>
      <c r="P348" s="230">
        <f>O348*H348</f>
        <v>0</v>
      </c>
      <c r="Q348" s="230">
        <v>0.00489</v>
      </c>
      <c r="R348" s="230">
        <f>Q348*H348</f>
        <v>0.00978</v>
      </c>
      <c r="S348" s="230">
        <v>0</v>
      </c>
      <c r="T348" s="231">
        <f>S348*H348</f>
        <v>0</v>
      </c>
      <c r="U348" s="40"/>
      <c r="V348" s="40"/>
      <c r="W348" s="40"/>
      <c r="X348" s="40"/>
      <c r="Y348" s="40"/>
      <c r="Z348" s="40"/>
      <c r="AA348" s="40"/>
      <c r="AB348" s="40"/>
      <c r="AC348" s="40"/>
      <c r="AD348" s="40"/>
      <c r="AE348" s="40"/>
      <c r="AR348" s="232" t="s">
        <v>199</v>
      </c>
      <c r="AT348" s="232" t="s">
        <v>138</v>
      </c>
      <c r="AU348" s="232" t="s">
        <v>82</v>
      </c>
      <c r="AY348" s="19" t="s">
        <v>135</v>
      </c>
      <c r="BE348" s="233">
        <f>IF(N348="základní",J348,0)</f>
        <v>0</v>
      </c>
      <c r="BF348" s="233">
        <f>IF(N348="snížená",J348,0)</f>
        <v>0</v>
      </c>
      <c r="BG348" s="233">
        <f>IF(N348="zákl. přenesená",J348,0)</f>
        <v>0</v>
      </c>
      <c r="BH348" s="233">
        <f>IF(N348="sníž. přenesená",J348,0)</f>
        <v>0</v>
      </c>
      <c r="BI348" s="233">
        <f>IF(N348="nulová",J348,0)</f>
        <v>0</v>
      </c>
      <c r="BJ348" s="19" t="s">
        <v>80</v>
      </c>
      <c r="BK348" s="233">
        <f>ROUND(I348*H348,2)</f>
        <v>0</v>
      </c>
      <c r="BL348" s="19" t="s">
        <v>199</v>
      </c>
      <c r="BM348" s="232" t="s">
        <v>526</v>
      </c>
    </row>
    <row r="349" spans="1:51" s="13" customFormat="1" ht="12">
      <c r="A349" s="13"/>
      <c r="B349" s="234"/>
      <c r="C349" s="235"/>
      <c r="D349" s="236" t="s">
        <v>145</v>
      </c>
      <c r="E349" s="237" t="s">
        <v>19</v>
      </c>
      <c r="F349" s="238" t="s">
        <v>146</v>
      </c>
      <c r="G349" s="235"/>
      <c r="H349" s="237" t="s">
        <v>19</v>
      </c>
      <c r="I349" s="239"/>
      <c r="J349" s="235"/>
      <c r="K349" s="235"/>
      <c r="L349" s="240"/>
      <c r="M349" s="241"/>
      <c r="N349" s="242"/>
      <c r="O349" s="242"/>
      <c r="P349" s="242"/>
      <c r="Q349" s="242"/>
      <c r="R349" s="242"/>
      <c r="S349" s="242"/>
      <c r="T349" s="243"/>
      <c r="U349" s="13"/>
      <c r="V349" s="13"/>
      <c r="W349" s="13"/>
      <c r="X349" s="13"/>
      <c r="Y349" s="13"/>
      <c r="Z349" s="13"/>
      <c r="AA349" s="13"/>
      <c r="AB349" s="13"/>
      <c r="AC349" s="13"/>
      <c r="AD349" s="13"/>
      <c r="AE349" s="13"/>
      <c r="AT349" s="244" t="s">
        <v>145</v>
      </c>
      <c r="AU349" s="244" t="s">
        <v>82</v>
      </c>
      <c r="AV349" s="13" t="s">
        <v>80</v>
      </c>
      <c r="AW349" s="13" t="s">
        <v>33</v>
      </c>
      <c r="AX349" s="13" t="s">
        <v>72</v>
      </c>
      <c r="AY349" s="244" t="s">
        <v>135</v>
      </c>
    </row>
    <row r="350" spans="1:51" s="14" customFormat="1" ht="12">
      <c r="A350" s="14"/>
      <c r="B350" s="245"/>
      <c r="C350" s="246"/>
      <c r="D350" s="236" t="s">
        <v>145</v>
      </c>
      <c r="E350" s="247" t="s">
        <v>19</v>
      </c>
      <c r="F350" s="248" t="s">
        <v>82</v>
      </c>
      <c r="G350" s="246"/>
      <c r="H350" s="249">
        <v>2</v>
      </c>
      <c r="I350" s="250"/>
      <c r="J350" s="246"/>
      <c r="K350" s="246"/>
      <c r="L350" s="251"/>
      <c r="M350" s="252"/>
      <c r="N350" s="253"/>
      <c r="O350" s="253"/>
      <c r="P350" s="253"/>
      <c r="Q350" s="253"/>
      <c r="R350" s="253"/>
      <c r="S350" s="253"/>
      <c r="T350" s="254"/>
      <c r="U350" s="14"/>
      <c r="V350" s="14"/>
      <c r="W350" s="14"/>
      <c r="X350" s="14"/>
      <c r="Y350" s="14"/>
      <c r="Z350" s="14"/>
      <c r="AA350" s="14"/>
      <c r="AB350" s="14"/>
      <c r="AC350" s="14"/>
      <c r="AD350" s="14"/>
      <c r="AE350" s="14"/>
      <c r="AT350" s="255" t="s">
        <v>145</v>
      </c>
      <c r="AU350" s="255" t="s">
        <v>82</v>
      </c>
      <c r="AV350" s="14" t="s">
        <v>82</v>
      </c>
      <c r="AW350" s="14" t="s">
        <v>33</v>
      </c>
      <c r="AX350" s="14" t="s">
        <v>72</v>
      </c>
      <c r="AY350" s="255" t="s">
        <v>135</v>
      </c>
    </row>
    <row r="351" spans="1:51" s="15" customFormat="1" ht="12">
      <c r="A351" s="15"/>
      <c r="B351" s="256"/>
      <c r="C351" s="257"/>
      <c r="D351" s="236" t="s">
        <v>145</v>
      </c>
      <c r="E351" s="258" t="s">
        <v>19</v>
      </c>
      <c r="F351" s="259" t="s">
        <v>147</v>
      </c>
      <c r="G351" s="257"/>
      <c r="H351" s="260">
        <v>2</v>
      </c>
      <c r="I351" s="261"/>
      <c r="J351" s="257"/>
      <c r="K351" s="257"/>
      <c r="L351" s="262"/>
      <c r="M351" s="263"/>
      <c r="N351" s="264"/>
      <c r="O351" s="264"/>
      <c r="P351" s="264"/>
      <c r="Q351" s="264"/>
      <c r="R351" s="264"/>
      <c r="S351" s="264"/>
      <c r="T351" s="265"/>
      <c r="U351" s="15"/>
      <c r="V351" s="15"/>
      <c r="W351" s="15"/>
      <c r="X351" s="15"/>
      <c r="Y351" s="15"/>
      <c r="Z351" s="15"/>
      <c r="AA351" s="15"/>
      <c r="AB351" s="15"/>
      <c r="AC351" s="15"/>
      <c r="AD351" s="15"/>
      <c r="AE351" s="15"/>
      <c r="AT351" s="266" t="s">
        <v>145</v>
      </c>
      <c r="AU351" s="266" t="s">
        <v>82</v>
      </c>
      <c r="AV351" s="15" t="s">
        <v>143</v>
      </c>
      <c r="AW351" s="15" t="s">
        <v>33</v>
      </c>
      <c r="AX351" s="15" t="s">
        <v>80</v>
      </c>
      <c r="AY351" s="266" t="s">
        <v>135</v>
      </c>
    </row>
    <row r="352" spans="1:65" s="2" customFormat="1" ht="168.75" customHeight="1">
      <c r="A352" s="40"/>
      <c r="B352" s="41"/>
      <c r="C352" s="270" t="s">
        <v>527</v>
      </c>
      <c r="D352" s="270" t="s">
        <v>203</v>
      </c>
      <c r="E352" s="271" t="s">
        <v>528</v>
      </c>
      <c r="F352" s="272" t="s">
        <v>529</v>
      </c>
      <c r="G352" s="273" t="s">
        <v>141</v>
      </c>
      <c r="H352" s="274">
        <v>2</v>
      </c>
      <c r="I352" s="275"/>
      <c r="J352" s="276">
        <f>ROUND(I352*H352,2)</f>
        <v>0</v>
      </c>
      <c r="K352" s="272" t="s">
        <v>270</v>
      </c>
      <c r="L352" s="277"/>
      <c r="M352" s="278" t="s">
        <v>19</v>
      </c>
      <c r="N352" s="279" t="s">
        <v>43</v>
      </c>
      <c r="O352" s="86"/>
      <c r="P352" s="230">
        <f>O352*H352</f>
        <v>0</v>
      </c>
      <c r="Q352" s="230">
        <v>0.06</v>
      </c>
      <c r="R352" s="230">
        <f>Q352*H352</f>
        <v>0.12</v>
      </c>
      <c r="S352" s="230">
        <v>0</v>
      </c>
      <c r="T352" s="231">
        <f>S352*H352</f>
        <v>0</v>
      </c>
      <c r="U352" s="40"/>
      <c r="V352" s="40"/>
      <c r="W352" s="40"/>
      <c r="X352" s="40"/>
      <c r="Y352" s="40"/>
      <c r="Z352" s="40"/>
      <c r="AA352" s="40"/>
      <c r="AB352" s="40"/>
      <c r="AC352" s="40"/>
      <c r="AD352" s="40"/>
      <c r="AE352" s="40"/>
      <c r="AR352" s="232" t="s">
        <v>206</v>
      </c>
      <c r="AT352" s="232" t="s">
        <v>203</v>
      </c>
      <c r="AU352" s="232" t="s">
        <v>82</v>
      </c>
      <c r="AY352" s="19" t="s">
        <v>135</v>
      </c>
      <c r="BE352" s="233">
        <f>IF(N352="základní",J352,0)</f>
        <v>0</v>
      </c>
      <c r="BF352" s="233">
        <f>IF(N352="snížená",J352,0)</f>
        <v>0</v>
      </c>
      <c r="BG352" s="233">
        <f>IF(N352="zákl. přenesená",J352,0)</f>
        <v>0</v>
      </c>
      <c r="BH352" s="233">
        <f>IF(N352="sníž. přenesená",J352,0)</f>
        <v>0</v>
      </c>
      <c r="BI352" s="233">
        <f>IF(N352="nulová",J352,0)</f>
        <v>0</v>
      </c>
      <c r="BJ352" s="19" t="s">
        <v>80</v>
      </c>
      <c r="BK352" s="233">
        <f>ROUND(I352*H352,2)</f>
        <v>0</v>
      </c>
      <c r="BL352" s="19" t="s">
        <v>199</v>
      </c>
      <c r="BM352" s="232" t="s">
        <v>530</v>
      </c>
    </row>
    <row r="353" spans="1:65" s="2" customFormat="1" ht="21.75" customHeight="1">
      <c r="A353" s="40"/>
      <c r="B353" s="41"/>
      <c r="C353" s="221" t="s">
        <v>531</v>
      </c>
      <c r="D353" s="221" t="s">
        <v>138</v>
      </c>
      <c r="E353" s="222" t="s">
        <v>532</v>
      </c>
      <c r="F353" s="223" t="s">
        <v>533</v>
      </c>
      <c r="G353" s="224" t="s">
        <v>434</v>
      </c>
      <c r="H353" s="225">
        <v>4</v>
      </c>
      <c r="I353" s="226"/>
      <c r="J353" s="227">
        <f>ROUND(I353*H353,2)</f>
        <v>0</v>
      </c>
      <c r="K353" s="223" t="s">
        <v>142</v>
      </c>
      <c r="L353" s="46"/>
      <c r="M353" s="228" t="s">
        <v>19</v>
      </c>
      <c r="N353" s="229" t="s">
        <v>43</v>
      </c>
      <c r="O353" s="86"/>
      <c r="P353" s="230">
        <f>O353*H353</f>
        <v>0</v>
      </c>
      <c r="Q353" s="230">
        <v>0.00779</v>
      </c>
      <c r="R353" s="230">
        <f>Q353*H353</f>
        <v>0.03116</v>
      </c>
      <c r="S353" s="230">
        <v>0</v>
      </c>
      <c r="T353" s="231">
        <f>S353*H353</f>
        <v>0</v>
      </c>
      <c r="U353" s="40"/>
      <c r="V353" s="40"/>
      <c r="W353" s="40"/>
      <c r="X353" s="40"/>
      <c r="Y353" s="40"/>
      <c r="Z353" s="40"/>
      <c r="AA353" s="40"/>
      <c r="AB353" s="40"/>
      <c r="AC353" s="40"/>
      <c r="AD353" s="40"/>
      <c r="AE353" s="40"/>
      <c r="AR353" s="232" t="s">
        <v>199</v>
      </c>
      <c r="AT353" s="232" t="s">
        <v>138</v>
      </c>
      <c r="AU353" s="232" t="s">
        <v>82</v>
      </c>
      <c r="AY353" s="19" t="s">
        <v>135</v>
      </c>
      <c r="BE353" s="233">
        <f>IF(N353="základní",J353,0)</f>
        <v>0</v>
      </c>
      <c r="BF353" s="233">
        <f>IF(N353="snížená",J353,0)</f>
        <v>0</v>
      </c>
      <c r="BG353" s="233">
        <f>IF(N353="zákl. přenesená",J353,0)</f>
        <v>0</v>
      </c>
      <c r="BH353" s="233">
        <f>IF(N353="sníž. přenesená",J353,0)</f>
        <v>0</v>
      </c>
      <c r="BI353" s="233">
        <f>IF(N353="nulová",J353,0)</f>
        <v>0</v>
      </c>
      <c r="BJ353" s="19" t="s">
        <v>80</v>
      </c>
      <c r="BK353" s="233">
        <f>ROUND(I353*H353,2)</f>
        <v>0</v>
      </c>
      <c r="BL353" s="19" t="s">
        <v>199</v>
      </c>
      <c r="BM353" s="232" t="s">
        <v>534</v>
      </c>
    </row>
    <row r="354" spans="1:51" s="13" customFormat="1" ht="12">
      <c r="A354" s="13"/>
      <c r="B354" s="234"/>
      <c r="C354" s="235"/>
      <c r="D354" s="236" t="s">
        <v>145</v>
      </c>
      <c r="E354" s="237" t="s">
        <v>19</v>
      </c>
      <c r="F354" s="238" t="s">
        <v>146</v>
      </c>
      <c r="G354" s="235"/>
      <c r="H354" s="237" t="s">
        <v>19</v>
      </c>
      <c r="I354" s="239"/>
      <c r="J354" s="235"/>
      <c r="K354" s="235"/>
      <c r="L354" s="240"/>
      <c r="M354" s="241"/>
      <c r="N354" s="242"/>
      <c r="O354" s="242"/>
      <c r="P354" s="242"/>
      <c r="Q354" s="242"/>
      <c r="R354" s="242"/>
      <c r="S354" s="242"/>
      <c r="T354" s="243"/>
      <c r="U354" s="13"/>
      <c r="V354" s="13"/>
      <c r="W354" s="13"/>
      <c r="X354" s="13"/>
      <c r="Y354" s="13"/>
      <c r="Z354" s="13"/>
      <c r="AA354" s="13"/>
      <c r="AB354" s="13"/>
      <c r="AC354" s="13"/>
      <c r="AD354" s="13"/>
      <c r="AE354" s="13"/>
      <c r="AT354" s="244" t="s">
        <v>145</v>
      </c>
      <c r="AU354" s="244" t="s">
        <v>82</v>
      </c>
      <c r="AV354" s="13" t="s">
        <v>80</v>
      </c>
      <c r="AW354" s="13" t="s">
        <v>33</v>
      </c>
      <c r="AX354" s="13" t="s">
        <v>72</v>
      </c>
      <c r="AY354" s="244" t="s">
        <v>135</v>
      </c>
    </row>
    <row r="355" spans="1:51" s="14" customFormat="1" ht="12">
      <c r="A355" s="14"/>
      <c r="B355" s="245"/>
      <c r="C355" s="246"/>
      <c r="D355" s="236" t="s">
        <v>145</v>
      </c>
      <c r="E355" s="247" t="s">
        <v>19</v>
      </c>
      <c r="F355" s="248" t="s">
        <v>535</v>
      </c>
      <c r="G355" s="246"/>
      <c r="H355" s="249">
        <v>4</v>
      </c>
      <c r="I355" s="250"/>
      <c r="J355" s="246"/>
      <c r="K355" s="246"/>
      <c r="L355" s="251"/>
      <c r="M355" s="252"/>
      <c r="N355" s="253"/>
      <c r="O355" s="253"/>
      <c r="P355" s="253"/>
      <c r="Q355" s="253"/>
      <c r="R355" s="253"/>
      <c r="S355" s="253"/>
      <c r="T355" s="254"/>
      <c r="U355" s="14"/>
      <c r="V355" s="14"/>
      <c r="W355" s="14"/>
      <c r="X355" s="14"/>
      <c r="Y355" s="14"/>
      <c r="Z355" s="14"/>
      <c r="AA355" s="14"/>
      <c r="AB355" s="14"/>
      <c r="AC355" s="14"/>
      <c r="AD355" s="14"/>
      <c r="AE355" s="14"/>
      <c r="AT355" s="255" t="s">
        <v>145</v>
      </c>
      <c r="AU355" s="255" t="s">
        <v>82</v>
      </c>
      <c r="AV355" s="14" t="s">
        <v>82</v>
      </c>
      <c r="AW355" s="14" t="s">
        <v>33</v>
      </c>
      <c r="AX355" s="14" t="s">
        <v>72</v>
      </c>
      <c r="AY355" s="255" t="s">
        <v>135</v>
      </c>
    </row>
    <row r="356" spans="1:51" s="15" customFormat="1" ht="12">
      <c r="A356" s="15"/>
      <c r="B356" s="256"/>
      <c r="C356" s="257"/>
      <c r="D356" s="236" t="s">
        <v>145</v>
      </c>
      <c r="E356" s="258" t="s">
        <v>19</v>
      </c>
      <c r="F356" s="259" t="s">
        <v>147</v>
      </c>
      <c r="G356" s="257"/>
      <c r="H356" s="260">
        <v>4</v>
      </c>
      <c r="I356" s="261"/>
      <c r="J356" s="257"/>
      <c r="K356" s="257"/>
      <c r="L356" s="262"/>
      <c r="M356" s="263"/>
      <c r="N356" s="264"/>
      <c r="O356" s="264"/>
      <c r="P356" s="264"/>
      <c r="Q356" s="264"/>
      <c r="R356" s="264"/>
      <c r="S356" s="264"/>
      <c r="T356" s="265"/>
      <c r="U356" s="15"/>
      <c r="V356" s="15"/>
      <c r="W356" s="15"/>
      <c r="X356" s="15"/>
      <c r="Y356" s="15"/>
      <c r="Z356" s="15"/>
      <c r="AA356" s="15"/>
      <c r="AB356" s="15"/>
      <c r="AC356" s="15"/>
      <c r="AD356" s="15"/>
      <c r="AE356" s="15"/>
      <c r="AT356" s="266" t="s">
        <v>145</v>
      </c>
      <c r="AU356" s="266" t="s">
        <v>82</v>
      </c>
      <c r="AV356" s="15" t="s">
        <v>143</v>
      </c>
      <c r="AW356" s="15" t="s">
        <v>33</v>
      </c>
      <c r="AX356" s="15" t="s">
        <v>80</v>
      </c>
      <c r="AY356" s="266" t="s">
        <v>135</v>
      </c>
    </row>
    <row r="357" spans="1:65" s="2" customFormat="1" ht="90" customHeight="1">
      <c r="A357" s="40"/>
      <c r="B357" s="41"/>
      <c r="C357" s="270" t="s">
        <v>536</v>
      </c>
      <c r="D357" s="270" t="s">
        <v>203</v>
      </c>
      <c r="E357" s="271" t="s">
        <v>537</v>
      </c>
      <c r="F357" s="272" t="s">
        <v>538</v>
      </c>
      <c r="G357" s="273" t="s">
        <v>141</v>
      </c>
      <c r="H357" s="274">
        <v>3</v>
      </c>
      <c r="I357" s="275"/>
      <c r="J357" s="276">
        <f>ROUND(I357*H357,2)</f>
        <v>0</v>
      </c>
      <c r="K357" s="272" t="s">
        <v>270</v>
      </c>
      <c r="L357" s="277"/>
      <c r="M357" s="278" t="s">
        <v>19</v>
      </c>
      <c r="N357" s="279" t="s">
        <v>43</v>
      </c>
      <c r="O357" s="86"/>
      <c r="P357" s="230">
        <f>O357*H357</f>
        <v>0</v>
      </c>
      <c r="Q357" s="230">
        <v>0.08</v>
      </c>
      <c r="R357" s="230">
        <f>Q357*H357</f>
        <v>0.24</v>
      </c>
      <c r="S357" s="230">
        <v>0</v>
      </c>
      <c r="T357" s="231">
        <f>S357*H357</f>
        <v>0</v>
      </c>
      <c r="U357" s="40"/>
      <c r="V357" s="40"/>
      <c r="W357" s="40"/>
      <c r="X357" s="40"/>
      <c r="Y357" s="40"/>
      <c r="Z357" s="40"/>
      <c r="AA357" s="40"/>
      <c r="AB357" s="40"/>
      <c r="AC357" s="40"/>
      <c r="AD357" s="40"/>
      <c r="AE357" s="40"/>
      <c r="AR357" s="232" t="s">
        <v>206</v>
      </c>
      <c r="AT357" s="232" t="s">
        <v>203</v>
      </c>
      <c r="AU357" s="232" t="s">
        <v>82</v>
      </c>
      <c r="AY357" s="19" t="s">
        <v>135</v>
      </c>
      <c r="BE357" s="233">
        <f>IF(N357="základní",J357,0)</f>
        <v>0</v>
      </c>
      <c r="BF357" s="233">
        <f>IF(N357="snížená",J357,0)</f>
        <v>0</v>
      </c>
      <c r="BG357" s="233">
        <f>IF(N357="zákl. přenesená",J357,0)</f>
        <v>0</v>
      </c>
      <c r="BH357" s="233">
        <f>IF(N357="sníž. přenesená",J357,0)</f>
        <v>0</v>
      </c>
      <c r="BI357" s="233">
        <f>IF(N357="nulová",J357,0)</f>
        <v>0</v>
      </c>
      <c r="BJ357" s="19" t="s">
        <v>80</v>
      </c>
      <c r="BK357" s="233">
        <f>ROUND(I357*H357,2)</f>
        <v>0</v>
      </c>
      <c r="BL357" s="19" t="s">
        <v>199</v>
      </c>
      <c r="BM357" s="232" t="s">
        <v>539</v>
      </c>
    </row>
    <row r="358" spans="1:65" s="2" customFormat="1" ht="157.5" customHeight="1">
      <c r="A358" s="40"/>
      <c r="B358" s="41"/>
      <c r="C358" s="270" t="s">
        <v>540</v>
      </c>
      <c r="D358" s="270" t="s">
        <v>203</v>
      </c>
      <c r="E358" s="271" t="s">
        <v>541</v>
      </c>
      <c r="F358" s="272" t="s">
        <v>542</v>
      </c>
      <c r="G358" s="273" t="s">
        <v>141</v>
      </c>
      <c r="H358" s="274">
        <v>1</v>
      </c>
      <c r="I358" s="275"/>
      <c r="J358" s="276">
        <f>ROUND(I358*H358,2)</f>
        <v>0</v>
      </c>
      <c r="K358" s="272" t="s">
        <v>270</v>
      </c>
      <c r="L358" s="277"/>
      <c r="M358" s="278" t="s">
        <v>19</v>
      </c>
      <c r="N358" s="279" t="s">
        <v>43</v>
      </c>
      <c r="O358" s="86"/>
      <c r="P358" s="230">
        <f>O358*H358</f>
        <v>0</v>
      </c>
      <c r="Q358" s="230">
        <v>0.08</v>
      </c>
      <c r="R358" s="230">
        <f>Q358*H358</f>
        <v>0.08</v>
      </c>
      <c r="S358" s="230">
        <v>0</v>
      </c>
      <c r="T358" s="231">
        <f>S358*H358</f>
        <v>0</v>
      </c>
      <c r="U358" s="40"/>
      <c r="V358" s="40"/>
      <c r="W358" s="40"/>
      <c r="X358" s="40"/>
      <c r="Y358" s="40"/>
      <c r="Z358" s="40"/>
      <c r="AA358" s="40"/>
      <c r="AB358" s="40"/>
      <c r="AC358" s="40"/>
      <c r="AD358" s="40"/>
      <c r="AE358" s="40"/>
      <c r="AR358" s="232" t="s">
        <v>206</v>
      </c>
      <c r="AT358" s="232" t="s">
        <v>203</v>
      </c>
      <c r="AU358" s="232" t="s">
        <v>82</v>
      </c>
      <c r="AY358" s="19" t="s">
        <v>135</v>
      </c>
      <c r="BE358" s="233">
        <f>IF(N358="základní",J358,0)</f>
        <v>0</v>
      </c>
      <c r="BF358" s="233">
        <f>IF(N358="snížená",J358,0)</f>
        <v>0</v>
      </c>
      <c r="BG358" s="233">
        <f>IF(N358="zákl. přenesená",J358,0)</f>
        <v>0</v>
      </c>
      <c r="BH358" s="233">
        <f>IF(N358="sníž. přenesená",J358,0)</f>
        <v>0</v>
      </c>
      <c r="BI358" s="233">
        <f>IF(N358="nulová",J358,0)</f>
        <v>0</v>
      </c>
      <c r="BJ358" s="19" t="s">
        <v>80</v>
      </c>
      <c r="BK358" s="233">
        <f>ROUND(I358*H358,2)</f>
        <v>0</v>
      </c>
      <c r="BL358" s="19" t="s">
        <v>199</v>
      </c>
      <c r="BM358" s="232" t="s">
        <v>543</v>
      </c>
    </row>
    <row r="359" spans="1:65" s="2" customFormat="1" ht="21.75" customHeight="1">
      <c r="A359" s="40"/>
      <c r="B359" s="41"/>
      <c r="C359" s="221" t="s">
        <v>544</v>
      </c>
      <c r="D359" s="221" t="s">
        <v>138</v>
      </c>
      <c r="E359" s="222" t="s">
        <v>545</v>
      </c>
      <c r="F359" s="223" t="s">
        <v>546</v>
      </c>
      <c r="G359" s="224" t="s">
        <v>174</v>
      </c>
      <c r="H359" s="225">
        <v>9.856</v>
      </c>
      <c r="I359" s="226"/>
      <c r="J359" s="227">
        <f>ROUND(I359*H359,2)</f>
        <v>0</v>
      </c>
      <c r="K359" s="223" t="s">
        <v>142</v>
      </c>
      <c r="L359" s="46"/>
      <c r="M359" s="228" t="s">
        <v>19</v>
      </c>
      <c r="N359" s="229" t="s">
        <v>43</v>
      </c>
      <c r="O359" s="86"/>
      <c r="P359" s="230">
        <f>O359*H359</f>
        <v>0</v>
      </c>
      <c r="Q359" s="230">
        <v>0</v>
      </c>
      <c r="R359" s="230">
        <f>Q359*H359</f>
        <v>0</v>
      </c>
      <c r="S359" s="230">
        <v>0</v>
      </c>
      <c r="T359" s="231">
        <f>S359*H359</f>
        <v>0</v>
      </c>
      <c r="U359" s="40"/>
      <c r="V359" s="40"/>
      <c r="W359" s="40"/>
      <c r="X359" s="40"/>
      <c r="Y359" s="40"/>
      <c r="Z359" s="40"/>
      <c r="AA359" s="40"/>
      <c r="AB359" s="40"/>
      <c r="AC359" s="40"/>
      <c r="AD359" s="40"/>
      <c r="AE359" s="40"/>
      <c r="AR359" s="232" t="s">
        <v>199</v>
      </c>
      <c r="AT359" s="232" t="s">
        <v>138</v>
      </c>
      <c r="AU359" s="232" t="s">
        <v>82</v>
      </c>
      <c r="AY359" s="19" t="s">
        <v>135</v>
      </c>
      <c r="BE359" s="233">
        <f>IF(N359="základní",J359,0)</f>
        <v>0</v>
      </c>
      <c r="BF359" s="233">
        <f>IF(N359="snížená",J359,0)</f>
        <v>0</v>
      </c>
      <c r="BG359" s="233">
        <f>IF(N359="zákl. přenesená",J359,0)</f>
        <v>0</v>
      </c>
      <c r="BH359" s="233">
        <f>IF(N359="sníž. přenesená",J359,0)</f>
        <v>0</v>
      </c>
      <c r="BI359" s="233">
        <f>IF(N359="nulová",J359,0)</f>
        <v>0</v>
      </c>
      <c r="BJ359" s="19" t="s">
        <v>80</v>
      </c>
      <c r="BK359" s="233">
        <f>ROUND(I359*H359,2)</f>
        <v>0</v>
      </c>
      <c r="BL359" s="19" t="s">
        <v>199</v>
      </c>
      <c r="BM359" s="232" t="s">
        <v>547</v>
      </c>
    </row>
    <row r="360" spans="1:47" s="2" customFormat="1" ht="12">
      <c r="A360" s="40"/>
      <c r="B360" s="41"/>
      <c r="C360" s="42"/>
      <c r="D360" s="236" t="s">
        <v>160</v>
      </c>
      <c r="E360" s="42"/>
      <c r="F360" s="267" t="s">
        <v>372</v>
      </c>
      <c r="G360" s="42"/>
      <c r="H360" s="42"/>
      <c r="I360" s="139"/>
      <c r="J360" s="42"/>
      <c r="K360" s="42"/>
      <c r="L360" s="46"/>
      <c r="M360" s="268"/>
      <c r="N360" s="269"/>
      <c r="O360" s="86"/>
      <c r="P360" s="86"/>
      <c r="Q360" s="86"/>
      <c r="R360" s="86"/>
      <c r="S360" s="86"/>
      <c r="T360" s="87"/>
      <c r="U360" s="40"/>
      <c r="V360" s="40"/>
      <c r="W360" s="40"/>
      <c r="X360" s="40"/>
      <c r="Y360" s="40"/>
      <c r="Z360" s="40"/>
      <c r="AA360" s="40"/>
      <c r="AB360" s="40"/>
      <c r="AC360" s="40"/>
      <c r="AD360" s="40"/>
      <c r="AE360" s="40"/>
      <c r="AT360" s="19" t="s">
        <v>160</v>
      </c>
      <c r="AU360" s="19" t="s">
        <v>82</v>
      </c>
    </row>
    <row r="361" spans="1:63" s="12" customFormat="1" ht="22.8" customHeight="1">
      <c r="A361" s="12"/>
      <c r="B361" s="205"/>
      <c r="C361" s="206"/>
      <c r="D361" s="207" t="s">
        <v>71</v>
      </c>
      <c r="E361" s="219" t="s">
        <v>548</v>
      </c>
      <c r="F361" s="219" t="s">
        <v>549</v>
      </c>
      <c r="G361" s="206"/>
      <c r="H361" s="206"/>
      <c r="I361" s="209"/>
      <c r="J361" s="220">
        <f>BK361</f>
        <v>0</v>
      </c>
      <c r="K361" s="206"/>
      <c r="L361" s="211"/>
      <c r="M361" s="212"/>
      <c r="N361" s="213"/>
      <c r="O361" s="213"/>
      <c r="P361" s="214">
        <f>SUM(P362:P473)</f>
        <v>0</v>
      </c>
      <c r="Q361" s="213"/>
      <c r="R361" s="214">
        <f>SUM(R362:R473)</f>
        <v>2.221081999999999</v>
      </c>
      <c r="S361" s="213"/>
      <c r="T361" s="215">
        <f>SUM(T362:T473)</f>
        <v>0</v>
      </c>
      <c r="U361" s="12"/>
      <c r="V361" s="12"/>
      <c r="W361" s="12"/>
      <c r="X361" s="12"/>
      <c r="Y361" s="12"/>
      <c r="Z361" s="12"/>
      <c r="AA361" s="12"/>
      <c r="AB361" s="12"/>
      <c r="AC361" s="12"/>
      <c r="AD361" s="12"/>
      <c r="AE361" s="12"/>
      <c r="AR361" s="216" t="s">
        <v>82</v>
      </c>
      <c r="AT361" s="217" t="s">
        <v>71</v>
      </c>
      <c r="AU361" s="217" t="s">
        <v>80</v>
      </c>
      <c r="AY361" s="216" t="s">
        <v>135</v>
      </c>
      <c r="BK361" s="218">
        <f>SUM(BK362:BK473)</f>
        <v>0</v>
      </c>
    </row>
    <row r="362" spans="1:65" s="2" customFormat="1" ht="21.75" customHeight="1">
      <c r="A362" s="40"/>
      <c r="B362" s="41"/>
      <c r="C362" s="221" t="s">
        <v>550</v>
      </c>
      <c r="D362" s="221" t="s">
        <v>138</v>
      </c>
      <c r="E362" s="222" t="s">
        <v>551</v>
      </c>
      <c r="F362" s="223" t="s">
        <v>552</v>
      </c>
      <c r="G362" s="224" t="s">
        <v>220</v>
      </c>
      <c r="H362" s="225">
        <v>1.1</v>
      </c>
      <c r="I362" s="226"/>
      <c r="J362" s="227">
        <f>ROUND(I362*H362,2)</f>
        <v>0</v>
      </c>
      <c r="K362" s="223" t="s">
        <v>270</v>
      </c>
      <c r="L362" s="46"/>
      <c r="M362" s="228" t="s">
        <v>19</v>
      </c>
      <c r="N362" s="229" t="s">
        <v>43</v>
      </c>
      <c r="O362" s="86"/>
      <c r="P362" s="230">
        <f>O362*H362</f>
        <v>0</v>
      </c>
      <c r="Q362" s="230">
        <v>0.00908</v>
      </c>
      <c r="R362" s="230">
        <f>Q362*H362</f>
        <v>0.009988</v>
      </c>
      <c r="S362" s="230">
        <v>0</v>
      </c>
      <c r="T362" s="231">
        <f>S362*H362</f>
        <v>0</v>
      </c>
      <c r="U362" s="40"/>
      <c r="V362" s="40"/>
      <c r="W362" s="40"/>
      <c r="X362" s="40"/>
      <c r="Y362" s="40"/>
      <c r="Z362" s="40"/>
      <c r="AA362" s="40"/>
      <c r="AB362" s="40"/>
      <c r="AC362" s="40"/>
      <c r="AD362" s="40"/>
      <c r="AE362" s="40"/>
      <c r="AR362" s="232" t="s">
        <v>199</v>
      </c>
      <c r="AT362" s="232" t="s">
        <v>138</v>
      </c>
      <c r="AU362" s="232" t="s">
        <v>82</v>
      </c>
      <c r="AY362" s="19" t="s">
        <v>135</v>
      </c>
      <c r="BE362" s="233">
        <f>IF(N362="základní",J362,0)</f>
        <v>0</v>
      </c>
      <c r="BF362" s="233">
        <f>IF(N362="snížená",J362,0)</f>
        <v>0</v>
      </c>
      <c r="BG362" s="233">
        <f>IF(N362="zákl. přenesená",J362,0)</f>
        <v>0</v>
      </c>
      <c r="BH362" s="233">
        <f>IF(N362="sníž. přenesená",J362,0)</f>
        <v>0</v>
      </c>
      <c r="BI362" s="233">
        <f>IF(N362="nulová",J362,0)</f>
        <v>0</v>
      </c>
      <c r="BJ362" s="19" t="s">
        <v>80</v>
      </c>
      <c r="BK362" s="233">
        <f>ROUND(I362*H362,2)</f>
        <v>0</v>
      </c>
      <c r="BL362" s="19" t="s">
        <v>199</v>
      </c>
      <c r="BM362" s="232" t="s">
        <v>553</v>
      </c>
    </row>
    <row r="363" spans="1:47" s="2" customFormat="1" ht="12">
      <c r="A363" s="40"/>
      <c r="B363" s="41"/>
      <c r="C363" s="42"/>
      <c r="D363" s="236" t="s">
        <v>160</v>
      </c>
      <c r="E363" s="42"/>
      <c r="F363" s="267" t="s">
        <v>554</v>
      </c>
      <c r="G363" s="42"/>
      <c r="H363" s="42"/>
      <c r="I363" s="139"/>
      <c r="J363" s="42"/>
      <c r="K363" s="42"/>
      <c r="L363" s="46"/>
      <c r="M363" s="268"/>
      <c r="N363" s="269"/>
      <c r="O363" s="86"/>
      <c r="P363" s="86"/>
      <c r="Q363" s="86"/>
      <c r="R363" s="86"/>
      <c r="S363" s="86"/>
      <c r="T363" s="87"/>
      <c r="U363" s="40"/>
      <c r="V363" s="40"/>
      <c r="W363" s="40"/>
      <c r="X363" s="40"/>
      <c r="Y363" s="40"/>
      <c r="Z363" s="40"/>
      <c r="AA363" s="40"/>
      <c r="AB363" s="40"/>
      <c r="AC363" s="40"/>
      <c r="AD363" s="40"/>
      <c r="AE363" s="40"/>
      <c r="AT363" s="19" t="s">
        <v>160</v>
      </c>
      <c r="AU363" s="19" t="s">
        <v>82</v>
      </c>
    </row>
    <row r="364" spans="1:51" s="13" customFormat="1" ht="12">
      <c r="A364" s="13"/>
      <c r="B364" s="234"/>
      <c r="C364" s="235"/>
      <c r="D364" s="236" t="s">
        <v>145</v>
      </c>
      <c r="E364" s="237" t="s">
        <v>19</v>
      </c>
      <c r="F364" s="238" t="s">
        <v>146</v>
      </c>
      <c r="G364" s="235"/>
      <c r="H364" s="237" t="s">
        <v>19</v>
      </c>
      <c r="I364" s="239"/>
      <c r="J364" s="235"/>
      <c r="K364" s="235"/>
      <c r="L364" s="240"/>
      <c r="M364" s="241"/>
      <c r="N364" s="242"/>
      <c r="O364" s="242"/>
      <c r="P364" s="242"/>
      <c r="Q364" s="242"/>
      <c r="R364" s="242"/>
      <c r="S364" s="242"/>
      <c r="T364" s="243"/>
      <c r="U364" s="13"/>
      <c r="V364" s="13"/>
      <c r="W364" s="13"/>
      <c r="X364" s="13"/>
      <c r="Y364" s="13"/>
      <c r="Z364" s="13"/>
      <c r="AA364" s="13"/>
      <c r="AB364" s="13"/>
      <c r="AC364" s="13"/>
      <c r="AD364" s="13"/>
      <c r="AE364" s="13"/>
      <c r="AT364" s="244" t="s">
        <v>145</v>
      </c>
      <c r="AU364" s="244" t="s">
        <v>82</v>
      </c>
      <c r="AV364" s="13" t="s">
        <v>80</v>
      </c>
      <c r="AW364" s="13" t="s">
        <v>33</v>
      </c>
      <c r="AX364" s="13" t="s">
        <v>72</v>
      </c>
      <c r="AY364" s="244" t="s">
        <v>135</v>
      </c>
    </row>
    <row r="365" spans="1:51" s="14" customFormat="1" ht="12">
      <c r="A365" s="14"/>
      <c r="B365" s="245"/>
      <c r="C365" s="246"/>
      <c r="D365" s="236" t="s">
        <v>145</v>
      </c>
      <c r="E365" s="247" t="s">
        <v>19</v>
      </c>
      <c r="F365" s="248" t="s">
        <v>357</v>
      </c>
      <c r="G365" s="246"/>
      <c r="H365" s="249">
        <v>1.1</v>
      </c>
      <c r="I365" s="250"/>
      <c r="J365" s="246"/>
      <c r="K365" s="246"/>
      <c r="L365" s="251"/>
      <c r="M365" s="252"/>
      <c r="N365" s="253"/>
      <c r="O365" s="253"/>
      <c r="P365" s="253"/>
      <c r="Q365" s="253"/>
      <c r="R365" s="253"/>
      <c r="S365" s="253"/>
      <c r="T365" s="254"/>
      <c r="U365" s="14"/>
      <c r="V365" s="14"/>
      <c r="W365" s="14"/>
      <c r="X365" s="14"/>
      <c r="Y365" s="14"/>
      <c r="Z365" s="14"/>
      <c r="AA365" s="14"/>
      <c r="AB365" s="14"/>
      <c r="AC365" s="14"/>
      <c r="AD365" s="14"/>
      <c r="AE365" s="14"/>
      <c r="AT365" s="255" t="s">
        <v>145</v>
      </c>
      <c r="AU365" s="255" t="s">
        <v>82</v>
      </c>
      <c r="AV365" s="14" t="s">
        <v>82</v>
      </c>
      <c r="AW365" s="14" t="s">
        <v>33</v>
      </c>
      <c r="AX365" s="14" t="s">
        <v>72</v>
      </c>
      <c r="AY365" s="255" t="s">
        <v>135</v>
      </c>
    </row>
    <row r="366" spans="1:51" s="15" customFormat="1" ht="12">
      <c r="A366" s="15"/>
      <c r="B366" s="256"/>
      <c r="C366" s="257"/>
      <c r="D366" s="236" t="s">
        <v>145</v>
      </c>
      <c r="E366" s="258" t="s">
        <v>19</v>
      </c>
      <c r="F366" s="259" t="s">
        <v>147</v>
      </c>
      <c r="G366" s="257"/>
      <c r="H366" s="260">
        <v>1.1</v>
      </c>
      <c r="I366" s="261"/>
      <c r="J366" s="257"/>
      <c r="K366" s="257"/>
      <c r="L366" s="262"/>
      <c r="M366" s="263"/>
      <c r="N366" s="264"/>
      <c r="O366" s="264"/>
      <c r="P366" s="264"/>
      <c r="Q366" s="264"/>
      <c r="R366" s="264"/>
      <c r="S366" s="264"/>
      <c r="T366" s="265"/>
      <c r="U366" s="15"/>
      <c r="V366" s="15"/>
      <c r="W366" s="15"/>
      <c r="X366" s="15"/>
      <c r="Y366" s="15"/>
      <c r="Z366" s="15"/>
      <c r="AA366" s="15"/>
      <c r="AB366" s="15"/>
      <c r="AC366" s="15"/>
      <c r="AD366" s="15"/>
      <c r="AE366" s="15"/>
      <c r="AT366" s="266" t="s">
        <v>145</v>
      </c>
      <c r="AU366" s="266" t="s">
        <v>82</v>
      </c>
      <c r="AV366" s="15" t="s">
        <v>143</v>
      </c>
      <c r="AW366" s="15" t="s">
        <v>33</v>
      </c>
      <c r="AX366" s="15" t="s">
        <v>80</v>
      </c>
      <c r="AY366" s="266" t="s">
        <v>135</v>
      </c>
    </row>
    <row r="367" spans="1:65" s="2" customFormat="1" ht="21.75" customHeight="1">
      <c r="A367" s="40"/>
      <c r="B367" s="41"/>
      <c r="C367" s="221" t="s">
        <v>555</v>
      </c>
      <c r="D367" s="221" t="s">
        <v>138</v>
      </c>
      <c r="E367" s="222" t="s">
        <v>556</v>
      </c>
      <c r="F367" s="223" t="s">
        <v>557</v>
      </c>
      <c r="G367" s="224" t="s">
        <v>220</v>
      </c>
      <c r="H367" s="225">
        <v>0.6</v>
      </c>
      <c r="I367" s="226"/>
      <c r="J367" s="227">
        <f>ROUND(I367*H367,2)</f>
        <v>0</v>
      </c>
      <c r="K367" s="223" t="s">
        <v>142</v>
      </c>
      <c r="L367" s="46"/>
      <c r="M367" s="228" t="s">
        <v>19</v>
      </c>
      <c r="N367" s="229" t="s">
        <v>43</v>
      </c>
      <c r="O367" s="86"/>
      <c r="P367" s="230">
        <f>O367*H367</f>
        <v>0</v>
      </c>
      <c r="Q367" s="230">
        <v>0.00667</v>
      </c>
      <c r="R367" s="230">
        <f>Q367*H367</f>
        <v>0.0040019999999999995</v>
      </c>
      <c r="S367" s="230">
        <v>0</v>
      </c>
      <c r="T367" s="231">
        <f>S367*H367</f>
        <v>0</v>
      </c>
      <c r="U367" s="40"/>
      <c r="V367" s="40"/>
      <c r="W367" s="40"/>
      <c r="X367" s="40"/>
      <c r="Y367" s="40"/>
      <c r="Z367" s="40"/>
      <c r="AA367" s="40"/>
      <c r="AB367" s="40"/>
      <c r="AC367" s="40"/>
      <c r="AD367" s="40"/>
      <c r="AE367" s="40"/>
      <c r="AR367" s="232" t="s">
        <v>199</v>
      </c>
      <c r="AT367" s="232" t="s">
        <v>138</v>
      </c>
      <c r="AU367" s="232" t="s">
        <v>82</v>
      </c>
      <c r="AY367" s="19" t="s">
        <v>135</v>
      </c>
      <c r="BE367" s="233">
        <f>IF(N367="základní",J367,0)</f>
        <v>0</v>
      </c>
      <c r="BF367" s="233">
        <f>IF(N367="snížená",J367,0)</f>
        <v>0</v>
      </c>
      <c r="BG367" s="233">
        <f>IF(N367="zákl. přenesená",J367,0)</f>
        <v>0</v>
      </c>
      <c r="BH367" s="233">
        <f>IF(N367="sníž. přenesená",J367,0)</f>
        <v>0</v>
      </c>
      <c r="BI367" s="233">
        <f>IF(N367="nulová",J367,0)</f>
        <v>0</v>
      </c>
      <c r="BJ367" s="19" t="s">
        <v>80</v>
      </c>
      <c r="BK367" s="233">
        <f>ROUND(I367*H367,2)</f>
        <v>0</v>
      </c>
      <c r="BL367" s="19" t="s">
        <v>199</v>
      </c>
      <c r="BM367" s="232" t="s">
        <v>558</v>
      </c>
    </row>
    <row r="368" spans="1:47" s="2" customFormat="1" ht="12">
      <c r="A368" s="40"/>
      <c r="B368" s="41"/>
      <c r="C368" s="42"/>
      <c r="D368" s="236" t="s">
        <v>160</v>
      </c>
      <c r="E368" s="42"/>
      <c r="F368" s="267" t="s">
        <v>554</v>
      </c>
      <c r="G368" s="42"/>
      <c r="H368" s="42"/>
      <c r="I368" s="139"/>
      <c r="J368" s="42"/>
      <c r="K368" s="42"/>
      <c r="L368" s="46"/>
      <c r="M368" s="268"/>
      <c r="N368" s="269"/>
      <c r="O368" s="86"/>
      <c r="P368" s="86"/>
      <c r="Q368" s="86"/>
      <c r="R368" s="86"/>
      <c r="S368" s="86"/>
      <c r="T368" s="87"/>
      <c r="U368" s="40"/>
      <c r="V368" s="40"/>
      <c r="W368" s="40"/>
      <c r="X368" s="40"/>
      <c r="Y368" s="40"/>
      <c r="Z368" s="40"/>
      <c r="AA368" s="40"/>
      <c r="AB368" s="40"/>
      <c r="AC368" s="40"/>
      <c r="AD368" s="40"/>
      <c r="AE368" s="40"/>
      <c r="AT368" s="19" t="s">
        <v>160</v>
      </c>
      <c r="AU368" s="19" t="s">
        <v>82</v>
      </c>
    </row>
    <row r="369" spans="1:51" s="13" customFormat="1" ht="12">
      <c r="A369" s="13"/>
      <c r="B369" s="234"/>
      <c r="C369" s="235"/>
      <c r="D369" s="236" t="s">
        <v>145</v>
      </c>
      <c r="E369" s="237" t="s">
        <v>19</v>
      </c>
      <c r="F369" s="238" t="s">
        <v>146</v>
      </c>
      <c r="G369" s="235"/>
      <c r="H369" s="237" t="s">
        <v>19</v>
      </c>
      <c r="I369" s="239"/>
      <c r="J369" s="235"/>
      <c r="K369" s="235"/>
      <c r="L369" s="240"/>
      <c r="M369" s="241"/>
      <c r="N369" s="242"/>
      <c r="O369" s="242"/>
      <c r="P369" s="242"/>
      <c r="Q369" s="242"/>
      <c r="R369" s="242"/>
      <c r="S369" s="242"/>
      <c r="T369" s="243"/>
      <c r="U369" s="13"/>
      <c r="V369" s="13"/>
      <c r="W369" s="13"/>
      <c r="X369" s="13"/>
      <c r="Y369" s="13"/>
      <c r="Z369" s="13"/>
      <c r="AA369" s="13"/>
      <c r="AB369" s="13"/>
      <c r="AC369" s="13"/>
      <c r="AD369" s="13"/>
      <c r="AE369" s="13"/>
      <c r="AT369" s="244" t="s">
        <v>145</v>
      </c>
      <c r="AU369" s="244" t="s">
        <v>82</v>
      </c>
      <c r="AV369" s="13" t="s">
        <v>80</v>
      </c>
      <c r="AW369" s="13" t="s">
        <v>33</v>
      </c>
      <c r="AX369" s="13" t="s">
        <v>72</v>
      </c>
      <c r="AY369" s="244" t="s">
        <v>135</v>
      </c>
    </row>
    <row r="370" spans="1:51" s="14" customFormat="1" ht="12">
      <c r="A370" s="14"/>
      <c r="B370" s="245"/>
      <c r="C370" s="246"/>
      <c r="D370" s="236" t="s">
        <v>145</v>
      </c>
      <c r="E370" s="247" t="s">
        <v>19</v>
      </c>
      <c r="F370" s="248" t="s">
        <v>559</v>
      </c>
      <c r="G370" s="246"/>
      <c r="H370" s="249">
        <v>0.6</v>
      </c>
      <c r="I370" s="250"/>
      <c r="J370" s="246"/>
      <c r="K370" s="246"/>
      <c r="L370" s="251"/>
      <c r="M370" s="252"/>
      <c r="N370" s="253"/>
      <c r="O370" s="253"/>
      <c r="P370" s="253"/>
      <c r="Q370" s="253"/>
      <c r="R370" s="253"/>
      <c r="S370" s="253"/>
      <c r="T370" s="254"/>
      <c r="U370" s="14"/>
      <c r="V370" s="14"/>
      <c r="W370" s="14"/>
      <c r="X370" s="14"/>
      <c r="Y370" s="14"/>
      <c r="Z370" s="14"/>
      <c r="AA370" s="14"/>
      <c r="AB370" s="14"/>
      <c r="AC370" s="14"/>
      <c r="AD370" s="14"/>
      <c r="AE370" s="14"/>
      <c r="AT370" s="255" t="s">
        <v>145</v>
      </c>
      <c r="AU370" s="255" t="s">
        <v>82</v>
      </c>
      <c r="AV370" s="14" t="s">
        <v>82</v>
      </c>
      <c r="AW370" s="14" t="s">
        <v>33</v>
      </c>
      <c r="AX370" s="14" t="s">
        <v>72</v>
      </c>
      <c r="AY370" s="255" t="s">
        <v>135</v>
      </c>
    </row>
    <row r="371" spans="1:51" s="15" customFormat="1" ht="12">
      <c r="A371" s="15"/>
      <c r="B371" s="256"/>
      <c r="C371" s="257"/>
      <c r="D371" s="236" t="s">
        <v>145</v>
      </c>
      <c r="E371" s="258" t="s">
        <v>19</v>
      </c>
      <c r="F371" s="259" t="s">
        <v>147</v>
      </c>
      <c r="G371" s="257"/>
      <c r="H371" s="260">
        <v>0.6</v>
      </c>
      <c r="I371" s="261"/>
      <c r="J371" s="257"/>
      <c r="K371" s="257"/>
      <c r="L371" s="262"/>
      <c r="M371" s="263"/>
      <c r="N371" s="264"/>
      <c r="O371" s="264"/>
      <c r="P371" s="264"/>
      <c r="Q371" s="264"/>
      <c r="R371" s="264"/>
      <c r="S371" s="264"/>
      <c r="T371" s="265"/>
      <c r="U371" s="15"/>
      <c r="V371" s="15"/>
      <c r="W371" s="15"/>
      <c r="X371" s="15"/>
      <c r="Y371" s="15"/>
      <c r="Z371" s="15"/>
      <c r="AA371" s="15"/>
      <c r="AB371" s="15"/>
      <c r="AC371" s="15"/>
      <c r="AD371" s="15"/>
      <c r="AE371" s="15"/>
      <c r="AT371" s="266" t="s">
        <v>145</v>
      </c>
      <c r="AU371" s="266" t="s">
        <v>82</v>
      </c>
      <c r="AV371" s="15" t="s">
        <v>143</v>
      </c>
      <c r="AW371" s="15" t="s">
        <v>33</v>
      </c>
      <c r="AX371" s="15" t="s">
        <v>80</v>
      </c>
      <c r="AY371" s="266" t="s">
        <v>135</v>
      </c>
    </row>
    <row r="372" spans="1:65" s="2" customFormat="1" ht="21.75" customHeight="1">
      <c r="A372" s="40"/>
      <c r="B372" s="41"/>
      <c r="C372" s="221" t="s">
        <v>560</v>
      </c>
      <c r="D372" s="221" t="s">
        <v>138</v>
      </c>
      <c r="E372" s="222" t="s">
        <v>561</v>
      </c>
      <c r="F372" s="223" t="s">
        <v>562</v>
      </c>
      <c r="G372" s="224" t="s">
        <v>220</v>
      </c>
      <c r="H372" s="225">
        <v>28.3</v>
      </c>
      <c r="I372" s="226"/>
      <c r="J372" s="227">
        <f>ROUND(I372*H372,2)</f>
        <v>0</v>
      </c>
      <c r="K372" s="223" t="s">
        <v>142</v>
      </c>
      <c r="L372" s="46"/>
      <c r="M372" s="228" t="s">
        <v>19</v>
      </c>
      <c r="N372" s="229" t="s">
        <v>43</v>
      </c>
      <c r="O372" s="86"/>
      <c r="P372" s="230">
        <f>O372*H372</f>
        <v>0</v>
      </c>
      <c r="Q372" s="230">
        <v>0.00908</v>
      </c>
      <c r="R372" s="230">
        <f>Q372*H372</f>
        <v>0.25696399999999997</v>
      </c>
      <c r="S372" s="230">
        <v>0</v>
      </c>
      <c r="T372" s="231">
        <f>S372*H372</f>
        <v>0</v>
      </c>
      <c r="U372" s="40"/>
      <c r="V372" s="40"/>
      <c r="W372" s="40"/>
      <c r="X372" s="40"/>
      <c r="Y372" s="40"/>
      <c r="Z372" s="40"/>
      <c r="AA372" s="40"/>
      <c r="AB372" s="40"/>
      <c r="AC372" s="40"/>
      <c r="AD372" s="40"/>
      <c r="AE372" s="40"/>
      <c r="AR372" s="232" t="s">
        <v>199</v>
      </c>
      <c r="AT372" s="232" t="s">
        <v>138</v>
      </c>
      <c r="AU372" s="232" t="s">
        <v>82</v>
      </c>
      <c r="AY372" s="19" t="s">
        <v>135</v>
      </c>
      <c r="BE372" s="233">
        <f>IF(N372="základní",J372,0)</f>
        <v>0</v>
      </c>
      <c r="BF372" s="233">
        <f>IF(N372="snížená",J372,0)</f>
        <v>0</v>
      </c>
      <c r="BG372" s="233">
        <f>IF(N372="zákl. přenesená",J372,0)</f>
        <v>0</v>
      </c>
      <c r="BH372" s="233">
        <f>IF(N372="sníž. přenesená",J372,0)</f>
        <v>0</v>
      </c>
      <c r="BI372" s="233">
        <f>IF(N372="nulová",J372,0)</f>
        <v>0</v>
      </c>
      <c r="BJ372" s="19" t="s">
        <v>80</v>
      </c>
      <c r="BK372" s="233">
        <f>ROUND(I372*H372,2)</f>
        <v>0</v>
      </c>
      <c r="BL372" s="19" t="s">
        <v>199</v>
      </c>
      <c r="BM372" s="232" t="s">
        <v>563</v>
      </c>
    </row>
    <row r="373" spans="1:47" s="2" customFormat="1" ht="12">
      <c r="A373" s="40"/>
      <c r="B373" s="41"/>
      <c r="C373" s="42"/>
      <c r="D373" s="236" t="s">
        <v>160</v>
      </c>
      <c r="E373" s="42"/>
      <c r="F373" s="267" t="s">
        <v>554</v>
      </c>
      <c r="G373" s="42"/>
      <c r="H373" s="42"/>
      <c r="I373" s="139"/>
      <c r="J373" s="42"/>
      <c r="K373" s="42"/>
      <c r="L373" s="46"/>
      <c r="M373" s="268"/>
      <c r="N373" s="269"/>
      <c r="O373" s="86"/>
      <c r="P373" s="86"/>
      <c r="Q373" s="86"/>
      <c r="R373" s="86"/>
      <c r="S373" s="86"/>
      <c r="T373" s="87"/>
      <c r="U373" s="40"/>
      <c r="V373" s="40"/>
      <c r="W373" s="40"/>
      <c r="X373" s="40"/>
      <c r="Y373" s="40"/>
      <c r="Z373" s="40"/>
      <c r="AA373" s="40"/>
      <c r="AB373" s="40"/>
      <c r="AC373" s="40"/>
      <c r="AD373" s="40"/>
      <c r="AE373" s="40"/>
      <c r="AT373" s="19" t="s">
        <v>160</v>
      </c>
      <c r="AU373" s="19" t="s">
        <v>82</v>
      </c>
    </row>
    <row r="374" spans="1:51" s="13" customFormat="1" ht="12">
      <c r="A374" s="13"/>
      <c r="B374" s="234"/>
      <c r="C374" s="235"/>
      <c r="D374" s="236" t="s">
        <v>145</v>
      </c>
      <c r="E374" s="237" t="s">
        <v>19</v>
      </c>
      <c r="F374" s="238" t="s">
        <v>146</v>
      </c>
      <c r="G374" s="235"/>
      <c r="H374" s="237" t="s">
        <v>19</v>
      </c>
      <c r="I374" s="239"/>
      <c r="J374" s="235"/>
      <c r="K374" s="235"/>
      <c r="L374" s="240"/>
      <c r="M374" s="241"/>
      <c r="N374" s="242"/>
      <c r="O374" s="242"/>
      <c r="P374" s="242"/>
      <c r="Q374" s="242"/>
      <c r="R374" s="242"/>
      <c r="S374" s="242"/>
      <c r="T374" s="243"/>
      <c r="U374" s="13"/>
      <c r="V374" s="13"/>
      <c r="W374" s="13"/>
      <c r="X374" s="13"/>
      <c r="Y374" s="13"/>
      <c r="Z374" s="13"/>
      <c r="AA374" s="13"/>
      <c r="AB374" s="13"/>
      <c r="AC374" s="13"/>
      <c r="AD374" s="13"/>
      <c r="AE374" s="13"/>
      <c r="AT374" s="244" t="s">
        <v>145</v>
      </c>
      <c r="AU374" s="244" t="s">
        <v>82</v>
      </c>
      <c r="AV374" s="13" t="s">
        <v>80</v>
      </c>
      <c r="AW374" s="13" t="s">
        <v>33</v>
      </c>
      <c r="AX374" s="13" t="s">
        <v>72</v>
      </c>
      <c r="AY374" s="244" t="s">
        <v>135</v>
      </c>
    </row>
    <row r="375" spans="1:51" s="14" customFormat="1" ht="12">
      <c r="A375" s="14"/>
      <c r="B375" s="245"/>
      <c r="C375" s="246"/>
      <c r="D375" s="236" t="s">
        <v>145</v>
      </c>
      <c r="E375" s="247" t="s">
        <v>19</v>
      </c>
      <c r="F375" s="248" t="s">
        <v>564</v>
      </c>
      <c r="G375" s="246"/>
      <c r="H375" s="249">
        <v>28.3</v>
      </c>
      <c r="I375" s="250"/>
      <c r="J375" s="246"/>
      <c r="K375" s="246"/>
      <c r="L375" s="251"/>
      <c r="M375" s="252"/>
      <c r="N375" s="253"/>
      <c r="O375" s="253"/>
      <c r="P375" s="253"/>
      <c r="Q375" s="253"/>
      <c r="R375" s="253"/>
      <c r="S375" s="253"/>
      <c r="T375" s="254"/>
      <c r="U375" s="14"/>
      <c r="V375" s="14"/>
      <c r="W375" s="14"/>
      <c r="X375" s="14"/>
      <c r="Y375" s="14"/>
      <c r="Z375" s="14"/>
      <c r="AA375" s="14"/>
      <c r="AB375" s="14"/>
      <c r="AC375" s="14"/>
      <c r="AD375" s="14"/>
      <c r="AE375" s="14"/>
      <c r="AT375" s="255" t="s">
        <v>145</v>
      </c>
      <c r="AU375" s="255" t="s">
        <v>82</v>
      </c>
      <c r="AV375" s="14" t="s">
        <v>82</v>
      </c>
      <c r="AW375" s="14" t="s">
        <v>33</v>
      </c>
      <c r="AX375" s="14" t="s">
        <v>72</v>
      </c>
      <c r="AY375" s="255" t="s">
        <v>135</v>
      </c>
    </row>
    <row r="376" spans="1:51" s="15" customFormat="1" ht="12">
      <c r="A376" s="15"/>
      <c r="B376" s="256"/>
      <c r="C376" s="257"/>
      <c r="D376" s="236" t="s">
        <v>145</v>
      </c>
      <c r="E376" s="258" t="s">
        <v>19</v>
      </c>
      <c r="F376" s="259" t="s">
        <v>147</v>
      </c>
      <c r="G376" s="257"/>
      <c r="H376" s="260">
        <v>28.3</v>
      </c>
      <c r="I376" s="261"/>
      <c r="J376" s="257"/>
      <c r="K376" s="257"/>
      <c r="L376" s="262"/>
      <c r="M376" s="263"/>
      <c r="N376" s="264"/>
      <c r="O376" s="264"/>
      <c r="P376" s="264"/>
      <c r="Q376" s="264"/>
      <c r="R376" s="264"/>
      <c r="S376" s="264"/>
      <c r="T376" s="265"/>
      <c r="U376" s="15"/>
      <c r="V376" s="15"/>
      <c r="W376" s="15"/>
      <c r="X376" s="15"/>
      <c r="Y376" s="15"/>
      <c r="Z376" s="15"/>
      <c r="AA376" s="15"/>
      <c r="AB376" s="15"/>
      <c r="AC376" s="15"/>
      <c r="AD376" s="15"/>
      <c r="AE376" s="15"/>
      <c r="AT376" s="266" t="s">
        <v>145</v>
      </c>
      <c r="AU376" s="266" t="s">
        <v>82</v>
      </c>
      <c r="AV376" s="15" t="s">
        <v>143</v>
      </c>
      <c r="AW376" s="15" t="s">
        <v>33</v>
      </c>
      <c r="AX376" s="15" t="s">
        <v>80</v>
      </c>
      <c r="AY376" s="266" t="s">
        <v>135</v>
      </c>
    </row>
    <row r="377" spans="1:65" s="2" customFormat="1" ht="21.75" customHeight="1">
      <c r="A377" s="40"/>
      <c r="B377" s="41"/>
      <c r="C377" s="221" t="s">
        <v>565</v>
      </c>
      <c r="D377" s="221" t="s">
        <v>138</v>
      </c>
      <c r="E377" s="222" t="s">
        <v>566</v>
      </c>
      <c r="F377" s="223" t="s">
        <v>567</v>
      </c>
      <c r="G377" s="224" t="s">
        <v>220</v>
      </c>
      <c r="H377" s="225">
        <v>11.7</v>
      </c>
      <c r="I377" s="226"/>
      <c r="J377" s="227">
        <f>ROUND(I377*H377,2)</f>
        <v>0</v>
      </c>
      <c r="K377" s="223" t="s">
        <v>270</v>
      </c>
      <c r="L377" s="46"/>
      <c r="M377" s="228" t="s">
        <v>19</v>
      </c>
      <c r="N377" s="229" t="s">
        <v>43</v>
      </c>
      <c r="O377" s="86"/>
      <c r="P377" s="230">
        <f>O377*H377</f>
        <v>0</v>
      </c>
      <c r="Q377" s="230">
        <v>0.00908</v>
      </c>
      <c r="R377" s="230">
        <f>Q377*H377</f>
        <v>0.10623599999999998</v>
      </c>
      <c r="S377" s="230">
        <v>0</v>
      </c>
      <c r="T377" s="231">
        <f>S377*H377</f>
        <v>0</v>
      </c>
      <c r="U377" s="40"/>
      <c r="V377" s="40"/>
      <c r="W377" s="40"/>
      <c r="X377" s="40"/>
      <c r="Y377" s="40"/>
      <c r="Z377" s="40"/>
      <c r="AA377" s="40"/>
      <c r="AB377" s="40"/>
      <c r="AC377" s="40"/>
      <c r="AD377" s="40"/>
      <c r="AE377" s="40"/>
      <c r="AR377" s="232" t="s">
        <v>199</v>
      </c>
      <c r="AT377" s="232" t="s">
        <v>138</v>
      </c>
      <c r="AU377" s="232" t="s">
        <v>82</v>
      </c>
      <c r="AY377" s="19" t="s">
        <v>135</v>
      </c>
      <c r="BE377" s="233">
        <f>IF(N377="základní",J377,0)</f>
        <v>0</v>
      </c>
      <c r="BF377" s="233">
        <f>IF(N377="snížená",J377,0)</f>
        <v>0</v>
      </c>
      <c r="BG377" s="233">
        <f>IF(N377="zákl. přenesená",J377,0)</f>
        <v>0</v>
      </c>
      <c r="BH377" s="233">
        <f>IF(N377="sníž. přenesená",J377,0)</f>
        <v>0</v>
      </c>
      <c r="BI377" s="233">
        <f>IF(N377="nulová",J377,0)</f>
        <v>0</v>
      </c>
      <c r="BJ377" s="19" t="s">
        <v>80</v>
      </c>
      <c r="BK377" s="233">
        <f>ROUND(I377*H377,2)</f>
        <v>0</v>
      </c>
      <c r="BL377" s="19" t="s">
        <v>199</v>
      </c>
      <c r="BM377" s="232" t="s">
        <v>568</v>
      </c>
    </row>
    <row r="378" spans="1:47" s="2" customFormat="1" ht="12">
      <c r="A378" s="40"/>
      <c r="B378" s="41"/>
      <c r="C378" s="42"/>
      <c r="D378" s="236" t="s">
        <v>160</v>
      </c>
      <c r="E378" s="42"/>
      <c r="F378" s="267" t="s">
        <v>554</v>
      </c>
      <c r="G378" s="42"/>
      <c r="H378" s="42"/>
      <c r="I378" s="139"/>
      <c r="J378" s="42"/>
      <c r="K378" s="42"/>
      <c r="L378" s="46"/>
      <c r="M378" s="268"/>
      <c r="N378" s="269"/>
      <c r="O378" s="86"/>
      <c r="P378" s="86"/>
      <c r="Q378" s="86"/>
      <c r="R378" s="86"/>
      <c r="S378" s="86"/>
      <c r="T378" s="87"/>
      <c r="U378" s="40"/>
      <c r="V378" s="40"/>
      <c r="W378" s="40"/>
      <c r="X378" s="40"/>
      <c r="Y378" s="40"/>
      <c r="Z378" s="40"/>
      <c r="AA378" s="40"/>
      <c r="AB378" s="40"/>
      <c r="AC378" s="40"/>
      <c r="AD378" s="40"/>
      <c r="AE378" s="40"/>
      <c r="AT378" s="19" t="s">
        <v>160</v>
      </c>
      <c r="AU378" s="19" t="s">
        <v>82</v>
      </c>
    </row>
    <row r="379" spans="1:51" s="13" customFormat="1" ht="12">
      <c r="A379" s="13"/>
      <c r="B379" s="234"/>
      <c r="C379" s="235"/>
      <c r="D379" s="236" t="s">
        <v>145</v>
      </c>
      <c r="E379" s="237" t="s">
        <v>19</v>
      </c>
      <c r="F379" s="238" t="s">
        <v>146</v>
      </c>
      <c r="G379" s="235"/>
      <c r="H379" s="237" t="s">
        <v>19</v>
      </c>
      <c r="I379" s="239"/>
      <c r="J379" s="235"/>
      <c r="K379" s="235"/>
      <c r="L379" s="240"/>
      <c r="M379" s="241"/>
      <c r="N379" s="242"/>
      <c r="O379" s="242"/>
      <c r="P379" s="242"/>
      <c r="Q379" s="242"/>
      <c r="R379" s="242"/>
      <c r="S379" s="242"/>
      <c r="T379" s="243"/>
      <c r="U379" s="13"/>
      <c r="V379" s="13"/>
      <c r="W379" s="13"/>
      <c r="X379" s="13"/>
      <c r="Y379" s="13"/>
      <c r="Z379" s="13"/>
      <c r="AA379" s="13"/>
      <c r="AB379" s="13"/>
      <c r="AC379" s="13"/>
      <c r="AD379" s="13"/>
      <c r="AE379" s="13"/>
      <c r="AT379" s="244" t="s">
        <v>145</v>
      </c>
      <c r="AU379" s="244" t="s">
        <v>82</v>
      </c>
      <c r="AV379" s="13" t="s">
        <v>80</v>
      </c>
      <c r="AW379" s="13" t="s">
        <v>33</v>
      </c>
      <c r="AX379" s="13" t="s">
        <v>72</v>
      </c>
      <c r="AY379" s="244" t="s">
        <v>135</v>
      </c>
    </row>
    <row r="380" spans="1:51" s="14" customFormat="1" ht="12">
      <c r="A380" s="14"/>
      <c r="B380" s="245"/>
      <c r="C380" s="246"/>
      <c r="D380" s="236" t="s">
        <v>145</v>
      </c>
      <c r="E380" s="247" t="s">
        <v>19</v>
      </c>
      <c r="F380" s="248" t="s">
        <v>362</v>
      </c>
      <c r="G380" s="246"/>
      <c r="H380" s="249">
        <v>11.7</v>
      </c>
      <c r="I380" s="250"/>
      <c r="J380" s="246"/>
      <c r="K380" s="246"/>
      <c r="L380" s="251"/>
      <c r="M380" s="252"/>
      <c r="N380" s="253"/>
      <c r="O380" s="253"/>
      <c r="P380" s="253"/>
      <c r="Q380" s="253"/>
      <c r="R380" s="253"/>
      <c r="S380" s="253"/>
      <c r="T380" s="254"/>
      <c r="U380" s="14"/>
      <c r="V380" s="14"/>
      <c r="W380" s="14"/>
      <c r="X380" s="14"/>
      <c r="Y380" s="14"/>
      <c r="Z380" s="14"/>
      <c r="AA380" s="14"/>
      <c r="AB380" s="14"/>
      <c r="AC380" s="14"/>
      <c r="AD380" s="14"/>
      <c r="AE380" s="14"/>
      <c r="AT380" s="255" t="s">
        <v>145</v>
      </c>
      <c r="AU380" s="255" t="s">
        <v>82</v>
      </c>
      <c r="AV380" s="14" t="s">
        <v>82</v>
      </c>
      <c r="AW380" s="14" t="s">
        <v>33</v>
      </c>
      <c r="AX380" s="14" t="s">
        <v>72</v>
      </c>
      <c r="AY380" s="255" t="s">
        <v>135</v>
      </c>
    </row>
    <row r="381" spans="1:51" s="15" customFormat="1" ht="12">
      <c r="A381" s="15"/>
      <c r="B381" s="256"/>
      <c r="C381" s="257"/>
      <c r="D381" s="236" t="s">
        <v>145</v>
      </c>
      <c r="E381" s="258" t="s">
        <v>19</v>
      </c>
      <c r="F381" s="259" t="s">
        <v>147</v>
      </c>
      <c r="G381" s="257"/>
      <c r="H381" s="260">
        <v>11.7</v>
      </c>
      <c r="I381" s="261"/>
      <c r="J381" s="257"/>
      <c r="K381" s="257"/>
      <c r="L381" s="262"/>
      <c r="M381" s="263"/>
      <c r="N381" s="264"/>
      <c r="O381" s="264"/>
      <c r="P381" s="264"/>
      <c r="Q381" s="264"/>
      <c r="R381" s="264"/>
      <c r="S381" s="264"/>
      <c r="T381" s="265"/>
      <c r="U381" s="15"/>
      <c r="V381" s="15"/>
      <c r="W381" s="15"/>
      <c r="X381" s="15"/>
      <c r="Y381" s="15"/>
      <c r="Z381" s="15"/>
      <c r="AA381" s="15"/>
      <c r="AB381" s="15"/>
      <c r="AC381" s="15"/>
      <c r="AD381" s="15"/>
      <c r="AE381" s="15"/>
      <c r="AT381" s="266" t="s">
        <v>145</v>
      </c>
      <c r="AU381" s="266" t="s">
        <v>82</v>
      </c>
      <c r="AV381" s="15" t="s">
        <v>143</v>
      </c>
      <c r="AW381" s="15" t="s">
        <v>33</v>
      </c>
      <c r="AX381" s="15" t="s">
        <v>80</v>
      </c>
      <c r="AY381" s="266" t="s">
        <v>135</v>
      </c>
    </row>
    <row r="382" spans="1:65" s="2" customFormat="1" ht="21.75" customHeight="1">
      <c r="A382" s="40"/>
      <c r="B382" s="41"/>
      <c r="C382" s="221" t="s">
        <v>569</v>
      </c>
      <c r="D382" s="221" t="s">
        <v>138</v>
      </c>
      <c r="E382" s="222" t="s">
        <v>570</v>
      </c>
      <c r="F382" s="223" t="s">
        <v>571</v>
      </c>
      <c r="G382" s="224" t="s">
        <v>220</v>
      </c>
      <c r="H382" s="225">
        <v>44.9</v>
      </c>
      <c r="I382" s="226"/>
      <c r="J382" s="227">
        <f>ROUND(I382*H382,2)</f>
        <v>0</v>
      </c>
      <c r="K382" s="223" t="s">
        <v>142</v>
      </c>
      <c r="L382" s="46"/>
      <c r="M382" s="228" t="s">
        <v>19</v>
      </c>
      <c r="N382" s="229" t="s">
        <v>43</v>
      </c>
      <c r="O382" s="86"/>
      <c r="P382" s="230">
        <f>O382*H382</f>
        <v>0</v>
      </c>
      <c r="Q382" s="230">
        <v>0.01228</v>
      </c>
      <c r="R382" s="230">
        <f>Q382*H382</f>
        <v>0.551372</v>
      </c>
      <c r="S382" s="230">
        <v>0</v>
      </c>
      <c r="T382" s="231">
        <f>S382*H382</f>
        <v>0</v>
      </c>
      <c r="U382" s="40"/>
      <c r="V382" s="40"/>
      <c r="W382" s="40"/>
      <c r="X382" s="40"/>
      <c r="Y382" s="40"/>
      <c r="Z382" s="40"/>
      <c r="AA382" s="40"/>
      <c r="AB382" s="40"/>
      <c r="AC382" s="40"/>
      <c r="AD382" s="40"/>
      <c r="AE382" s="40"/>
      <c r="AR382" s="232" t="s">
        <v>199</v>
      </c>
      <c r="AT382" s="232" t="s">
        <v>138</v>
      </c>
      <c r="AU382" s="232" t="s">
        <v>82</v>
      </c>
      <c r="AY382" s="19" t="s">
        <v>135</v>
      </c>
      <c r="BE382" s="233">
        <f>IF(N382="základní",J382,0)</f>
        <v>0</v>
      </c>
      <c r="BF382" s="233">
        <f>IF(N382="snížená",J382,0)</f>
        <v>0</v>
      </c>
      <c r="BG382" s="233">
        <f>IF(N382="zákl. přenesená",J382,0)</f>
        <v>0</v>
      </c>
      <c r="BH382" s="233">
        <f>IF(N382="sníž. přenesená",J382,0)</f>
        <v>0</v>
      </c>
      <c r="BI382" s="233">
        <f>IF(N382="nulová",J382,0)</f>
        <v>0</v>
      </c>
      <c r="BJ382" s="19" t="s">
        <v>80</v>
      </c>
      <c r="BK382" s="233">
        <f>ROUND(I382*H382,2)</f>
        <v>0</v>
      </c>
      <c r="BL382" s="19" t="s">
        <v>199</v>
      </c>
      <c r="BM382" s="232" t="s">
        <v>572</v>
      </c>
    </row>
    <row r="383" spans="1:47" s="2" customFormat="1" ht="12">
      <c r="A383" s="40"/>
      <c r="B383" s="41"/>
      <c r="C383" s="42"/>
      <c r="D383" s="236" t="s">
        <v>160</v>
      </c>
      <c r="E383" s="42"/>
      <c r="F383" s="267" t="s">
        <v>554</v>
      </c>
      <c r="G383" s="42"/>
      <c r="H383" s="42"/>
      <c r="I383" s="139"/>
      <c r="J383" s="42"/>
      <c r="K383" s="42"/>
      <c r="L383" s="46"/>
      <c r="M383" s="268"/>
      <c r="N383" s="269"/>
      <c r="O383" s="86"/>
      <c r="P383" s="86"/>
      <c r="Q383" s="86"/>
      <c r="R383" s="86"/>
      <c r="S383" s="86"/>
      <c r="T383" s="87"/>
      <c r="U383" s="40"/>
      <c r="V383" s="40"/>
      <c r="W383" s="40"/>
      <c r="X383" s="40"/>
      <c r="Y383" s="40"/>
      <c r="Z383" s="40"/>
      <c r="AA383" s="40"/>
      <c r="AB383" s="40"/>
      <c r="AC383" s="40"/>
      <c r="AD383" s="40"/>
      <c r="AE383" s="40"/>
      <c r="AT383" s="19" t="s">
        <v>160</v>
      </c>
      <c r="AU383" s="19" t="s">
        <v>82</v>
      </c>
    </row>
    <row r="384" spans="1:51" s="13" customFormat="1" ht="12">
      <c r="A384" s="13"/>
      <c r="B384" s="234"/>
      <c r="C384" s="235"/>
      <c r="D384" s="236" t="s">
        <v>145</v>
      </c>
      <c r="E384" s="237" t="s">
        <v>19</v>
      </c>
      <c r="F384" s="238" t="s">
        <v>146</v>
      </c>
      <c r="G384" s="235"/>
      <c r="H384" s="237" t="s">
        <v>19</v>
      </c>
      <c r="I384" s="239"/>
      <c r="J384" s="235"/>
      <c r="K384" s="235"/>
      <c r="L384" s="240"/>
      <c r="M384" s="241"/>
      <c r="N384" s="242"/>
      <c r="O384" s="242"/>
      <c r="P384" s="242"/>
      <c r="Q384" s="242"/>
      <c r="R384" s="242"/>
      <c r="S384" s="242"/>
      <c r="T384" s="243"/>
      <c r="U384" s="13"/>
      <c r="V384" s="13"/>
      <c r="W384" s="13"/>
      <c r="X384" s="13"/>
      <c r="Y384" s="13"/>
      <c r="Z384" s="13"/>
      <c r="AA384" s="13"/>
      <c r="AB384" s="13"/>
      <c r="AC384" s="13"/>
      <c r="AD384" s="13"/>
      <c r="AE384" s="13"/>
      <c r="AT384" s="244" t="s">
        <v>145</v>
      </c>
      <c r="AU384" s="244" t="s">
        <v>82</v>
      </c>
      <c r="AV384" s="13" t="s">
        <v>80</v>
      </c>
      <c r="AW384" s="13" t="s">
        <v>33</v>
      </c>
      <c r="AX384" s="13" t="s">
        <v>72</v>
      </c>
      <c r="AY384" s="244" t="s">
        <v>135</v>
      </c>
    </row>
    <row r="385" spans="1:51" s="14" customFormat="1" ht="12">
      <c r="A385" s="14"/>
      <c r="B385" s="245"/>
      <c r="C385" s="246"/>
      <c r="D385" s="236" t="s">
        <v>145</v>
      </c>
      <c r="E385" s="247" t="s">
        <v>19</v>
      </c>
      <c r="F385" s="248" t="s">
        <v>573</v>
      </c>
      <c r="G385" s="246"/>
      <c r="H385" s="249">
        <v>44.9</v>
      </c>
      <c r="I385" s="250"/>
      <c r="J385" s="246"/>
      <c r="K385" s="246"/>
      <c r="L385" s="251"/>
      <c r="M385" s="252"/>
      <c r="N385" s="253"/>
      <c r="O385" s="253"/>
      <c r="P385" s="253"/>
      <c r="Q385" s="253"/>
      <c r="R385" s="253"/>
      <c r="S385" s="253"/>
      <c r="T385" s="254"/>
      <c r="U385" s="14"/>
      <c r="V385" s="14"/>
      <c r="W385" s="14"/>
      <c r="X385" s="14"/>
      <c r="Y385" s="14"/>
      <c r="Z385" s="14"/>
      <c r="AA385" s="14"/>
      <c r="AB385" s="14"/>
      <c r="AC385" s="14"/>
      <c r="AD385" s="14"/>
      <c r="AE385" s="14"/>
      <c r="AT385" s="255" t="s">
        <v>145</v>
      </c>
      <c r="AU385" s="255" t="s">
        <v>82</v>
      </c>
      <c r="AV385" s="14" t="s">
        <v>82</v>
      </c>
      <c r="AW385" s="14" t="s">
        <v>33</v>
      </c>
      <c r="AX385" s="14" t="s">
        <v>72</v>
      </c>
      <c r="AY385" s="255" t="s">
        <v>135</v>
      </c>
    </row>
    <row r="386" spans="1:51" s="15" customFormat="1" ht="12">
      <c r="A386" s="15"/>
      <c r="B386" s="256"/>
      <c r="C386" s="257"/>
      <c r="D386" s="236" t="s">
        <v>145</v>
      </c>
      <c r="E386" s="258" t="s">
        <v>19</v>
      </c>
      <c r="F386" s="259" t="s">
        <v>147</v>
      </c>
      <c r="G386" s="257"/>
      <c r="H386" s="260">
        <v>44.9</v>
      </c>
      <c r="I386" s="261"/>
      <c r="J386" s="257"/>
      <c r="K386" s="257"/>
      <c r="L386" s="262"/>
      <c r="M386" s="263"/>
      <c r="N386" s="264"/>
      <c r="O386" s="264"/>
      <c r="P386" s="264"/>
      <c r="Q386" s="264"/>
      <c r="R386" s="264"/>
      <c r="S386" s="264"/>
      <c r="T386" s="265"/>
      <c r="U386" s="15"/>
      <c r="V386" s="15"/>
      <c r="W386" s="15"/>
      <c r="X386" s="15"/>
      <c r="Y386" s="15"/>
      <c r="Z386" s="15"/>
      <c r="AA386" s="15"/>
      <c r="AB386" s="15"/>
      <c r="AC386" s="15"/>
      <c r="AD386" s="15"/>
      <c r="AE386" s="15"/>
      <c r="AT386" s="266" t="s">
        <v>145</v>
      </c>
      <c r="AU386" s="266" t="s">
        <v>82</v>
      </c>
      <c r="AV386" s="15" t="s">
        <v>143</v>
      </c>
      <c r="AW386" s="15" t="s">
        <v>33</v>
      </c>
      <c r="AX386" s="15" t="s">
        <v>80</v>
      </c>
      <c r="AY386" s="266" t="s">
        <v>135</v>
      </c>
    </row>
    <row r="387" spans="1:65" s="2" customFormat="1" ht="21.75" customHeight="1">
      <c r="A387" s="40"/>
      <c r="B387" s="41"/>
      <c r="C387" s="221" t="s">
        <v>574</v>
      </c>
      <c r="D387" s="221" t="s">
        <v>138</v>
      </c>
      <c r="E387" s="222" t="s">
        <v>575</v>
      </c>
      <c r="F387" s="223" t="s">
        <v>576</v>
      </c>
      <c r="G387" s="224" t="s">
        <v>220</v>
      </c>
      <c r="H387" s="225">
        <v>9</v>
      </c>
      <c r="I387" s="226"/>
      <c r="J387" s="227">
        <f>ROUND(I387*H387,2)</f>
        <v>0</v>
      </c>
      <c r="K387" s="223" t="s">
        <v>142</v>
      </c>
      <c r="L387" s="46"/>
      <c r="M387" s="228" t="s">
        <v>19</v>
      </c>
      <c r="N387" s="229" t="s">
        <v>43</v>
      </c>
      <c r="O387" s="86"/>
      <c r="P387" s="230">
        <f>O387*H387</f>
        <v>0</v>
      </c>
      <c r="Q387" s="230">
        <v>0.01312</v>
      </c>
      <c r="R387" s="230">
        <f>Q387*H387</f>
        <v>0.11807999999999999</v>
      </c>
      <c r="S387" s="230">
        <v>0</v>
      </c>
      <c r="T387" s="231">
        <f>S387*H387</f>
        <v>0</v>
      </c>
      <c r="U387" s="40"/>
      <c r="V387" s="40"/>
      <c r="W387" s="40"/>
      <c r="X387" s="40"/>
      <c r="Y387" s="40"/>
      <c r="Z387" s="40"/>
      <c r="AA387" s="40"/>
      <c r="AB387" s="40"/>
      <c r="AC387" s="40"/>
      <c r="AD387" s="40"/>
      <c r="AE387" s="40"/>
      <c r="AR387" s="232" t="s">
        <v>199</v>
      </c>
      <c r="AT387" s="232" t="s">
        <v>138</v>
      </c>
      <c r="AU387" s="232" t="s">
        <v>82</v>
      </c>
      <c r="AY387" s="19" t="s">
        <v>135</v>
      </c>
      <c r="BE387" s="233">
        <f>IF(N387="základní",J387,0)</f>
        <v>0</v>
      </c>
      <c r="BF387" s="233">
        <f>IF(N387="snížená",J387,0)</f>
        <v>0</v>
      </c>
      <c r="BG387" s="233">
        <f>IF(N387="zákl. přenesená",J387,0)</f>
        <v>0</v>
      </c>
      <c r="BH387" s="233">
        <f>IF(N387="sníž. přenesená",J387,0)</f>
        <v>0</v>
      </c>
      <c r="BI387" s="233">
        <f>IF(N387="nulová",J387,0)</f>
        <v>0</v>
      </c>
      <c r="BJ387" s="19" t="s">
        <v>80</v>
      </c>
      <c r="BK387" s="233">
        <f>ROUND(I387*H387,2)</f>
        <v>0</v>
      </c>
      <c r="BL387" s="19" t="s">
        <v>199</v>
      </c>
      <c r="BM387" s="232" t="s">
        <v>577</v>
      </c>
    </row>
    <row r="388" spans="1:47" s="2" customFormat="1" ht="12">
      <c r="A388" s="40"/>
      <c r="B388" s="41"/>
      <c r="C388" s="42"/>
      <c r="D388" s="236" t="s">
        <v>160</v>
      </c>
      <c r="E388" s="42"/>
      <c r="F388" s="267" t="s">
        <v>554</v>
      </c>
      <c r="G388" s="42"/>
      <c r="H388" s="42"/>
      <c r="I388" s="139"/>
      <c r="J388" s="42"/>
      <c r="K388" s="42"/>
      <c r="L388" s="46"/>
      <c r="M388" s="268"/>
      <c r="N388" s="269"/>
      <c r="O388" s="86"/>
      <c r="P388" s="86"/>
      <c r="Q388" s="86"/>
      <c r="R388" s="86"/>
      <c r="S388" s="86"/>
      <c r="T388" s="87"/>
      <c r="U388" s="40"/>
      <c r="V388" s="40"/>
      <c r="W388" s="40"/>
      <c r="X388" s="40"/>
      <c r="Y388" s="40"/>
      <c r="Z388" s="40"/>
      <c r="AA388" s="40"/>
      <c r="AB388" s="40"/>
      <c r="AC388" s="40"/>
      <c r="AD388" s="40"/>
      <c r="AE388" s="40"/>
      <c r="AT388" s="19" t="s">
        <v>160</v>
      </c>
      <c r="AU388" s="19" t="s">
        <v>82</v>
      </c>
    </row>
    <row r="389" spans="1:51" s="13" customFormat="1" ht="12">
      <c r="A389" s="13"/>
      <c r="B389" s="234"/>
      <c r="C389" s="235"/>
      <c r="D389" s="236" t="s">
        <v>145</v>
      </c>
      <c r="E389" s="237" t="s">
        <v>19</v>
      </c>
      <c r="F389" s="238" t="s">
        <v>146</v>
      </c>
      <c r="G389" s="235"/>
      <c r="H389" s="237" t="s">
        <v>19</v>
      </c>
      <c r="I389" s="239"/>
      <c r="J389" s="235"/>
      <c r="K389" s="235"/>
      <c r="L389" s="240"/>
      <c r="M389" s="241"/>
      <c r="N389" s="242"/>
      <c r="O389" s="242"/>
      <c r="P389" s="242"/>
      <c r="Q389" s="242"/>
      <c r="R389" s="242"/>
      <c r="S389" s="242"/>
      <c r="T389" s="243"/>
      <c r="U389" s="13"/>
      <c r="V389" s="13"/>
      <c r="W389" s="13"/>
      <c r="X389" s="13"/>
      <c r="Y389" s="13"/>
      <c r="Z389" s="13"/>
      <c r="AA389" s="13"/>
      <c r="AB389" s="13"/>
      <c r="AC389" s="13"/>
      <c r="AD389" s="13"/>
      <c r="AE389" s="13"/>
      <c r="AT389" s="244" t="s">
        <v>145</v>
      </c>
      <c r="AU389" s="244" t="s">
        <v>82</v>
      </c>
      <c r="AV389" s="13" t="s">
        <v>80</v>
      </c>
      <c r="AW389" s="13" t="s">
        <v>33</v>
      </c>
      <c r="AX389" s="13" t="s">
        <v>72</v>
      </c>
      <c r="AY389" s="244" t="s">
        <v>135</v>
      </c>
    </row>
    <row r="390" spans="1:51" s="14" customFormat="1" ht="12">
      <c r="A390" s="14"/>
      <c r="B390" s="245"/>
      <c r="C390" s="246"/>
      <c r="D390" s="236" t="s">
        <v>145</v>
      </c>
      <c r="E390" s="247" t="s">
        <v>19</v>
      </c>
      <c r="F390" s="248" t="s">
        <v>578</v>
      </c>
      <c r="G390" s="246"/>
      <c r="H390" s="249">
        <v>9</v>
      </c>
      <c r="I390" s="250"/>
      <c r="J390" s="246"/>
      <c r="K390" s="246"/>
      <c r="L390" s="251"/>
      <c r="M390" s="252"/>
      <c r="N390" s="253"/>
      <c r="O390" s="253"/>
      <c r="P390" s="253"/>
      <c r="Q390" s="253"/>
      <c r="R390" s="253"/>
      <c r="S390" s="253"/>
      <c r="T390" s="254"/>
      <c r="U390" s="14"/>
      <c r="V390" s="14"/>
      <c r="W390" s="14"/>
      <c r="X390" s="14"/>
      <c r="Y390" s="14"/>
      <c r="Z390" s="14"/>
      <c r="AA390" s="14"/>
      <c r="AB390" s="14"/>
      <c r="AC390" s="14"/>
      <c r="AD390" s="14"/>
      <c r="AE390" s="14"/>
      <c r="AT390" s="255" t="s">
        <v>145</v>
      </c>
      <c r="AU390" s="255" t="s">
        <v>82</v>
      </c>
      <c r="AV390" s="14" t="s">
        <v>82</v>
      </c>
      <c r="AW390" s="14" t="s">
        <v>33</v>
      </c>
      <c r="AX390" s="14" t="s">
        <v>72</v>
      </c>
      <c r="AY390" s="255" t="s">
        <v>135</v>
      </c>
    </row>
    <row r="391" spans="1:51" s="15" customFormat="1" ht="12">
      <c r="A391" s="15"/>
      <c r="B391" s="256"/>
      <c r="C391" s="257"/>
      <c r="D391" s="236" t="s">
        <v>145</v>
      </c>
      <c r="E391" s="258" t="s">
        <v>19</v>
      </c>
      <c r="F391" s="259" t="s">
        <v>147</v>
      </c>
      <c r="G391" s="257"/>
      <c r="H391" s="260">
        <v>9</v>
      </c>
      <c r="I391" s="261"/>
      <c r="J391" s="257"/>
      <c r="K391" s="257"/>
      <c r="L391" s="262"/>
      <c r="M391" s="263"/>
      <c r="N391" s="264"/>
      <c r="O391" s="264"/>
      <c r="P391" s="264"/>
      <c r="Q391" s="264"/>
      <c r="R391" s="264"/>
      <c r="S391" s="264"/>
      <c r="T391" s="265"/>
      <c r="U391" s="15"/>
      <c r="V391" s="15"/>
      <c r="W391" s="15"/>
      <c r="X391" s="15"/>
      <c r="Y391" s="15"/>
      <c r="Z391" s="15"/>
      <c r="AA391" s="15"/>
      <c r="AB391" s="15"/>
      <c r="AC391" s="15"/>
      <c r="AD391" s="15"/>
      <c r="AE391" s="15"/>
      <c r="AT391" s="266" t="s">
        <v>145</v>
      </c>
      <c r="AU391" s="266" t="s">
        <v>82</v>
      </c>
      <c r="AV391" s="15" t="s">
        <v>143</v>
      </c>
      <c r="AW391" s="15" t="s">
        <v>33</v>
      </c>
      <c r="AX391" s="15" t="s">
        <v>80</v>
      </c>
      <c r="AY391" s="266" t="s">
        <v>135</v>
      </c>
    </row>
    <row r="392" spans="1:65" s="2" customFormat="1" ht="21.75" customHeight="1">
      <c r="A392" s="40"/>
      <c r="B392" s="41"/>
      <c r="C392" s="221" t="s">
        <v>579</v>
      </c>
      <c r="D392" s="221" t="s">
        <v>138</v>
      </c>
      <c r="E392" s="222" t="s">
        <v>580</v>
      </c>
      <c r="F392" s="223" t="s">
        <v>581</v>
      </c>
      <c r="G392" s="224" t="s">
        <v>220</v>
      </c>
      <c r="H392" s="225">
        <v>39.6</v>
      </c>
      <c r="I392" s="226"/>
      <c r="J392" s="227">
        <f>ROUND(I392*H392,2)</f>
        <v>0</v>
      </c>
      <c r="K392" s="223" t="s">
        <v>142</v>
      </c>
      <c r="L392" s="46"/>
      <c r="M392" s="228" t="s">
        <v>19</v>
      </c>
      <c r="N392" s="229" t="s">
        <v>43</v>
      </c>
      <c r="O392" s="86"/>
      <c r="P392" s="230">
        <f>O392*H392</f>
        <v>0</v>
      </c>
      <c r="Q392" s="230">
        <v>0.0115</v>
      </c>
      <c r="R392" s="230">
        <f>Q392*H392</f>
        <v>0.4554</v>
      </c>
      <c r="S392" s="230">
        <v>0</v>
      </c>
      <c r="T392" s="231">
        <f>S392*H392</f>
        <v>0</v>
      </c>
      <c r="U392" s="40"/>
      <c r="V392" s="40"/>
      <c r="W392" s="40"/>
      <c r="X392" s="40"/>
      <c r="Y392" s="40"/>
      <c r="Z392" s="40"/>
      <c r="AA392" s="40"/>
      <c r="AB392" s="40"/>
      <c r="AC392" s="40"/>
      <c r="AD392" s="40"/>
      <c r="AE392" s="40"/>
      <c r="AR392" s="232" t="s">
        <v>199</v>
      </c>
      <c r="AT392" s="232" t="s">
        <v>138</v>
      </c>
      <c r="AU392" s="232" t="s">
        <v>82</v>
      </c>
      <c r="AY392" s="19" t="s">
        <v>135</v>
      </c>
      <c r="BE392" s="233">
        <f>IF(N392="základní",J392,0)</f>
        <v>0</v>
      </c>
      <c r="BF392" s="233">
        <f>IF(N392="snížená",J392,0)</f>
        <v>0</v>
      </c>
      <c r="BG392" s="233">
        <f>IF(N392="zákl. přenesená",J392,0)</f>
        <v>0</v>
      </c>
      <c r="BH392" s="233">
        <f>IF(N392="sníž. přenesená",J392,0)</f>
        <v>0</v>
      </c>
      <c r="BI392" s="233">
        <f>IF(N392="nulová",J392,0)</f>
        <v>0</v>
      </c>
      <c r="BJ392" s="19" t="s">
        <v>80</v>
      </c>
      <c r="BK392" s="233">
        <f>ROUND(I392*H392,2)</f>
        <v>0</v>
      </c>
      <c r="BL392" s="19" t="s">
        <v>199</v>
      </c>
      <c r="BM392" s="232" t="s">
        <v>582</v>
      </c>
    </row>
    <row r="393" spans="1:47" s="2" customFormat="1" ht="12">
      <c r="A393" s="40"/>
      <c r="B393" s="41"/>
      <c r="C393" s="42"/>
      <c r="D393" s="236" t="s">
        <v>160</v>
      </c>
      <c r="E393" s="42"/>
      <c r="F393" s="267" t="s">
        <v>554</v>
      </c>
      <c r="G393" s="42"/>
      <c r="H393" s="42"/>
      <c r="I393" s="139"/>
      <c r="J393" s="42"/>
      <c r="K393" s="42"/>
      <c r="L393" s="46"/>
      <c r="M393" s="268"/>
      <c r="N393" s="269"/>
      <c r="O393" s="86"/>
      <c r="P393" s="86"/>
      <c r="Q393" s="86"/>
      <c r="R393" s="86"/>
      <c r="S393" s="86"/>
      <c r="T393" s="87"/>
      <c r="U393" s="40"/>
      <c r="V393" s="40"/>
      <c r="W393" s="40"/>
      <c r="X393" s="40"/>
      <c r="Y393" s="40"/>
      <c r="Z393" s="40"/>
      <c r="AA393" s="40"/>
      <c r="AB393" s="40"/>
      <c r="AC393" s="40"/>
      <c r="AD393" s="40"/>
      <c r="AE393" s="40"/>
      <c r="AT393" s="19" t="s">
        <v>160</v>
      </c>
      <c r="AU393" s="19" t="s">
        <v>82</v>
      </c>
    </row>
    <row r="394" spans="1:51" s="13" customFormat="1" ht="12">
      <c r="A394" s="13"/>
      <c r="B394" s="234"/>
      <c r="C394" s="235"/>
      <c r="D394" s="236" t="s">
        <v>145</v>
      </c>
      <c r="E394" s="237" t="s">
        <v>19</v>
      </c>
      <c r="F394" s="238" t="s">
        <v>146</v>
      </c>
      <c r="G394" s="235"/>
      <c r="H394" s="237" t="s">
        <v>19</v>
      </c>
      <c r="I394" s="239"/>
      <c r="J394" s="235"/>
      <c r="K394" s="235"/>
      <c r="L394" s="240"/>
      <c r="M394" s="241"/>
      <c r="N394" s="242"/>
      <c r="O394" s="242"/>
      <c r="P394" s="242"/>
      <c r="Q394" s="242"/>
      <c r="R394" s="242"/>
      <c r="S394" s="242"/>
      <c r="T394" s="243"/>
      <c r="U394" s="13"/>
      <c r="V394" s="13"/>
      <c r="W394" s="13"/>
      <c r="X394" s="13"/>
      <c r="Y394" s="13"/>
      <c r="Z394" s="13"/>
      <c r="AA394" s="13"/>
      <c r="AB394" s="13"/>
      <c r="AC394" s="13"/>
      <c r="AD394" s="13"/>
      <c r="AE394" s="13"/>
      <c r="AT394" s="244" t="s">
        <v>145</v>
      </c>
      <c r="AU394" s="244" t="s">
        <v>82</v>
      </c>
      <c r="AV394" s="13" t="s">
        <v>80</v>
      </c>
      <c r="AW394" s="13" t="s">
        <v>33</v>
      </c>
      <c r="AX394" s="13" t="s">
        <v>72</v>
      </c>
      <c r="AY394" s="244" t="s">
        <v>135</v>
      </c>
    </row>
    <row r="395" spans="1:51" s="14" customFormat="1" ht="12">
      <c r="A395" s="14"/>
      <c r="B395" s="245"/>
      <c r="C395" s="246"/>
      <c r="D395" s="236" t="s">
        <v>145</v>
      </c>
      <c r="E395" s="247" t="s">
        <v>19</v>
      </c>
      <c r="F395" s="248" t="s">
        <v>583</v>
      </c>
      <c r="G395" s="246"/>
      <c r="H395" s="249">
        <v>39.6</v>
      </c>
      <c r="I395" s="250"/>
      <c r="J395" s="246"/>
      <c r="K395" s="246"/>
      <c r="L395" s="251"/>
      <c r="M395" s="252"/>
      <c r="N395" s="253"/>
      <c r="O395" s="253"/>
      <c r="P395" s="253"/>
      <c r="Q395" s="253"/>
      <c r="R395" s="253"/>
      <c r="S395" s="253"/>
      <c r="T395" s="254"/>
      <c r="U395" s="14"/>
      <c r="V395" s="14"/>
      <c r="W395" s="14"/>
      <c r="X395" s="14"/>
      <c r="Y395" s="14"/>
      <c r="Z395" s="14"/>
      <c r="AA395" s="14"/>
      <c r="AB395" s="14"/>
      <c r="AC395" s="14"/>
      <c r="AD395" s="14"/>
      <c r="AE395" s="14"/>
      <c r="AT395" s="255" t="s">
        <v>145</v>
      </c>
      <c r="AU395" s="255" t="s">
        <v>82</v>
      </c>
      <c r="AV395" s="14" t="s">
        <v>82</v>
      </c>
      <c r="AW395" s="14" t="s">
        <v>33</v>
      </c>
      <c r="AX395" s="14" t="s">
        <v>72</v>
      </c>
      <c r="AY395" s="255" t="s">
        <v>135</v>
      </c>
    </row>
    <row r="396" spans="1:51" s="15" customFormat="1" ht="12">
      <c r="A396" s="15"/>
      <c r="B396" s="256"/>
      <c r="C396" s="257"/>
      <c r="D396" s="236" t="s">
        <v>145</v>
      </c>
      <c r="E396" s="258" t="s">
        <v>19</v>
      </c>
      <c r="F396" s="259" t="s">
        <v>147</v>
      </c>
      <c r="G396" s="257"/>
      <c r="H396" s="260">
        <v>39.6</v>
      </c>
      <c r="I396" s="261"/>
      <c r="J396" s="257"/>
      <c r="K396" s="257"/>
      <c r="L396" s="262"/>
      <c r="M396" s="263"/>
      <c r="N396" s="264"/>
      <c r="O396" s="264"/>
      <c r="P396" s="264"/>
      <c r="Q396" s="264"/>
      <c r="R396" s="264"/>
      <c r="S396" s="264"/>
      <c r="T396" s="265"/>
      <c r="U396" s="15"/>
      <c r="V396" s="15"/>
      <c r="W396" s="15"/>
      <c r="X396" s="15"/>
      <c r="Y396" s="15"/>
      <c r="Z396" s="15"/>
      <c r="AA396" s="15"/>
      <c r="AB396" s="15"/>
      <c r="AC396" s="15"/>
      <c r="AD396" s="15"/>
      <c r="AE396" s="15"/>
      <c r="AT396" s="266" t="s">
        <v>145</v>
      </c>
      <c r="AU396" s="266" t="s">
        <v>82</v>
      </c>
      <c r="AV396" s="15" t="s">
        <v>143</v>
      </c>
      <c r="AW396" s="15" t="s">
        <v>33</v>
      </c>
      <c r="AX396" s="15" t="s">
        <v>80</v>
      </c>
      <c r="AY396" s="266" t="s">
        <v>135</v>
      </c>
    </row>
    <row r="397" spans="1:65" s="2" customFormat="1" ht="21.75" customHeight="1">
      <c r="A397" s="40"/>
      <c r="B397" s="41"/>
      <c r="C397" s="221" t="s">
        <v>584</v>
      </c>
      <c r="D397" s="221" t="s">
        <v>138</v>
      </c>
      <c r="E397" s="222" t="s">
        <v>585</v>
      </c>
      <c r="F397" s="223" t="s">
        <v>586</v>
      </c>
      <c r="G397" s="224" t="s">
        <v>220</v>
      </c>
      <c r="H397" s="225">
        <v>20.4</v>
      </c>
      <c r="I397" s="226"/>
      <c r="J397" s="227">
        <f>ROUND(I397*H397,2)</f>
        <v>0</v>
      </c>
      <c r="K397" s="223" t="s">
        <v>142</v>
      </c>
      <c r="L397" s="46"/>
      <c r="M397" s="228" t="s">
        <v>19</v>
      </c>
      <c r="N397" s="229" t="s">
        <v>43</v>
      </c>
      <c r="O397" s="86"/>
      <c r="P397" s="230">
        <f>O397*H397</f>
        <v>0</v>
      </c>
      <c r="Q397" s="230">
        <v>0.0284</v>
      </c>
      <c r="R397" s="230">
        <f>Q397*H397</f>
        <v>0.57936</v>
      </c>
      <c r="S397" s="230">
        <v>0</v>
      </c>
      <c r="T397" s="231">
        <f>S397*H397</f>
        <v>0</v>
      </c>
      <c r="U397" s="40"/>
      <c r="V397" s="40"/>
      <c r="W397" s="40"/>
      <c r="X397" s="40"/>
      <c r="Y397" s="40"/>
      <c r="Z397" s="40"/>
      <c r="AA397" s="40"/>
      <c r="AB397" s="40"/>
      <c r="AC397" s="40"/>
      <c r="AD397" s="40"/>
      <c r="AE397" s="40"/>
      <c r="AR397" s="232" t="s">
        <v>199</v>
      </c>
      <c r="AT397" s="232" t="s">
        <v>138</v>
      </c>
      <c r="AU397" s="232" t="s">
        <v>82</v>
      </c>
      <c r="AY397" s="19" t="s">
        <v>135</v>
      </c>
      <c r="BE397" s="233">
        <f>IF(N397="základní",J397,0)</f>
        <v>0</v>
      </c>
      <c r="BF397" s="233">
        <f>IF(N397="snížená",J397,0)</f>
        <v>0</v>
      </c>
      <c r="BG397" s="233">
        <f>IF(N397="zákl. přenesená",J397,0)</f>
        <v>0</v>
      </c>
      <c r="BH397" s="233">
        <f>IF(N397="sníž. přenesená",J397,0)</f>
        <v>0</v>
      </c>
      <c r="BI397" s="233">
        <f>IF(N397="nulová",J397,0)</f>
        <v>0</v>
      </c>
      <c r="BJ397" s="19" t="s">
        <v>80</v>
      </c>
      <c r="BK397" s="233">
        <f>ROUND(I397*H397,2)</f>
        <v>0</v>
      </c>
      <c r="BL397" s="19" t="s">
        <v>199</v>
      </c>
      <c r="BM397" s="232" t="s">
        <v>587</v>
      </c>
    </row>
    <row r="398" spans="1:47" s="2" customFormat="1" ht="12">
      <c r="A398" s="40"/>
      <c r="B398" s="41"/>
      <c r="C398" s="42"/>
      <c r="D398" s="236" t="s">
        <v>160</v>
      </c>
      <c r="E398" s="42"/>
      <c r="F398" s="267" t="s">
        <v>554</v>
      </c>
      <c r="G398" s="42"/>
      <c r="H398" s="42"/>
      <c r="I398" s="139"/>
      <c r="J398" s="42"/>
      <c r="K398" s="42"/>
      <c r="L398" s="46"/>
      <c r="M398" s="268"/>
      <c r="N398" s="269"/>
      <c r="O398" s="86"/>
      <c r="P398" s="86"/>
      <c r="Q398" s="86"/>
      <c r="R398" s="86"/>
      <c r="S398" s="86"/>
      <c r="T398" s="87"/>
      <c r="U398" s="40"/>
      <c r="V398" s="40"/>
      <c r="W398" s="40"/>
      <c r="X398" s="40"/>
      <c r="Y398" s="40"/>
      <c r="Z398" s="40"/>
      <c r="AA398" s="40"/>
      <c r="AB398" s="40"/>
      <c r="AC398" s="40"/>
      <c r="AD398" s="40"/>
      <c r="AE398" s="40"/>
      <c r="AT398" s="19" t="s">
        <v>160</v>
      </c>
      <c r="AU398" s="19" t="s">
        <v>82</v>
      </c>
    </row>
    <row r="399" spans="1:51" s="13" customFormat="1" ht="12">
      <c r="A399" s="13"/>
      <c r="B399" s="234"/>
      <c r="C399" s="235"/>
      <c r="D399" s="236" t="s">
        <v>145</v>
      </c>
      <c r="E399" s="237" t="s">
        <v>19</v>
      </c>
      <c r="F399" s="238" t="s">
        <v>146</v>
      </c>
      <c r="G399" s="235"/>
      <c r="H399" s="237" t="s">
        <v>19</v>
      </c>
      <c r="I399" s="239"/>
      <c r="J399" s="235"/>
      <c r="K399" s="235"/>
      <c r="L399" s="240"/>
      <c r="M399" s="241"/>
      <c r="N399" s="242"/>
      <c r="O399" s="242"/>
      <c r="P399" s="242"/>
      <c r="Q399" s="242"/>
      <c r="R399" s="242"/>
      <c r="S399" s="242"/>
      <c r="T399" s="243"/>
      <c r="U399" s="13"/>
      <c r="V399" s="13"/>
      <c r="W399" s="13"/>
      <c r="X399" s="13"/>
      <c r="Y399" s="13"/>
      <c r="Z399" s="13"/>
      <c r="AA399" s="13"/>
      <c r="AB399" s="13"/>
      <c r="AC399" s="13"/>
      <c r="AD399" s="13"/>
      <c r="AE399" s="13"/>
      <c r="AT399" s="244" t="s">
        <v>145</v>
      </c>
      <c r="AU399" s="244" t="s">
        <v>82</v>
      </c>
      <c r="AV399" s="13" t="s">
        <v>80</v>
      </c>
      <c r="AW399" s="13" t="s">
        <v>33</v>
      </c>
      <c r="AX399" s="13" t="s">
        <v>72</v>
      </c>
      <c r="AY399" s="244" t="s">
        <v>135</v>
      </c>
    </row>
    <row r="400" spans="1:51" s="14" customFormat="1" ht="12">
      <c r="A400" s="14"/>
      <c r="B400" s="245"/>
      <c r="C400" s="246"/>
      <c r="D400" s="236" t="s">
        <v>145</v>
      </c>
      <c r="E400" s="247" t="s">
        <v>19</v>
      </c>
      <c r="F400" s="248" t="s">
        <v>588</v>
      </c>
      <c r="G400" s="246"/>
      <c r="H400" s="249">
        <v>20.4</v>
      </c>
      <c r="I400" s="250"/>
      <c r="J400" s="246"/>
      <c r="K400" s="246"/>
      <c r="L400" s="251"/>
      <c r="M400" s="252"/>
      <c r="N400" s="253"/>
      <c r="O400" s="253"/>
      <c r="P400" s="253"/>
      <c r="Q400" s="253"/>
      <c r="R400" s="253"/>
      <c r="S400" s="253"/>
      <c r="T400" s="254"/>
      <c r="U400" s="14"/>
      <c r="V400" s="14"/>
      <c r="W400" s="14"/>
      <c r="X400" s="14"/>
      <c r="Y400" s="14"/>
      <c r="Z400" s="14"/>
      <c r="AA400" s="14"/>
      <c r="AB400" s="14"/>
      <c r="AC400" s="14"/>
      <c r="AD400" s="14"/>
      <c r="AE400" s="14"/>
      <c r="AT400" s="255" t="s">
        <v>145</v>
      </c>
      <c r="AU400" s="255" t="s">
        <v>82</v>
      </c>
      <c r="AV400" s="14" t="s">
        <v>82</v>
      </c>
      <c r="AW400" s="14" t="s">
        <v>33</v>
      </c>
      <c r="AX400" s="14" t="s">
        <v>72</v>
      </c>
      <c r="AY400" s="255" t="s">
        <v>135</v>
      </c>
    </row>
    <row r="401" spans="1:51" s="15" customFormat="1" ht="12">
      <c r="A401" s="15"/>
      <c r="B401" s="256"/>
      <c r="C401" s="257"/>
      <c r="D401" s="236" t="s">
        <v>145</v>
      </c>
      <c r="E401" s="258" t="s">
        <v>19</v>
      </c>
      <c r="F401" s="259" t="s">
        <v>147</v>
      </c>
      <c r="G401" s="257"/>
      <c r="H401" s="260">
        <v>20.4</v>
      </c>
      <c r="I401" s="261"/>
      <c r="J401" s="257"/>
      <c r="K401" s="257"/>
      <c r="L401" s="262"/>
      <c r="M401" s="263"/>
      <c r="N401" s="264"/>
      <c r="O401" s="264"/>
      <c r="P401" s="264"/>
      <c r="Q401" s="264"/>
      <c r="R401" s="264"/>
      <c r="S401" s="264"/>
      <c r="T401" s="265"/>
      <c r="U401" s="15"/>
      <c r="V401" s="15"/>
      <c r="W401" s="15"/>
      <c r="X401" s="15"/>
      <c r="Y401" s="15"/>
      <c r="Z401" s="15"/>
      <c r="AA401" s="15"/>
      <c r="AB401" s="15"/>
      <c r="AC401" s="15"/>
      <c r="AD401" s="15"/>
      <c r="AE401" s="15"/>
      <c r="AT401" s="266" t="s">
        <v>145</v>
      </c>
      <c r="AU401" s="266" t="s">
        <v>82</v>
      </c>
      <c r="AV401" s="15" t="s">
        <v>143</v>
      </c>
      <c r="AW401" s="15" t="s">
        <v>33</v>
      </c>
      <c r="AX401" s="15" t="s">
        <v>80</v>
      </c>
      <c r="AY401" s="266" t="s">
        <v>135</v>
      </c>
    </row>
    <row r="402" spans="1:65" s="2" customFormat="1" ht="21.75" customHeight="1">
      <c r="A402" s="40"/>
      <c r="B402" s="41"/>
      <c r="C402" s="221" t="s">
        <v>589</v>
      </c>
      <c r="D402" s="221" t="s">
        <v>138</v>
      </c>
      <c r="E402" s="222" t="s">
        <v>590</v>
      </c>
      <c r="F402" s="223" t="s">
        <v>591</v>
      </c>
      <c r="G402" s="224" t="s">
        <v>141</v>
      </c>
      <c r="H402" s="225">
        <v>2</v>
      </c>
      <c r="I402" s="226"/>
      <c r="J402" s="227">
        <f>ROUND(I402*H402,2)</f>
        <v>0</v>
      </c>
      <c r="K402" s="223" t="s">
        <v>142</v>
      </c>
      <c r="L402" s="46"/>
      <c r="M402" s="228" t="s">
        <v>19</v>
      </c>
      <c r="N402" s="229" t="s">
        <v>43</v>
      </c>
      <c r="O402" s="86"/>
      <c r="P402" s="230">
        <f>O402*H402</f>
        <v>0</v>
      </c>
      <c r="Q402" s="230">
        <v>0.00176</v>
      </c>
      <c r="R402" s="230">
        <f>Q402*H402</f>
        <v>0.00352</v>
      </c>
      <c r="S402" s="230">
        <v>0</v>
      </c>
      <c r="T402" s="231">
        <f>S402*H402</f>
        <v>0</v>
      </c>
      <c r="U402" s="40"/>
      <c r="V402" s="40"/>
      <c r="W402" s="40"/>
      <c r="X402" s="40"/>
      <c r="Y402" s="40"/>
      <c r="Z402" s="40"/>
      <c r="AA402" s="40"/>
      <c r="AB402" s="40"/>
      <c r="AC402" s="40"/>
      <c r="AD402" s="40"/>
      <c r="AE402" s="40"/>
      <c r="AR402" s="232" t="s">
        <v>199</v>
      </c>
      <c r="AT402" s="232" t="s">
        <v>138</v>
      </c>
      <c r="AU402" s="232" t="s">
        <v>82</v>
      </c>
      <c r="AY402" s="19" t="s">
        <v>135</v>
      </c>
      <c r="BE402" s="233">
        <f>IF(N402="základní",J402,0)</f>
        <v>0</v>
      </c>
      <c r="BF402" s="233">
        <f>IF(N402="snížená",J402,0)</f>
        <v>0</v>
      </c>
      <c r="BG402" s="233">
        <f>IF(N402="zákl. přenesená",J402,0)</f>
        <v>0</v>
      </c>
      <c r="BH402" s="233">
        <f>IF(N402="sníž. přenesená",J402,0)</f>
        <v>0</v>
      </c>
      <c r="BI402" s="233">
        <f>IF(N402="nulová",J402,0)</f>
        <v>0</v>
      </c>
      <c r="BJ402" s="19" t="s">
        <v>80</v>
      </c>
      <c r="BK402" s="233">
        <f>ROUND(I402*H402,2)</f>
        <v>0</v>
      </c>
      <c r="BL402" s="19" t="s">
        <v>199</v>
      </c>
      <c r="BM402" s="232" t="s">
        <v>592</v>
      </c>
    </row>
    <row r="403" spans="1:47" s="2" customFormat="1" ht="12">
      <c r="A403" s="40"/>
      <c r="B403" s="41"/>
      <c r="C403" s="42"/>
      <c r="D403" s="236" t="s">
        <v>160</v>
      </c>
      <c r="E403" s="42"/>
      <c r="F403" s="267" t="s">
        <v>554</v>
      </c>
      <c r="G403" s="42"/>
      <c r="H403" s="42"/>
      <c r="I403" s="139"/>
      <c r="J403" s="42"/>
      <c r="K403" s="42"/>
      <c r="L403" s="46"/>
      <c r="M403" s="268"/>
      <c r="N403" s="269"/>
      <c r="O403" s="86"/>
      <c r="P403" s="86"/>
      <c r="Q403" s="86"/>
      <c r="R403" s="86"/>
      <c r="S403" s="86"/>
      <c r="T403" s="87"/>
      <c r="U403" s="40"/>
      <c r="V403" s="40"/>
      <c r="W403" s="40"/>
      <c r="X403" s="40"/>
      <c r="Y403" s="40"/>
      <c r="Z403" s="40"/>
      <c r="AA403" s="40"/>
      <c r="AB403" s="40"/>
      <c r="AC403" s="40"/>
      <c r="AD403" s="40"/>
      <c r="AE403" s="40"/>
      <c r="AT403" s="19" t="s">
        <v>160</v>
      </c>
      <c r="AU403" s="19" t="s">
        <v>82</v>
      </c>
    </row>
    <row r="404" spans="1:51" s="13" customFormat="1" ht="12">
      <c r="A404" s="13"/>
      <c r="B404" s="234"/>
      <c r="C404" s="235"/>
      <c r="D404" s="236" t="s">
        <v>145</v>
      </c>
      <c r="E404" s="237" t="s">
        <v>19</v>
      </c>
      <c r="F404" s="238" t="s">
        <v>146</v>
      </c>
      <c r="G404" s="235"/>
      <c r="H404" s="237" t="s">
        <v>19</v>
      </c>
      <c r="I404" s="239"/>
      <c r="J404" s="235"/>
      <c r="K404" s="235"/>
      <c r="L404" s="240"/>
      <c r="M404" s="241"/>
      <c r="N404" s="242"/>
      <c r="O404" s="242"/>
      <c r="P404" s="242"/>
      <c r="Q404" s="242"/>
      <c r="R404" s="242"/>
      <c r="S404" s="242"/>
      <c r="T404" s="243"/>
      <c r="U404" s="13"/>
      <c r="V404" s="13"/>
      <c r="W404" s="13"/>
      <c r="X404" s="13"/>
      <c r="Y404" s="13"/>
      <c r="Z404" s="13"/>
      <c r="AA404" s="13"/>
      <c r="AB404" s="13"/>
      <c r="AC404" s="13"/>
      <c r="AD404" s="13"/>
      <c r="AE404" s="13"/>
      <c r="AT404" s="244" t="s">
        <v>145</v>
      </c>
      <c r="AU404" s="244" t="s">
        <v>82</v>
      </c>
      <c r="AV404" s="13" t="s">
        <v>80</v>
      </c>
      <c r="AW404" s="13" t="s">
        <v>33</v>
      </c>
      <c r="AX404" s="13" t="s">
        <v>72</v>
      </c>
      <c r="AY404" s="244" t="s">
        <v>135</v>
      </c>
    </row>
    <row r="405" spans="1:51" s="14" customFormat="1" ht="12">
      <c r="A405" s="14"/>
      <c r="B405" s="245"/>
      <c r="C405" s="246"/>
      <c r="D405" s="236" t="s">
        <v>145</v>
      </c>
      <c r="E405" s="247" t="s">
        <v>19</v>
      </c>
      <c r="F405" s="248" t="s">
        <v>82</v>
      </c>
      <c r="G405" s="246"/>
      <c r="H405" s="249">
        <v>2</v>
      </c>
      <c r="I405" s="250"/>
      <c r="J405" s="246"/>
      <c r="K405" s="246"/>
      <c r="L405" s="251"/>
      <c r="M405" s="252"/>
      <c r="N405" s="253"/>
      <c r="O405" s="253"/>
      <c r="P405" s="253"/>
      <c r="Q405" s="253"/>
      <c r="R405" s="253"/>
      <c r="S405" s="253"/>
      <c r="T405" s="254"/>
      <c r="U405" s="14"/>
      <c r="V405" s="14"/>
      <c r="W405" s="14"/>
      <c r="X405" s="14"/>
      <c r="Y405" s="14"/>
      <c r="Z405" s="14"/>
      <c r="AA405" s="14"/>
      <c r="AB405" s="14"/>
      <c r="AC405" s="14"/>
      <c r="AD405" s="14"/>
      <c r="AE405" s="14"/>
      <c r="AT405" s="255" t="s">
        <v>145</v>
      </c>
      <c r="AU405" s="255" t="s">
        <v>82</v>
      </c>
      <c r="AV405" s="14" t="s">
        <v>82</v>
      </c>
      <c r="AW405" s="14" t="s">
        <v>33</v>
      </c>
      <c r="AX405" s="14" t="s">
        <v>72</v>
      </c>
      <c r="AY405" s="255" t="s">
        <v>135</v>
      </c>
    </row>
    <row r="406" spans="1:51" s="15" customFormat="1" ht="12">
      <c r="A406" s="15"/>
      <c r="B406" s="256"/>
      <c r="C406" s="257"/>
      <c r="D406" s="236" t="s">
        <v>145</v>
      </c>
      <c r="E406" s="258" t="s">
        <v>19</v>
      </c>
      <c r="F406" s="259" t="s">
        <v>147</v>
      </c>
      <c r="G406" s="257"/>
      <c r="H406" s="260">
        <v>2</v>
      </c>
      <c r="I406" s="261"/>
      <c r="J406" s="257"/>
      <c r="K406" s="257"/>
      <c r="L406" s="262"/>
      <c r="M406" s="263"/>
      <c r="N406" s="264"/>
      <c r="O406" s="264"/>
      <c r="P406" s="264"/>
      <c r="Q406" s="264"/>
      <c r="R406" s="264"/>
      <c r="S406" s="264"/>
      <c r="T406" s="265"/>
      <c r="U406" s="15"/>
      <c r="V406" s="15"/>
      <c r="W406" s="15"/>
      <c r="X406" s="15"/>
      <c r="Y406" s="15"/>
      <c r="Z406" s="15"/>
      <c r="AA406" s="15"/>
      <c r="AB406" s="15"/>
      <c r="AC406" s="15"/>
      <c r="AD406" s="15"/>
      <c r="AE406" s="15"/>
      <c r="AT406" s="266" t="s">
        <v>145</v>
      </c>
      <c r="AU406" s="266" t="s">
        <v>82</v>
      </c>
      <c r="AV406" s="15" t="s">
        <v>143</v>
      </c>
      <c r="AW406" s="15" t="s">
        <v>33</v>
      </c>
      <c r="AX406" s="15" t="s">
        <v>80</v>
      </c>
      <c r="AY406" s="266" t="s">
        <v>135</v>
      </c>
    </row>
    <row r="407" spans="1:65" s="2" customFormat="1" ht="21.75" customHeight="1">
      <c r="A407" s="40"/>
      <c r="B407" s="41"/>
      <c r="C407" s="221" t="s">
        <v>593</v>
      </c>
      <c r="D407" s="221" t="s">
        <v>138</v>
      </c>
      <c r="E407" s="222" t="s">
        <v>594</v>
      </c>
      <c r="F407" s="223" t="s">
        <v>595</v>
      </c>
      <c r="G407" s="224" t="s">
        <v>141</v>
      </c>
      <c r="H407" s="225">
        <v>6</v>
      </c>
      <c r="I407" s="226"/>
      <c r="J407" s="227">
        <f>ROUND(I407*H407,2)</f>
        <v>0</v>
      </c>
      <c r="K407" s="223" t="s">
        <v>142</v>
      </c>
      <c r="L407" s="46"/>
      <c r="M407" s="228" t="s">
        <v>19</v>
      </c>
      <c r="N407" s="229" t="s">
        <v>43</v>
      </c>
      <c r="O407" s="86"/>
      <c r="P407" s="230">
        <f>O407*H407</f>
        <v>0</v>
      </c>
      <c r="Q407" s="230">
        <v>0.00237</v>
      </c>
      <c r="R407" s="230">
        <f>Q407*H407</f>
        <v>0.01422</v>
      </c>
      <c r="S407" s="230">
        <v>0</v>
      </c>
      <c r="T407" s="231">
        <f>S407*H407</f>
        <v>0</v>
      </c>
      <c r="U407" s="40"/>
      <c r="V407" s="40"/>
      <c r="W407" s="40"/>
      <c r="X407" s="40"/>
      <c r="Y407" s="40"/>
      <c r="Z407" s="40"/>
      <c r="AA407" s="40"/>
      <c r="AB407" s="40"/>
      <c r="AC407" s="40"/>
      <c r="AD407" s="40"/>
      <c r="AE407" s="40"/>
      <c r="AR407" s="232" t="s">
        <v>199</v>
      </c>
      <c r="AT407" s="232" t="s">
        <v>138</v>
      </c>
      <c r="AU407" s="232" t="s">
        <v>82</v>
      </c>
      <c r="AY407" s="19" t="s">
        <v>135</v>
      </c>
      <c r="BE407" s="233">
        <f>IF(N407="základní",J407,0)</f>
        <v>0</v>
      </c>
      <c r="BF407" s="233">
        <f>IF(N407="snížená",J407,0)</f>
        <v>0</v>
      </c>
      <c r="BG407" s="233">
        <f>IF(N407="zákl. přenesená",J407,0)</f>
        <v>0</v>
      </c>
      <c r="BH407" s="233">
        <f>IF(N407="sníž. přenesená",J407,0)</f>
        <v>0</v>
      </c>
      <c r="BI407" s="233">
        <f>IF(N407="nulová",J407,0)</f>
        <v>0</v>
      </c>
      <c r="BJ407" s="19" t="s">
        <v>80</v>
      </c>
      <c r="BK407" s="233">
        <f>ROUND(I407*H407,2)</f>
        <v>0</v>
      </c>
      <c r="BL407" s="19" t="s">
        <v>199</v>
      </c>
      <c r="BM407" s="232" t="s">
        <v>596</v>
      </c>
    </row>
    <row r="408" spans="1:47" s="2" customFormat="1" ht="12">
      <c r="A408" s="40"/>
      <c r="B408" s="41"/>
      <c r="C408" s="42"/>
      <c r="D408" s="236" t="s">
        <v>160</v>
      </c>
      <c r="E408" s="42"/>
      <c r="F408" s="267" t="s">
        <v>554</v>
      </c>
      <c r="G408" s="42"/>
      <c r="H408" s="42"/>
      <c r="I408" s="139"/>
      <c r="J408" s="42"/>
      <c r="K408" s="42"/>
      <c r="L408" s="46"/>
      <c r="M408" s="268"/>
      <c r="N408" s="269"/>
      <c r="O408" s="86"/>
      <c r="P408" s="86"/>
      <c r="Q408" s="86"/>
      <c r="R408" s="86"/>
      <c r="S408" s="86"/>
      <c r="T408" s="87"/>
      <c r="U408" s="40"/>
      <c r="V408" s="40"/>
      <c r="W408" s="40"/>
      <c r="X408" s="40"/>
      <c r="Y408" s="40"/>
      <c r="Z408" s="40"/>
      <c r="AA408" s="40"/>
      <c r="AB408" s="40"/>
      <c r="AC408" s="40"/>
      <c r="AD408" s="40"/>
      <c r="AE408" s="40"/>
      <c r="AT408" s="19" t="s">
        <v>160</v>
      </c>
      <c r="AU408" s="19" t="s">
        <v>82</v>
      </c>
    </row>
    <row r="409" spans="1:51" s="13" customFormat="1" ht="12">
      <c r="A409" s="13"/>
      <c r="B409" s="234"/>
      <c r="C409" s="235"/>
      <c r="D409" s="236" t="s">
        <v>145</v>
      </c>
      <c r="E409" s="237" t="s">
        <v>19</v>
      </c>
      <c r="F409" s="238" t="s">
        <v>146</v>
      </c>
      <c r="G409" s="235"/>
      <c r="H409" s="237" t="s">
        <v>19</v>
      </c>
      <c r="I409" s="239"/>
      <c r="J409" s="235"/>
      <c r="K409" s="235"/>
      <c r="L409" s="240"/>
      <c r="M409" s="241"/>
      <c r="N409" s="242"/>
      <c r="O409" s="242"/>
      <c r="P409" s="242"/>
      <c r="Q409" s="242"/>
      <c r="R409" s="242"/>
      <c r="S409" s="242"/>
      <c r="T409" s="243"/>
      <c r="U409" s="13"/>
      <c r="V409" s="13"/>
      <c r="W409" s="13"/>
      <c r="X409" s="13"/>
      <c r="Y409" s="13"/>
      <c r="Z409" s="13"/>
      <c r="AA409" s="13"/>
      <c r="AB409" s="13"/>
      <c r="AC409" s="13"/>
      <c r="AD409" s="13"/>
      <c r="AE409" s="13"/>
      <c r="AT409" s="244" t="s">
        <v>145</v>
      </c>
      <c r="AU409" s="244" t="s">
        <v>82</v>
      </c>
      <c r="AV409" s="13" t="s">
        <v>80</v>
      </c>
      <c r="AW409" s="13" t="s">
        <v>33</v>
      </c>
      <c r="AX409" s="13" t="s">
        <v>72</v>
      </c>
      <c r="AY409" s="244" t="s">
        <v>135</v>
      </c>
    </row>
    <row r="410" spans="1:51" s="14" customFormat="1" ht="12">
      <c r="A410" s="14"/>
      <c r="B410" s="245"/>
      <c r="C410" s="246"/>
      <c r="D410" s="236" t="s">
        <v>145</v>
      </c>
      <c r="E410" s="247" t="s">
        <v>19</v>
      </c>
      <c r="F410" s="248" t="s">
        <v>148</v>
      </c>
      <c r="G410" s="246"/>
      <c r="H410" s="249">
        <v>6</v>
      </c>
      <c r="I410" s="250"/>
      <c r="J410" s="246"/>
      <c r="K410" s="246"/>
      <c r="L410" s="251"/>
      <c r="M410" s="252"/>
      <c r="N410" s="253"/>
      <c r="O410" s="253"/>
      <c r="P410" s="253"/>
      <c r="Q410" s="253"/>
      <c r="R410" s="253"/>
      <c r="S410" s="253"/>
      <c r="T410" s="254"/>
      <c r="U410" s="14"/>
      <c r="V410" s="14"/>
      <c r="W410" s="14"/>
      <c r="X410" s="14"/>
      <c r="Y410" s="14"/>
      <c r="Z410" s="14"/>
      <c r="AA410" s="14"/>
      <c r="AB410" s="14"/>
      <c r="AC410" s="14"/>
      <c r="AD410" s="14"/>
      <c r="AE410" s="14"/>
      <c r="AT410" s="255" t="s">
        <v>145</v>
      </c>
      <c r="AU410" s="255" t="s">
        <v>82</v>
      </c>
      <c r="AV410" s="14" t="s">
        <v>82</v>
      </c>
      <c r="AW410" s="14" t="s">
        <v>33</v>
      </c>
      <c r="AX410" s="14" t="s">
        <v>72</v>
      </c>
      <c r="AY410" s="255" t="s">
        <v>135</v>
      </c>
    </row>
    <row r="411" spans="1:51" s="15" customFormat="1" ht="12">
      <c r="A411" s="15"/>
      <c r="B411" s="256"/>
      <c r="C411" s="257"/>
      <c r="D411" s="236" t="s">
        <v>145</v>
      </c>
      <c r="E411" s="258" t="s">
        <v>19</v>
      </c>
      <c r="F411" s="259" t="s">
        <v>147</v>
      </c>
      <c r="G411" s="257"/>
      <c r="H411" s="260">
        <v>6</v>
      </c>
      <c r="I411" s="261"/>
      <c r="J411" s="257"/>
      <c r="K411" s="257"/>
      <c r="L411" s="262"/>
      <c r="M411" s="263"/>
      <c r="N411" s="264"/>
      <c r="O411" s="264"/>
      <c r="P411" s="264"/>
      <c r="Q411" s="264"/>
      <c r="R411" s="264"/>
      <c r="S411" s="264"/>
      <c r="T411" s="265"/>
      <c r="U411" s="15"/>
      <c r="V411" s="15"/>
      <c r="W411" s="15"/>
      <c r="X411" s="15"/>
      <c r="Y411" s="15"/>
      <c r="Z411" s="15"/>
      <c r="AA411" s="15"/>
      <c r="AB411" s="15"/>
      <c r="AC411" s="15"/>
      <c r="AD411" s="15"/>
      <c r="AE411" s="15"/>
      <c r="AT411" s="266" t="s">
        <v>145</v>
      </c>
      <c r="AU411" s="266" t="s">
        <v>82</v>
      </c>
      <c r="AV411" s="15" t="s">
        <v>143</v>
      </c>
      <c r="AW411" s="15" t="s">
        <v>33</v>
      </c>
      <c r="AX411" s="15" t="s">
        <v>80</v>
      </c>
      <c r="AY411" s="266" t="s">
        <v>135</v>
      </c>
    </row>
    <row r="412" spans="1:65" s="2" customFormat="1" ht="33.75" customHeight="1">
      <c r="A412" s="40"/>
      <c r="B412" s="41"/>
      <c r="C412" s="221" t="s">
        <v>597</v>
      </c>
      <c r="D412" s="221" t="s">
        <v>138</v>
      </c>
      <c r="E412" s="222" t="s">
        <v>598</v>
      </c>
      <c r="F412" s="223" t="s">
        <v>599</v>
      </c>
      <c r="G412" s="224" t="s">
        <v>141</v>
      </c>
      <c r="H412" s="225">
        <v>8</v>
      </c>
      <c r="I412" s="226"/>
      <c r="J412" s="227">
        <f>ROUND(I412*H412,2)</f>
        <v>0</v>
      </c>
      <c r="K412" s="223" t="s">
        <v>270</v>
      </c>
      <c r="L412" s="46"/>
      <c r="M412" s="228" t="s">
        <v>19</v>
      </c>
      <c r="N412" s="229" t="s">
        <v>43</v>
      </c>
      <c r="O412" s="86"/>
      <c r="P412" s="230">
        <f>O412*H412</f>
        <v>0</v>
      </c>
      <c r="Q412" s="230">
        <v>0.00237</v>
      </c>
      <c r="R412" s="230">
        <f>Q412*H412</f>
        <v>0.01896</v>
      </c>
      <c r="S412" s="230">
        <v>0</v>
      </c>
      <c r="T412" s="231">
        <f>S412*H412</f>
        <v>0</v>
      </c>
      <c r="U412" s="40"/>
      <c r="V412" s="40"/>
      <c r="W412" s="40"/>
      <c r="X412" s="40"/>
      <c r="Y412" s="40"/>
      <c r="Z412" s="40"/>
      <c r="AA412" s="40"/>
      <c r="AB412" s="40"/>
      <c r="AC412" s="40"/>
      <c r="AD412" s="40"/>
      <c r="AE412" s="40"/>
      <c r="AR412" s="232" t="s">
        <v>199</v>
      </c>
      <c r="AT412" s="232" t="s">
        <v>138</v>
      </c>
      <c r="AU412" s="232" t="s">
        <v>82</v>
      </c>
      <c r="AY412" s="19" t="s">
        <v>135</v>
      </c>
      <c r="BE412" s="233">
        <f>IF(N412="základní",J412,0)</f>
        <v>0</v>
      </c>
      <c r="BF412" s="233">
        <f>IF(N412="snížená",J412,0)</f>
        <v>0</v>
      </c>
      <c r="BG412" s="233">
        <f>IF(N412="zákl. přenesená",J412,0)</f>
        <v>0</v>
      </c>
      <c r="BH412" s="233">
        <f>IF(N412="sníž. přenesená",J412,0)</f>
        <v>0</v>
      </c>
      <c r="BI412" s="233">
        <f>IF(N412="nulová",J412,0)</f>
        <v>0</v>
      </c>
      <c r="BJ412" s="19" t="s">
        <v>80</v>
      </c>
      <c r="BK412" s="233">
        <f>ROUND(I412*H412,2)</f>
        <v>0</v>
      </c>
      <c r="BL412" s="19" t="s">
        <v>199</v>
      </c>
      <c r="BM412" s="232" t="s">
        <v>600</v>
      </c>
    </row>
    <row r="413" spans="1:47" s="2" customFormat="1" ht="12">
      <c r="A413" s="40"/>
      <c r="B413" s="41"/>
      <c r="C413" s="42"/>
      <c r="D413" s="236" t="s">
        <v>160</v>
      </c>
      <c r="E413" s="42"/>
      <c r="F413" s="267" t="s">
        <v>554</v>
      </c>
      <c r="G413" s="42"/>
      <c r="H413" s="42"/>
      <c r="I413" s="139"/>
      <c r="J413" s="42"/>
      <c r="K413" s="42"/>
      <c r="L413" s="46"/>
      <c r="M413" s="268"/>
      <c r="N413" s="269"/>
      <c r="O413" s="86"/>
      <c r="P413" s="86"/>
      <c r="Q413" s="86"/>
      <c r="R413" s="86"/>
      <c r="S413" s="86"/>
      <c r="T413" s="87"/>
      <c r="U413" s="40"/>
      <c r="V413" s="40"/>
      <c r="W413" s="40"/>
      <c r="X413" s="40"/>
      <c r="Y413" s="40"/>
      <c r="Z413" s="40"/>
      <c r="AA413" s="40"/>
      <c r="AB413" s="40"/>
      <c r="AC413" s="40"/>
      <c r="AD413" s="40"/>
      <c r="AE413" s="40"/>
      <c r="AT413" s="19" t="s">
        <v>160</v>
      </c>
      <c r="AU413" s="19" t="s">
        <v>82</v>
      </c>
    </row>
    <row r="414" spans="1:51" s="13" customFormat="1" ht="12">
      <c r="A414" s="13"/>
      <c r="B414" s="234"/>
      <c r="C414" s="235"/>
      <c r="D414" s="236" t="s">
        <v>145</v>
      </c>
      <c r="E414" s="237" t="s">
        <v>19</v>
      </c>
      <c r="F414" s="238" t="s">
        <v>146</v>
      </c>
      <c r="G414" s="235"/>
      <c r="H414" s="237" t="s">
        <v>19</v>
      </c>
      <c r="I414" s="239"/>
      <c r="J414" s="235"/>
      <c r="K414" s="235"/>
      <c r="L414" s="240"/>
      <c r="M414" s="241"/>
      <c r="N414" s="242"/>
      <c r="O414" s="242"/>
      <c r="P414" s="242"/>
      <c r="Q414" s="242"/>
      <c r="R414" s="242"/>
      <c r="S414" s="242"/>
      <c r="T414" s="243"/>
      <c r="U414" s="13"/>
      <c r="V414" s="13"/>
      <c r="W414" s="13"/>
      <c r="X414" s="13"/>
      <c r="Y414" s="13"/>
      <c r="Z414" s="13"/>
      <c r="AA414" s="13"/>
      <c r="AB414" s="13"/>
      <c r="AC414" s="13"/>
      <c r="AD414" s="13"/>
      <c r="AE414" s="13"/>
      <c r="AT414" s="244" t="s">
        <v>145</v>
      </c>
      <c r="AU414" s="244" t="s">
        <v>82</v>
      </c>
      <c r="AV414" s="13" t="s">
        <v>80</v>
      </c>
      <c r="AW414" s="13" t="s">
        <v>33</v>
      </c>
      <c r="AX414" s="13" t="s">
        <v>72</v>
      </c>
      <c r="AY414" s="244" t="s">
        <v>135</v>
      </c>
    </row>
    <row r="415" spans="1:51" s="14" customFormat="1" ht="12">
      <c r="A415" s="14"/>
      <c r="B415" s="245"/>
      <c r="C415" s="246"/>
      <c r="D415" s="236" t="s">
        <v>145</v>
      </c>
      <c r="E415" s="247" t="s">
        <v>19</v>
      </c>
      <c r="F415" s="248" t="s">
        <v>188</v>
      </c>
      <c r="G415" s="246"/>
      <c r="H415" s="249">
        <v>8</v>
      </c>
      <c r="I415" s="250"/>
      <c r="J415" s="246"/>
      <c r="K415" s="246"/>
      <c r="L415" s="251"/>
      <c r="M415" s="252"/>
      <c r="N415" s="253"/>
      <c r="O415" s="253"/>
      <c r="P415" s="253"/>
      <c r="Q415" s="253"/>
      <c r="R415" s="253"/>
      <c r="S415" s="253"/>
      <c r="T415" s="254"/>
      <c r="U415" s="14"/>
      <c r="V415" s="14"/>
      <c r="W415" s="14"/>
      <c r="X415" s="14"/>
      <c r="Y415" s="14"/>
      <c r="Z415" s="14"/>
      <c r="AA415" s="14"/>
      <c r="AB415" s="14"/>
      <c r="AC415" s="14"/>
      <c r="AD415" s="14"/>
      <c r="AE415" s="14"/>
      <c r="AT415" s="255" t="s">
        <v>145</v>
      </c>
      <c r="AU415" s="255" t="s">
        <v>82</v>
      </c>
      <c r="AV415" s="14" t="s">
        <v>82</v>
      </c>
      <c r="AW415" s="14" t="s">
        <v>33</v>
      </c>
      <c r="AX415" s="14" t="s">
        <v>72</v>
      </c>
      <c r="AY415" s="255" t="s">
        <v>135</v>
      </c>
    </row>
    <row r="416" spans="1:51" s="15" customFormat="1" ht="12">
      <c r="A416" s="15"/>
      <c r="B416" s="256"/>
      <c r="C416" s="257"/>
      <c r="D416" s="236" t="s">
        <v>145</v>
      </c>
      <c r="E416" s="258" t="s">
        <v>19</v>
      </c>
      <c r="F416" s="259" t="s">
        <v>147</v>
      </c>
      <c r="G416" s="257"/>
      <c r="H416" s="260">
        <v>8</v>
      </c>
      <c r="I416" s="261"/>
      <c r="J416" s="257"/>
      <c r="K416" s="257"/>
      <c r="L416" s="262"/>
      <c r="M416" s="263"/>
      <c r="N416" s="264"/>
      <c r="O416" s="264"/>
      <c r="P416" s="264"/>
      <c r="Q416" s="264"/>
      <c r="R416" s="264"/>
      <c r="S416" s="264"/>
      <c r="T416" s="265"/>
      <c r="U416" s="15"/>
      <c r="V416" s="15"/>
      <c r="W416" s="15"/>
      <c r="X416" s="15"/>
      <c r="Y416" s="15"/>
      <c r="Z416" s="15"/>
      <c r="AA416" s="15"/>
      <c r="AB416" s="15"/>
      <c r="AC416" s="15"/>
      <c r="AD416" s="15"/>
      <c r="AE416" s="15"/>
      <c r="AT416" s="266" t="s">
        <v>145</v>
      </c>
      <c r="AU416" s="266" t="s">
        <v>82</v>
      </c>
      <c r="AV416" s="15" t="s">
        <v>143</v>
      </c>
      <c r="AW416" s="15" t="s">
        <v>33</v>
      </c>
      <c r="AX416" s="15" t="s">
        <v>80</v>
      </c>
      <c r="AY416" s="266" t="s">
        <v>135</v>
      </c>
    </row>
    <row r="417" spans="1:65" s="2" customFormat="1" ht="45" customHeight="1">
      <c r="A417" s="40"/>
      <c r="B417" s="41"/>
      <c r="C417" s="221" t="s">
        <v>601</v>
      </c>
      <c r="D417" s="221" t="s">
        <v>138</v>
      </c>
      <c r="E417" s="222" t="s">
        <v>602</v>
      </c>
      <c r="F417" s="223" t="s">
        <v>603</v>
      </c>
      <c r="G417" s="224" t="s">
        <v>141</v>
      </c>
      <c r="H417" s="225">
        <v>4</v>
      </c>
      <c r="I417" s="226"/>
      <c r="J417" s="227">
        <f>ROUND(I417*H417,2)</f>
        <v>0</v>
      </c>
      <c r="K417" s="223" t="s">
        <v>270</v>
      </c>
      <c r="L417" s="46"/>
      <c r="M417" s="228" t="s">
        <v>19</v>
      </c>
      <c r="N417" s="229" t="s">
        <v>43</v>
      </c>
      <c r="O417" s="86"/>
      <c r="P417" s="230">
        <f>O417*H417</f>
        <v>0</v>
      </c>
      <c r="Q417" s="230">
        <v>0.00237</v>
      </c>
      <c r="R417" s="230">
        <f>Q417*H417</f>
        <v>0.00948</v>
      </c>
      <c r="S417" s="230">
        <v>0</v>
      </c>
      <c r="T417" s="231">
        <f>S417*H417</f>
        <v>0</v>
      </c>
      <c r="U417" s="40"/>
      <c r="V417" s="40"/>
      <c r="W417" s="40"/>
      <c r="X417" s="40"/>
      <c r="Y417" s="40"/>
      <c r="Z417" s="40"/>
      <c r="AA417" s="40"/>
      <c r="AB417" s="40"/>
      <c r="AC417" s="40"/>
      <c r="AD417" s="40"/>
      <c r="AE417" s="40"/>
      <c r="AR417" s="232" t="s">
        <v>199</v>
      </c>
      <c r="AT417" s="232" t="s">
        <v>138</v>
      </c>
      <c r="AU417" s="232" t="s">
        <v>82</v>
      </c>
      <c r="AY417" s="19" t="s">
        <v>135</v>
      </c>
      <c r="BE417" s="233">
        <f>IF(N417="základní",J417,0)</f>
        <v>0</v>
      </c>
      <c r="BF417" s="233">
        <f>IF(N417="snížená",J417,0)</f>
        <v>0</v>
      </c>
      <c r="BG417" s="233">
        <f>IF(N417="zákl. přenesená",J417,0)</f>
        <v>0</v>
      </c>
      <c r="BH417" s="233">
        <f>IF(N417="sníž. přenesená",J417,0)</f>
        <v>0</v>
      </c>
      <c r="BI417" s="233">
        <f>IF(N417="nulová",J417,0)</f>
        <v>0</v>
      </c>
      <c r="BJ417" s="19" t="s">
        <v>80</v>
      </c>
      <c r="BK417" s="233">
        <f>ROUND(I417*H417,2)</f>
        <v>0</v>
      </c>
      <c r="BL417" s="19" t="s">
        <v>199</v>
      </c>
      <c r="BM417" s="232" t="s">
        <v>604</v>
      </c>
    </row>
    <row r="418" spans="1:47" s="2" customFormat="1" ht="12">
      <c r="A418" s="40"/>
      <c r="B418" s="41"/>
      <c r="C418" s="42"/>
      <c r="D418" s="236" t="s">
        <v>160</v>
      </c>
      <c r="E418" s="42"/>
      <c r="F418" s="267" t="s">
        <v>554</v>
      </c>
      <c r="G418" s="42"/>
      <c r="H418" s="42"/>
      <c r="I418" s="139"/>
      <c r="J418" s="42"/>
      <c r="K418" s="42"/>
      <c r="L418" s="46"/>
      <c r="M418" s="268"/>
      <c r="N418" s="269"/>
      <c r="O418" s="86"/>
      <c r="P418" s="86"/>
      <c r="Q418" s="86"/>
      <c r="R418" s="86"/>
      <c r="S418" s="86"/>
      <c r="T418" s="87"/>
      <c r="U418" s="40"/>
      <c r="V418" s="40"/>
      <c r="W418" s="40"/>
      <c r="X418" s="40"/>
      <c r="Y418" s="40"/>
      <c r="Z418" s="40"/>
      <c r="AA418" s="40"/>
      <c r="AB418" s="40"/>
      <c r="AC418" s="40"/>
      <c r="AD418" s="40"/>
      <c r="AE418" s="40"/>
      <c r="AT418" s="19" t="s">
        <v>160</v>
      </c>
      <c r="AU418" s="19" t="s">
        <v>82</v>
      </c>
    </row>
    <row r="419" spans="1:51" s="13" customFormat="1" ht="12">
      <c r="A419" s="13"/>
      <c r="B419" s="234"/>
      <c r="C419" s="235"/>
      <c r="D419" s="236" t="s">
        <v>145</v>
      </c>
      <c r="E419" s="237" t="s">
        <v>19</v>
      </c>
      <c r="F419" s="238" t="s">
        <v>146</v>
      </c>
      <c r="G419" s="235"/>
      <c r="H419" s="237" t="s">
        <v>19</v>
      </c>
      <c r="I419" s="239"/>
      <c r="J419" s="235"/>
      <c r="K419" s="235"/>
      <c r="L419" s="240"/>
      <c r="M419" s="241"/>
      <c r="N419" s="242"/>
      <c r="O419" s="242"/>
      <c r="P419" s="242"/>
      <c r="Q419" s="242"/>
      <c r="R419" s="242"/>
      <c r="S419" s="242"/>
      <c r="T419" s="243"/>
      <c r="U419" s="13"/>
      <c r="V419" s="13"/>
      <c r="W419" s="13"/>
      <c r="X419" s="13"/>
      <c r="Y419" s="13"/>
      <c r="Z419" s="13"/>
      <c r="AA419" s="13"/>
      <c r="AB419" s="13"/>
      <c r="AC419" s="13"/>
      <c r="AD419" s="13"/>
      <c r="AE419" s="13"/>
      <c r="AT419" s="244" t="s">
        <v>145</v>
      </c>
      <c r="AU419" s="244" t="s">
        <v>82</v>
      </c>
      <c r="AV419" s="13" t="s">
        <v>80</v>
      </c>
      <c r="AW419" s="13" t="s">
        <v>33</v>
      </c>
      <c r="AX419" s="13" t="s">
        <v>72</v>
      </c>
      <c r="AY419" s="244" t="s">
        <v>135</v>
      </c>
    </row>
    <row r="420" spans="1:51" s="14" customFormat="1" ht="12">
      <c r="A420" s="14"/>
      <c r="B420" s="245"/>
      <c r="C420" s="246"/>
      <c r="D420" s="236" t="s">
        <v>145</v>
      </c>
      <c r="E420" s="247" t="s">
        <v>19</v>
      </c>
      <c r="F420" s="248" t="s">
        <v>143</v>
      </c>
      <c r="G420" s="246"/>
      <c r="H420" s="249">
        <v>4</v>
      </c>
      <c r="I420" s="250"/>
      <c r="J420" s="246"/>
      <c r="K420" s="246"/>
      <c r="L420" s="251"/>
      <c r="M420" s="252"/>
      <c r="N420" s="253"/>
      <c r="O420" s="253"/>
      <c r="P420" s="253"/>
      <c r="Q420" s="253"/>
      <c r="R420" s="253"/>
      <c r="S420" s="253"/>
      <c r="T420" s="254"/>
      <c r="U420" s="14"/>
      <c r="V420" s="14"/>
      <c r="W420" s="14"/>
      <c r="X420" s="14"/>
      <c r="Y420" s="14"/>
      <c r="Z420" s="14"/>
      <c r="AA420" s="14"/>
      <c r="AB420" s="14"/>
      <c r="AC420" s="14"/>
      <c r="AD420" s="14"/>
      <c r="AE420" s="14"/>
      <c r="AT420" s="255" t="s">
        <v>145</v>
      </c>
      <c r="AU420" s="255" t="s">
        <v>82</v>
      </c>
      <c r="AV420" s="14" t="s">
        <v>82</v>
      </c>
      <c r="AW420" s="14" t="s">
        <v>33</v>
      </c>
      <c r="AX420" s="14" t="s">
        <v>72</v>
      </c>
      <c r="AY420" s="255" t="s">
        <v>135</v>
      </c>
    </row>
    <row r="421" spans="1:51" s="15" customFormat="1" ht="12">
      <c r="A421" s="15"/>
      <c r="B421" s="256"/>
      <c r="C421" s="257"/>
      <c r="D421" s="236" t="s">
        <v>145</v>
      </c>
      <c r="E421" s="258" t="s">
        <v>19</v>
      </c>
      <c r="F421" s="259" t="s">
        <v>147</v>
      </c>
      <c r="G421" s="257"/>
      <c r="H421" s="260">
        <v>4</v>
      </c>
      <c r="I421" s="261"/>
      <c r="J421" s="257"/>
      <c r="K421" s="257"/>
      <c r="L421" s="262"/>
      <c r="M421" s="263"/>
      <c r="N421" s="264"/>
      <c r="O421" s="264"/>
      <c r="P421" s="264"/>
      <c r="Q421" s="264"/>
      <c r="R421" s="264"/>
      <c r="S421" s="264"/>
      <c r="T421" s="265"/>
      <c r="U421" s="15"/>
      <c r="V421" s="15"/>
      <c r="W421" s="15"/>
      <c r="X421" s="15"/>
      <c r="Y421" s="15"/>
      <c r="Z421" s="15"/>
      <c r="AA421" s="15"/>
      <c r="AB421" s="15"/>
      <c r="AC421" s="15"/>
      <c r="AD421" s="15"/>
      <c r="AE421" s="15"/>
      <c r="AT421" s="266" t="s">
        <v>145</v>
      </c>
      <c r="AU421" s="266" t="s">
        <v>82</v>
      </c>
      <c r="AV421" s="15" t="s">
        <v>143</v>
      </c>
      <c r="AW421" s="15" t="s">
        <v>33</v>
      </c>
      <c r="AX421" s="15" t="s">
        <v>80</v>
      </c>
      <c r="AY421" s="266" t="s">
        <v>135</v>
      </c>
    </row>
    <row r="422" spans="1:65" s="2" customFormat="1" ht="21.75" customHeight="1">
      <c r="A422" s="40"/>
      <c r="B422" s="41"/>
      <c r="C422" s="221" t="s">
        <v>605</v>
      </c>
      <c r="D422" s="221" t="s">
        <v>138</v>
      </c>
      <c r="E422" s="222" t="s">
        <v>606</v>
      </c>
      <c r="F422" s="223" t="s">
        <v>607</v>
      </c>
      <c r="G422" s="224" t="s">
        <v>141</v>
      </c>
      <c r="H422" s="225">
        <v>2</v>
      </c>
      <c r="I422" s="226"/>
      <c r="J422" s="227">
        <f>ROUND(I422*H422,2)</f>
        <v>0</v>
      </c>
      <c r="K422" s="223" t="s">
        <v>142</v>
      </c>
      <c r="L422" s="46"/>
      <c r="M422" s="228" t="s">
        <v>19</v>
      </c>
      <c r="N422" s="229" t="s">
        <v>43</v>
      </c>
      <c r="O422" s="86"/>
      <c r="P422" s="230">
        <f>O422*H422</f>
        <v>0</v>
      </c>
      <c r="Q422" s="230">
        <v>0.00304</v>
      </c>
      <c r="R422" s="230">
        <f>Q422*H422</f>
        <v>0.00608</v>
      </c>
      <c r="S422" s="230">
        <v>0</v>
      </c>
      <c r="T422" s="231">
        <f>S422*H422</f>
        <v>0</v>
      </c>
      <c r="U422" s="40"/>
      <c r="V422" s="40"/>
      <c r="W422" s="40"/>
      <c r="X422" s="40"/>
      <c r="Y422" s="40"/>
      <c r="Z422" s="40"/>
      <c r="AA422" s="40"/>
      <c r="AB422" s="40"/>
      <c r="AC422" s="40"/>
      <c r="AD422" s="40"/>
      <c r="AE422" s="40"/>
      <c r="AR422" s="232" t="s">
        <v>199</v>
      </c>
      <c r="AT422" s="232" t="s">
        <v>138</v>
      </c>
      <c r="AU422" s="232" t="s">
        <v>82</v>
      </c>
      <c r="AY422" s="19" t="s">
        <v>135</v>
      </c>
      <c r="BE422" s="233">
        <f>IF(N422="základní",J422,0)</f>
        <v>0</v>
      </c>
      <c r="BF422" s="233">
        <f>IF(N422="snížená",J422,0)</f>
        <v>0</v>
      </c>
      <c r="BG422" s="233">
        <f>IF(N422="zákl. přenesená",J422,0)</f>
        <v>0</v>
      </c>
      <c r="BH422" s="233">
        <f>IF(N422="sníž. přenesená",J422,0)</f>
        <v>0</v>
      </c>
      <c r="BI422" s="233">
        <f>IF(N422="nulová",J422,0)</f>
        <v>0</v>
      </c>
      <c r="BJ422" s="19" t="s">
        <v>80</v>
      </c>
      <c r="BK422" s="233">
        <f>ROUND(I422*H422,2)</f>
        <v>0</v>
      </c>
      <c r="BL422" s="19" t="s">
        <v>199</v>
      </c>
      <c r="BM422" s="232" t="s">
        <v>608</v>
      </c>
    </row>
    <row r="423" spans="1:47" s="2" customFormat="1" ht="12">
      <c r="A423" s="40"/>
      <c r="B423" s="41"/>
      <c r="C423" s="42"/>
      <c r="D423" s="236" t="s">
        <v>160</v>
      </c>
      <c r="E423" s="42"/>
      <c r="F423" s="267" t="s">
        <v>554</v>
      </c>
      <c r="G423" s="42"/>
      <c r="H423" s="42"/>
      <c r="I423" s="139"/>
      <c r="J423" s="42"/>
      <c r="K423" s="42"/>
      <c r="L423" s="46"/>
      <c r="M423" s="268"/>
      <c r="N423" s="269"/>
      <c r="O423" s="86"/>
      <c r="P423" s="86"/>
      <c r="Q423" s="86"/>
      <c r="R423" s="86"/>
      <c r="S423" s="86"/>
      <c r="T423" s="87"/>
      <c r="U423" s="40"/>
      <c r="V423" s="40"/>
      <c r="W423" s="40"/>
      <c r="X423" s="40"/>
      <c r="Y423" s="40"/>
      <c r="Z423" s="40"/>
      <c r="AA423" s="40"/>
      <c r="AB423" s="40"/>
      <c r="AC423" s="40"/>
      <c r="AD423" s="40"/>
      <c r="AE423" s="40"/>
      <c r="AT423" s="19" t="s">
        <v>160</v>
      </c>
      <c r="AU423" s="19" t="s">
        <v>82</v>
      </c>
    </row>
    <row r="424" spans="1:51" s="13" customFormat="1" ht="12">
      <c r="A424" s="13"/>
      <c r="B424" s="234"/>
      <c r="C424" s="235"/>
      <c r="D424" s="236" t="s">
        <v>145</v>
      </c>
      <c r="E424" s="237" t="s">
        <v>19</v>
      </c>
      <c r="F424" s="238" t="s">
        <v>146</v>
      </c>
      <c r="G424" s="235"/>
      <c r="H424" s="237" t="s">
        <v>19</v>
      </c>
      <c r="I424" s="239"/>
      <c r="J424" s="235"/>
      <c r="K424" s="235"/>
      <c r="L424" s="240"/>
      <c r="M424" s="241"/>
      <c r="N424" s="242"/>
      <c r="O424" s="242"/>
      <c r="P424" s="242"/>
      <c r="Q424" s="242"/>
      <c r="R424" s="242"/>
      <c r="S424" s="242"/>
      <c r="T424" s="243"/>
      <c r="U424" s="13"/>
      <c r="V424" s="13"/>
      <c r="W424" s="13"/>
      <c r="X424" s="13"/>
      <c r="Y424" s="13"/>
      <c r="Z424" s="13"/>
      <c r="AA424" s="13"/>
      <c r="AB424" s="13"/>
      <c r="AC424" s="13"/>
      <c r="AD424" s="13"/>
      <c r="AE424" s="13"/>
      <c r="AT424" s="244" t="s">
        <v>145</v>
      </c>
      <c r="AU424" s="244" t="s">
        <v>82</v>
      </c>
      <c r="AV424" s="13" t="s">
        <v>80</v>
      </c>
      <c r="AW424" s="13" t="s">
        <v>33</v>
      </c>
      <c r="AX424" s="13" t="s">
        <v>72</v>
      </c>
      <c r="AY424" s="244" t="s">
        <v>135</v>
      </c>
    </row>
    <row r="425" spans="1:51" s="14" customFormat="1" ht="12">
      <c r="A425" s="14"/>
      <c r="B425" s="245"/>
      <c r="C425" s="246"/>
      <c r="D425" s="236" t="s">
        <v>145</v>
      </c>
      <c r="E425" s="247" t="s">
        <v>19</v>
      </c>
      <c r="F425" s="248" t="s">
        <v>82</v>
      </c>
      <c r="G425" s="246"/>
      <c r="H425" s="249">
        <v>2</v>
      </c>
      <c r="I425" s="250"/>
      <c r="J425" s="246"/>
      <c r="K425" s="246"/>
      <c r="L425" s="251"/>
      <c r="M425" s="252"/>
      <c r="N425" s="253"/>
      <c r="O425" s="253"/>
      <c r="P425" s="253"/>
      <c r="Q425" s="253"/>
      <c r="R425" s="253"/>
      <c r="S425" s="253"/>
      <c r="T425" s="254"/>
      <c r="U425" s="14"/>
      <c r="V425" s="14"/>
      <c r="W425" s="14"/>
      <c r="X425" s="14"/>
      <c r="Y425" s="14"/>
      <c r="Z425" s="14"/>
      <c r="AA425" s="14"/>
      <c r="AB425" s="14"/>
      <c r="AC425" s="14"/>
      <c r="AD425" s="14"/>
      <c r="AE425" s="14"/>
      <c r="AT425" s="255" t="s">
        <v>145</v>
      </c>
      <c r="AU425" s="255" t="s">
        <v>82</v>
      </c>
      <c r="AV425" s="14" t="s">
        <v>82</v>
      </c>
      <c r="AW425" s="14" t="s">
        <v>33</v>
      </c>
      <c r="AX425" s="14" t="s">
        <v>72</v>
      </c>
      <c r="AY425" s="255" t="s">
        <v>135</v>
      </c>
    </row>
    <row r="426" spans="1:51" s="15" customFormat="1" ht="12">
      <c r="A426" s="15"/>
      <c r="B426" s="256"/>
      <c r="C426" s="257"/>
      <c r="D426" s="236" t="s">
        <v>145</v>
      </c>
      <c r="E426" s="258" t="s">
        <v>19</v>
      </c>
      <c r="F426" s="259" t="s">
        <v>147</v>
      </c>
      <c r="G426" s="257"/>
      <c r="H426" s="260">
        <v>2</v>
      </c>
      <c r="I426" s="261"/>
      <c r="J426" s="257"/>
      <c r="K426" s="257"/>
      <c r="L426" s="262"/>
      <c r="M426" s="263"/>
      <c r="N426" s="264"/>
      <c r="O426" s="264"/>
      <c r="P426" s="264"/>
      <c r="Q426" s="264"/>
      <c r="R426" s="264"/>
      <c r="S426" s="264"/>
      <c r="T426" s="265"/>
      <c r="U426" s="15"/>
      <c r="V426" s="15"/>
      <c r="W426" s="15"/>
      <c r="X426" s="15"/>
      <c r="Y426" s="15"/>
      <c r="Z426" s="15"/>
      <c r="AA426" s="15"/>
      <c r="AB426" s="15"/>
      <c r="AC426" s="15"/>
      <c r="AD426" s="15"/>
      <c r="AE426" s="15"/>
      <c r="AT426" s="266" t="s">
        <v>145</v>
      </c>
      <c r="AU426" s="266" t="s">
        <v>82</v>
      </c>
      <c r="AV426" s="15" t="s">
        <v>143</v>
      </c>
      <c r="AW426" s="15" t="s">
        <v>33</v>
      </c>
      <c r="AX426" s="15" t="s">
        <v>80</v>
      </c>
      <c r="AY426" s="266" t="s">
        <v>135</v>
      </c>
    </row>
    <row r="427" spans="1:65" s="2" customFormat="1" ht="21.75" customHeight="1">
      <c r="A427" s="40"/>
      <c r="B427" s="41"/>
      <c r="C427" s="221" t="s">
        <v>609</v>
      </c>
      <c r="D427" s="221" t="s">
        <v>138</v>
      </c>
      <c r="E427" s="222" t="s">
        <v>610</v>
      </c>
      <c r="F427" s="223" t="s">
        <v>611</v>
      </c>
      <c r="G427" s="224" t="s">
        <v>141</v>
      </c>
      <c r="H427" s="225">
        <v>10</v>
      </c>
      <c r="I427" s="226"/>
      <c r="J427" s="227">
        <f>ROUND(I427*H427,2)</f>
        <v>0</v>
      </c>
      <c r="K427" s="223" t="s">
        <v>270</v>
      </c>
      <c r="L427" s="46"/>
      <c r="M427" s="228" t="s">
        <v>19</v>
      </c>
      <c r="N427" s="229" t="s">
        <v>43</v>
      </c>
      <c r="O427" s="86"/>
      <c r="P427" s="230">
        <f>O427*H427</f>
        <v>0</v>
      </c>
      <c r="Q427" s="230">
        <v>0.00446</v>
      </c>
      <c r="R427" s="230">
        <f>Q427*H427</f>
        <v>0.0446</v>
      </c>
      <c r="S427" s="230">
        <v>0</v>
      </c>
      <c r="T427" s="231">
        <f>S427*H427</f>
        <v>0</v>
      </c>
      <c r="U427" s="40"/>
      <c r="V427" s="40"/>
      <c r="W427" s="40"/>
      <c r="X427" s="40"/>
      <c r="Y427" s="40"/>
      <c r="Z427" s="40"/>
      <c r="AA427" s="40"/>
      <c r="AB427" s="40"/>
      <c r="AC427" s="40"/>
      <c r="AD427" s="40"/>
      <c r="AE427" s="40"/>
      <c r="AR427" s="232" t="s">
        <v>199</v>
      </c>
      <c r="AT427" s="232" t="s">
        <v>138</v>
      </c>
      <c r="AU427" s="232" t="s">
        <v>82</v>
      </c>
      <c r="AY427" s="19" t="s">
        <v>135</v>
      </c>
      <c r="BE427" s="233">
        <f>IF(N427="základní",J427,0)</f>
        <v>0</v>
      </c>
      <c r="BF427" s="233">
        <f>IF(N427="snížená",J427,0)</f>
        <v>0</v>
      </c>
      <c r="BG427" s="233">
        <f>IF(N427="zákl. přenesená",J427,0)</f>
        <v>0</v>
      </c>
      <c r="BH427" s="233">
        <f>IF(N427="sníž. přenesená",J427,0)</f>
        <v>0</v>
      </c>
      <c r="BI427" s="233">
        <f>IF(N427="nulová",J427,0)</f>
        <v>0</v>
      </c>
      <c r="BJ427" s="19" t="s">
        <v>80</v>
      </c>
      <c r="BK427" s="233">
        <f>ROUND(I427*H427,2)</f>
        <v>0</v>
      </c>
      <c r="BL427" s="19" t="s">
        <v>199</v>
      </c>
      <c r="BM427" s="232" t="s">
        <v>612</v>
      </c>
    </row>
    <row r="428" spans="1:47" s="2" customFormat="1" ht="12">
      <c r="A428" s="40"/>
      <c r="B428" s="41"/>
      <c r="C428" s="42"/>
      <c r="D428" s="236" t="s">
        <v>160</v>
      </c>
      <c r="E428" s="42"/>
      <c r="F428" s="267" t="s">
        <v>554</v>
      </c>
      <c r="G428" s="42"/>
      <c r="H428" s="42"/>
      <c r="I428" s="139"/>
      <c r="J428" s="42"/>
      <c r="K428" s="42"/>
      <c r="L428" s="46"/>
      <c r="M428" s="268"/>
      <c r="N428" s="269"/>
      <c r="O428" s="86"/>
      <c r="P428" s="86"/>
      <c r="Q428" s="86"/>
      <c r="R428" s="86"/>
      <c r="S428" s="86"/>
      <c r="T428" s="87"/>
      <c r="U428" s="40"/>
      <c r="V428" s="40"/>
      <c r="W428" s="40"/>
      <c r="X428" s="40"/>
      <c r="Y428" s="40"/>
      <c r="Z428" s="40"/>
      <c r="AA428" s="40"/>
      <c r="AB428" s="40"/>
      <c r="AC428" s="40"/>
      <c r="AD428" s="40"/>
      <c r="AE428" s="40"/>
      <c r="AT428" s="19" t="s">
        <v>160</v>
      </c>
      <c r="AU428" s="19" t="s">
        <v>82</v>
      </c>
    </row>
    <row r="429" spans="1:51" s="13" customFormat="1" ht="12">
      <c r="A429" s="13"/>
      <c r="B429" s="234"/>
      <c r="C429" s="235"/>
      <c r="D429" s="236" t="s">
        <v>145</v>
      </c>
      <c r="E429" s="237" t="s">
        <v>19</v>
      </c>
      <c r="F429" s="238" t="s">
        <v>146</v>
      </c>
      <c r="G429" s="235"/>
      <c r="H429" s="237" t="s">
        <v>19</v>
      </c>
      <c r="I429" s="239"/>
      <c r="J429" s="235"/>
      <c r="K429" s="235"/>
      <c r="L429" s="240"/>
      <c r="M429" s="241"/>
      <c r="N429" s="242"/>
      <c r="O429" s="242"/>
      <c r="P429" s="242"/>
      <c r="Q429" s="242"/>
      <c r="R429" s="242"/>
      <c r="S429" s="242"/>
      <c r="T429" s="243"/>
      <c r="U429" s="13"/>
      <c r="V429" s="13"/>
      <c r="W429" s="13"/>
      <c r="X429" s="13"/>
      <c r="Y429" s="13"/>
      <c r="Z429" s="13"/>
      <c r="AA429" s="13"/>
      <c r="AB429" s="13"/>
      <c r="AC429" s="13"/>
      <c r="AD429" s="13"/>
      <c r="AE429" s="13"/>
      <c r="AT429" s="244" t="s">
        <v>145</v>
      </c>
      <c r="AU429" s="244" t="s">
        <v>82</v>
      </c>
      <c r="AV429" s="13" t="s">
        <v>80</v>
      </c>
      <c r="AW429" s="13" t="s">
        <v>33</v>
      </c>
      <c r="AX429" s="13" t="s">
        <v>72</v>
      </c>
      <c r="AY429" s="244" t="s">
        <v>135</v>
      </c>
    </row>
    <row r="430" spans="1:51" s="14" customFormat="1" ht="12">
      <c r="A430" s="14"/>
      <c r="B430" s="245"/>
      <c r="C430" s="246"/>
      <c r="D430" s="236" t="s">
        <v>145</v>
      </c>
      <c r="E430" s="247" t="s">
        <v>19</v>
      </c>
      <c r="F430" s="248" t="s">
        <v>202</v>
      </c>
      <c r="G430" s="246"/>
      <c r="H430" s="249">
        <v>10</v>
      </c>
      <c r="I430" s="250"/>
      <c r="J430" s="246"/>
      <c r="K430" s="246"/>
      <c r="L430" s="251"/>
      <c r="M430" s="252"/>
      <c r="N430" s="253"/>
      <c r="O430" s="253"/>
      <c r="P430" s="253"/>
      <c r="Q430" s="253"/>
      <c r="R430" s="253"/>
      <c r="S430" s="253"/>
      <c r="T430" s="254"/>
      <c r="U430" s="14"/>
      <c r="V430" s="14"/>
      <c r="W430" s="14"/>
      <c r="X430" s="14"/>
      <c r="Y430" s="14"/>
      <c r="Z430" s="14"/>
      <c r="AA430" s="14"/>
      <c r="AB430" s="14"/>
      <c r="AC430" s="14"/>
      <c r="AD430" s="14"/>
      <c r="AE430" s="14"/>
      <c r="AT430" s="255" t="s">
        <v>145</v>
      </c>
      <c r="AU430" s="255" t="s">
        <v>82</v>
      </c>
      <c r="AV430" s="14" t="s">
        <v>82</v>
      </c>
      <c r="AW430" s="14" t="s">
        <v>33</v>
      </c>
      <c r="AX430" s="14" t="s">
        <v>72</v>
      </c>
      <c r="AY430" s="255" t="s">
        <v>135</v>
      </c>
    </row>
    <row r="431" spans="1:51" s="15" customFormat="1" ht="12">
      <c r="A431" s="15"/>
      <c r="B431" s="256"/>
      <c r="C431" s="257"/>
      <c r="D431" s="236" t="s">
        <v>145</v>
      </c>
      <c r="E431" s="258" t="s">
        <v>19</v>
      </c>
      <c r="F431" s="259" t="s">
        <v>147</v>
      </c>
      <c r="G431" s="257"/>
      <c r="H431" s="260">
        <v>10</v>
      </c>
      <c r="I431" s="261"/>
      <c r="J431" s="257"/>
      <c r="K431" s="257"/>
      <c r="L431" s="262"/>
      <c r="M431" s="263"/>
      <c r="N431" s="264"/>
      <c r="O431" s="264"/>
      <c r="P431" s="264"/>
      <c r="Q431" s="264"/>
      <c r="R431" s="264"/>
      <c r="S431" s="264"/>
      <c r="T431" s="265"/>
      <c r="U431" s="15"/>
      <c r="V431" s="15"/>
      <c r="W431" s="15"/>
      <c r="X431" s="15"/>
      <c r="Y431" s="15"/>
      <c r="Z431" s="15"/>
      <c r="AA431" s="15"/>
      <c r="AB431" s="15"/>
      <c r="AC431" s="15"/>
      <c r="AD431" s="15"/>
      <c r="AE431" s="15"/>
      <c r="AT431" s="266" t="s">
        <v>145</v>
      </c>
      <c r="AU431" s="266" t="s">
        <v>82</v>
      </c>
      <c r="AV431" s="15" t="s">
        <v>143</v>
      </c>
      <c r="AW431" s="15" t="s">
        <v>33</v>
      </c>
      <c r="AX431" s="15" t="s">
        <v>80</v>
      </c>
      <c r="AY431" s="266" t="s">
        <v>135</v>
      </c>
    </row>
    <row r="432" spans="1:65" s="2" customFormat="1" ht="21.75" customHeight="1">
      <c r="A432" s="40"/>
      <c r="B432" s="41"/>
      <c r="C432" s="221" t="s">
        <v>613</v>
      </c>
      <c r="D432" s="221" t="s">
        <v>138</v>
      </c>
      <c r="E432" s="222" t="s">
        <v>614</v>
      </c>
      <c r="F432" s="223" t="s">
        <v>615</v>
      </c>
      <c r="G432" s="224" t="s">
        <v>141</v>
      </c>
      <c r="H432" s="225">
        <v>4</v>
      </c>
      <c r="I432" s="226"/>
      <c r="J432" s="227">
        <f>ROUND(I432*H432,2)</f>
        <v>0</v>
      </c>
      <c r="K432" s="223" t="s">
        <v>142</v>
      </c>
      <c r="L432" s="46"/>
      <c r="M432" s="228" t="s">
        <v>19</v>
      </c>
      <c r="N432" s="229" t="s">
        <v>43</v>
      </c>
      <c r="O432" s="86"/>
      <c r="P432" s="230">
        <f>O432*H432</f>
        <v>0</v>
      </c>
      <c r="Q432" s="230">
        <v>0.00463</v>
      </c>
      <c r="R432" s="230">
        <f>Q432*H432</f>
        <v>0.01852</v>
      </c>
      <c r="S432" s="230">
        <v>0</v>
      </c>
      <c r="T432" s="231">
        <f>S432*H432</f>
        <v>0</v>
      </c>
      <c r="U432" s="40"/>
      <c r="V432" s="40"/>
      <c r="W432" s="40"/>
      <c r="X432" s="40"/>
      <c r="Y432" s="40"/>
      <c r="Z432" s="40"/>
      <c r="AA432" s="40"/>
      <c r="AB432" s="40"/>
      <c r="AC432" s="40"/>
      <c r="AD432" s="40"/>
      <c r="AE432" s="40"/>
      <c r="AR432" s="232" t="s">
        <v>199</v>
      </c>
      <c r="AT432" s="232" t="s">
        <v>138</v>
      </c>
      <c r="AU432" s="232" t="s">
        <v>82</v>
      </c>
      <c r="AY432" s="19" t="s">
        <v>135</v>
      </c>
      <c r="BE432" s="233">
        <f>IF(N432="základní",J432,0)</f>
        <v>0</v>
      </c>
      <c r="BF432" s="233">
        <f>IF(N432="snížená",J432,0)</f>
        <v>0</v>
      </c>
      <c r="BG432" s="233">
        <f>IF(N432="zákl. přenesená",J432,0)</f>
        <v>0</v>
      </c>
      <c r="BH432" s="233">
        <f>IF(N432="sníž. přenesená",J432,0)</f>
        <v>0</v>
      </c>
      <c r="BI432" s="233">
        <f>IF(N432="nulová",J432,0)</f>
        <v>0</v>
      </c>
      <c r="BJ432" s="19" t="s">
        <v>80</v>
      </c>
      <c r="BK432" s="233">
        <f>ROUND(I432*H432,2)</f>
        <v>0</v>
      </c>
      <c r="BL432" s="19" t="s">
        <v>199</v>
      </c>
      <c r="BM432" s="232" t="s">
        <v>616</v>
      </c>
    </row>
    <row r="433" spans="1:47" s="2" customFormat="1" ht="12">
      <c r="A433" s="40"/>
      <c r="B433" s="41"/>
      <c r="C433" s="42"/>
      <c r="D433" s="236" t="s">
        <v>160</v>
      </c>
      <c r="E433" s="42"/>
      <c r="F433" s="267" t="s">
        <v>554</v>
      </c>
      <c r="G433" s="42"/>
      <c r="H433" s="42"/>
      <c r="I433" s="139"/>
      <c r="J433" s="42"/>
      <c r="K433" s="42"/>
      <c r="L433" s="46"/>
      <c r="M433" s="268"/>
      <c r="N433" s="269"/>
      <c r="O433" s="86"/>
      <c r="P433" s="86"/>
      <c r="Q433" s="86"/>
      <c r="R433" s="86"/>
      <c r="S433" s="86"/>
      <c r="T433" s="87"/>
      <c r="U433" s="40"/>
      <c r="V433" s="40"/>
      <c r="W433" s="40"/>
      <c r="X433" s="40"/>
      <c r="Y433" s="40"/>
      <c r="Z433" s="40"/>
      <c r="AA433" s="40"/>
      <c r="AB433" s="40"/>
      <c r="AC433" s="40"/>
      <c r="AD433" s="40"/>
      <c r="AE433" s="40"/>
      <c r="AT433" s="19" t="s">
        <v>160</v>
      </c>
      <c r="AU433" s="19" t="s">
        <v>82</v>
      </c>
    </row>
    <row r="434" spans="1:51" s="13" customFormat="1" ht="12">
      <c r="A434" s="13"/>
      <c r="B434" s="234"/>
      <c r="C434" s="235"/>
      <c r="D434" s="236" t="s">
        <v>145</v>
      </c>
      <c r="E434" s="237" t="s">
        <v>19</v>
      </c>
      <c r="F434" s="238" t="s">
        <v>146</v>
      </c>
      <c r="G434" s="235"/>
      <c r="H434" s="237" t="s">
        <v>19</v>
      </c>
      <c r="I434" s="239"/>
      <c r="J434" s="235"/>
      <c r="K434" s="235"/>
      <c r="L434" s="240"/>
      <c r="M434" s="241"/>
      <c r="N434" s="242"/>
      <c r="O434" s="242"/>
      <c r="P434" s="242"/>
      <c r="Q434" s="242"/>
      <c r="R434" s="242"/>
      <c r="S434" s="242"/>
      <c r="T434" s="243"/>
      <c r="U434" s="13"/>
      <c r="V434" s="13"/>
      <c r="W434" s="13"/>
      <c r="X434" s="13"/>
      <c r="Y434" s="13"/>
      <c r="Z434" s="13"/>
      <c r="AA434" s="13"/>
      <c r="AB434" s="13"/>
      <c r="AC434" s="13"/>
      <c r="AD434" s="13"/>
      <c r="AE434" s="13"/>
      <c r="AT434" s="244" t="s">
        <v>145</v>
      </c>
      <c r="AU434" s="244" t="s">
        <v>82</v>
      </c>
      <c r="AV434" s="13" t="s">
        <v>80</v>
      </c>
      <c r="AW434" s="13" t="s">
        <v>33</v>
      </c>
      <c r="AX434" s="13" t="s">
        <v>72</v>
      </c>
      <c r="AY434" s="244" t="s">
        <v>135</v>
      </c>
    </row>
    <row r="435" spans="1:51" s="14" customFormat="1" ht="12">
      <c r="A435" s="14"/>
      <c r="B435" s="245"/>
      <c r="C435" s="246"/>
      <c r="D435" s="236" t="s">
        <v>145</v>
      </c>
      <c r="E435" s="247" t="s">
        <v>19</v>
      </c>
      <c r="F435" s="248" t="s">
        <v>143</v>
      </c>
      <c r="G435" s="246"/>
      <c r="H435" s="249">
        <v>4</v>
      </c>
      <c r="I435" s="250"/>
      <c r="J435" s="246"/>
      <c r="K435" s="246"/>
      <c r="L435" s="251"/>
      <c r="M435" s="252"/>
      <c r="N435" s="253"/>
      <c r="O435" s="253"/>
      <c r="P435" s="253"/>
      <c r="Q435" s="253"/>
      <c r="R435" s="253"/>
      <c r="S435" s="253"/>
      <c r="T435" s="254"/>
      <c r="U435" s="14"/>
      <c r="V435" s="14"/>
      <c r="W435" s="14"/>
      <c r="X435" s="14"/>
      <c r="Y435" s="14"/>
      <c r="Z435" s="14"/>
      <c r="AA435" s="14"/>
      <c r="AB435" s="14"/>
      <c r="AC435" s="14"/>
      <c r="AD435" s="14"/>
      <c r="AE435" s="14"/>
      <c r="AT435" s="255" t="s">
        <v>145</v>
      </c>
      <c r="AU435" s="255" t="s">
        <v>82</v>
      </c>
      <c r="AV435" s="14" t="s">
        <v>82</v>
      </c>
      <c r="AW435" s="14" t="s">
        <v>33</v>
      </c>
      <c r="AX435" s="14" t="s">
        <v>72</v>
      </c>
      <c r="AY435" s="255" t="s">
        <v>135</v>
      </c>
    </row>
    <row r="436" spans="1:51" s="15" customFormat="1" ht="12">
      <c r="A436" s="15"/>
      <c r="B436" s="256"/>
      <c r="C436" s="257"/>
      <c r="D436" s="236" t="s">
        <v>145</v>
      </c>
      <c r="E436" s="258" t="s">
        <v>19</v>
      </c>
      <c r="F436" s="259" t="s">
        <v>147</v>
      </c>
      <c r="G436" s="257"/>
      <c r="H436" s="260">
        <v>4</v>
      </c>
      <c r="I436" s="261"/>
      <c r="J436" s="257"/>
      <c r="K436" s="257"/>
      <c r="L436" s="262"/>
      <c r="M436" s="263"/>
      <c r="N436" s="264"/>
      <c r="O436" s="264"/>
      <c r="P436" s="264"/>
      <c r="Q436" s="264"/>
      <c r="R436" s="264"/>
      <c r="S436" s="264"/>
      <c r="T436" s="265"/>
      <c r="U436" s="15"/>
      <c r="V436" s="15"/>
      <c r="W436" s="15"/>
      <c r="X436" s="15"/>
      <c r="Y436" s="15"/>
      <c r="Z436" s="15"/>
      <c r="AA436" s="15"/>
      <c r="AB436" s="15"/>
      <c r="AC436" s="15"/>
      <c r="AD436" s="15"/>
      <c r="AE436" s="15"/>
      <c r="AT436" s="266" t="s">
        <v>145</v>
      </c>
      <c r="AU436" s="266" t="s">
        <v>82</v>
      </c>
      <c r="AV436" s="15" t="s">
        <v>143</v>
      </c>
      <c r="AW436" s="15" t="s">
        <v>33</v>
      </c>
      <c r="AX436" s="15" t="s">
        <v>80</v>
      </c>
      <c r="AY436" s="266" t="s">
        <v>135</v>
      </c>
    </row>
    <row r="437" spans="1:65" s="2" customFormat="1" ht="21.75" customHeight="1">
      <c r="A437" s="40"/>
      <c r="B437" s="41"/>
      <c r="C437" s="221" t="s">
        <v>617</v>
      </c>
      <c r="D437" s="221" t="s">
        <v>138</v>
      </c>
      <c r="E437" s="222" t="s">
        <v>618</v>
      </c>
      <c r="F437" s="223" t="s">
        <v>619</v>
      </c>
      <c r="G437" s="224" t="s">
        <v>141</v>
      </c>
      <c r="H437" s="225">
        <v>2</v>
      </c>
      <c r="I437" s="226"/>
      <c r="J437" s="227">
        <f>ROUND(I437*H437,2)</f>
        <v>0</v>
      </c>
      <c r="K437" s="223" t="s">
        <v>142</v>
      </c>
      <c r="L437" s="46"/>
      <c r="M437" s="228" t="s">
        <v>19</v>
      </c>
      <c r="N437" s="229" t="s">
        <v>43</v>
      </c>
      <c r="O437" s="86"/>
      <c r="P437" s="230">
        <f>O437*H437</f>
        <v>0</v>
      </c>
      <c r="Q437" s="230">
        <v>0.00132</v>
      </c>
      <c r="R437" s="230">
        <f>Q437*H437</f>
        <v>0.00264</v>
      </c>
      <c r="S437" s="230">
        <v>0</v>
      </c>
      <c r="T437" s="231">
        <f>S437*H437</f>
        <v>0</v>
      </c>
      <c r="U437" s="40"/>
      <c r="V437" s="40"/>
      <c r="W437" s="40"/>
      <c r="X437" s="40"/>
      <c r="Y437" s="40"/>
      <c r="Z437" s="40"/>
      <c r="AA437" s="40"/>
      <c r="AB437" s="40"/>
      <c r="AC437" s="40"/>
      <c r="AD437" s="40"/>
      <c r="AE437" s="40"/>
      <c r="AR437" s="232" t="s">
        <v>199</v>
      </c>
      <c r="AT437" s="232" t="s">
        <v>138</v>
      </c>
      <c r="AU437" s="232" t="s">
        <v>82</v>
      </c>
      <c r="AY437" s="19" t="s">
        <v>135</v>
      </c>
      <c r="BE437" s="233">
        <f>IF(N437="základní",J437,0)</f>
        <v>0</v>
      </c>
      <c r="BF437" s="233">
        <f>IF(N437="snížená",J437,0)</f>
        <v>0</v>
      </c>
      <c r="BG437" s="233">
        <f>IF(N437="zákl. přenesená",J437,0)</f>
        <v>0</v>
      </c>
      <c r="BH437" s="233">
        <f>IF(N437="sníž. přenesená",J437,0)</f>
        <v>0</v>
      </c>
      <c r="BI437" s="233">
        <f>IF(N437="nulová",J437,0)</f>
        <v>0</v>
      </c>
      <c r="BJ437" s="19" t="s">
        <v>80</v>
      </c>
      <c r="BK437" s="233">
        <f>ROUND(I437*H437,2)</f>
        <v>0</v>
      </c>
      <c r="BL437" s="19" t="s">
        <v>199</v>
      </c>
      <c r="BM437" s="232" t="s">
        <v>620</v>
      </c>
    </row>
    <row r="438" spans="1:47" s="2" customFormat="1" ht="12">
      <c r="A438" s="40"/>
      <c r="B438" s="41"/>
      <c r="C438" s="42"/>
      <c r="D438" s="236" t="s">
        <v>160</v>
      </c>
      <c r="E438" s="42"/>
      <c r="F438" s="267" t="s">
        <v>554</v>
      </c>
      <c r="G438" s="42"/>
      <c r="H438" s="42"/>
      <c r="I438" s="139"/>
      <c r="J438" s="42"/>
      <c r="K438" s="42"/>
      <c r="L438" s="46"/>
      <c r="M438" s="268"/>
      <c r="N438" s="269"/>
      <c r="O438" s="86"/>
      <c r="P438" s="86"/>
      <c r="Q438" s="86"/>
      <c r="R438" s="86"/>
      <c r="S438" s="86"/>
      <c r="T438" s="87"/>
      <c r="U438" s="40"/>
      <c r="V438" s="40"/>
      <c r="W438" s="40"/>
      <c r="X438" s="40"/>
      <c r="Y438" s="40"/>
      <c r="Z438" s="40"/>
      <c r="AA438" s="40"/>
      <c r="AB438" s="40"/>
      <c r="AC438" s="40"/>
      <c r="AD438" s="40"/>
      <c r="AE438" s="40"/>
      <c r="AT438" s="19" t="s">
        <v>160</v>
      </c>
      <c r="AU438" s="19" t="s">
        <v>82</v>
      </c>
    </row>
    <row r="439" spans="1:51" s="13" customFormat="1" ht="12">
      <c r="A439" s="13"/>
      <c r="B439" s="234"/>
      <c r="C439" s="235"/>
      <c r="D439" s="236" t="s">
        <v>145</v>
      </c>
      <c r="E439" s="237" t="s">
        <v>19</v>
      </c>
      <c r="F439" s="238" t="s">
        <v>146</v>
      </c>
      <c r="G439" s="235"/>
      <c r="H439" s="237" t="s">
        <v>19</v>
      </c>
      <c r="I439" s="239"/>
      <c r="J439" s="235"/>
      <c r="K439" s="235"/>
      <c r="L439" s="240"/>
      <c r="M439" s="241"/>
      <c r="N439" s="242"/>
      <c r="O439" s="242"/>
      <c r="P439" s="242"/>
      <c r="Q439" s="242"/>
      <c r="R439" s="242"/>
      <c r="S439" s="242"/>
      <c r="T439" s="243"/>
      <c r="U439" s="13"/>
      <c r="V439" s="13"/>
      <c r="W439" s="13"/>
      <c r="X439" s="13"/>
      <c r="Y439" s="13"/>
      <c r="Z439" s="13"/>
      <c r="AA439" s="13"/>
      <c r="AB439" s="13"/>
      <c r="AC439" s="13"/>
      <c r="AD439" s="13"/>
      <c r="AE439" s="13"/>
      <c r="AT439" s="244" t="s">
        <v>145</v>
      </c>
      <c r="AU439" s="244" t="s">
        <v>82</v>
      </c>
      <c r="AV439" s="13" t="s">
        <v>80</v>
      </c>
      <c r="AW439" s="13" t="s">
        <v>33</v>
      </c>
      <c r="AX439" s="13" t="s">
        <v>72</v>
      </c>
      <c r="AY439" s="244" t="s">
        <v>135</v>
      </c>
    </row>
    <row r="440" spans="1:51" s="14" customFormat="1" ht="12">
      <c r="A440" s="14"/>
      <c r="B440" s="245"/>
      <c r="C440" s="246"/>
      <c r="D440" s="236" t="s">
        <v>145</v>
      </c>
      <c r="E440" s="247" t="s">
        <v>19</v>
      </c>
      <c r="F440" s="248" t="s">
        <v>82</v>
      </c>
      <c r="G440" s="246"/>
      <c r="H440" s="249">
        <v>2</v>
      </c>
      <c r="I440" s="250"/>
      <c r="J440" s="246"/>
      <c r="K440" s="246"/>
      <c r="L440" s="251"/>
      <c r="M440" s="252"/>
      <c r="N440" s="253"/>
      <c r="O440" s="253"/>
      <c r="P440" s="253"/>
      <c r="Q440" s="253"/>
      <c r="R440" s="253"/>
      <c r="S440" s="253"/>
      <c r="T440" s="254"/>
      <c r="U440" s="14"/>
      <c r="V440" s="14"/>
      <c r="W440" s="14"/>
      <c r="X440" s="14"/>
      <c r="Y440" s="14"/>
      <c r="Z440" s="14"/>
      <c r="AA440" s="14"/>
      <c r="AB440" s="14"/>
      <c r="AC440" s="14"/>
      <c r="AD440" s="14"/>
      <c r="AE440" s="14"/>
      <c r="AT440" s="255" t="s">
        <v>145</v>
      </c>
      <c r="AU440" s="255" t="s">
        <v>82</v>
      </c>
      <c r="AV440" s="14" t="s">
        <v>82</v>
      </c>
      <c r="AW440" s="14" t="s">
        <v>33</v>
      </c>
      <c r="AX440" s="14" t="s">
        <v>72</v>
      </c>
      <c r="AY440" s="255" t="s">
        <v>135</v>
      </c>
    </row>
    <row r="441" spans="1:51" s="15" customFormat="1" ht="12">
      <c r="A441" s="15"/>
      <c r="B441" s="256"/>
      <c r="C441" s="257"/>
      <c r="D441" s="236" t="s">
        <v>145</v>
      </c>
      <c r="E441" s="258" t="s">
        <v>19</v>
      </c>
      <c r="F441" s="259" t="s">
        <v>147</v>
      </c>
      <c r="G441" s="257"/>
      <c r="H441" s="260">
        <v>2</v>
      </c>
      <c r="I441" s="261"/>
      <c r="J441" s="257"/>
      <c r="K441" s="257"/>
      <c r="L441" s="262"/>
      <c r="M441" s="263"/>
      <c r="N441" s="264"/>
      <c r="O441" s="264"/>
      <c r="P441" s="264"/>
      <c r="Q441" s="264"/>
      <c r="R441" s="264"/>
      <c r="S441" s="264"/>
      <c r="T441" s="265"/>
      <c r="U441" s="15"/>
      <c r="V441" s="15"/>
      <c r="W441" s="15"/>
      <c r="X441" s="15"/>
      <c r="Y441" s="15"/>
      <c r="Z441" s="15"/>
      <c r="AA441" s="15"/>
      <c r="AB441" s="15"/>
      <c r="AC441" s="15"/>
      <c r="AD441" s="15"/>
      <c r="AE441" s="15"/>
      <c r="AT441" s="266" t="s">
        <v>145</v>
      </c>
      <c r="AU441" s="266" t="s">
        <v>82</v>
      </c>
      <c r="AV441" s="15" t="s">
        <v>143</v>
      </c>
      <c r="AW441" s="15" t="s">
        <v>33</v>
      </c>
      <c r="AX441" s="15" t="s">
        <v>80</v>
      </c>
      <c r="AY441" s="266" t="s">
        <v>135</v>
      </c>
    </row>
    <row r="442" spans="1:65" s="2" customFormat="1" ht="21.75" customHeight="1">
      <c r="A442" s="40"/>
      <c r="B442" s="41"/>
      <c r="C442" s="221" t="s">
        <v>621</v>
      </c>
      <c r="D442" s="221" t="s">
        <v>138</v>
      </c>
      <c r="E442" s="222" t="s">
        <v>622</v>
      </c>
      <c r="F442" s="223" t="s">
        <v>623</v>
      </c>
      <c r="G442" s="224" t="s">
        <v>141</v>
      </c>
      <c r="H442" s="225">
        <v>10</v>
      </c>
      <c r="I442" s="226"/>
      <c r="J442" s="227">
        <f>ROUND(I442*H442,2)</f>
        <v>0</v>
      </c>
      <c r="K442" s="223" t="s">
        <v>270</v>
      </c>
      <c r="L442" s="46"/>
      <c r="M442" s="228" t="s">
        <v>19</v>
      </c>
      <c r="N442" s="229" t="s">
        <v>43</v>
      </c>
      <c r="O442" s="86"/>
      <c r="P442" s="230">
        <f>O442*H442</f>
        <v>0</v>
      </c>
      <c r="Q442" s="230">
        <v>0.00132</v>
      </c>
      <c r="R442" s="230">
        <f>Q442*H442</f>
        <v>0.0132</v>
      </c>
      <c r="S442" s="230">
        <v>0</v>
      </c>
      <c r="T442" s="231">
        <f>S442*H442</f>
        <v>0</v>
      </c>
      <c r="U442" s="40"/>
      <c r="V442" s="40"/>
      <c r="W442" s="40"/>
      <c r="X442" s="40"/>
      <c r="Y442" s="40"/>
      <c r="Z442" s="40"/>
      <c r="AA442" s="40"/>
      <c r="AB442" s="40"/>
      <c r="AC442" s="40"/>
      <c r="AD442" s="40"/>
      <c r="AE442" s="40"/>
      <c r="AR442" s="232" t="s">
        <v>199</v>
      </c>
      <c r="AT442" s="232" t="s">
        <v>138</v>
      </c>
      <c r="AU442" s="232" t="s">
        <v>82</v>
      </c>
      <c r="AY442" s="19" t="s">
        <v>135</v>
      </c>
      <c r="BE442" s="233">
        <f>IF(N442="základní",J442,0)</f>
        <v>0</v>
      </c>
      <c r="BF442" s="233">
        <f>IF(N442="snížená",J442,0)</f>
        <v>0</v>
      </c>
      <c r="BG442" s="233">
        <f>IF(N442="zákl. přenesená",J442,0)</f>
        <v>0</v>
      </c>
      <c r="BH442" s="233">
        <f>IF(N442="sníž. přenesená",J442,0)</f>
        <v>0</v>
      </c>
      <c r="BI442" s="233">
        <f>IF(N442="nulová",J442,0)</f>
        <v>0</v>
      </c>
      <c r="BJ442" s="19" t="s">
        <v>80</v>
      </c>
      <c r="BK442" s="233">
        <f>ROUND(I442*H442,2)</f>
        <v>0</v>
      </c>
      <c r="BL442" s="19" t="s">
        <v>199</v>
      </c>
      <c r="BM442" s="232" t="s">
        <v>624</v>
      </c>
    </row>
    <row r="443" spans="1:47" s="2" customFormat="1" ht="12">
      <c r="A443" s="40"/>
      <c r="B443" s="41"/>
      <c r="C443" s="42"/>
      <c r="D443" s="236" t="s">
        <v>160</v>
      </c>
      <c r="E443" s="42"/>
      <c r="F443" s="267" t="s">
        <v>554</v>
      </c>
      <c r="G443" s="42"/>
      <c r="H443" s="42"/>
      <c r="I443" s="139"/>
      <c r="J443" s="42"/>
      <c r="K443" s="42"/>
      <c r="L443" s="46"/>
      <c r="M443" s="268"/>
      <c r="N443" s="269"/>
      <c r="O443" s="86"/>
      <c r="P443" s="86"/>
      <c r="Q443" s="86"/>
      <c r="R443" s="86"/>
      <c r="S443" s="86"/>
      <c r="T443" s="87"/>
      <c r="U443" s="40"/>
      <c r="V443" s="40"/>
      <c r="W443" s="40"/>
      <c r="X443" s="40"/>
      <c r="Y443" s="40"/>
      <c r="Z443" s="40"/>
      <c r="AA443" s="40"/>
      <c r="AB443" s="40"/>
      <c r="AC443" s="40"/>
      <c r="AD443" s="40"/>
      <c r="AE443" s="40"/>
      <c r="AT443" s="19" t="s">
        <v>160</v>
      </c>
      <c r="AU443" s="19" t="s">
        <v>82</v>
      </c>
    </row>
    <row r="444" spans="1:51" s="13" customFormat="1" ht="12">
      <c r="A444" s="13"/>
      <c r="B444" s="234"/>
      <c r="C444" s="235"/>
      <c r="D444" s="236" t="s">
        <v>145</v>
      </c>
      <c r="E444" s="237" t="s">
        <v>19</v>
      </c>
      <c r="F444" s="238" t="s">
        <v>146</v>
      </c>
      <c r="G444" s="235"/>
      <c r="H444" s="237" t="s">
        <v>19</v>
      </c>
      <c r="I444" s="239"/>
      <c r="J444" s="235"/>
      <c r="K444" s="235"/>
      <c r="L444" s="240"/>
      <c r="M444" s="241"/>
      <c r="N444" s="242"/>
      <c r="O444" s="242"/>
      <c r="P444" s="242"/>
      <c r="Q444" s="242"/>
      <c r="R444" s="242"/>
      <c r="S444" s="242"/>
      <c r="T444" s="243"/>
      <c r="U444" s="13"/>
      <c r="V444" s="13"/>
      <c r="W444" s="13"/>
      <c r="X444" s="13"/>
      <c r="Y444" s="13"/>
      <c r="Z444" s="13"/>
      <c r="AA444" s="13"/>
      <c r="AB444" s="13"/>
      <c r="AC444" s="13"/>
      <c r="AD444" s="13"/>
      <c r="AE444" s="13"/>
      <c r="AT444" s="244" t="s">
        <v>145</v>
      </c>
      <c r="AU444" s="244" t="s">
        <v>82</v>
      </c>
      <c r="AV444" s="13" t="s">
        <v>80</v>
      </c>
      <c r="AW444" s="13" t="s">
        <v>33</v>
      </c>
      <c r="AX444" s="13" t="s">
        <v>72</v>
      </c>
      <c r="AY444" s="244" t="s">
        <v>135</v>
      </c>
    </row>
    <row r="445" spans="1:51" s="14" customFormat="1" ht="12">
      <c r="A445" s="14"/>
      <c r="B445" s="245"/>
      <c r="C445" s="246"/>
      <c r="D445" s="236" t="s">
        <v>145</v>
      </c>
      <c r="E445" s="247" t="s">
        <v>19</v>
      </c>
      <c r="F445" s="248" t="s">
        <v>202</v>
      </c>
      <c r="G445" s="246"/>
      <c r="H445" s="249">
        <v>10</v>
      </c>
      <c r="I445" s="250"/>
      <c r="J445" s="246"/>
      <c r="K445" s="246"/>
      <c r="L445" s="251"/>
      <c r="M445" s="252"/>
      <c r="N445" s="253"/>
      <c r="O445" s="253"/>
      <c r="P445" s="253"/>
      <c r="Q445" s="253"/>
      <c r="R445" s="253"/>
      <c r="S445" s="253"/>
      <c r="T445" s="254"/>
      <c r="U445" s="14"/>
      <c r="V445" s="14"/>
      <c r="W445" s="14"/>
      <c r="X445" s="14"/>
      <c r="Y445" s="14"/>
      <c r="Z445" s="14"/>
      <c r="AA445" s="14"/>
      <c r="AB445" s="14"/>
      <c r="AC445" s="14"/>
      <c r="AD445" s="14"/>
      <c r="AE445" s="14"/>
      <c r="AT445" s="255" t="s">
        <v>145</v>
      </c>
      <c r="AU445" s="255" t="s">
        <v>82</v>
      </c>
      <c r="AV445" s="14" t="s">
        <v>82</v>
      </c>
      <c r="AW445" s="14" t="s">
        <v>33</v>
      </c>
      <c r="AX445" s="14" t="s">
        <v>72</v>
      </c>
      <c r="AY445" s="255" t="s">
        <v>135</v>
      </c>
    </row>
    <row r="446" spans="1:51" s="15" customFormat="1" ht="12">
      <c r="A446" s="15"/>
      <c r="B446" s="256"/>
      <c r="C446" s="257"/>
      <c r="D446" s="236" t="s">
        <v>145</v>
      </c>
      <c r="E446" s="258" t="s">
        <v>19</v>
      </c>
      <c r="F446" s="259" t="s">
        <v>147</v>
      </c>
      <c r="G446" s="257"/>
      <c r="H446" s="260">
        <v>10</v>
      </c>
      <c r="I446" s="261"/>
      <c r="J446" s="257"/>
      <c r="K446" s="257"/>
      <c r="L446" s="262"/>
      <c r="M446" s="263"/>
      <c r="N446" s="264"/>
      <c r="O446" s="264"/>
      <c r="P446" s="264"/>
      <c r="Q446" s="264"/>
      <c r="R446" s="264"/>
      <c r="S446" s="264"/>
      <c r="T446" s="265"/>
      <c r="U446" s="15"/>
      <c r="V446" s="15"/>
      <c r="W446" s="15"/>
      <c r="X446" s="15"/>
      <c r="Y446" s="15"/>
      <c r="Z446" s="15"/>
      <c r="AA446" s="15"/>
      <c r="AB446" s="15"/>
      <c r="AC446" s="15"/>
      <c r="AD446" s="15"/>
      <c r="AE446" s="15"/>
      <c r="AT446" s="266" t="s">
        <v>145</v>
      </c>
      <c r="AU446" s="266" t="s">
        <v>82</v>
      </c>
      <c r="AV446" s="15" t="s">
        <v>143</v>
      </c>
      <c r="AW446" s="15" t="s">
        <v>33</v>
      </c>
      <c r="AX446" s="15" t="s">
        <v>80</v>
      </c>
      <c r="AY446" s="266" t="s">
        <v>135</v>
      </c>
    </row>
    <row r="447" spans="1:65" s="2" customFormat="1" ht="21.75" customHeight="1">
      <c r="A447" s="40"/>
      <c r="B447" s="41"/>
      <c r="C447" s="221" t="s">
        <v>625</v>
      </c>
      <c r="D447" s="221" t="s">
        <v>138</v>
      </c>
      <c r="E447" s="222" t="s">
        <v>626</v>
      </c>
      <c r="F447" s="223" t="s">
        <v>627</v>
      </c>
      <c r="G447" s="224" t="s">
        <v>141</v>
      </c>
      <c r="H447" s="225">
        <v>6</v>
      </c>
      <c r="I447" s="226"/>
      <c r="J447" s="227">
        <f>ROUND(I447*H447,2)</f>
        <v>0</v>
      </c>
      <c r="K447" s="223" t="s">
        <v>142</v>
      </c>
      <c r="L447" s="46"/>
      <c r="M447" s="228" t="s">
        <v>19</v>
      </c>
      <c r="N447" s="229" t="s">
        <v>43</v>
      </c>
      <c r="O447" s="86"/>
      <c r="P447" s="230">
        <f>O447*H447</f>
        <v>0</v>
      </c>
      <c r="Q447" s="230">
        <v>0.00141</v>
      </c>
      <c r="R447" s="230">
        <f>Q447*H447</f>
        <v>0.00846</v>
      </c>
      <c r="S447" s="230">
        <v>0</v>
      </c>
      <c r="T447" s="231">
        <f>S447*H447</f>
        <v>0</v>
      </c>
      <c r="U447" s="40"/>
      <c r="V447" s="40"/>
      <c r="W447" s="40"/>
      <c r="X447" s="40"/>
      <c r="Y447" s="40"/>
      <c r="Z447" s="40"/>
      <c r="AA447" s="40"/>
      <c r="AB447" s="40"/>
      <c r="AC447" s="40"/>
      <c r="AD447" s="40"/>
      <c r="AE447" s="40"/>
      <c r="AR447" s="232" t="s">
        <v>199</v>
      </c>
      <c r="AT447" s="232" t="s">
        <v>138</v>
      </c>
      <c r="AU447" s="232" t="s">
        <v>82</v>
      </c>
      <c r="AY447" s="19" t="s">
        <v>135</v>
      </c>
      <c r="BE447" s="233">
        <f>IF(N447="základní",J447,0)</f>
        <v>0</v>
      </c>
      <c r="BF447" s="233">
        <f>IF(N447="snížená",J447,0)</f>
        <v>0</v>
      </c>
      <c r="BG447" s="233">
        <f>IF(N447="zákl. přenesená",J447,0)</f>
        <v>0</v>
      </c>
      <c r="BH447" s="233">
        <f>IF(N447="sníž. přenesená",J447,0)</f>
        <v>0</v>
      </c>
      <c r="BI447" s="233">
        <f>IF(N447="nulová",J447,0)</f>
        <v>0</v>
      </c>
      <c r="BJ447" s="19" t="s">
        <v>80</v>
      </c>
      <c r="BK447" s="233">
        <f>ROUND(I447*H447,2)</f>
        <v>0</v>
      </c>
      <c r="BL447" s="19" t="s">
        <v>199</v>
      </c>
      <c r="BM447" s="232" t="s">
        <v>628</v>
      </c>
    </row>
    <row r="448" spans="1:47" s="2" customFormat="1" ht="12">
      <c r="A448" s="40"/>
      <c r="B448" s="41"/>
      <c r="C448" s="42"/>
      <c r="D448" s="236" t="s">
        <v>160</v>
      </c>
      <c r="E448" s="42"/>
      <c r="F448" s="267" t="s">
        <v>554</v>
      </c>
      <c r="G448" s="42"/>
      <c r="H448" s="42"/>
      <c r="I448" s="139"/>
      <c r="J448" s="42"/>
      <c r="K448" s="42"/>
      <c r="L448" s="46"/>
      <c r="M448" s="268"/>
      <c r="N448" s="269"/>
      <c r="O448" s="86"/>
      <c r="P448" s="86"/>
      <c r="Q448" s="86"/>
      <c r="R448" s="86"/>
      <c r="S448" s="86"/>
      <c r="T448" s="87"/>
      <c r="U448" s="40"/>
      <c r="V448" s="40"/>
      <c r="W448" s="40"/>
      <c r="X448" s="40"/>
      <c r="Y448" s="40"/>
      <c r="Z448" s="40"/>
      <c r="AA448" s="40"/>
      <c r="AB448" s="40"/>
      <c r="AC448" s="40"/>
      <c r="AD448" s="40"/>
      <c r="AE448" s="40"/>
      <c r="AT448" s="19" t="s">
        <v>160</v>
      </c>
      <c r="AU448" s="19" t="s">
        <v>82</v>
      </c>
    </row>
    <row r="449" spans="1:51" s="13" customFormat="1" ht="12">
      <c r="A449" s="13"/>
      <c r="B449" s="234"/>
      <c r="C449" s="235"/>
      <c r="D449" s="236" t="s">
        <v>145</v>
      </c>
      <c r="E449" s="237" t="s">
        <v>19</v>
      </c>
      <c r="F449" s="238" t="s">
        <v>146</v>
      </c>
      <c r="G449" s="235"/>
      <c r="H449" s="237" t="s">
        <v>19</v>
      </c>
      <c r="I449" s="239"/>
      <c r="J449" s="235"/>
      <c r="K449" s="235"/>
      <c r="L449" s="240"/>
      <c r="M449" s="241"/>
      <c r="N449" s="242"/>
      <c r="O449" s="242"/>
      <c r="P449" s="242"/>
      <c r="Q449" s="242"/>
      <c r="R449" s="242"/>
      <c r="S449" s="242"/>
      <c r="T449" s="243"/>
      <c r="U449" s="13"/>
      <c r="V449" s="13"/>
      <c r="W449" s="13"/>
      <c r="X449" s="13"/>
      <c r="Y449" s="13"/>
      <c r="Z449" s="13"/>
      <c r="AA449" s="13"/>
      <c r="AB449" s="13"/>
      <c r="AC449" s="13"/>
      <c r="AD449" s="13"/>
      <c r="AE449" s="13"/>
      <c r="AT449" s="244" t="s">
        <v>145</v>
      </c>
      <c r="AU449" s="244" t="s">
        <v>82</v>
      </c>
      <c r="AV449" s="13" t="s">
        <v>80</v>
      </c>
      <c r="AW449" s="13" t="s">
        <v>33</v>
      </c>
      <c r="AX449" s="13" t="s">
        <v>72</v>
      </c>
      <c r="AY449" s="244" t="s">
        <v>135</v>
      </c>
    </row>
    <row r="450" spans="1:51" s="14" customFormat="1" ht="12">
      <c r="A450" s="14"/>
      <c r="B450" s="245"/>
      <c r="C450" s="246"/>
      <c r="D450" s="236" t="s">
        <v>145</v>
      </c>
      <c r="E450" s="247" t="s">
        <v>19</v>
      </c>
      <c r="F450" s="248" t="s">
        <v>148</v>
      </c>
      <c r="G450" s="246"/>
      <c r="H450" s="249">
        <v>6</v>
      </c>
      <c r="I450" s="250"/>
      <c r="J450" s="246"/>
      <c r="K450" s="246"/>
      <c r="L450" s="251"/>
      <c r="M450" s="252"/>
      <c r="N450" s="253"/>
      <c r="O450" s="253"/>
      <c r="P450" s="253"/>
      <c r="Q450" s="253"/>
      <c r="R450" s="253"/>
      <c r="S450" s="253"/>
      <c r="T450" s="254"/>
      <c r="U450" s="14"/>
      <c r="V450" s="14"/>
      <c r="W450" s="14"/>
      <c r="X450" s="14"/>
      <c r="Y450" s="14"/>
      <c r="Z450" s="14"/>
      <c r="AA450" s="14"/>
      <c r="AB450" s="14"/>
      <c r="AC450" s="14"/>
      <c r="AD450" s="14"/>
      <c r="AE450" s="14"/>
      <c r="AT450" s="255" t="s">
        <v>145</v>
      </c>
      <c r="AU450" s="255" t="s">
        <v>82</v>
      </c>
      <c r="AV450" s="14" t="s">
        <v>82</v>
      </c>
      <c r="AW450" s="14" t="s">
        <v>33</v>
      </c>
      <c r="AX450" s="14" t="s">
        <v>72</v>
      </c>
      <c r="AY450" s="255" t="s">
        <v>135</v>
      </c>
    </row>
    <row r="451" spans="1:51" s="15" customFormat="1" ht="12">
      <c r="A451" s="15"/>
      <c r="B451" s="256"/>
      <c r="C451" s="257"/>
      <c r="D451" s="236" t="s">
        <v>145</v>
      </c>
      <c r="E451" s="258" t="s">
        <v>19</v>
      </c>
      <c r="F451" s="259" t="s">
        <v>147</v>
      </c>
      <c r="G451" s="257"/>
      <c r="H451" s="260">
        <v>6</v>
      </c>
      <c r="I451" s="261"/>
      <c r="J451" s="257"/>
      <c r="K451" s="257"/>
      <c r="L451" s="262"/>
      <c r="M451" s="263"/>
      <c r="N451" s="264"/>
      <c r="O451" s="264"/>
      <c r="P451" s="264"/>
      <c r="Q451" s="264"/>
      <c r="R451" s="264"/>
      <c r="S451" s="264"/>
      <c r="T451" s="265"/>
      <c r="U451" s="15"/>
      <c r="V451" s="15"/>
      <c r="W451" s="15"/>
      <c r="X451" s="15"/>
      <c r="Y451" s="15"/>
      <c r="Z451" s="15"/>
      <c r="AA451" s="15"/>
      <c r="AB451" s="15"/>
      <c r="AC451" s="15"/>
      <c r="AD451" s="15"/>
      <c r="AE451" s="15"/>
      <c r="AT451" s="266" t="s">
        <v>145</v>
      </c>
      <c r="AU451" s="266" t="s">
        <v>82</v>
      </c>
      <c r="AV451" s="15" t="s">
        <v>143</v>
      </c>
      <c r="AW451" s="15" t="s">
        <v>33</v>
      </c>
      <c r="AX451" s="15" t="s">
        <v>80</v>
      </c>
      <c r="AY451" s="266" t="s">
        <v>135</v>
      </c>
    </row>
    <row r="452" spans="1:65" s="2" customFormat="1" ht="21.75" customHeight="1">
      <c r="A452" s="40"/>
      <c r="B452" s="41"/>
      <c r="C452" s="221" t="s">
        <v>629</v>
      </c>
      <c r="D452" s="221" t="s">
        <v>138</v>
      </c>
      <c r="E452" s="222" t="s">
        <v>630</v>
      </c>
      <c r="F452" s="223" t="s">
        <v>631</v>
      </c>
      <c r="G452" s="224" t="s">
        <v>220</v>
      </c>
      <c r="H452" s="225">
        <v>28.9</v>
      </c>
      <c r="I452" s="226"/>
      <c r="J452" s="227">
        <f>ROUND(I452*H452,2)</f>
        <v>0</v>
      </c>
      <c r="K452" s="223" t="s">
        <v>142</v>
      </c>
      <c r="L452" s="46"/>
      <c r="M452" s="228" t="s">
        <v>19</v>
      </c>
      <c r="N452" s="229" t="s">
        <v>43</v>
      </c>
      <c r="O452" s="86"/>
      <c r="P452" s="230">
        <f>O452*H452</f>
        <v>0</v>
      </c>
      <c r="Q452" s="230">
        <v>0</v>
      </c>
      <c r="R452" s="230">
        <f>Q452*H452</f>
        <v>0</v>
      </c>
      <c r="S452" s="230">
        <v>0</v>
      </c>
      <c r="T452" s="231">
        <f>S452*H452</f>
        <v>0</v>
      </c>
      <c r="U452" s="40"/>
      <c r="V452" s="40"/>
      <c r="W452" s="40"/>
      <c r="X452" s="40"/>
      <c r="Y452" s="40"/>
      <c r="Z452" s="40"/>
      <c r="AA452" s="40"/>
      <c r="AB452" s="40"/>
      <c r="AC452" s="40"/>
      <c r="AD452" s="40"/>
      <c r="AE452" s="40"/>
      <c r="AR452" s="232" t="s">
        <v>199</v>
      </c>
      <c r="AT452" s="232" t="s">
        <v>138</v>
      </c>
      <c r="AU452" s="232" t="s">
        <v>82</v>
      </c>
      <c r="AY452" s="19" t="s">
        <v>135</v>
      </c>
      <c r="BE452" s="233">
        <f>IF(N452="základní",J452,0)</f>
        <v>0</v>
      </c>
      <c r="BF452" s="233">
        <f>IF(N452="snížená",J452,0)</f>
        <v>0</v>
      </c>
      <c r="BG452" s="233">
        <f>IF(N452="zákl. přenesená",J452,0)</f>
        <v>0</v>
      </c>
      <c r="BH452" s="233">
        <f>IF(N452="sníž. přenesená",J452,0)</f>
        <v>0</v>
      </c>
      <c r="BI452" s="233">
        <f>IF(N452="nulová",J452,0)</f>
        <v>0</v>
      </c>
      <c r="BJ452" s="19" t="s">
        <v>80</v>
      </c>
      <c r="BK452" s="233">
        <f>ROUND(I452*H452,2)</f>
        <v>0</v>
      </c>
      <c r="BL452" s="19" t="s">
        <v>199</v>
      </c>
      <c r="BM452" s="232" t="s">
        <v>632</v>
      </c>
    </row>
    <row r="453" spans="1:47" s="2" customFormat="1" ht="12">
      <c r="A453" s="40"/>
      <c r="B453" s="41"/>
      <c r="C453" s="42"/>
      <c r="D453" s="236" t="s">
        <v>160</v>
      </c>
      <c r="E453" s="42"/>
      <c r="F453" s="267" t="s">
        <v>633</v>
      </c>
      <c r="G453" s="42"/>
      <c r="H453" s="42"/>
      <c r="I453" s="139"/>
      <c r="J453" s="42"/>
      <c r="K453" s="42"/>
      <c r="L453" s="46"/>
      <c r="M453" s="268"/>
      <c r="N453" s="269"/>
      <c r="O453" s="86"/>
      <c r="P453" s="86"/>
      <c r="Q453" s="86"/>
      <c r="R453" s="86"/>
      <c r="S453" s="86"/>
      <c r="T453" s="87"/>
      <c r="U453" s="40"/>
      <c r="V453" s="40"/>
      <c r="W453" s="40"/>
      <c r="X453" s="40"/>
      <c r="Y453" s="40"/>
      <c r="Z453" s="40"/>
      <c r="AA453" s="40"/>
      <c r="AB453" s="40"/>
      <c r="AC453" s="40"/>
      <c r="AD453" s="40"/>
      <c r="AE453" s="40"/>
      <c r="AT453" s="19" t="s">
        <v>160</v>
      </c>
      <c r="AU453" s="19" t="s">
        <v>82</v>
      </c>
    </row>
    <row r="454" spans="1:51" s="13" customFormat="1" ht="12">
      <c r="A454" s="13"/>
      <c r="B454" s="234"/>
      <c r="C454" s="235"/>
      <c r="D454" s="236" t="s">
        <v>145</v>
      </c>
      <c r="E454" s="237" t="s">
        <v>19</v>
      </c>
      <c r="F454" s="238" t="s">
        <v>146</v>
      </c>
      <c r="G454" s="235"/>
      <c r="H454" s="237" t="s">
        <v>19</v>
      </c>
      <c r="I454" s="239"/>
      <c r="J454" s="235"/>
      <c r="K454" s="235"/>
      <c r="L454" s="240"/>
      <c r="M454" s="241"/>
      <c r="N454" s="242"/>
      <c r="O454" s="242"/>
      <c r="P454" s="242"/>
      <c r="Q454" s="242"/>
      <c r="R454" s="242"/>
      <c r="S454" s="242"/>
      <c r="T454" s="243"/>
      <c r="U454" s="13"/>
      <c r="V454" s="13"/>
      <c r="W454" s="13"/>
      <c r="X454" s="13"/>
      <c r="Y454" s="13"/>
      <c r="Z454" s="13"/>
      <c r="AA454" s="13"/>
      <c r="AB454" s="13"/>
      <c r="AC454" s="13"/>
      <c r="AD454" s="13"/>
      <c r="AE454" s="13"/>
      <c r="AT454" s="244" t="s">
        <v>145</v>
      </c>
      <c r="AU454" s="244" t="s">
        <v>82</v>
      </c>
      <c r="AV454" s="13" t="s">
        <v>80</v>
      </c>
      <c r="AW454" s="13" t="s">
        <v>33</v>
      </c>
      <c r="AX454" s="13" t="s">
        <v>72</v>
      </c>
      <c r="AY454" s="244" t="s">
        <v>135</v>
      </c>
    </row>
    <row r="455" spans="1:51" s="14" customFormat="1" ht="12">
      <c r="A455" s="14"/>
      <c r="B455" s="245"/>
      <c r="C455" s="246"/>
      <c r="D455" s="236" t="s">
        <v>145</v>
      </c>
      <c r="E455" s="247" t="s">
        <v>19</v>
      </c>
      <c r="F455" s="248" t="s">
        <v>634</v>
      </c>
      <c r="G455" s="246"/>
      <c r="H455" s="249">
        <v>28.9</v>
      </c>
      <c r="I455" s="250"/>
      <c r="J455" s="246"/>
      <c r="K455" s="246"/>
      <c r="L455" s="251"/>
      <c r="M455" s="252"/>
      <c r="N455" s="253"/>
      <c r="O455" s="253"/>
      <c r="P455" s="253"/>
      <c r="Q455" s="253"/>
      <c r="R455" s="253"/>
      <c r="S455" s="253"/>
      <c r="T455" s="254"/>
      <c r="U455" s="14"/>
      <c r="V455" s="14"/>
      <c r="W455" s="14"/>
      <c r="X455" s="14"/>
      <c r="Y455" s="14"/>
      <c r="Z455" s="14"/>
      <c r="AA455" s="14"/>
      <c r="AB455" s="14"/>
      <c r="AC455" s="14"/>
      <c r="AD455" s="14"/>
      <c r="AE455" s="14"/>
      <c r="AT455" s="255" t="s">
        <v>145</v>
      </c>
      <c r="AU455" s="255" t="s">
        <v>82</v>
      </c>
      <c r="AV455" s="14" t="s">
        <v>82</v>
      </c>
      <c r="AW455" s="14" t="s">
        <v>33</v>
      </c>
      <c r="AX455" s="14" t="s">
        <v>72</v>
      </c>
      <c r="AY455" s="255" t="s">
        <v>135</v>
      </c>
    </row>
    <row r="456" spans="1:51" s="15" customFormat="1" ht="12">
      <c r="A456" s="15"/>
      <c r="B456" s="256"/>
      <c r="C456" s="257"/>
      <c r="D456" s="236" t="s">
        <v>145</v>
      </c>
      <c r="E456" s="258" t="s">
        <v>19</v>
      </c>
      <c r="F456" s="259" t="s">
        <v>147</v>
      </c>
      <c r="G456" s="257"/>
      <c r="H456" s="260">
        <v>28.9</v>
      </c>
      <c r="I456" s="261"/>
      <c r="J456" s="257"/>
      <c r="K456" s="257"/>
      <c r="L456" s="262"/>
      <c r="M456" s="263"/>
      <c r="N456" s="264"/>
      <c r="O456" s="264"/>
      <c r="P456" s="264"/>
      <c r="Q456" s="264"/>
      <c r="R456" s="264"/>
      <c r="S456" s="264"/>
      <c r="T456" s="265"/>
      <c r="U456" s="15"/>
      <c r="V456" s="15"/>
      <c r="W456" s="15"/>
      <c r="X456" s="15"/>
      <c r="Y456" s="15"/>
      <c r="Z456" s="15"/>
      <c r="AA456" s="15"/>
      <c r="AB456" s="15"/>
      <c r="AC456" s="15"/>
      <c r="AD456" s="15"/>
      <c r="AE456" s="15"/>
      <c r="AT456" s="266" t="s">
        <v>145</v>
      </c>
      <c r="AU456" s="266" t="s">
        <v>82</v>
      </c>
      <c r="AV456" s="15" t="s">
        <v>143</v>
      </c>
      <c r="AW456" s="15" t="s">
        <v>33</v>
      </c>
      <c r="AX456" s="15" t="s">
        <v>80</v>
      </c>
      <c r="AY456" s="266" t="s">
        <v>135</v>
      </c>
    </row>
    <row r="457" spans="1:65" s="2" customFormat="1" ht="21.75" customHeight="1">
      <c r="A457" s="40"/>
      <c r="B457" s="41"/>
      <c r="C457" s="221" t="s">
        <v>635</v>
      </c>
      <c r="D457" s="221" t="s">
        <v>138</v>
      </c>
      <c r="E457" s="222" t="s">
        <v>636</v>
      </c>
      <c r="F457" s="223" t="s">
        <v>637</v>
      </c>
      <c r="G457" s="224" t="s">
        <v>220</v>
      </c>
      <c r="H457" s="225">
        <v>44.9</v>
      </c>
      <c r="I457" s="226"/>
      <c r="J457" s="227">
        <f>ROUND(I457*H457,2)</f>
        <v>0</v>
      </c>
      <c r="K457" s="223" t="s">
        <v>142</v>
      </c>
      <c r="L457" s="46"/>
      <c r="M457" s="228" t="s">
        <v>19</v>
      </c>
      <c r="N457" s="229" t="s">
        <v>43</v>
      </c>
      <c r="O457" s="86"/>
      <c r="P457" s="230">
        <f>O457*H457</f>
        <v>0</v>
      </c>
      <c r="Q457" s="230">
        <v>0</v>
      </c>
      <c r="R457" s="230">
        <f>Q457*H457</f>
        <v>0</v>
      </c>
      <c r="S457" s="230">
        <v>0</v>
      </c>
      <c r="T457" s="231">
        <f>S457*H457</f>
        <v>0</v>
      </c>
      <c r="U457" s="40"/>
      <c r="V457" s="40"/>
      <c r="W457" s="40"/>
      <c r="X457" s="40"/>
      <c r="Y457" s="40"/>
      <c r="Z457" s="40"/>
      <c r="AA457" s="40"/>
      <c r="AB457" s="40"/>
      <c r="AC457" s="40"/>
      <c r="AD457" s="40"/>
      <c r="AE457" s="40"/>
      <c r="AR457" s="232" t="s">
        <v>199</v>
      </c>
      <c r="AT457" s="232" t="s">
        <v>138</v>
      </c>
      <c r="AU457" s="232" t="s">
        <v>82</v>
      </c>
      <c r="AY457" s="19" t="s">
        <v>135</v>
      </c>
      <c r="BE457" s="233">
        <f>IF(N457="základní",J457,0)</f>
        <v>0</v>
      </c>
      <c r="BF457" s="233">
        <f>IF(N457="snížená",J457,0)</f>
        <v>0</v>
      </c>
      <c r="BG457" s="233">
        <f>IF(N457="zákl. přenesená",J457,0)</f>
        <v>0</v>
      </c>
      <c r="BH457" s="233">
        <f>IF(N457="sníž. přenesená",J457,0)</f>
        <v>0</v>
      </c>
      <c r="BI457" s="233">
        <f>IF(N457="nulová",J457,0)</f>
        <v>0</v>
      </c>
      <c r="BJ457" s="19" t="s">
        <v>80</v>
      </c>
      <c r="BK457" s="233">
        <f>ROUND(I457*H457,2)</f>
        <v>0</v>
      </c>
      <c r="BL457" s="19" t="s">
        <v>199</v>
      </c>
      <c r="BM457" s="232" t="s">
        <v>638</v>
      </c>
    </row>
    <row r="458" spans="1:47" s="2" customFormat="1" ht="12">
      <c r="A458" s="40"/>
      <c r="B458" s="41"/>
      <c r="C458" s="42"/>
      <c r="D458" s="236" t="s">
        <v>160</v>
      </c>
      <c r="E458" s="42"/>
      <c r="F458" s="267" t="s">
        <v>633</v>
      </c>
      <c r="G458" s="42"/>
      <c r="H458" s="42"/>
      <c r="I458" s="139"/>
      <c r="J458" s="42"/>
      <c r="K458" s="42"/>
      <c r="L458" s="46"/>
      <c r="M458" s="268"/>
      <c r="N458" s="269"/>
      <c r="O458" s="86"/>
      <c r="P458" s="86"/>
      <c r="Q458" s="86"/>
      <c r="R458" s="86"/>
      <c r="S458" s="86"/>
      <c r="T458" s="87"/>
      <c r="U458" s="40"/>
      <c r="V458" s="40"/>
      <c r="W458" s="40"/>
      <c r="X458" s="40"/>
      <c r="Y458" s="40"/>
      <c r="Z458" s="40"/>
      <c r="AA458" s="40"/>
      <c r="AB458" s="40"/>
      <c r="AC458" s="40"/>
      <c r="AD458" s="40"/>
      <c r="AE458" s="40"/>
      <c r="AT458" s="19" t="s">
        <v>160</v>
      </c>
      <c r="AU458" s="19" t="s">
        <v>82</v>
      </c>
    </row>
    <row r="459" spans="1:51" s="13" customFormat="1" ht="12">
      <c r="A459" s="13"/>
      <c r="B459" s="234"/>
      <c r="C459" s="235"/>
      <c r="D459" s="236" t="s">
        <v>145</v>
      </c>
      <c r="E459" s="237" t="s">
        <v>19</v>
      </c>
      <c r="F459" s="238" t="s">
        <v>146</v>
      </c>
      <c r="G459" s="235"/>
      <c r="H459" s="237" t="s">
        <v>19</v>
      </c>
      <c r="I459" s="239"/>
      <c r="J459" s="235"/>
      <c r="K459" s="235"/>
      <c r="L459" s="240"/>
      <c r="M459" s="241"/>
      <c r="N459" s="242"/>
      <c r="O459" s="242"/>
      <c r="P459" s="242"/>
      <c r="Q459" s="242"/>
      <c r="R459" s="242"/>
      <c r="S459" s="242"/>
      <c r="T459" s="243"/>
      <c r="U459" s="13"/>
      <c r="V459" s="13"/>
      <c r="W459" s="13"/>
      <c r="X459" s="13"/>
      <c r="Y459" s="13"/>
      <c r="Z459" s="13"/>
      <c r="AA459" s="13"/>
      <c r="AB459" s="13"/>
      <c r="AC459" s="13"/>
      <c r="AD459" s="13"/>
      <c r="AE459" s="13"/>
      <c r="AT459" s="244" t="s">
        <v>145</v>
      </c>
      <c r="AU459" s="244" t="s">
        <v>82</v>
      </c>
      <c r="AV459" s="13" t="s">
        <v>80</v>
      </c>
      <c r="AW459" s="13" t="s">
        <v>33</v>
      </c>
      <c r="AX459" s="13" t="s">
        <v>72</v>
      </c>
      <c r="AY459" s="244" t="s">
        <v>135</v>
      </c>
    </row>
    <row r="460" spans="1:51" s="14" customFormat="1" ht="12">
      <c r="A460" s="14"/>
      <c r="B460" s="245"/>
      <c r="C460" s="246"/>
      <c r="D460" s="236" t="s">
        <v>145</v>
      </c>
      <c r="E460" s="247" t="s">
        <v>19</v>
      </c>
      <c r="F460" s="248" t="s">
        <v>573</v>
      </c>
      <c r="G460" s="246"/>
      <c r="H460" s="249">
        <v>44.9</v>
      </c>
      <c r="I460" s="250"/>
      <c r="J460" s="246"/>
      <c r="K460" s="246"/>
      <c r="L460" s="251"/>
      <c r="M460" s="252"/>
      <c r="N460" s="253"/>
      <c r="O460" s="253"/>
      <c r="P460" s="253"/>
      <c r="Q460" s="253"/>
      <c r="R460" s="253"/>
      <c r="S460" s="253"/>
      <c r="T460" s="254"/>
      <c r="U460" s="14"/>
      <c r="V460" s="14"/>
      <c r="W460" s="14"/>
      <c r="X460" s="14"/>
      <c r="Y460" s="14"/>
      <c r="Z460" s="14"/>
      <c r="AA460" s="14"/>
      <c r="AB460" s="14"/>
      <c r="AC460" s="14"/>
      <c r="AD460" s="14"/>
      <c r="AE460" s="14"/>
      <c r="AT460" s="255" t="s">
        <v>145</v>
      </c>
      <c r="AU460" s="255" t="s">
        <v>82</v>
      </c>
      <c r="AV460" s="14" t="s">
        <v>82</v>
      </c>
      <c r="AW460" s="14" t="s">
        <v>33</v>
      </c>
      <c r="AX460" s="14" t="s">
        <v>72</v>
      </c>
      <c r="AY460" s="255" t="s">
        <v>135</v>
      </c>
    </row>
    <row r="461" spans="1:51" s="15" customFormat="1" ht="12">
      <c r="A461" s="15"/>
      <c r="B461" s="256"/>
      <c r="C461" s="257"/>
      <c r="D461" s="236" t="s">
        <v>145</v>
      </c>
      <c r="E461" s="258" t="s">
        <v>19</v>
      </c>
      <c r="F461" s="259" t="s">
        <v>147</v>
      </c>
      <c r="G461" s="257"/>
      <c r="H461" s="260">
        <v>44.9</v>
      </c>
      <c r="I461" s="261"/>
      <c r="J461" s="257"/>
      <c r="K461" s="257"/>
      <c r="L461" s="262"/>
      <c r="M461" s="263"/>
      <c r="N461" s="264"/>
      <c r="O461" s="264"/>
      <c r="P461" s="264"/>
      <c r="Q461" s="264"/>
      <c r="R461" s="264"/>
      <c r="S461" s="264"/>
      <c r="T461" s="265"/>
      <c r="U461" s="15"/>
      <c r="V461" s="15"/>
      <c r="W461" s="15"/>
      <c r="X461" s="15"/>
      <c r="Y461" s="15"/>
      <c r="Z461" s="15"/>
      <c r="AA461" s="15"/>
      <c r="AB461" s="15"/>
      <c r="AC461" s="15"/>
      <c r="AD461" s="15"/>
      <c r="AE461" s="15"/>
      <c r="AT461" s="266" t="s">
        <v>145</v>
      </c>
      <c r="AU461" s="266" t="s">
        <v>82</v>
      </c>
      <c r="AV461" s="15" t="s">
        <v>143</v>
      </c>
      <c r="AW461" s="15" t="s">
        <v>33</v>
      </c>
      <c r="AX461" s="15" t="s">
        <v>80</v>
      </c>
      <c r="AY461" s="266" t="s">
        <v>135</v>
      </c>
    </row>
    <row r="462" spans="1:65" s="2" customFormat="1" ht="21.75" customHeight="1">
      <c r="A462" s="40"/>
      <c r="B462" s="41"/>
      <c r="C462" s="221" t="s">
        <v>639</v>
      </c>
      <c r="D462" s="221" t="s">
        <v>138</v>
      </c>
      <c r="E462" s="222" t="s">
        <v>640</v>
      </c>
      <c r="F462" s="223" t="s">
        <v>641</v>
      </c>
      <c r="G462" s="224" t="s">
        <v>220</v>
      </c>
      <c r="H462" s="225">
        <v>48.6</v>
      </c>
      <c r="I462" s="226"/>
      <c r="J462" s="227">
        <f>ROUND(I462*H462,2)</f>
        <v>0</v>
      </c>
      <c r="K462" s="223" t="s">
        <v>142</v>
      </c>
      <c r="L462" s="46"/>
      <c r="M462" s="228" t="s">
        <v>19</v>
      </c>
      <c r="N462" s="229" t="s">
        <v>43</v>
      </c>
      <c r="O462" s="86"/>
      <c r="P462" s="230">
        <f>O462*H462</f>
        <v>0</v>
      </c>
      <c r="Q462" s="230">
        <v>0</v>
      </c>
      <c r="R462" s="230">
        <f>Q462*H462</f>
        <v>0</v>
      </c>
      <c r="S462" s="230">
        <v>0</v>
      </c>
      <c r="T462" s="231">
        <f>S462*H462</f>
        <v>0</v>
      </c>
      <c r="U462" s="40"/>
      <c r="V462" s="40"/>
      <c r="W462" s="40"/>
      <c r="X462" s="40"/>
      <c r="Y462" s="40"/>
      <c r="Z462" s="40"/>
      <c r="AA462" s="40"/>
      <c r="AB462" s="40"/>
      <c r="AC462" s="40"/>
      <c r="AD462" s="40"/>
      <c r="AE462" s="40"/>
      <c r="AR462" s="232" t="s">
        <v>199</v>
      </c>
      <c r="AT462" s="232" t="s">
        <v>138</v>
      </c>
      <c r="AU462" s="232" t="s">
        <v>82</v>
      </c>
      <c r="AY462" s="19" t="s">
        <v>135</v>
      </c>
      <c r="BE462" s="233">
        <f>IF(N462="základní",J462,0)</f>
        <v>0</v>
      </c>
      <c r="BF462" s="233">
        <f>IF(N462="snížená",J462,0)</f>
        <v>0</v>
      </c>
      <c r="BG462" s="233">
        <f>IF(N462="zákl. přenesená",J462,0)</f>
        <v>0</v>
      </c>
      <c r="BH462" s="233">
        <f>IF(N462="sníž. přenesená",J462,0)</f>
        <v>0</v>
      </c>
      <c r="BI462" s="233">
        <f>IF(N462="nulová",J462,0)</f>
        <v>0</v>
      </c>
      <c r="BJ462" s="19" t="s">
        <v>80</v>
      </c>
      <c r="BK462" s="233">
        <f>ROUND(I462*H462,2)</f>
        <v>0</v>
      </c>
      <c r="BL462" s="19" t="s">
        <v>199</v>
      </c>
      <c r="BM462" s="232" t="s">
        <v>642</v>
      </c>
    </row>
    <row r="463" spans="1:47" s="2" customFormat="1" ht="12">
      <c r="A463" s="40"/>
      <c r="B463" s="41"/>
      <c r="C463" s="42"/>
      <c r="D463" s="236" t="s">
        <v>160</v>
      </c>
      <c r="E463" s="42"/>
      <c r="F463" s="267" t="s">
        <v>633</v>
      </c>
      <c r="G463" s="42"/>
      <c r="H463" s="42"/>
      <c r="I463" s="139"/>
      <c r="J463" s="42"/>
      <c r="K463" s="42"/>
      <c r="L463" s="46"/>
      <c r="M463" s="268"/>
      <c r="N463" s="269"/>
      <c r="O463" s="86"/>
      <c r="P463" s="86"/>
      <c r="Q463" s="86"/>
      <c r="R463" s="86"/>
      <c r="S463" s="86"/>
      <c r="T463" s="87"/>
      <c r="U463" s="40"/>
      <c r="V463" s="40"/>
      <c r="W463" s="40"/>
      <c r="X463" s="40"/>
      <c r="Y463" s="40"/>
      <c r="Z463" s="40"/>
      <c r="AA463" s="40"/>
      <c r="AB463" s="40"/>
      <c r="AC463" s="40"/>
      <c r="AD463" s="40"/>
      <c r="AE463" s="40"/>
      <c r="AT463" s="19" t="s">
        <v>160</v>
      </c>
      <c r="AU463" s="19" t="s">
        <v>82</v>
      </c>
    </row>
    <row r="464" spans="1:51" s="13" customFormat="1" ht="12">
      <c r="A464" s="13"/>
      <c r="B464" s="234"/>
      <c r="C464" s="235"/>
      <c r="D464" s="236" t="s">
        <v>145</v>
      </c>
      <c r="E464" s="237" t="s">
        <v>19</v>
      </c>
      <c r="F464" s="238" t="s">
        <v>146</v>
      </c>
      <c r="G464" s="235"/>
      <c r="H464" s="237" t="s">
        <v>19</v>
      </c>
      <c r="I464" s="239"/>
      <c r="J464" s="235"/>
      <c r="K464" s="235"/>
      <c r="L464" s="240"/>
      <c r="M464" s="241"/>
      <c r="N464" s="242"/>
      <c r="O464" s="242"/>
      <c r="P464" s="242"/>
      <c r="Q464" s="242"/>
      <c r="R464" s="242"/>
      <c r="S464" s="242"/>
      <c r="T464" s="243"/>
      <c r="U464" s="13"/>
      <c r="V464" s="13"/>
      <c r="W464" s="13"/>
      <c r="X464" s="13"/>
      <c r="Y464" s="13"/>
      <c r="Z464" s="13"/>
      <c r="AA464" s="13"/>
      <c r="AB464" s="13"/>
      <c r="AC464" s="13"/>
      <c r="AD464" s="13"/>
      <c r="AE464" s="13"/>
      <c r="AT464" s="244" t="s">
        <v>145</v>
      </c>
      <c r="AU464" s="244" t="s">
        <v>82</v>
      </c>
      <c r="AV464" s="13" t="s">
        <v>80</v>
      </c>
      <c r="AW464" s="13" t="s">
        <v>33</v>
      </c>
      <c r="AX464" s="13" t="s">
        <v>72</v>
      </c>
      <c r="AY464" s="244" t="s">
        <v>135</v>
      </c>
    </row>
    <row r="465" spans="1:51" s="14" customFormat="1" ht="12">
      <c r="A465" s="14"/>
      <c r="B465" s="245"/>
      <c r="C465" s="246"/>
      <c r="D465" s="236" t="s">
        <v>145</v>
      </c>
      <c r="E465" s="247" t="s">
        <v>19</v>
      </c>
      <c r="F465" s="248" t="s">
        <v>643</v>
      </c>
      <c r="G465" s="246"/>
      <c r="H465" s="249">
        <v>48.6</v>
      </c>
      <c r="I465" s="250"/>
      <c r="J465" s="246"/>
      <c r="K465" s="246"/>
      <c r="L465" s="251"/>
      <c r="M465" s="252"/>
      <c r="N465" s="253"/>
      <c r="O465" s="253"/>
      <c r="P465" s="253"/>
      <c r="Q465" s="253"/>
      <c r="R465" s="253"/>
      <c r="S465" s="253"/>
      <c r="T465" s="254"/>
      <c r="U465" s="14"/>
      <c r="V465" s="14"/>
      <c r="W465" s="14"/>
      <c r="X465" s="14"/>
      <c r="Y465" s="14"/>
      <c r="Z465" s="14"/>
      <c r="AA465" s="14"/>
      <c r="AB465" s="14"/>
      <c r="AC465" s="14"/>
      <c r="AD465" s="14"/>
      <c r="AE465" s="14"/>
      <c r="AT465" s="255" t="s">
        <v>145</v>
      </c>
      <c r="AU465" s="255" t="s">
        <v>82</v>
      </c>
      <c r="AV465" s="14" t="s">
        <v>82</v>
      </c>
      <c r="AW465" s="14" t="s">
        <v>33</v>
      </c>
      <c r="AX465" s="14" t="s">
        <v>72</v>
      </c>
      <c r="AY465" s="255" t="s">
        <v>135</v>
      </c>
    </row>
    <row r="466" spans="1:51" s="15" customFormat="1" ht="12">
      <c r="A466" s="15"/>
      <c r="B466" s="256"/>
      <c r="C466" s="257"/>
      <c r="D466" s="236" t="s">
        <v>145</v>
      </c>
      <c r="E466" s="258" t="s">
        <v>19</v>
      </c>
      <c r="F466" s="259" t="s">
        <v>147</v>
      </c>
      <c r="G466" s="257"/>
      <c r="H466" s="260">
        <v>48.6</v>
      </c>
      <c r="I466" s="261"/>
      <c r="J466" s="257"/>
      <c r="K466" s="257"/>
      <c r="L466" s="262"/>
      <c r="M466" s="263"/>
      <c r="N466" s="264"/>
      <c r="O466" s="264"/>
      <c r="P466" s="264"/>
      <c r="Q466" s="264"/>
      <c r="R466" s="264"/>
      <c r="S466" s="264"/>
      <c r="T466" s="265"/>
      <c r="U466" s="15"/>
      <c r="V466" s="15"/>
      <c r="W466" s="15"/>
      <c r="X466" s="15"/>
      <c r="Y466" s="15"/>
      <c r="Z466" s="15"/>
      <c r="AA466" s="15"/>
      <c r="AB466" s="15"/>
      <c r="AC466" s="15"/>
      <c r="AD466" s="15"/>
      <c r="AE466" s="15"/>
      <c r="AT466" s="266" t="s">
        <v>145</v>
      </c>
      <c r="AU466" s="266" t="s">
        <v>82</v>
      </c>
      <c r="AV466" s="15" t="s">
        <v>143</v>
      </c>
      <c r="AW466" s="15" t="s">
        <v>33</v>
      </c>
      <c r="AX466" s="15" t="s">
        <v>80</v>
      </c>
      <c r="AY466" s="266" t="s">
        <v>135</v>
      </c>
    </row>
    <row r="467" spans="1:65" s="2" customFormat="1" ht="21.75" customHeight="1">
      <c r="A467" s="40"/>
      <c r="B467" s="41"/>
      <c r="C467" s="221" t="s">
        <v>644</v>
      </c>
      <c r="D467" s="221" t="s">
        <v>138</v>
      </c>
      <c r="E467" s="222" t="s">
        <v>645</v>
      </c>
      <c r="F467" s="223" t="s">
        <v>646</v>
      </c>
      <c r="G467" s="224" t="s">
        <v>220</v>
      </c>
      <c r="H467" s="225">
        <v>20.4</v>
      </c>
      <c r="I467" s="226"/>
      <c r="J467" s="227">
        <f>ROUND(I467*H467,2)</f>
        <v>0</v>
      </c>
      <c r="K467" s="223" t="s">
        <v>142</v>
      </c>
      <c r="L467" s="46"/>
      <c r="M467" s="228" t="s">
        <v>19</v>
      </c>
      <c r="N467" s="229" t="s">
        <v>43</v>
      </c>
      <c r="O467" s="86"/>
      <c r="P467" s="230">
        <f>O467*H467</f>
        <v>0</v>
      </c>
      <c r="Q467" s="230">
        <v>0</v>
      </c>
      <c r="R467" s="230">
        <f>Q467*H467</f>
        <v>0</v>
      </c>
      <c r="S467" s="230">
        <v>0</v>
      </c>
      <c r="T467" s="231">
        <f>S467*H467</f>
        <v>0</v>
      </c>
      <c r="U467" s="40"/>
      <c r="V467" s="40"/>
      <c r="W467" s="40"/>
      <c r="X467" s="40"/>
      <c r="Y467" s="40"/>
      <c r="Z467" s="40"/>
      <c r="AA467" s="40"/>
      <c r="AB467" s="40"/>
      <c r="AC467" s="40"/>
      <c r="AD467" s="40"/>
      <c r="AE467" s="40"/>
      <c r="AR467" s="232" t="s">
        <v>199</v>
      </c>
      <c r="AT467" s="232" t="s">
        <v>138</v>
      </c>
      <c r="AU467" s="232" t="s">
        <v>82</v>
      </c>
      <c r="AY467" s="19" t="s">
        <v>135</v>
      </c>
      <c r="BE467" s="233">
        <f>IF(N467="základní",J467,0)</f>
        <v>0</v>
      </c>
      <c r="BF467" s="233">
        <f>IF(N467="snížená",J467,0)</f>
        <v>0</v>
      </c>
      <c r="BG467" s="233">
        <f>IF(N467="zákl. přenesená",J467,0)</f>
        <v>0</v>
      </c>
      <c r="BH467" s="233">
        <f>IF(N467="sníž. přenesená",J467,0)</f>
        <v>0</v>
      </c>
      <c r="BI467" s="233">
        <f>IF(N467="nulová",J467,0)</f>
        <v>0</v>
      </c>
      <c r="BJ467" s="19" t="s">
        <v>80</v>
      </c>
      <c r="BK467" s="233">
        <f>ROUND(I467*H467,2)</f>
        <v>0</v>
      </c>
      <c r="BL467" s="19" t="s">
        <v>199</v>
      </c>
      <c r="BM467" s="232" t="s">
        <v>647</v>
      </c>
    </row>
    <row r="468" spans="1:47" s="2" customFormat="1" ht="12">
      <c r="A468" s="40"/>
      <c r="B468" s="41"/>
      <c r="C468" s="42"/>
      <c r="D468" s="236" t="s">
        <v>160</v>
      </c>
      <c r="E468" s="42"/>
      <c r="F468" s="267" t="s">
        <v>633</v>
      </c>
      <c r="G468" s="42"/>
      <c r="H468" s="42"/>
      <c r="I468" s="139"/>
      <c r="J468" s="42"/>
      <c r="K468" s="42"/>
      <c r="L468" s="46"/>
      <c r="M468" s="268"/>
      <c r="N468" s="269"/>
      <c r="O468" s="86"/>
      <c r="P468" s="86"/>
      <c r="Q468" s="86"/>
      <c r="R468" s="86"/>
      <c r="S468" s="86"/>
      <c r="T468" s="87"/>
      <c r="U468" s="40"/>
      <c r="V468" s="40"/>
      <c r="W468" s="40"/>
      <c r="X468" s="40"/>
      <c r="Y468" s="40"/>
      <c r="Z468" s="40"/>
      <c r="AA468" s="40"/>
      <c r="AB468" s="40"/>
      <c r="AC468" s="40"/>
      <c r="AD468" s="40"/>
      <c r="AE468" s="40"/>
      <c r="AT468" s="19" t="s">
        <v>160</v>
      </c>
      <c r="AU468" s="19" t="s">
        <v>82</v>
      </c>
    </row>
    <row r="469" spans="1:51" s="13" customFormat="1" ht="12">
      <c r="A469" s="13"/>
      <c r="B469" s="234"/>
      <c r="C469" s="235"/>
      <c r="D469" s="236" t="s">
        <v>145</v>
      </c>
      <c r="E469" s="237" t="s">
        <v>19</v>
      </c>
      <c r="F469" s="238" t="s">
        <v>146</v>
      </c>
      <c r="G469" s="235"/>
      <c r="H469" s="237" t="s">
        <v>19</v>
      </c>
      <c r="I469" s="239"/>
      <c r="J469" s="235"/>
      <c r="K469" s="235"/>
      <c r="L469" s="240"/>
      <c r="M469" s="241"/>
      <c r="N469" s="242"/>
      <c r="O469" s="242"/>
      <c r="P469" s="242"/>
      <c r="Q469" s="242"/>
      <c r="R469" s="242"/>
      <c r="S469" s="242"/>
      <c r="T469" s="243"/>
      <c r="U469" s="13"/>
      <c r="V469" s="13"/>
      <c r="W469" s="13"/>
      <c r="X469" s="13"/>
      <c r="Y469" s="13"/>
      <c r="Z469" s="13"/>
      <c r="AA469" s="13"/>
      <c r="AB469" s="13"/>
      <c r="AC469" s="13"/>
      <c r="AD469" s="13"/>
      <c r="AE469" s="13"/>
      <c r="AT469" s="244" t="s">
        <v>145</v>
      </c>
      <c r="AU469" s="244" t="s">
        <v>82</v>
      </c>
      <c r="AV469" s="13" t="s">
        <v>80</v>
      </c>
      <c r="AW469" s="13" t="s">
        <v>33</v>
      </c>
      <c r="AX469" s="13" t="s">
        <v>72</v>
      </c>
      <c r="AY469" s="244" t="s">
        <v>135</v>
      </c>
    </row>
    <row r="470" spans="1:51" s="14" customFormat="1" ht="12">
      <c r="A470" s="14"/>
      <c r="B470" s="245"/>
      <c r="C470" s="246"/>
      <c r="D470" s="236" t="s">
        <v>145</v>
      </c>
      <c r="E470" s="247" t="s">
        <v>19</v>
      </c>
      <c r="F470" s="248" t="s">
        <v>588</v>
      </c>
      <c r="G470" s="246"/>
      <c r="H470" s="249">
        <v>20.4</v>
      </c>
      <c r="I470" s="250"/>
      <c r="J470" s="246"/>
      <c r="K470" s="246"/>
      <c r="L470" s="251"/>
      <c r="M470" s="252"/>
      <c r="N470" s="253"/>
      <c r="O470" s="253"/>
      <c r="P470" s="253"/>
      <c r="Q470" s="253"/>
      <c r="R470" s="253"/>
      <c r="S470" s="253"/>
      <c r="T470" s="254"/>
      <c r="U470" s="14"/>
      <c r="V470" s="14"/>
      <c r="W470" s="14"/>
      <c r="X470" s="14"/>
      <c r="Y470" s="14"/>
      <c r="Z470" s="14"/>
      <c r="AA470" s="14"/>
      <c r="AB470" s="14"/>
      <c r="AC470" s="14"/>
      <c r="AD470" s="14"/>
      <c r="AE470" s="14"/>
      <c r="AT470" s="255" t="s">
        <v>145</v>
      </c>
      <c r="AU470" s="255" t="s">
        <v>82</v>
      </c>
      <c r="AV470" s="14" t="s">
        <v>82</v>
      </c>
      <c r="AW470" s="14" t="s">
        <v>33</v>
      </c>
      <c r="AX470" s="14" t="s">
        <v>72</v>
      </c>
      <c r="AY470" s="255" t="s">
        <v>135</v>
      </c>
    </row>
    <row r="471" spans="1:51" s="15" customFormat="1" ht="12">
      <c r="A471" s="15"/>
      <c r="B471" s="256"/>
      <c r="C471" s="257"/>
      <c r="D471" s="236" t="s">
        <v>145</v>
      </c>
      <c r="E471" s="258" t="s">
        <v>19</v>
      </c>
      <c r="F471" s="259" t="s">
        <v>147</v>
      </c>
      <c r="G471" s="257"/>
      <c r="H471" s="260">
        <v>20.4</v>
      </c>
      <c r="I471" s="261"/>
      <c r="J471" s="257"/>
      <c r="K471" s="257"/>
      <c r="L471" s="262"/>
      <c r="M471" s="263"/>
      <c r="N471" s="264"/>
      <c r="O471" s="264"/>
      <c r="P471" s="264"/>
      <c r="Q471" s="264"/>
      <c r="R471" s="264"/>
      <c r="S471" s="264"/>
      <c r="T471" s="265"/>
      <c r="U471" s="15"/>
      <c r="V471" s="15"/>
      <c r="W471" s="15"/>
      <c r="X471" s="15"/>
      <c r="Y471" s="15"/>
      <c r="Z471" s="15"/>
      <c r="AA471" s="15"/>
      <c r="AB471" s="15"/>
      <c r="AC471" s="15"/>
      <c r="AD471" s="15"/>
      <c r="AE471" s="15"/>
      <c r="AT471" s="266" t="s">
        <v>145</v>
      </c>
      <c r="AU471" s="266" t="s">
        <v>82</v>
      </c>
      <c r="AV471" s="15" t="s">
        <v>143</v>
      </c>
      <c r="AW471" s="15" t="s">
        <v>33</v>
      </c>
      <c r="AX471" s="15" t="s">
        <v>80</v>
      </c>
      <c r="AY471" s="266" t="s">
        <v>135</v>
      </c>
    </row>
    <row r="472" spans="1:65" s="2" customFormat="1" ht="21.75" customHeight="1">
      <c r="A472" s="40"/>
      <c r="B472" s="41"/>
      <c r="C472" s="221" t="s">
        <v>648</v>
      </c>
      <c r="D472" s="221" t="s">
        <v>138</v>
      </c>
      <c r="E472" s="222" t="s">
        <v>649</v>
      </c>
      <c r="F472" s="223" t="s">
        <v>650</v>
      </c>
      <c r="G472" s="224" t="s">
        <v>174</v>
      </c>
      <c r="H472" s="225">
        <v>2.221</v>
      </c>
      <c r="I472" s="226"/>
      <c r="J472" s="227">
        <f>ROUND(I472*H472,2)</f>
        <v>0</v>
      </c>
      <c r="K472" s="223" t="s">
        <v>142</v>
      </c>
      <c r="L472" s="46"/>
      <c r="M472" s="228" t="s">
        <v>19</v>
      </c>
      <c r="N472" s="229" t="s">
        <v>43</v>
      </c>
      <c r="O472" s="86"/>
      <c r="P472" s="230">
        <f>O472*H472</f>
        <v>0</v>
      </c>
      <c r="Q472" s="230">
        <v>0</v>
      </c>
      <c r="R472" s="230">
        <f>Q472*H472</f>
        <v>0</v>
      </c>
      <c r="S472" s="230">
        <v>0</v>
      </c>
      <c r="T472" s="231">
        <f>S472*H472</f>
        <v>0</v>
      </c>
      <c r="U472" s="40"/>
      <c r="V472" s="40"/>
      <c r="W472" s="40"/>
      <c r="X472" s="40"/>
      <c r="Y472" s="40"/>
      <c r="Z472" s="40"/>
      <c r="AA472" s="40"/>
      <c r="AB472" s="40"/>
      <c r="AC472" s="40"/>
      <c r="AD472" s="40"/>
      <c r="AE472" s="40"/>
      <c r="AR472" s="232" t="s">
        <v>199</v>
      </c>
      <c r="AT472" s="232" t="s">
        <v>138</v>
      </c>
      <c r="AU472" s="232" t="s">
        <v>82</v>
      </c>
      <c r="AY472" s="19" t="s">
        <v>135</v>
      </c>
      <c r="BE472" s="233">
        <f>IF(N472="základní",J472,0)</f>
        <v>0</v>
      </c>
      <c r="BF472" s="233">
        <f>IF(N472="snížená",J472,0)</f>
        <v>0</v>
      </c>
      <c r="BG472" s="233">
        <f>IF(N472="zákl. přenesená",J472,0)</f>
        <v>0</v>
      </c>
      <c r="BH472" s="233">
        <f>IF(N472="sníž. přenesená",J472,0)</f>
        <v>0</v>
      </c>
      <c r="BI472" s="233">
        <f>IF(N472="nulová",J472,0)</f>
        <v>0</v>
      </c>
      <c r="BJ472" s="19" t="s">
        <v>80</v>
      </c>
      <c r="BK472" s="233">
        <f>ROUND(I472*H472,2)</f>
        <v>0</v>
      </c>
      <c r="BL472" s="19" t="s">
        <v>199</v>
      </c>
      <c r="BM472" s="232" t="s">
        <v>651</v>
      </c>
    </row>
    <row r="473" spans="1:47" s="2" customFormat="1" ht="12">
      <c r="A473" s="40"/>
      <c r="B473" s="41"/>
      <c r="C473" s="42"/>
      <c r="D473" s="236" t="s">
        <v>160</v>
      </c>
      <c r="E473" s="42"/>
      <c r="F473" s="267" t="s">
        <v>343</v>
      </c>
      <c r="G473" s="42"/>
      <c r="H473" s="42"/>
      <c r="I473" s="139"/>
      <c r="J473" s="42"/>
      <c r="K473" s="42"/>
      <c r="L473" s="46"/>
      <c r="M473" s="268"/>
      <c r="N473" s="269"/>
      <c r="O473" s="86"/>
      <c r="P473" s="86"/>
      <c r="Q473" s="86"/>
      <c r="R473" s="86"/>
      <c r="S473" s="86"/>
      <c r="T473" s="87"/>
      <c r="U473" s="40"/>
      <c r="V473" s="40"/>
      <c r="W473" s="40"/>
      <c r="X473" s="40"/>
      <c r="Y473" s="40"/>
      <c r="Z473" s="40"/>
      <c r="AA473" s="40"/>
      <c r="AB473" s="40"/>
      <c r="AC473" s="40"/>
      <c r="AD473" s="40"/>
      <c r="AE473" s="40"/>
      <c r="AT473" s="19" t="s">
        <v>160</v>
      </c>
      <c r="AU473" s="19" t="s">
        <v>82</v>
      </c>
    </row>
    <row r="474" spans="1:63" s="12" customFormat="1" ht="22.8" customHeight="1">
      <c r="A474" s="12"/>
      <c r="B474" s="205"/>
      <c r="C474" s="206"/>
      <c r="D474" s="207" t="s">
        <v>71</v>
      </c>
      <c r="E474" s="219" t="s">
        <v>652</v>
      </c>
      <c r="F474" s="219" t="s">
        <v>653</v>
      </c>
      <c r="G474" s="206"/>
      <c r="H474" s="206"/>
      <c r="I474" s="209"/>
      <c r="J474" s="220">
        <f>BK474</f>
        <v>0</v>
      </c>
      <c r="K474" s="206"/>
      <c r="L474" s="211"/>
      <c r="M474" s="212"/>
      <c r="N474" s="213"/>
      <c r="O474" s="213"/>
      <c r="P474" s="214">
        <f>SUM(P475:P643)</f>
        <v>0</v>
      </c>
      <c r="Q474" s="213"/>
      <c r="R474" s="214">
        <f>SUM(R475:R643)</f>
        <v>1.9877099999999999</v>
      </c>
      <c r="S474" s="213"/>
      <c r="T474" s="215">
        <f>SUM(T475:T643)</f>
        <v>0.245</v>
      </c>
      <c r="U474" s="12"/>
      <c r="V474" s="12"/>
      <c r="W474" s="12"/>
      <c r="X474" s="12"/>
      <c r="Y474" s="12"/>
      <c r="Z474" s="12"/>
      <c r="AA474" s="12"/>
      <c r="AB474" s="12"/>
      <c r="AC474" s="12"/>
      <c r="AD474" s="12"/>
      <c r="AE474" s="12"/>
      <c r="AR474" s="216" t="s">
        <v>82</v>
      </c>
      <c r="AT474" s="217" t="s">
        <v>71</v>
      </c>
      <c r="AU474" s="217" t="s">
        <v>80</v>
      </c>
      <c r="AY474" s="216" t="s">
        <v>135</v>
      </c>
      <c r="BK474" s="218">
        <f>SUM(BK475:BK643)</f>
        <v>0</v>
      </c>
    </row>
    <row r="475" spans="1:65" s="2" customFormat="1" ht="16.5" customHeight="1">
      <c r="A475" s="40"/>
      <c r="B475" s="41"/>
      <c r="C475" s="221" t="s">
        <v>654</v>
      </c>
      <c r="D475" s="221" t="s">
        <v>138</v>
      </c>
      <c r="E475" s="222" t="s">
        <v>655</v>
      </c>
      <c r="F475" s="223" t="s">
        <v>656</v>
      </c>
      <c r="G475" s="224" t="s">
        <v>141</v>
      </c>
      <c r="H475" s="225">
        <v>1</v>
      </c>
      <c r="I475" s="226"/>
      <c r="J475" s="227">
        <f>ROUND(I475*H475,2)</f>
        <v>0</v>
      </c>
      <c r="K475" s="223" t="s">
        <v>142</v>
      </c>
      <c r="L475" s="46"/>
      <c r="M475" s="228" t="s">
        <v>19</v>
      </c>
      <c r="N475" s="229" t="s">
        <v>43</v>
      </c>
      <c r="O475" s="86"/>
      <c r="P475" s="230">
        <f>O475*H475</f>
        <v>0</v>
      </c>
      <c r="Q475" s="230">
        <v>2E-05</v>
      </c>
      <c r="R475" s="230">
        <f>Q475*H475</f>
        <v>2E-05</v>
      </c>
      <c r="S475" s="230">
        <v>0.083</v>
      </c>
      <c r="T475" s="231">
        <f>S475*H475</f>
        <v>0.083</v>
      </c>
      <c r="U475" s="40"/>
      <c r="V475" s="40"/>
      <c r="W475" s="40"/>
      <c r="X475" s="40"/>
      <c r="Y475" s="40"/>
      <c r="Z475" s="40"/>
      <c r="AA475" s="40"/>
      <c r="AB475" s="40"/>
      <c r="AC475" s="40"/>
      <c r="AD475" s="40"/>
      <c r="AE475" s="40"/>
      <c r="AR475" s="232" t="s">
        <v>199</v>
      </c>
      <c r="AT475" s="232" t="s">
        <v>138</v>
      </c>
      <c r="AU475" s="232" t="s">
        <v>82</v>
      </c>
      <c r="AY475" s="19" t="s">
        <v>135</v>
      </c>
      <c r="BE475" s="233">
        <f>IF(N475="základní",J475,0)</f>
        <v>0</v>
      </c>
      <c r="BF475" s="233">
        <f>IF(N475="snížená",J475,0)</f>
        <v>0</v>
      </c>
      <c r="BG475" s="233">
        <f>IF(N475="zákl. přenesená",J475,0)</f>
        <v>0</v>
      </c>
      <c r="BH475" s="233">
        <f>IF(N475="sníž. přenesená",J475,0)</f>
        <v>0</v>
      </c>
      <c r="BI475" s="233">
        <f>IF(N475="nulová",J475,0)</f>
        <v>0</v>
      </c>
      <c r="BJ475" s="19" t="s">
        <v>80</v>
      </c>
      <c r="BK475" s="233">
        <f>ROUND(I475*H475,2)</f>
        <v>0</v>
      </c>
      <c r="BL475" s="19" t="s">
        <v>199</v>
      </c>
      <c r="BM475" s="232" t="s">
        <v>657</v>
      </c>
    </row>
    <row r="476" spans="1:51" s="13" customFormat="1" ht="12">
      <c r="A476" s="13"/>
      <c r="B476" s="234"/>
      <c r="C476" s="235"/>
      <c r="D476" s="236" t="s">
        <v>145</v>
      </c>
      <c r="E476" s="237" t="s">
        <v>19</v>
      </c>
      <c r="F476" s="238" t="s">
        <v>146</v>
      </c>
      <c r="G476" s="235"/>
      <c r="H476" s="237" t="s">
        <v>19</v>
      </c>
      <c r="I476" s="239"/>
      <c r="J476" s="235"/>
      <c r="K476" s="235"/>
      <c r="L476" s="240"/>
      <c r="M476" s="241"/>
      <c r="N476" s="242"/>
      <c r="O476" s="242"/>
      <c r="P476" s="242"/>
      <c r="Q476" s="242"/>
      <c r="R476" s="242"/>
      <c r="S476" s="242"/>
      <c r="T476" s="243"/>
      <c r="U476" s="13"/>
      <c r="V476" s="13"/>
      <c r="W476" s="13"/>
      <c r="X476" s="13"/>
      <c r="Y476" s="13"/>
      <c r="Z476" s="13"/>
      <c r="AA476" s="13"/>
      <c r="AB476" s="13"/>
      <c r="AC476" s="13"/>
      <c r="AD476" s="13"/>
      <c r="AE476" s="13"/>
      <c r="AT476" s="244" t="s">
        <v>145</v>
      </c>
      <c r="AU476" s="244" t="s">
        <v>82</v>
      </c>
      <c r="AV476" s="13" t="s">
        <v>80</v>
      </c>
      <c r="AW476" s="13" t="s">
        <v>33</v>
      </c>
      <c r="AX476" s="13" t="s">
        <v>72</v>
      </c>
      <c r="AY476" s="244" t="s">
        <v>135</v>
      </c>
    </row>
    <row r="477" spans="1:51" s="14" customFormat="1" ht="12">
      <c r="A477" s="14"/>
      <c r="B477" s="245"/>
      <c r="C477" s="246"/>
      <c r="D477" s="236" t="s">
        <v>145</v>
      </c>
      <c r="E477" s="247" t="s">
        <v>19</v>
      </c>
      <c r="F477" s="248" t="s">
        <v>80</v>
      </c>
      <c r="G477" s="246"/>
      <c r="H477" s="249">
        <v>1</v>
      </c>
      <c r="I477" s="250"/>
      <c r="J477" s="246"/>
      <c r="K477" s="246"/>
      <c r="L477" s="251"/>
      <c r="M477" s="252"/>
      <c r="N477" s="253"/>
      <c r="O477" s="253"/>
      <c r="P477" s="253"/>
      <c r="Q477" s="253"/>
      <c r="R477" s="253"/>
      <c r="S477" s="253"/>
      <c r="T477" s="254"/>
      <c r="U477" s="14"/>
      <c r="V477" s="14"/>
      <c r="W477" s="14"/>
      <c r="X477" s="14"/>
      <c r="Y477" s="14"/>
      <c r="Z477" s="14"/>
      <c r="AA477" s="14"/>
      <c r="AB477" s="14"/>
      <c r="AC477" s="14"/>
      <c r="AD477" s="14"/>
      <c r="AE477" s="14"/>
      <c r="AT477" s="255" t="s">
        <v>145</v>
      </c>
      <c r="AU477" s="255" t="s">
        <v>82</v>
      </c>
      <c r="AV477" s="14" t="s">
        <v>82</v>
      </c>
      <c r="AW477" s="14" t="s">
        <v>33</v>
      </c>
      <c r="AX477" s="14" t="s">
        <v>72</v>
      </c>
      <c r="AY477" s="255" t="s">
        <v>135</v>
      </c>
    </row>
    <row r="478" spans="1:51" s="15" customFormat="1" ht="12">
      <c r="A478" s="15"/>
      <c r="B478" s="256"/>
      <c r="C478" s="257"/>
      <c r="D478" s="236" t="s">
        <v>145</v>
      </c>
      <c r="E478" s="258" t="s">
        <v>19</v>
      </c>
      <c r="F478" s="259" t="s">
        <v>147</v>
      </c>
      <c r="G478" s="257"/>
      <c r="H478" s="260">
        <v>1</v>
      </c>
      <c r="I478" s="261"/>
      <c r="J478" s="257"/>
      <c r="K478" s="257"/>
      <c r="L478" s="262"/>
      <c r="M478" s="263"/>
      <c r="N478" s="264"/>
      <c r="O478" s="264"/>
      <c r="P478" s="264"/>
      <c r="Q478" s="264"/>
      <c r="R478" s="264"/>
      <c r="S478" s="264"/>
      <c r="T478" s="265"/>
      <c r="U478" s="15"/>
      <c r="V478" s="15"/>
      <c r="W478" s="15"/>
      <c r="X478" s="15"/>
      <c r="Y478" s="15"/>
      <c r="Z478" s="15"/>
      <c r="AA478" s="15"/>
      <c r="AB478" s="15"/>
      <c r="AC478" s="15"/>
      <c r="AD478" s="15"/>
      <c r="AE478" s="15"/>
      <c r="AT478" s="266" t="s">
        <v>145</v>
      </c>
      <c r="AU478" s="266" t="s">
        <v>82</v>
      </c>
      <c r="AV478" s="15" t="s">
        <v>143</v>
      </c>
      <c r="AW478" s="15" t="s">
        <v>33</v>
      </c>
      <c r="AX478" s="15" t="s">
        <v>80</v>
      </c>
      <c r="AY478" s="266" t="s">
        <v>135</v>
      </c>
    </row>
    <row r="479" spans="1:65" s="2" customFormat="1" ht="16.5" customHeight="1">
      <c r="A479" s="40"/>
      <c r="B479" s="41"/>
      <c r="C479" s="221" t="s">
        <v>658</v>
      </c>
      <c r="D479" s="221" t="s">
        <v>138</v>
      </c>
      <c r="E479" s="222" t="s">
        <v>659</v>
      </c>
      <c r="F479" s="223" t="s">
        <v>660</v>
      </c>
      <c r="G479" s="224" t="s">
        <v>141</v>
      </c>
      <c r="H479" s="225">
        <v>3</v>
      </c>
      <c r="I479" s="226"/>
      <c r="J479" s="227">
        <f>ROUND(I479*H479,2)</f>
        <v>0</v>
      </c>
      <c r="K479" s="223" t="s">
        <v>142</v>
      </c>
      <c r="L479" s="46"/>
      <c r="M479" s="228" t="s">
        <v>19</v>
      </c>
      <c r="N479" s="229" t="s">
        <v>43</v>
      </c>
      <c r="O479" s="86"/>
      <c r="P479" s="230">
        <f>O479*H479</f>
        <v>0</v>
      </c>
      <c r="Q479" s="230">
        <v>2E-05</v>
      </c>
      <c r="R479" s="230">
        <f>Q479*H479</f>
        <v>6.000000000000001E-05</v>
      </c>
      <c r="S479" s="230">
        <v>0.054</v>
      </c>
      <c r="T479" s="231">
        <f>S479*H479</f>
        <v>0.162</v>
      </c>
      <c r="U479" s="40"/>
      <c r="V479" s="40"/>
      <c r="W479" s="40"/>
      <c r="X479" s="40"/>
      <c r="Y479" s="40"/>
      <c r="Z479" s="40"/>
      <c r="AA479" s="40"/>
      <c r="AB479" s="40"/>
      <c r="AC479" s="40"/>
      <c r="AD479" s="40"/>
      <c r="AE479" s="40"/>
      <c r="AR479" s="232" t="s">
        <v>199</v>
      </c>
      <c r="AT479" s="232" t="s">
        <v>138</v>
      </c>
      <c r="AU479" s="232" t="s">
        <v>82</v>
      </c>
      <c r="AY479" s="19" t="s">
        <v>135</v>
      </c>
      <c r="BE479" s="233">
        <f>IF(N479="základní",J479,0)</f>
        <v>0</v>
      </c>
      <c r="BF479" s="233">
        <f>IF(N479="snížená",J479,0)</f>
        <v>0</v>
      </c>
      <c r="BG479" s="233">
        <f>IF(N479="zákl. přenesená",J479,0)</f>
        <v>0</v>
      </c>
      <c r="BH479" s="233">
        <f>IF(N479="sníž. přenesená",J479,0)</f>
        <v>0</v>
      </c>
      <c r="BI479" s="233">
        <f>IF(N479="nulová",J479,0)</f>
        <v>0</v>
      </c>
      <c r="BJ479" s="19" t="s">
        <v>80</v>
      </c>
      <c r="BK479" s="233">
        <f>ROUND(I479*H479,2)</f>
        <v>0</v>
      </c>
      <c r="BL479" s="19" t="s">
        <v>199</v>
      </c>
      <c r="BM479" s="232" t="s">
        <v>661</v>
      </c>
    </row>
    <row r="480" spans="1:51" s="13" customFormat="1" ht="12">
      <c r="A480" s="13"/>
      <c r="B480" s="234"/>
      <c r="C480" s="235"/>
      <c r="D480" s="236" t="s">
        <v>145</v>
      </c>
      <c r="E480" s="237" t="s">
        <v>19</v>
      </c>
      <c r="F480" s="238" t="s">
        <v>146</v>
      </c>
      <c r="G480" s="235"/>
      <c r="H480" s="237" t="s">
        <v>19</v>
      </c>
      <c r="I480" s="239"/>
      <c r="J480" s="235"/>
      <c r="K480" s="235"/>
      <c r="L480" s="240"/>
      <c r="M480" s="241"/>
      <c r="N480" s="242"/>
      <c r="O480" s="242"/>
      <c r="P480" s="242"/>
      <c r="Q480" s="242"/>
      <c r="R480" s="242"/>
      <c r="S480" s="242"/>
      <c r="T480" s="243"/>
      <c r="U480" s="13"/>
      <c r="V480" s="13"/>
      <c r="W480" s="13"/>
      <c r="X480" s="13"/>
      <c r="Y480" s="13"/>
      <c r="Z480" s="13"/>
      <c r="AA480" s="13"/>
      <c r="AB480" s="13"/>
      <c r="AC480" s="13"/>
      <c r="AD480" s="13"/>
      <c r="AE480" s="13"/>
      <c r="AT480" s="244" t="s">
        <v>145</v>
      </c>
      <c r="AU480" s="244" t="s">
        <v>82</v>
      </c>
      <c r="AV480" s="13" t="s">
        <v>80</v>
      </c>
      <c r="AW480" s="13" t="s">
        <v>33</v>
      </c>
      <c r="AX480" s="13" t="s">
        <v>72</v>
      </c>
      <c r="AY480" s="244" t="s">
        <v>135</v>
      </c>
    </row>
    <row r="481" spans="1:51" s="14" customFormat="1" ht="12">
      <c r="A481" s="14"/>
      <c r="B481" s="245"/>
      <c r="C481" s="246"/>
      <c r="D481" s="236" t="s">
        <v>145</v>
      </c>
      <c r="E481" s="247" t="s">
        <v>19</v>
      </c>
      <c r="F481" s="248" t="s">
        <v>266</v>
      </c>
      <c r="G481" s="246"/>
      <c r="H481" s="249">
        <v>3</v>
      </c>
      <c r="I481" s="250"/>
      <c r="J481" s="246"/>
      <c r="K481" s="246"/>
      <c r="L481" s="251"/>
      <c r="M481" s="252"/>
      <c r="N481" s="253"/>
      <c r="O481" s="253"/>
      <c r="P481" s="253"/>
      <c r="Q481" s="253"/>
      <c r="R481" s="253"/>
      <c r="S481" s="253"/>
      <c r="T481" s="254"/>
      <c r="U481" s="14"/>
      <c r="V481" s="14"/>
      <c r="W481" s="14"/>
      <c r="X481" s="14"/>
      <c r="Y481" s="14"/>
      <c r="Z481" s="14"/>
      <c r="AA481" s="14"/>
      <c r="AB481" s="14"/>
      <c r="AC481" s="14"/>
      <c r="AD481" s="14"/>
      <c r="AE481" s="14"/>
      <c r="AT481" s="255" t="s">
        <v>145</v>
      </c>
      <c r="AU481" s="255" t="s">
        <v>82</v>
      </c>
      <c r="AV481" s="14" t="s">
        <v>82</v>
      </c>
      <c r="AW481" s="14" t="s">
        <v>33</v>
      </c>
      <c r="AX481" s="14" t="s">
        <v>72</v>
      </c>
      <c r="AY481" s="255" t="s">
        <v>135</v>
      </c>
    </row>
    <row r="482" spans="1:51" s="15" customFormat="1" ht="12">
      <c r="A482" s="15"/>
      <c r="B482" s="256"/>
      <c r="C482" s="257"/>
      <c r="D482" s="236" t="s">
        <v>145</v>
      </c>
      <c r="E482" s="258" t="s">
        <v>19</v>
      </c>
      <c r="F482" s="259" t="s">
        <v>147</v>
      </c>
      <c r="G482" s="257"/>
      <c r="H482" s="260">
        <v>3</v>
      </c>
      <c r="I482" s="261"/>
      <c r="J482" s="257"/>
      <c r="K482" s="257"/>
      <c r="L482" s="262"/>
      <c r="M482" s="263"/>
      <c r="N482" s="264"/>
      <c r="O482" s="264"/>
      <c r="P482" s="264"/>
      <c r="Q482" s="264"/>
      <c r="R482" s="264"/>
      <c r="S482" s="264"/>
      <c r="T482" s="265"/>
      <c r="U482" s="15"/>
      <c r="V482" s="15"/>
      <c r="W482" s="15"/>
      <c r="X482" s="15"/>
      <c r="Y482" s="15"/>
      <c r="Z482" s="15"/>
      <c r="AA482" s="15"/>
      <c r="AB482" s="15"/>
      <c r="AC482" s="15"/>
      <c r="AD482" s="15"/>
      <c r="AE482" s="15"/>
      <c r="AT482" s="266" t="s">
        <v>145</v>
      </c>
      <c r="AU482" s="266" t="s">
        <v>82</v>
      </c>
      <c r="AV482" s="15" t="s">
        <v>143</v>
      </c>
      <c r="AW482" s="15" t="s">
        <v>33</v>
      </c>
      <c r="AX482" s="15" t="s">
        <v>80</v>
      </c>
      <c r="AY482" s="266" t="s">
        <v>135</v>
      </c>
    </row>
    <row r="483" spans="1:65" s="2" customFormat="1" ht="56.25" customHeight="1">
      <c r="A483" s="40"/>
      <c r="B483" s="41"/>
      <c r="C483" s="221" t="s">
        <v>662</v>
      </c>
      <c r="D483" s="221" t="s">
        <v>138</v>
      </c>
      <c r="E483" s="222" t="s">
        <v>663</v>
      </c>
      <c r="F483" s="223" t="s">
        <v>664</v>
      </c>
      <c r="G483" s="224" t="s">
        <v>141</v>
      </c>
      <c r="H483" s="225">
        <v>2</v>
      </c>
      <c r="I483" s="226"/>
      <c r="J483" s="227">
        <f>ROUND(I483*H483,2)</f>
        <v>0</v>
      </c>
      <c r="K483" s="223" t="s">
        <v>270</v>
      </c>
      <c r="L483" s="46"/>
      <c r="M483" s="228" t="s">
        <v>19</v>
      </c>
      <c r="N483" s="229" t="s">
        <v>43</v>
      </c>
      <c r="O483" s="86"/>
      <c r="P483" s="230">
        <f>O483*H483</f>
        <v>0</v>
      </c>
      <c r="Q483" s="230">
        <v>0.05</v>
      </c>
      <c r="R483" s="230">
        <f>Q483*H483</f>
        <v>0.1</v>
      </c>
      <c r="S483" s="230">
        <v>0</v>
      </c>
      <c r="T483" s="231">
        <f>S483*H483</f>
        <v>0</v>
      </c>
      <c r="U483" s="40"/>
      <c r="V483" s="40"/>
      <c r="W483" s="40"/>
      <c r="X483" s="40"/>
      <c r="Y483" s="40"/>
      <c r="Z483" s="40"/>
      <c r="AA483" s="40"/>
      <c r="AB483" s="40"/>
      <c r="AC483" s="40"/>
      <c r="AD483" s="40"/>
      <c r="AE483" s="40"/>
      <c r="AR483" s="232" t="s">
        <v>199</v>
      </c>
      <c r="AT483" s="232" t="s">
        <v>138</v>
      </c>
      <c r="AU483" s="232" t="s">
        <v>82</v>
      </c>
      <c r="AY483" s="19" t="s">
        <v>135</v>
      </c>
      <c r="BE483" s="233">
        <f>IF(N483="základní",J483,0)</f>
        <v>0</v>
      </c>
      <c r="BF483" s="233">
        <f>IF(N483="snížená",J483,0)</f>
        <v>0</v>
      </c>
      <c r="BG483" s="233">
        <f>IF(N483="zákl. přenesená",J483,0)</f>
        <v>0</v>
      </c>
      <c r="BH483" s="233">
        <f>IF(N483="sníž. přenesená",J483,0)</f>
        <v>0</v>
      </c>
      <c r="BI483" s="233">
        <f>IF(N483="nulová",J483,0)</f>
        <v>0</v>
      </c>
      <c r="BJ483" s="19" t="s">
        <v>80</v>
      </c>
      <c r="BK483" s="233">
        <f>ROUND(I483*H483,2)</f>
        <v>0</v>
      </c>
      <c r="BL483" s="19" t="s">
        <v>199</v>
      </c>
      <c r="BM483" s="232" t="s">
        <v>665</v>
      </c>
    </row>
    <row r="484" spans="1:51" s="13" customFormat="1" ht="12">
      <c r="A484" s="13"/>
      <c r="B484" s="234"/>
      <c r="C484" s="235"/>
      <c r="D484" s="236" t="s">
        <v>145</v>
      </c>
      <c r="E484" s="237" t="s">
        <v>19</v>
      </c>
      <c r="F484" s="238" t="s">
        <v>146</v>
      </c>
      <c r="G484" s="235"/>
      <c r="H484" s="237" t="s">
        <v>19</v>
      </c>
      <c r="I484" s="239"/>
      <c r="J484" s="235"/>
      <c r="K484" s="235"/>
      <c r="L484" s="240"/>
      <c r="M484" s="241"/>
      <c r="N484" s="242"/>
      <c r="O484" s="242"/>
      <c r="P484" s="242"/>
      <c r="Q484" s="242"/>
      <c r="R484" s="242"/>
      <c r="S484" s="242"/>
      <c r="T484" s="243"/>
      <c r="U484" s="13"/>
      <c r="V484" s="13"/>
      <c r="W484" s="13"/>
      <c r="X484" s="13"/>
      <c r="Y484" s="13"/>
      <c r="Z484" s="13"/>
      <c r="AA484" s="13"/>
      <c r="AB484" s="13"/>
      <c r="AC484" s="13"/>
      <c r="AD484" s="13"/>
      <c r="AE484" s="13"/>
      <c r="AT484" s="244" t="s">
        <v>145</v>
      </c>
      <c r="AU484" s="244" t="s">
        <v>82</v>
      </c>
      <c r="AV484" s="13" t="s">
        <v>80</v>
      </c>
      <c r="AW484" s="13" t="s">
        <v>33</v>
      </c>
      <c r="AX484" s="13" t="s">
        <v>72</v>
      </c>
      <c r="AY484" s="244" t="s">
        <v>135</v>
      </c>
    </row>
    <row r="485" spans="1:51" s="14" customFormat="1" ht="12">
      <c r="A485" s="14"/>
      <c r="B485" s="245"/>
      <c r="C485" s="246"/>
      <c r="D485" s="236" t="s">
        <v>145</v>
      </c>
      <c r="E485" s="247" t="s">
        <v>19</v>
      </c>
      <c r="F485" s="248" t="s">
        <v>82</v>
      </c>
      <c r="G485" s="246"/>
      <c r="H485" s="249">
        <v>2</v>
      </c>
      <c r="I485" s="250"/>
      <c r="J485" s="246"/>
      <c r="K485" s="246"/>
      <c r="L485" s="251"/>
      <c r="M485" s="252"/>
      <c r="N485" s="253"/>
      <c r="O485" s="253"/>
      <c r="P485" s="253"/>
      <c r="Q485" s="253"/>
      <c r="R485" s="253"/>
      <c r="S485" s="253"/>
      <c r="T485" s="254"/>
      <c r="U485" s="14"/>
      <c r="V485" s="14"/>
      <c r="W485" s="14"/>
      <c r="X485" s="14"/>
      <c r="Y485" s="14"/>
      <c r="Z485" s="14"/>
      <c r="AA485" s="14"/>
      <c r="AB485" s="14"/>
      <c r="AC485" s="14"/>
      <c r="AD485" s="14"/>
      <c r="AE485" s="14"/>
      <c r="AT485" s="255" t="s">
        <v>145</v>
      </c>
      <c r="AU485" s="255" t="s">
        <v>82</v>
      </c>
      <c r="AV485" s="14" t="s">
        <v>82</v>
      </c>
      <c r="AW485" s="14" t="s">
        <v>33</v>
      </c>
      <c r="AX485" s="14" t="s">
        <v>72</v>
      </c>
      <c r="AY485" s="255" t="s">
        <v>135</v>
      </c>
    </row>
    <row r="486" spans="1:51" s="15" customFormat="1" ht="12">
      <c r="A486" s="15"/>
      <c r="B486" s="256"/>
      <c r="C486" s="257"/>
      <c r="D486" s="236" t="s">
        <v>145</v>
      </c>
      <c r="E486" s="258" t="s">
        <v>19</v>
      </c>
      <c r="F486" s="259" t="s">
        <v>147</v>
      </c>
      <c r="G486" s="257"/>
      <c r="H486" s="260">
        <v>2</v>
      </c>
      <c r="I486" s="261"/>
      <c r="J486" s="257"/>
      <c r="K486" s="257"/>
      <c r="L486" s="262"/>
      <c r="M486" s="263"/>
      <c r="N486" s="264"/>
      <c r="O486" s="264"/>
      <c r="P486" s="264"/>
      <c r="Q486" s="264"/>
      <c r="R486" s="264"/>
      <c r="S486" s="264"/>
      <c r="T486" s="265"/>
      <c r="U486" s="15"/>
      <c r="V486" s="15"/>
      <c r="W486" s="15"/>
      <c r="X486" s="15"/>
      <c r="Y486" s="15"/>
      <c r="Z486" s="15"/>
      <c r="AA486" s="15"/>
      <c r="AB486" s="15"/>
      <c r="AC486" s="15"/>
      <c r="AD486" s="15"/>
      <c r="AE486" s="15"/>
      <c r="AT486" s="266" t="s">
        <v>145</v>
      </c>
      <c r="AU486" s="266" t="s">
        <v>82</v>
      </c>
      <c r="AV486" s="15" t="s">
        <v>143</v>
      </c>
      <c r="AW486" s="15" t="s">
        <v>33</v>
      </c>
      <c r="AX486" s="15" t="s">
        <v>80</v>
      </c>
      <c r="AY486" s="266" t="s">
        <v>135</v>
      </c>
    </row>
    <row r="487" spans="1:65" s="2" customFormat="1" ht="56.25" customHeight="1">
      <c r="A487" s="40"/>
      <c r="B487" s="41"/>
      <c r="C487" s="221" t="s">
        <v>666</v>
      </c>
      <c r="D487" s="221" t="s">
        <v>138</v>
      </c>
      <c r="E487" s="222" t="s">
        <v>667</v>
      </c>
      <c r="F487" s="223" t="s">
        <v>668</v>
      </c>
      <c r="G487" s="224" t="s">
        <v>141</v>
      </c>
      <c r="H487" s="225">
        <v>1</v>
      </c>
      <c r="I487" s="226"/>
      <c r="J487" s="227">
        <f>ROUND(I487*H487,2)</f>
        <v>0</v>
      </c>
      <c r="K487" s="223" t="s">
        <v>270</v>
      </c>
      <c r="L487" s="46"/>
      <c r="M487" s="228" t="s">
        <v>19</v>
      </c>
      <c r="N487" s="229" t="s">
        <v>43</v>
      </c>
      <c r="O487" s="86"/>
      <c r="P487" s="230">
        <f>O487*H487</f>
        <v>0</v>
      </c>
      <c r="Q487" s="230">
        <v>0.05</v>
      </c>
      <c r="R487" s="230">
        <f>Q487*H487</f>
        <v>0.05</v>
      </c>
      <c r="S487" s="230">
        <v>0</v>
      </c>
      <c r="T487" s="231">
        <f>S487*H487</f>
        <v>0</v>
      </c>
      <c r="U487" s="40"/>
      <c r="V487" s="40"/>
      <c r="W487" s="40"/>
      <c r="X487" s="40"/>
      <c r="Y487" s="40"/>
      <c r="Z487" s="40"/>
      <c r="AA487" s="40"/>
      <c r="AB487" s="40"/>
      <c r="AC487" s="40"/>
      <c r="AD487" s="40"/>
      <c r="AE487" s="40"/>
      <c r="AR487" s="232" t="s">
        <v>199</v>
      </c>
      <c r="AT487" s="232" t="s">
        <v>138</v>
      </c>
      <c r="AU487" s="232" t="s">
        <v>82</v>
      </c>
      <c r="AY487" s="19" t="s">
        <v>135</v>
      </c>
      <c r="BE487" s="233">
        <f>IF(N487="základní",J487,0)</f>
        <v>0</v>
      </c>
      <c r="BF487" s="233">
        <f>IF(N487="snížená",J487,0)</f>
        <v>0</v>
      </c>
      <c r="BG487" s="233">
        <f>IF(N487="zákl. přenesená",J487,0)</f>
        <v>0</v>
      </c>
      <c r="BH487" s="233">
        <f>IF(N487="sníž. přenesená",J487,0)</f>
        <v>0</v>
      </c>
      <c r="BI487" s="233">
        <f>IF(N487="nulová",J487,0)</f>
        <v>0</v>
      </c>
      <c r="BJ487" s="19" t="s">
        <v>80</v>
      </c>
      <c r="BK487" s="233">
        <f>ROUND(I487*H487,2)</f>
        <v>0</v>
      </c>
      <c r="BL487" s="19" t="s">
        <v>199</v>
      </c>
      <c r="BM487" s="232" t="s">
        <v>669</v>
      </c>
    </row>
    <row r="488" spans="1:51" s="13" customFormat="1" ht="12">
      <c r="A488" s="13"/>
      <c r="B488" s="234"/>
      <c r="C488" s="235"/>
      <c r="D488" s="236" t="s">
        <v>145</v>
      </c>
      <c r="E488" s="237" t="s">
        <v>19</v>
      </c>
      <c r="F488" s="238" t="s">
        <v>146</v>
      </c>
      <c r="G488" s="235"/>
      <c r="H488" s="237" t="s">
        <v>19</v>
      </c>
      <c r="I488" s="239"/>
      <c r="J488" s="235"/>
      <c r="K488" s="235"/>
      <c r="L488" s="240"/>
      <c r="M488" s="241"/>
      <c r="N488" s="242"/>
      <c r="O488" s="242"/>
      <c r="P488" s="242"/>
      <c r="Q488" s="242"/>
      <c r="R488" s="242"/>
      <c r="S488" s="242"/>
      <c r="T488" s="243"/>
      <c r="U488" s="13"/>
      <c r="V488" s="13"/>
      <c r="W488" s="13"/>
      <c r="X488" s="13"/>
      <c r="Y488" s="13"/>
      <c r="Z488" s="13"/>
      <c r="AA488" s="13"/>
      <c r="AB488" s="13"/>
      <c r="AC488" s="13"/>
      <c r="AD488" s="13"/>
      <c r="AE488" s="13"/>
      <c r="AT488" s="244" t="s">
        <v>145</v>
      </c>
      <c r="AU488" s="244" t="s">
        <v>82</v>
      </c>
      <c r="AV488" s="13" t="s">
        <v>80</v>
      </c>
      <c r="AW488" s="13" t="s">
        <v>33</v>
      </c>
      <c r="AX488" s="13" t="s">
        <v>72</v>
      </c>
      <c r="AY488" s="244" t="s">
        <v>135</v>
      </c>
    </row>
    <row r="489" spans="1:51" s="14" customFormat="1" ht="12">
      <c r="A489" s="14"/>
      <c r="B489" s="245"/>
      <c r="C489" s="246"/>
      <c r="D489" s="236" t="s">
        <v>145</v>
      </c>
      <c r="E489" s="247" t="s">
        <v>19</v>
      </c>
      <c r="F489" s="248" t="s">
        <v>80</v>
      </c>
      <c r="G489" s="246"/>
      <c r="H489" s="249">
        <v>1</v>
      </c>
      <c r="I489" s="250"/>
      <c r="J489" s="246"/>
      <c r="K489" s="246"/>
      <c r="L489" s="251"/>
      <c r="M489" s="252"/>
      <c r="N489" s="253"/>
      <c r="O489" s="253"/>
      <c r="P489" s="253"/>
      <c r="Q489" s="253"/>
      <c r="R489" s="253"/>
      <c r="S489" s="253"/>
      <c r="T489" s="254"/>
      <c r="U489" s="14"/>
      <c r="V489" s="14"/>
      <c r="W489" s="14"/>
      <c r="X489" s="14"/>
      <c r="Y489" s="14"/>
      <c r="Z489" s="14"/>
      <c r="AA489" s="14"/>
      <c r="AB489" s="14"/>
      <c r="AC489" s="14"/>
      <c r="AD489" s="14"/>
      <c r="AE489" s="14"/>
      <c r="AT489" s="255" t="s">
        <v>145</v>
      </c>
      <c r="AU489" s="255" t="s">
        <v>82</v>
      </c>
      <c r="AV489" s="14" t="s">
        <v>82</v>
      </c>
      <c r="AW489" s="14" t="s">
        <v>33</v>
      </c>
      <c r="AX489" s="14" t="s">
        <v>72</v>
      </c>
      <c r="AY489" s="255" t="s">
        <v>135</v>
      </c>
    </row>
    <row r="490" spans="1:51" s="15" customFormat="1" ht="12">
      <c r="A490" s="15"/>
      <c r="B490" s="256"/>
      <c r="C490" s="257"/>
      <c r="D490" s="236" t="s">
        <v>145</v>
      </c>
      <c r="E490" s="258" t="s">
        <v>19</v>
      </c>
      <c r="F490" s="259" t="s">
        <v>147</v>
      </c>
      <c r="G490" s="257"/>
      <c r="H490" s="260">
        <v>1</v>
      </c>
      <c r="I490" s="261"/>
      <c r="J490" s="257"/>
      <c r="K490" s="257"/>
      <c r="L490" s="262"/>
      <c r="M490" s="263"/>
      <c r="N490" s="264"/>
      <c r="O490" s="264"/>
      <c r="P490" s="264"/>
      <c r="Q490" s="264"/>
      <c r="R490" s="264"/>
      <c r="S490" s="264"/>
      <c r="T490" s="265"/>
      <c r="U490" s="15"/>
      <c r="V490" s="15"/>
      <c r="W490" s="15"/>
      <c r="X490" s="15"/>
      <c r="Y490" s="15"/>
      <c r="Z490" s="15"/>
      <c r="AA490" s="15"/>
      <c r="AB490" s="15"/>
      <c r="AC490" s="15"/>
      <c r="AD490" s="15"/>
      <c r="AE490" s="15"/>
      <c r="AT490" s="266" t="s">
        <v>145</v>
      </c>
      <c r="AU490" s="266" t="s">
        <v>82</v>
      </c>
      <c r="AV490" s="15" t="s">
        <v>143</v>
      </c>
      <c r="AW490" s="15" t="s">
        <v>33</v>
      </c>
      <c r="AX490" s="15" t="s">
        <v>80</v>
      </c>
      <c r="AY490" s="266" t="s">
        <v>135</v>
      </c>
    </row>
    <row r="491" spans="1:65" s="2" customFormat="1" ht="56.25" customHeight="1">
      <c r="A491" s="40"/>
      <c r="B491" s="41"/>
      <c r="C491" s="221" t="s">
        <v>670</v>
      </c>
      <c r="D491" s="221" t="s">
        <v>138</v>
      </c>
      <c r="E491" s="222" t="s">
        <v>671</v>
      </c>
      <c r="F491" s="223" t="s">
        <v>672</v>
      </c>
      <c r="G491" s="224" t="s">
        <v>141</v>
      </c>
      <c r="H491" s="225">
        <v>1</v>
      </c>
      <c r="I491" s="226"/>
      <c r="J491" s="227">
        <f>ROUND(I491*H491,2)</f>
        <v>0</v>
      </c>
      <c r="K491" s="223" t="s">
        <v>270</v>
      </c>
      <c r="L491" s="46"/>
      <c r="M491" s="228" t="s">
        <v>19</v>
      </c>
      <c r="N491" s="229" t="s">
        <v>43</v>
      </c>
      <c r="O491" s="86"/>
      <c r="P491" s="230">
        <f>O491*H491</f>
        <v>0</v>
      </c>
      <c r="Q491" s="230">
        <v>0.07</v>
      </c>
      <c r="R491" s="230">
        <f>Q491*H491</f>
        <v>0.07</v>
      </c>
      <c r="S491" s="230">
        <v>0</v>
      </c>
      <c r="T491" s="231">
        <f>S491*H491</f>
        <v>0</v>
      </c>
      <c r="U491" s="40"/>
      <c r="V491" s="40"/>
      <c r="W491" s="40"/>
      <c r="X491" s="40"/>
      <c r="Y491" s="40"/>
      <c r="Z491" s="40"/>
      <c r="AA491" s="40"/>
      <c r="AB491" s="40"/>
      <c r="AC491" s="40"/>
      <c r="AD491" s="40"/>
      <c r="AE491" s="40"/>
      <c r="AR491" s="232" t="s">
        <v>199</v>
      </c>
      <c r="AT491" s="232" t="s">
        <v>138</v>
      </c>
      <c r="AU491" s="232" t="s">
        <v>82</v>
      </c>
      <c r="AY491" s="19" t="s">
        <v>135</v>
      </c>
      <c r="BE491" s="233">
        <f>IF(N491="základní",J491,0)</f>
        <v>0</v>
      </c>
      <c r="BF491" s="233">
        <f>IF(N491="snížená",J491,0)</f>
        <v>0</v>
      </c>
      <c r="BG491" s="233">
        <f>IF(N491="zákl. přenesená",J491,0)</f>
        <v>0</v>
      </c>
      <c r="BH491" s="233">
        <f>IF(N491="sníž. přenesená",J491,0)</f>
        <v>0</v>
      </c>
      <c r="BI491" s="233">
        <f>IF(N491="nulová",J491,0)</f>
        <v>0</v>
      </c>
      <c r="BJ491" s="19" t="s">
        <v>80</v>
      </c>
      <c r="BK491" s="233">
        <f>ROUND(I491*H491,2)</f>
        <v>0</v>
      </c>
      <c r="BL491" s="19" t="s">
        <v>199</v>
      </c>
      <c r="BM491" s="232" t="s">
        <v>673</v>
      </c>
    </row>
    <row r="492" spans="1:51" s="13" customFormat="1" ht="12">
      <c r="A492" s="13"/>
      <c r="B492" s="234"/>
      <c r="C492" s="235"/>
      <c r="D492" s="236" t="s">
        <v>145</v>
      </c>
      <c r="E492" s="237" t="s">
        <v>19</v>
      </c>
      <c r="F492" s="238" t="s">
        <v>146</v>
      </c>
      <c r="G492" s="235"/>
      <c r="H492" s="237" t="s">
        <v>19</v>
      </c>
      <c r="I492" s="239"/>
      <c r="J492" s="235"/>
      <c r="K492" s="235"/>
      <c r="L492" s="240"/>
      <c r="M492" s="241"/>
      <c r="N492" s="242"/>
      <c r="O492" s="242"/>
      <c r="P492" s="242"/>
      <c r="Q492" s="242"/>
      <c r="R492" s="242"/>
      <c r="S492" s="242"/>
      <c r="T492" s="243"/>
      <c r="U492" s="13"/>
      <c r="V492" s="13"/>
      <c r="W492" s="13"/>
      <c r="X492" s="13"/>
      <c r="Y492" s="13"/>
      <c r="Z492" s="13"/>
      <c r="AA492" s="13"/>
      <c r="AB492" s="13"/>
      <c r="AC492" s="13"/>
      <c r="AD492" s="13"/>
      <c r="AE492" s="13"/>
      <c r="AT492" s="244" t="s">
        <v>145</v>
      </c>
      <c r="AU492" s="244" t="s">
        <v>82</v>
      </c>
      <c r="AV492" s="13" t="s">
        <v>80</v>
      </c>
      <c r="AW492" s="13" t="s">
        <v>33</v>
      </c>
      <c r="AX492" s="13" t="s">
        <v>72</v>
      </c>
      <c r="AY492" s="244" t="s">
        <v>135</v>
      </c>
    </row>
    <row r="493" spans="1:51" s="14" customFormat="1" ht="12">
      <c r="A493" s="14"/>
      <c r="B493" s="245"/>
      <c r="C493" s="246"/>
      <c r="D493" s="236" t="s">
        <v>145</v>
      </c>
      <c r="E493" s="247" t="s">
        <v>19</v>
      </c>
      <c r="F493" s="248" t="s">
        <v>80</v>
      </c>
      <c r="G493" s="246"/>
      <c r="H493" s="249">
        <v>1</v>
      </c>
      <c r="I493" s="250"/>
      <c r="J493" s="246"/>
      <c r="K493" s="246"/>
      <c r="L493" s="251"/>
      <c r="M493" s="252"/>
      <c r="N493" s="253"/>
      <c r="O493" s="253"/>
      <c r="P493" s="253"/>
      <c r="Q493" s="253"/>
      <c r="R493" s="253"/>
      <c r="S493" s="253"/>
      <c r="T493" s="254"/>
      <c r="U493" s="14"/>
      <c r="V493" s="14"/>
      <c r="W493" s="14"/>
      <c r="X493" s="14"/>
      <c r="Y493" s="14"/>
      <c r="Z493" s="14"/>
      <c r="AA493" s="14"/>
      <c r="AB493" s="14"/>
      <c r="AC493" s="14"/>
      <c r="AD493" s="14"/>
      <c r="AE493" s="14"/>
      <c r="AT493" s="255" t="s">
        <v>145</v>
      </c>
      <c r="AU493" s="255" t="s">
        <v>82</v>
      </c>
      <c r="AV493" s="14" t="s">
        <v>82</v>
      </c>
      <c r="AW493" s="14" t="s">
        <v>33</v>
      </c>
      <c r="AX493" s="14" t="s">
        <v>72</v>
      </c>
      <c r="AY493" s="255" t="s">
        <v>135</v>
      </c>
    </row>
    <row r="494" spans="1:51" s="15" customFormat="1" ht="12">
      <c r="A494" s="15"/>
      <c r="B494" s="256"/>
      <c r="C494" s="257"/>
      <c r="D494" s="236" t="s">
        <v>145</v>
      </c>
      <c r="E494" s="258" t="s">
        <v>19</v>
      </c>
      <c r="F494" s="259" t="s">
        <v>147</v>
      </c>
      <c r="G494" s="257"/>
      <c r="H494" s="260">
        <v>1</v>
      </c>
      <c r="I494" s="261"/>
      <c r="J494" s="257"/>
      <c r="K494" s="257"/>
      <c r="L494" s="262"/>
      <c r="M494" s="263"/>
      <c r="N494" s="264"/>
      <c r="O494" s="264"/>
      <c r="P494" s="264"/>
      <c r="Q494" s="264"/>
      <c r="R494" s="264"/>
      <c r="S494" s="264"/>
      <c r="T494" s="265"/>
      <c r="U494" s="15"/>
      <c r="V494" s="15"/>
      <c r="W494" s="15"/>
      <c r="X494" s="15"/>
      <c r="Y494" s="15"/>
      <c r="Z494" s="15"/>
      <c r="AA494" s="15"/>
      <c r="AB494" s="15"/>
      <c r="AC494" s="15"/>
      <c r="AD494" s="15"/>
      <c r="AE494" s="15"/>
      <c r="AT494" s="266" t="s">
        <v>145</v>
      </c>
      <c r="AU494" s="266" t="s">
        <v>82</v>
      </c>
      <c r="AV494" s="15" t="s">
        <v>143</v>
      </c>
      <c r="AW494" s="15" t="s">
        <v>33</v>
      </c>
      <c r="AX494" s="15" t="s">
        <v>80</v>
      </c>
      <c r="AY494" s="266" t="s">
        <v>135</v>
      </c>
    </row>
    <row r="495" spans="1:65" s="2" customFormat="1" ht="21.75" customHeight="1">
      <c r="A495" s="40"/>
      <c r="B495" s="41"/>
      <c r="C495" s="221" t="s">
        <v>674</v>
      </c>
      <c r="D495" s="221" t="s">
        <v>138</v>
      </c>
      <c r="E495" s="222" t="s">
        <v>675</v>
      </c>
      <c r="F495" s="223" t="s">
        <v>676</v>
      </c>
      <c r="G495" s="224" t="s">
        <v>141</v>
      </c>
      <c r="H495" s="225">
        <v>1</v>
      </c>
      <c r="I495" s="226"/>
      <c r="J495" s="227">
        <f>ROUND(I495*H495,2)</f>
        <v>0</v>
      </c>
      <c r="K495" s="223" t="s">
        <v>19</v>
      </c>
      <c r="L495" s="46"/>
      <c r="M495" s="228" t="s">
        <v>19</v>
      </c>
      <c r="N495" s="229" t="s">
        <v>43</v>
      </c>
      <c r="O495" s="86"/>
      <c r="P495" s="230">
        <f>O495*H495</f>
        <v>0</v>
      </c>
      <c r="Q495" s="230">
        <v>0.01</v>
      </c>
      <c r="R495" s="230">
        <f>Q495*H495</f>
        <v>0.01</v>
      </c>
      <c r="S495" s="230">
        <v>0</v>
      </c>
      <c r="T495" s="231">
        <f>S495*H495</f>
        <v>0</v>
      </c>
      <c r="U495" s="40"/>
      <c r="V495" s="40"/>
      <c r="W495" s="40"/>
      <c r="X495" s="40"/>
      <c r="Y495" s="40"/>
      <c r="Z495" s="40"/>
      <c r="AA495" s="40"/>
      <c r="AB495" s="40"/>
      <c r="AC495" s="40"/>
      <c r="AD495" s="40"/>
      <c r="AE495" s="40"/>
      <c r="AR495" s="232" t="s">
        <v>199</v>
      </c>
      <c r="AT495" s="232" t="s">
        <v>138</v>
      </c>
      <c r="AU495" s="232" t="s">
        <v>82</v>
      </c>
      <c r="AY495" s="19" t="s">
        <v>135</v>
      </c>
      <c r="BE495" s="233">
        <f>IF(N495="základní",J495,0)</f>
        <v>0</v>
      </c>
      <c r="BF495" s="233">
        <f>IF(N495="snížená",J495,0)</f>
        <v>0</v>
      </c>
      <c r="BG495" s="233">
        <f>IF(N495="zákl. přenesená",J495,0)</f>
        <v>0</v>
      </c>
      <c r="BH495" s="233">
        <f>IF(N495="sníž. přenesená",J495,0)</f>
        <v>0</v>
      </c>
      <c r="BI495" s="233">
        <f>IF(N495="nulová",J495,0)</f>
        <v>0</v>
      </c>
      <c r="BJ495" s="19" t="s">
        <v>80</v>
      </c>
      <c r="BK495" s="233">
        <f>ROUND(I495*H495,2)</f>
        <v>0</v>
      </c>
      <c r="BL495" s="19" t="s">
        <v>199</v>
      </c>
      <c r="BM495" s="232" t="s">
        <v>677</v>
      </c>
    </row>
    <row r="496" spans="1:51" s="13" customFormat="1" ht="12">
      <c r="A496" s="13"/>
      <c r="B496" s="234"/>
      <c r="C496" s="235"/>
      <c r="D496" s="236" t="s">
        <v>145</v>
      </c>
      <c r="E496" s="237" t="s">
        <v>19</v>
      </c>
      <c r="F496" s="238" t="s">
        <v>146</v>
      </c>
      <c r="G496" s="235"/>
      <c r="H496" s="237" t="s">
        <v>19</v>
      </c>
      <c r="I496" s="239"/>
      <c r="J496" s="235"/>
      <c r="K496" s="235"/>
      <c r="L496" s="240"/>
      <c r="M496" s="241"/>
      <c r="N496" s="242"/>
      <c r="O496" s="242"/>
      <c r="P496" s="242"/>
      <c r="Q496" s="242"/>
      <c r="R496" s="242"/>
      <c r="S496" s="242"/>
      <c r="T496" s="243"/>
      <c r="U496" s="13"/>
      <c r="V496" s="13"/>
      <c r="W496" s="13"/>
      <c r="X496" s="13"/>
      <c r="Y496" s="13"/>
      <c r="Z496" s="13"/>
      <c r="AA496" s="13"/>
      <c r="AB496" s="13"/>
      <c r="AC496" s="13"/>
      <c r="AD496" s="13"/>
      <c r="AE496" s="13"/>
      <c r="AT496" s="244" t="s">
        <v>145</v>
      </c>
      <c r="AU496" s="244" t="s">
        <v>82</v>
      </c>
      <c r="AV496" s="13" t="s">
        <v>80</v>
      </c>
      <c r="AW496" s="13" t="s">
        <v>33</v>
      </c>
      <c r="AX496" s="13" t="s">
        <v>72</v>
      </c>
      <c r="AY496" s="244" t="s">
        <v>135</v>
      </c>
    </row>
    <row r="497" spans="1:51" s="14" customFormat="1" ht="12">
      <c r="A497" s="14"/>
      <c r="B497" s="245"/>
      <c r="C497" s="246"/>
      <c r="D497" s="236" t="s">
        <v>145</v>
      </c>
      <c r="E497" s="247" t="s">
        <v>19</v>
      </c>
      <c r="F497" s="248" t="s">
        <v>80</v>
      </c>
      <c r="G497" s="246"/>
      <c r="H497" s="249">
        <v>1</v>
      </c>
      <c r="I497" s="250"/>
      <c r="J497" s="246"/>
      <c r="K497" s="246"/>
      <c r="L497" s="251"/>
      <c r="M497" s="252"/>
      <c r="N497" s="253"/>
      <c r="O497" s="253"/>
      <c r="P497" s="253"/>
      <c r="Q497" s="253"/>
      <c r="R497" s="253"/>
      <c r="S497" s="253"/>
      <c r="T497" s="254"/>
      <c r="U497" s="14"/>
      <c r="V497" s="14"/>
      <c r="W497" s="14"/>
      <c r="X497" s="14"/>
      <c r="Y497" s="14"/>
      <c r="Z497" s="14"/>
      <c r="AA497" s="14"/>
      <c r="AB497" s="14"/>
      <c r="AC497" s="14"/>
      <c r="AD497" s="14"/>
      <c r="AE497" s="14"/>
      <c r="AT497" s="255" t="s">
        <v>145</v>
      </c>
      <c r="AU497" s="255" t="s">
        <v>82</v>
      </c>
      <c r="AV497" s="14" t="s">
        <v>82</v>
      </c>
      <c r="AW497" s="14" t="s">
        <v>33</v>
      </c>
      <c r="AX497" s="14" t="s">
        <v>72</v>
      </c>
      <c r="AY497" s="255" t="s">
        <v>135</v>
      </c>
    </row>
    <row r="498" spans="1:51" s="15" customFormat="1" ht="12">
      <c r="A498" s="15"/>
      <c r="B498" s="256"/>
      <c r="C498" s="257"/>
      <c r="D498" s="236" t="s">
        <v>145</v>
      </c>
      <c r="E498" s="258" t="s">
        <v>19</v>
      </c>
      <c r="F498" s="259" t="s">
        <v>147</v>
      </c>
      <c r="G498" s="257"/>
      <c r="H498" s="260">
        <v>1</v>
      </c>
      <c r="I498" s="261"/>
      <c r="J498" s="257"/>
      <c r="K498" s="257"/>
      <c r="L498" s="262"/>
      <c r="M498" s="263"/>
      <c r="N498" s="264"/>
      <c r="O498" s="264"/>
      <c r="P498" s="264"/>
      <c r="Q498" s="264"/>
      <c r="R498" s="264"/>
      <c r="S498" s="264"/>
      <c r="T498" s="265"/>
      <c r="U498" s="15"/>
      <c r="V498" s="15"/>
      <c r="W498" s="15"/>
      <c r="X498" s="15"/>
      <c r="Y498" s="15"/>
      <c r="Z498" s="15"/>
      <c r="AA498" s="15"/>
      <c r="AB498" s="15"/>
      <c r="AC498" s="15"/>
      <c r="AD498" s="15"/>
      <c r="AE498" s="15"/>
      <c r="AT498" s="266" t="s">
        <v>145</v>
      </c>
      <c r="AU498" s="266" t="s">
        <v>82</v>
      </c>
      <c r="AV498" s="15" t="s">
        <v>143</v>
      </c>
      <c r="AW498" s="15" t="s">
        <v>33</v>
      </c>
      <c r="AX498" s="15" t="s">
        <v>80</v>
      </c>
      <c r="AY498" s="266" t="s">
        <v>135</v>
      </c>
    </row>
    <row r="499" spans="1:65" s="2" customFormat="1" ht="16.5" customHeight="1">
      <c r="A499" s="40"/>
      <c r="B499" s="41"/>
      <c r="C499" s="221" t="s">
        <v>678</v>
      </c>
      <c r="D499" s="221" t="s">
        <v>138</v>
      </c>
      <c r="E499" s="222" t="s">
        <v>679</v>
      </c>
      <c r="F499" s="223" t="s">
        <v>680</v>
      </c>
      <c r="G499" s="224" t="s">
        <v>434</v>
      </c>
      <c r="H499" s="225">
        <v>2</v>
      </c>
      <c r="I499" s="226"/>
      <c r="J499" s="227">
        <f>ROUND(I499*H499,2)</f>
        <v>0</v>
      </c>
      <c r="K499" s="223" t="s">
        <v>142</v>
      </c>
      <c r="L499" s="46"/>
      <c r="M499" s="228" t="s">
        <v>19</v>
      </c>
      <c r="N499" s="229" t="s">
        <v>43</v>
      </c>
      <c r="O499" s="86"/>
      <c r="P499" s="230">
        <f>O499*H499</f>
        <v>0</v>
      </c>
      <c r="Q499" s="230">
        <v>0.00939</v>
      </c>
      <c r="R499" s="230">
        <f>Q499*H499</f>
        <v>0.01878</v>
      </c>
      <c r="S499" s="230">
        <v>0</v>
      </c>
      <c r="T499" s="231">
        <f>S499*H499</f>
        <v>0</v>
      </c>
      <c r="U499" s="40"/>
      <c r="V499" s="40"/>
      <c r="W499" s="40"/>
      <c r="X499" s="40"/>
      <c r="Y499" s="40"/>
      <c r="Z499" s="40"/>
      <c r="AA499" s="40"/>
      <c r="AB499" s="40"/>
      <c r="AC499" s="40"/>
      <c r="AD499" s="40"/>
      <c r="AE499" s="40"/>
      <c r="AR499" s="232" t="s">
        <v>199</v>
      </c>
      <c r="AT499" s="232" t="s">
        <v>138</v>
      </c>
      <c r="AU499" s="232" t="s">
        <v>82</v>
      </c>
      <c r="AY499" s="19" t="s">
        <v>135</v>
      </c>
      <c r="BE499" s="233">
        <f>IF(N499="základní",J499,0)</f>
        <v>0</v>
      </c>
      <c r="BF499" s="233">
        <f>IF(N499="snížená",J499,0)</f>
        <v>0</v>
      </c>
      <c r="BG499" s="233">
        <f>IF(N499="zákl. přenesená",J499,0)</f>
        <v>0</v>
      </c>
      <c r="BH499" s="233">
        <f>IF(N499="sníž. přenesená",J499,0)</f>
        <v>0</v>
      </c>
      <c r="BI499" s="233">
        <f>IF(N499="nulová",J499,0)</f>
        <v>0</v>
      </c>
      <c r="BJ499" s="19" t="s">
        <v>80</v>
      </c>
      <c r="BK499" s="233">
        <f>ROUND(I499*H499,2)</f>
        <v>0</v>
      </c>
      <c r="BL499" s="19" t="s">
        <v>199</v>
      </c>
      <c r="BM499" s="232" t="s">
        <v>681</v>
      </c>
    </row>
    <row r="500" spans="1:51" s="13" customFormat="1" ht="12">
      <c r="A500" s="13"/>
      <c r="B500" s="234"/>
      <c r="C500" s="235"/>
      <c r="D500" s="236" t="s">
        <v>145</v>
      </c>
      <c r="E500" s="237" t="s">
        <v>19</v>
      </c>
      <c r="F500" s="238" t="s">
        <v>146</v>
      </c>
      <c r="G500" s="235"/>
      <c r="H500" s="237" t="s">
        <v>19</v>
      </c>
      <c r="I500" s="239"/>
      <c r="J500" s="235"/>
      <c r="K500" s="235"/>
      <c r="L500" s="240"/>
      <c r="M500" s="241"/>
      <c r="N500" s="242"/>
      <c r="O500" s="242"/>
      <c r="P500" s="242"/>
      <c r="Q500" s="242"/>
      <c r="R500" s="242"/>
      <c r="S500" s="242"/>
      <c r="T500" s="243"/>
      <c r="U500" s="13"/>
      <c r="V500" s="13"/>
      <c r="W500" s="13"/>
      <c r="X500" s="13"/>
      <c r="Y500" s="13"/>
      <c r="Z500" s="13"/>
      <c r="AA500" s="13"/>
      <c r="AB500" s="13"/>
      <c r="AC500" s="13"/>
      <c r="AD500" s="13"/>
      <c r="AE500" s="13"/>
      <c r="AT500" s="244" t="s">
        <v>145</v>
      </c>
      <c r="AU500" s="244" t="s">
        <v>82</v>
      </c>
      <c r="AV500" s="13" t="s">
        <v>80</v>
      </c>
      <c r="AW500" s="13" t="s">
        <v>33</v>
      </c>
      <c r="AX500" s="13" t="s">
        <v>72</v>
      </c>
      <c r="AY500" s="244" t="s">
        <v>135</v>
      </c>
    </row>
    <row r="501" spans="1:51" s="14" customFormat="1" ht="12">
      <c r="A501" s="14"/>
      <c r="B501" s="245"/>
      <c r="C501" s="246"/>
      <c r="D501" s="236" t="s">
        <v>145</v>
      </c>
      <c r="E501" s="247" t="s">
        <v>19</v>
      </c>
      <c r="F501" s="248" t="s">
        <v>82</v>
      </c>
      <c r="G501" s="246"/>
      <c r="H501" s="249">
        <v>2</v>
      </c>
      <c r="I501" s="250"/>
      <c r="J501" s="246"/>
      <c r="K501" s="246"/>
      <c r="L501" s="251"/>
      <c r="M501" s="252"/>
      <c r="N501" s="253"/>
      <c r="O501" s="253"/>
      <c r="P501" s="253"/>
      <c r="Q501" s="253"/>
      <c r="R501" s="253"/>
      <c r="S501" s="253"/>
      <c r="T501" s="254"/>
      <c r="U501" s="14"/>
      <c r="V501" s="14"/>
      <c r="W501" s="14"/>
      <c r="X501" s="14"/>
      <c r="Y501" s="14"/>
      <c r="Z501" s="14"/>
      <c r="AA501" s="14"/>
      <c r="AB501" s="14"/>
      <c r="AC501" s="14"/>
      <c r="AD501" s="14"/>
      <c r="AE501" s="14"/>
      <c r="AT501" s="255" t="s">
        <v>145</v>
      </c>
      <c r="AU501" s="255" t="s">
        <v>82</v>
      </c>
      <c r="AV501" s="14" t="s">
        <v>82</v>
      </c>
      <c r="AW501" s="14" t="s">
        <v>33</v>
      </c>
      <c r="AX501" s="14" t="s">
        <v>72</v>
      </c>
      <c r="AY501" s="255" t="s">
        <v>135</v>
      </c>
    </row>
    <row r="502" spans="1:51" s="15" customFormat="1" ht="12">
      <c r="A502" s="15"/>
      <c r="B502" s="256"/>
      <c r="C502" s="257"/>
      <c r="D502" s="236" t="s">
        <v>145</v>
      </c>
      <c r="E502" s="258" t="s">
        <v>19</v>
      </c>
      <c r="F502" s="259" t="s">
        <v>147</v>
      </c>
      <c r="G502" s="257"/>
      <c r="H502" s="260">
        <v>2</v>
      </c>
      <c r="I502" s="261"/>
      <c r="J502" s="257"/>
      <c r="K502" s="257"/>
      <c r="L502" s="262"/>
      <c r="M502" s="263"/>
      <c r="N502" s="264"/>
      <c r="O502" s="264"/>
      <c r="P502" s="264"/>
      <c r="Q502" s="264"/>
      <c r="R502" s="264"/>
      <c r="S502" s="264"/>
      <c r="T502" s="265"/>
      <c r="U502" s="15"/>
      <c r="V502" s="15"/>
      <c r="W502" s="15"/>
      <c r="X502" s="15"/>
      <c r="Y502" s="15"/>
      <c r="Z502" s="15"/>
      <c r="AA502" s="15"/>
      <c r="AB502" s="15"/>
      <c r="AC502" s="15"/>
      <c r="AD502" s="15"/>
      <c r="AE502" s="15"/>
      <c r="AT502" s="266" t="s">
        <v>145</v>
      </c>
      <c r="AU502" s="266" t="s">
        <v>82</v>
      </c>
      <c r="AV502" s="15" t="s">
        <v>143</v>
      </c>
      <c r="AW502" s="15" t="s">
        <v>33</v>
      </c>
      <c r="AX502" s="15" t="s">
        <v>80</v>
      </c>
      <c r="AY502" s="266" t="s">
        <v>135</v>
      </c>
    </row>
    <row r="503" spans="1:65" s="2" customFormat="1" ht="16.5" customHeight="1">
      <c r="A503" s="40"/>
      <c r="B503" s="41"/>
      <c r="C503" s="270" t="s">
        <v>682</v>
      </c>
      <c r="D503" s="270" t="s">
        <v>203</v>
      </c>
      <c r="E503" s="271" t="s">
        <v>683</v>
      </c>
      <c r="F503" s="272" t="s">
        <v>684</v>
      </c>
      <c r="G503" s="273" t="s">
        <v>141</v>
      </c>
      <c r="H503" s="274">
        <v>2</v>
      </c>
      <c r="I503" s="275"/>
      <c r="J503" s="276">
        <f>ROUND(I503*H503,2)</f>
        <v>0</v>
      </c>
      <c r="K503" s="272" t="s">
        <v>270</v>
      </c>
      <c r="L503" s="277"/>
      <c r="M503" s="278" t="s">
        <v>19</v>
      </c>
      <c r="N503" s="279" t="s">
        <v>43</v>
      </c>
      <c r="O503" s="86"/>
      <c r="P503" s="230">
        <f>O503*H503</f>
        <v>0</v>
      </c>
      <c r="Q503" s="230">
        <v>0.02</v>
      </c>
      <c r="R503" s="230">
        <f>Q503*H503</f>
        <v>0.04</v>
      </c>
      <c r="S503" s="230">
        <v>0</v>
      </c>
      <c r="T503" s="231">
        <f>S503*H503</f>
        <v>0</v>
      </c>
      <c r="U503" s="40"/>
      <c r="V503" s="40"/>
      <c r="W503" s="40"/>
      <c r="X503" s="40"/>
      <c r="Y503" s="40"/>
      <c r="Z503" s="40"/>
      <c r="AA503" s="40"/>
      <c r="AB503" s="40"/>
      <c r="AC503" s="40"/>
      <c r="AD503" s="40"/>
      <c r="AE503" s="40"/>
      <c r="AR503" s="232" t="s">
        <v>206</v>
      </c>
      <c r="AT503" s="232" t="s">
        <v>203</v>
      </c>
      <c r="AU503" s="232" t="s">
        <v>82</v>
      </c>
      <c r="AY503" s="19" t="s">
        <v>135</v>
      </c>
      <c r="BE503" s="233">
        <f>IF(N503="základní",J503,0)</f>
        <v>0</v>
      </c>
      <c r="BF503" s="233">
        <f>IF(N503="snížená",J503,0)</f>
        <v>0</v>
      </c>
      <c r="BG503" s="233">
        <f>IF(N503="zákl. přenesená",J503,0)</f>
        <v>0</v>
      </c>
      <c r="BH503" s="233">
        <f>IF(N503="sníž. přenesená",J503,0)</f>
        <v>0</v>
      </c>
      <c r="BI503" s="233">
        <f>IF(N503="nulová",J503,0)</f>
        <v>0</v>
      </c>
      <c r="BJ503" s="19" t="s">
        <v>80</v>
      </c>
      <c r="BK503" s="233">
        <f>ROUND(I503*H503,2)</f>
        <v>0</v>
      </c>
      <c r="BL503" s="19" t="s">
        <v>199</v>
      </c>
      <c r="BM503" s="232" t="s">
        <v>685</v>
      </c>
    </row>
    <row r="504" spans="1:65" s="2" customFormat="1" ht="16.5" customHeight="1">
      <c r="A504" s="40"/>
      <c r="B504" s="41"/>
      <c r="C504" s="221" t="s">
        <v>686</v>
      </c>
      <c r="D504" s="221" t="s">
        <v>138</v>
      </c>
      <c r="E504" s="222" t="s">
        <v>687</v>
      </c>
      <c r="F504" s="223" t="s">
        <v>688</v>
      </c>
      <c r="G504" s="224" t="s">
        <v>434</v>
      </c>
      <c r="H504" s="225">
        <v>3</v>
      </c>
      <c r="I504" s="226"/>
      <c r="J504" s="227">
        <f>ROUND(I504*H504,2)</f>
        <v>0</v>
      </c>
      <c r="K504" s="223" t="s">
        <v>142</v>
      </c>
      <c r="L504" s="46"/>
      <c r="M504" s="228" t="s">
        <v>19</v>
      </c>
      <c r="N504" s="229" t="s">
        <v>43</v>
      </c>
      <c r="O504" s="86"/>
      <c r="P504" s="230">
        <f>O504*H504</f>
        <v>0</v>
      </c>
      <c r="Q504" s="230">
        <v>0.01149</v>
      </c>
      <c r="R504" s="230">
        <f>Q504*H504</f>
        <v>0.03447</v>
      </c>
      <c r="S504" s="230">
        <v>0</v>
      </c>
      <c r="T504" s="231">
        <f>S504*H504</f>
        <v>0</v>
      </c>
      <c r="U504" s="40"/>
      <c r="V504" s="40"/>
      <c r="W504" s="40"/>
      <c r="X504" s="40"/>
      <c r="Y504" s="40"/>
      <c r="Z504" s="40"/>
      <c r="AA504" s="40"/>
      <c r="AB504" s="40"/>
      <c r="AC504" s="40"/>
      <c r="AD504" s="40"/>
      <c r="AE504" s="40"/>
      <c r="AR504" s="232" t="s">
        <v>199</v>
      </c>
      <c r="AT504" s="232" t="s">
        <v>138</v>
      </c>
      <c r="AU504" s="232" t="s">
        <v>82</v>
      </c>
      <c r="AY504" s="19" t="s">
        <v>135</v>
      </c>
      <c r="BE504" s="233">
        <f>IF(N504="základní",J504,0)</f>
        <v>0</v>
      </c>
      <c r="BF504" s="233">
        <f>IF(N504="snížená",J504,0)</f>
        <v>0</v>
      </c>
      <c r="BG504" s="233">
        <f>IF(N504="zákl. přenesená",J504,0)</f>
        <v>0</v>
      </c>
      <c r="BH504" s="233">
        <f>IF(N504="sníž. přenesená",J504,0)</f>
        <v>0</v>
      </c>
      <c r="BI504" s="233">
        <f>IF(N504="nulová",J504,0)</f>
        <v>0</v>
      </c>
      <c r="BJ504" s="19" t="s">
        <v>80</v>
      </c>
      <c r="BK504" s="233">
        <f>ROUND(I504*H504,2)</f>
        <v>0</v>
      </c>
      <c r="BL504" s="19" t="s">
        <v>199</v>
      </c>
      <c r="BM504" s="232" t="s">
        <v>689</v>
      </c>
    </row>
    <row r="505" spans="1:51" s="13" customFormat="1" ht="12">
      <c r="A505" s="13"/>
      <c r="B505" s="234"/>
      <c r="C505" s="235"/>
      <c r="D505" s="236" t="s">
        <v>145</v>
      </c>
      <c r="E505" s="237" t="s">
        <v>19</v>
      </c>
      <c r="F505" s="238" t="s">
        <v>146</v>
      </c>
      <c r="G505" s="235"/>
      <c r="H505" s="237" t="s">
        <v>19</v>
      </c>
      <c r="I505" s="239"/>
      <c r="J505" s="235"/>
      <c r="K505" s="235"/>
      <c r="L505" s="240"/>
      <c r="M505" s="241"/>
      <c r="N505" s="242"/>
      <c r="O505" s="242"/>
      <c r="P505" s="242"/>
      <c r="Q505" s="242"/>
      <c r="R505" s="242"/>
      <c r="S505" s="242"/>
      <c r="T505" s="243"/>
      <c r="U505" s="13"/>
      <c r="V505" s="13"/>
      <c r="W505" s="13"/>
      <c r="X505" s="13"/>
      <c r="Y505" s="13"/>
      <c r="Z505" s="13"/>
      <c r="AA505" s="13"/>
      <c r="AB505" s="13"/>
      <c r="AC505" s="13"/>
      <c r="AD505" s="13"/>
      <c r="AE505" s="13"/>
      <c r="AT505" s="244" t="s">
        <v>145</v>
      </c>
      <c r="AU505" s="244" t="s">
        <v>82</v>
      </c>
      <c r="AV505" s="13" t="s">
        <v>80</v>
      </c>
      <c r="AW505" s="13" t="s">
        <v>33</v>
      </c>
      <c r="AX505" s="13" t="s">
        <v>72</v>
      </c>
      <c r="AY505" s="244" t="s">
        <v>135</v>
      </c>
    </row>
    <row r="506" spans="1:51" s="14" customFormat="1" ht="12">
      <c r="A506" s="14"/>
      <c r="B506" s="245"/>
      <c r="C506" s="246"/>
      <c r="D506" s="236" t="s">
        <v>145</v>
      </c>
      <c r="E506" s="247" t="s">
        <v>19</v>
      </c>
      <c r="F506" s="248" t="s">
        <v>136</v>
      </c>
      <c r="G506" s="246"/>
      <c r="H506" s="249">
        <v>3</v>
      </c>
      <c r="I506" s="250"/>
      <c r="J506" s="246"/>
      <c r="K506" s="246"/>
      <c r="L506" s="251"/>
      <c r="M506" s="252"/>
      <c r="N506" s="253"/>
      <c r="O506" s="253"/>
      <c r="P506" s="253"/>
      <c r="Q506" s="253"/>
      <c r="R506" s="253"/>
      <c r="S506" s="253"/>
      <c r="T506" s="254"/>
      <c r="U506" s="14"/>
      <c r="V506" s="14"/>
      <c r="W506" s="14"/>
      <c r="X506" s="14"/>
      <c r="Y506" s="14"/>
      <c r="Z506" s="14"/>
      <c r="AA506" s="14"/>
      <c r="AB506" s="14"/>
      <c r="AC506" s="14"/>
      <c r="AD506" s="14"/>
      <c r="AE506" s="14"/>
      <c r="AT506" s="255" t="s">
        <v>145</v>
      </c>
      <c r="AU506" s="255" t="s">
        <v>82</v>
      </c>
      <c r="AV506" s="14" t="s">
        <v>82</v>
      </c>
      <c r="AW506" s="14" t="s">
        <v>33</v>
      </c>
      <c r="AX506" s="14" t="s">
        <v>72</v>
      </c>
      <c r="AY506" s="255" t="s">
        <v>135</v>
      </c>
    </row>
    <row r="507" spans="1:51" s="15" customFormat="1" ht="12">
      <c r="A507" s="15"/>
      <c r="B507" s="256"/>
      <c r="C507" s="257"/>
      <c r="D507" s="236" t="s">
        <v>145</v>
      </c>
      <c r="E507" s="258" t="s">
        <v>19</v>
      </c>
      <c r="F507" s="259" t="s">
        <v>147</v>
      </c>
      <c r="G507" s="257"/>
      <c r="H507" s="260">
        <v>3</v>
      </c>
      <c r="I507" s="261"/>
      <c r="J507" s="257"/>
      <c r="K507" s="257"/>
      <c r="L507" s="262"/>
      <c r="M507" s="263"/>
      <c r="N507" s="264"/>
      <c r="O507" s="264"/>
      <c r="P507" s="264"/>
      <c r="Q507" s="264"/>
      <c r="R507" s="264"/>
      <c r="S507" s="264"/>
      <c r="T507" s="265"/>
      <c r="U507" s="15"/>
      <c r="V507" s="15"/>
      <c r="W507" s="15"/>
      <c r="X507" s="15"/>
      <c r="Y507" s="15"/>
      <c r="Z507" s="15"/>
      <c r="AA507" s="15"/>
      <c r="AB507" s="15"/>
      <c r="AC507" s="15"/>
      <c r="AD507" s="15"/>
      <c r="AE507" s="15"/>
      <c r="AT507" s="266" t="s">
        <v>145</v>
      </c>
      <c r="AU507" s="266" t="s">
        <v>82</v>
      </c>
      <c r="AV507" s="15" t="s">
        <v>143</v>
      </c>
      <c r="AW507" s="15" t="s">
        <v>33</v>
      </c>
      <c r="AX507" s="15" t="s">
        <v>80</v>
      </c>
      <c r="AY507" s="266" t="s">
        <v>135</v>
      </c>
    </row>
    <row r="508" spans="1:65" s="2" customFormat="1" ht="16.5" customHeight="1">
      <c r="A508" s="40"/>
      <c r="B508" s="41"/>
      <c r="C508" s="270" t="s">
        <v>690</v>
      </c>
      <c r="D508" s="270" t="s">
        <v>203</v>
      </c>
      <c r="E508" s="271" t="s">
        <v>691</v>
      </c>
      <c r="F508" s="272" t="s">
        <v>692</v>
      </c>
      <c r="G508" s="273" t="s">
        <v>141</v>
      </c>
      <c r="H508" s="274">
        <v>3</v>
      </c>
      <c r="I508" s="275"/>
      <c r="J508" s="276">
        <f>ROUND(I508*H508,2)</f>
        <v>0</v>
      </c>
      <c r="K508" s="272" t="s">
        <v>270</v>
      </c>
      <c r="L508" s="277"/>
      <c r="M508" s="278" t="s">
        <v>19</v>
      </c>
      <c r="N508" s="279" t="s">
        <v>43</v>
      </c>
      <c r="O508" s="86"/>
      <c r="P508" s="230">
        <f>O508*H508</f>
        <v>0</v>
      </c>
      <c r="Q508" s="230">
        <v>0.02</v>
      </c>
      <c r="R508" s="230">
        <f>Q508*H508</f>
        <v>0.06</v>
      </c>
      <c r="S508" s="230">
        <v>0</v>
      </c>
      <c r="T508" s="231">
        <f>S508*H508</f>
        <v>0</v>
      </c>
      <c r="U508" s="40"/>
      <c r="V508" s="40"/>
      <c r="W508" s="40"/>
      <c r="X508" s="40"/>
      <c r="Y508" s="40"/>
      <c r="Z508" s="40"/>
      <c r="AA508" s="40"/>
      <c r="AB508" s="40"/>
      <c r="AC508" s="40"/>
      <c r="AD508" s="40"/>
      <c r="AE508" s="40"/>
      <c r="AR508" s="232" t="s">
        <v>206</v>
      </c>
      <c r="AT508" s="232" t="s">
        <v>203</v>
      </c>
      <c r="AU508" s="232" t="s">
        <v>82</v>
      </c>
      <c r="AY508" s="19" t="s">
        <v>135</v>
      </c>
      <c r="BE508" s="233">
        <f>IF(N508="základní",J508,0)</f>
        <v>0</v>
      </c>
      <c r="BF508" s="233">
        <f>IF(N508="snížená",J508,0)</f>
        <v>0</v>
      </c>
      <c r="BG508" s="233">
        <f>IF(N508="zákl. přenesená",J508,0)</f>
        <v>0</v>
      </c>
      <c r="BH508" s="233">
        <f>IF(N508="sníž. přenesená",J508,0)</f>
        <v>0</v>
      </c>
      <c r="BI508" s="233">
        <f>IF(N508="nulová",J508,0)</f>
        <v>0</v>
      </c>
      <c r="BJ508" s="19" t="s">
        <v>80</v>
      </c>
      <c r="BK508" s="233">
        <f>ROUND(I508*H508,2)</f>
        <v>0</v>
      </c>
      <c r="BL508" s="19" t="s">
        <v>199</v>
      </c>
      <c r="BM508" s="232" t="s">
        <v>693</v>
      </c>
    </row>
    <row r="509" spans="1:65" s="2" customFormat="1" ht="16.5" customHeight="1">
      <c r="A509" s="40"/>
      <c r="B509" s="41"/>
      <c r="C509" s="221" t="s">
        <v>694</v>
      </c>
      <c r="D509" s="221" t="s">
        <v>138</v>
      </c>
      <c r="E509" s="222" t="s">
        <v>695</v>
      </c>
      <c r="F509" s="223" t="s">
        <v>696</v>
      </c>
      <c r="G509" s="224" t="s">
        <v>434</v>
      </c>
      <c r="H509" s="225">
        <v>3</v>
      </c>
      <c r="I509" s="226"/>
      <c r="J509" s="227">
        <f>ROUND(I509*H509,2)</f>
        <v>0</v>
      </c>
      <c r="K509" s="223" t="s">
        <v>142</v>
      </c>
      <c r="L509" s="46"/>
      <c r="M509" s="228" t="s">
        <v>19</v>
      </c>
      <c r="N509" s="229" t="s">
        <v>43</v>
      </c>
      <c r="O509" s="86"/>
      <c r="P509" s="230">
        <f>O509*H509</f>
        <v>0</v>
      </c>
      <c r="Q509" s="230">
        <v>0.01362</v>
      </c>
      <c r="R509" s="230">
        <f>Q509*H509</f>
        <v>0.04086</v>
      </c>
      <c r="S509" s="230">
        <v>0</v>
      </c>
      <c r="T509" s="231">
        <f>S509*H509</f>
        <v>0</v>
      </c>
      <c r="U509" s="40"/>
      <c r="V509" s="40"/>
      <c r="W509" s="40"/>
      <c r="X509" s="40"/>
      <c r="Y509" s="40"/>
      <c r="Z509" s="40"/>
      <c r="AA509" s="40"/>
      <c r="AB509" s="40"/>
      <c r="AC509" s="40"/>
      <c r="AD509" s="40"/>
      <c r="AE509" s="40"/>
      <c r="AR509" s="232" t="s">
        <v>199</v>
      </c>
      <c r="AT509" s="232" t="s">
        <v>138</v>
      </c>
      <c r="AU509" s="232" t="s">
        <v>82</v>
      </c>
      <c r="AY509" s="19" t="s">
        <v>135</v>
      </c>
      <c r="BE509" s="233">
        <f>IF(N509="základní",J509,0)</f>
        <v>0</v>
      </c>
      <c r="BF509" s="233">
        <f>IF(N509="snížená",J509,0)</f>
        <v>0</v>
      </c>
      <c r="BG509" s="233">
        <f>IF(N509="zákl. přenesená",J509,0)</f>
        <v>0</v>
      </c>
      <c r="BH509" s="233">
        <f>IF(N509="sníž. přenesená",J509,0)</f>
        <v>0</v>
      </c>
      <c r="BI509" s="233">
        <f>IF(N509="nulová",J509,0)</f>
        <v>0</v>
      </c>
      <c r="BJ509" s="19" t="s">
        <v>80</v>
      </c>
      <c r="BK509" s="233">
        <f>ROUND(I509*H509,2)</f>
        <v>0</v>
      </c>
      <c r="BL509" s="19" t="s">
        <v>199</v>
      </c>
      <c r="BM509" s="232" t="s">
        <v>697</v>
      </c>
    </row>
    <row r="510" spans="1:51" s="13" customFormat="1" ht="12">
      <c r="A510" s="13"/>
      <c r="B510" s="234"/>
      <c r="C510" s="235"/>
      <c r="D510" s="236" t="s">
        <v>145</v>
      </c>
      <c r="E510" s="237" t="s">
        <v>19</v>
      </c>
      <c r="F510" s="238" t="s">
        <v>146</v>
      </c>
      <c r="G510" s="235"/>
      <c r="H510" s="237" t="s">
        <v>19</v>
      </c>
      <c r="I510" s="239"/>
      <c r="J510" s="235"/>
      <c r="K510" s="235"/>
      <c r="L510" s="240"/>
      <c r="M510" s="241"/>
      <c r="N510" s="242"/>
      <c r="O510" s="242"/>
      <c r="P510" s="242"/>
      <c r="Q510" s="242"/>
      <c r="R510" s="242"/>
      <c r="S510" s="242"/>
      <c r="T510" s="243"/>
      <c r="U510" s="13"/>
      <c r="V510" s="13"/>
      <c r="W510" s="13"/>
      <c r="X510" s="13"/>
      <c r="Y510" s="13"/>
      <c r="Z510" s="13"/>
      <c r="AA510" s="13"/>
      <c r="AB510" s="13"/>
      <c r="AC510" s="13"/>
      <c r="AD510" s="13"/>
      <c r="AE510" s="13"/>
      <c r="AT510" s="244" t="s">
        <v>145</v>
      </c>
      <c r="AU510" s="244" t="s">
        <v>82</v>
      </c>
      <c r="AV510" s="13" t="s">
        <v>80</v>
      </c>
      <c r="AW510" s="13" t="s">
        <v>33</v>
      </c>
      <c r="AX510" s="13" t="s">
        <v>72</v>
      </c>
      <c r="AY510" s="244" t="s">
        <v>135</v>
      </c>
    </row>
    <row r="511" spans="1:51" s="14" customFormat="1" ht="12">
      <c r="A511" s="14"/>
      <c r="B511" s="245"/>
      <c r="C511" s="246"/>
      <c r="D511" s="236" t="s">
        <v>145</v>
      </c>
      <c r="E511" s="247" t="s">
        <v>19</v>
      </c>
      <c r="F511" s="248" t="s">
        <v>136</v>
      </c>
      <c r="G511" s="246"/>
      <c r="H511" s="249">
        <v>3</v>
      </c>
      <c r="I511" s="250"/>
      <c r="J511" s="246"/>
      <c r="K511" s="246"/>
      <c r="L511" s="251"/>
      <c r="M511" s="252"/>
      <c r="N511" s="253"/>
      <c r="O511" s="253"/>
      <c r="P511" s="253"/>
      <c r="Q511" s="253"/>
      <c r="R511" s="253"/>
      <c r="S511" s="253"/>
      <c r="T511" s="254"/>
      <c r="U511" s="14"/>
      <c r="V511" s="14"/>
      <c r="W511" s="14"/>
      <c r="X511" s="14"/>
      <c r="Y511" s="14"/>
      <c r="Z511" s="14"/>
      <c r="AA511" s="14"/>
      <c r="AB511" s="14"/>
      <c r="AC511" s="14"/>
      <c r="AD511" s="14"/>
      <c r="AE511" s="14"/>
      <c r="AT511" s="255" t="s">
        <v>145</v>
      </c>
      <c r="AU511" s="255" t="s">
        <v>82</v>
      </c>
      <c r="AV511" s="14" t="s">
        <v>82</v>
      </c>
      <c r="AW511" s="14" t="s">
        <v>33</v>
      </c>
      <c r="AX511" s="14" t="s">
        <v>72</v>
      </c>
      <c r="AY511" s="255" t="s">
        <v>135</v>
      </c>
    </row>
    <row r="512" spans="1:51" s="15" customFormat="1" ht="12">
      <c r="A512" s="15"/>
      <c r="B512" s="256"/>
      <c r="C512" s="257"/>
      <c r="D512" s="236" t="s">
        <v>145</v>
      </c>
      <c r="E512" s="258" t="s">
        <v>19</v>
      </c>
      <c r="F512" s="259" t="s">
        <v>147</v>
      </c>
      <c r="G512" s="257"/>
      <c r="H512" s="260">
        <v>3</v>
      </c>
      <c r="I512" s="261"/>
      <c r="J512" s="257"/>
      <c r="K512" s="257"/>
      <c r="L512" s="262"/>
      <c r="M512" s="263"/>
      <c r="N512" s="264"/>
      <c r="O512" s="264"/>
      <c r="P512" s="264"/>
      <c r="Q512" s="264"/>
      <c r="R512" s="264"/>
      <c r="S512" s="264"/>
      <c r="T512" s="265"/>
      <c r="U512" s="15"/>
      <c r="V512" s="15"/>
      <c r="W512" s="15"/>
      <c r="X512" s="15"/>
      <c r="Y512" s="15"/>
      <c r="Z512" s="15"/>
      <c r="AA512" s="15"/>
      <c r="AB512" s="15"/>
      <c r="AC512" s="15"/>
      <c r="AD512" s="15"/>
      <c r="AE512" s="15"/>
      <c r="AT512" s="266" t="s">
        <v>145</v>
      </c>
      <c r="AU512" s="266" t="s">
        <v>82</v>
      </c>
      <c r="AV512" s="15" t="s">
        <v>143</v>
      </c>
      <c r="AW512" s="15" t="s">
        <v>33</v>
      </c>
      <c r="AX512" s="15" t="s">
        <v>80</v>
      </c>
      <c r="AY512" s="266" t="s">
        <v>135</v>
      </c>
    </row>
    <row r="513" spans="1:65" s="2" customFormat="1" ht="16.5" customHeight="1">
      <c r="A513" s="40"/>
      <c r="B513" s="41"/>
      <c r="C513" s="270" t="s">
        <v>698</v>
      </c>
      <c r="D513" s="270" t="s">
        <v>203</v>
      </c>
      <c r="E513" s="271" t="s">
        <v>699</v>
      </c>
      <c r="F513" s="272" t="s">
        <v>700</v>
      </c>
      <c r="G513" s="273" t="s">
        <v>141</v>
      </c>
      <c r="H513" s="274">
        <v>3</v>
      </c>
      <c r="I513" s="275"/>
      <c r="J513" s="276">
        <f>ROUND(I513*H513,2)</f>
        <v>0</v>
      </c>
      <c r="K513" s="272" t="s">
        <v>270</v>
      </c>
      <c r="L513" s="277"/>
      <c r="M513" s="278" t="s">
        <v>19</v>
      </c>
      <c r="N513" s="279" t="s">
        <v>43</v>
      </c>
      <c r="O513" s="86"/>
      <c r="P513" s="230">
        <f>O513*H513</f>
        <v>0</v>
      </c>
      <c r="Q513" s="230">
        <v>0.025</v>
      </c>
      <c r="R513" s="230">
        <f>Q513*H513</f>
        <v>0.07500000000000001</v>
      </c>
      <c r="S513" s="230">
        <v>0</v>
      </c>
      <c r="T513" s="231">
        <f>S513*H513</f>
        <v>0</v>
      </c>
      <c r="U513" s="40"/>
      <c r="V513" s="40"/>
      <c r="W513" s="40"/>
      <c r="X513" s="40"/>
      <c r="Y513" s="40"/>
      <c r="Z513" s="40"/>
      <c r="AA513" s="40"/>
      <c r="AB513" s="40"/>
      <c r="AC513" s="40"/>
      <c r="AD513" s="40"/>
      <c r="AE513" s="40"/>
      <c r="AR513" s="232" t="s">
        <v>206</v>
      </c>
      <c r="AT513" s="232" t="s">
        <v>203</v>
      </c>
      <c r="AU513" s="232" t="s">
        <v>82</v>
      </c>
      <c r="AY513" s="19" t="s">
        <v>135</v>
      </c>
      <c r="BE513" s="233">
        <f>IF(N513="základní",J513,0)</f>
        <v>0</v>
      </c>
      <c r="BF513" s="233">
        <f>IF(N513="snížená",J513,0)</f>
        <v>0</v>
      </c>
      <c r="BG513" s="233">
        <f>IF(N513="zákl. přenesená",J513,0)</f>
        <v>0</v>
      </c>
      <c r="BH513" s="233">
        <f>IF(N513="sníž. přenesená",J513,0)</f>
        <v>0</v>
      </c>
      <c r="BI513" s="233">
        <f>IF(N513="nulová",J513,0)</f>
        <v>0</v>
      </c>
      <c r="BJ513" s="19" t="s">
        <v>80</v>
      </c>
      <c r="BK513" s="233">
        <f>ROUND(I513*H513,2)</f>
        <v>0</v>
      </c>
      <c r="BL513" s="19" t="s">
        <v>199</v>
      </c>
      <c r="BM513" s="232" t="s">
        <v>701</v>
      </c>
    </row>
    <row r="514" spans="1:65" s="2" customFormat="1" ht="16.5" customHeight="1">
      <c r="A514" s="40"/>
      <c r="B514" s="41"/>
      <c r="C514" s="221" t="s">
        <v>702</v>
      </c>
      <c r="D514" s="221" t="s">
        <v>138</v>
      </c>
      <c r="E514" s="222" t="s">
        <v>703</v>
      </c>
      <c r="F514" s="223" t="s">
        <v>704</v>
      </c>
      <c r="G514" s="224" t="s">
        <v>434</v>
      </c>
      <c r="H514" s="225">
        <v>2</v>
      </c>
      <c r="I514" s="226"/>
      <c r="J514" s="227">
        <f>ROUND(I514*H514,2)</f>
        <v>0</v>
      </c>
      <c r="K514" s="223" t="s">
        <v>142</v>
      </c>
      <c r="L514" s="46"/>
      <c r="M514" s="228" t="s">
        <v>19</v>
      </c>
      <c r="N514" s="229" t="s">
        <v>43</v>
      </c>
      <c r="O514" s="86"/>
      <c r="P514" s="230">
        <f>O514*H514</f>
        <v>0</v>
      </c>
      <c r="Q514" s="230">
        <v>0.01736</v>
      </c>
      <c r="R514" s="230">
        <f>Q514*H514</f>
        <v>0.03472</v>
      </c>
      <c r="S514" s="230">
        <v>0</v>
      </c>
      <c r="T514" s="231">
        <f>S514*H514</f>
        <v>0</v>
      </c>
      <c r="U514" s="40"/>
      <c r="V514" s="40"/>
      <c r="W514" s="40"/>
      <c r="X514" s="40"/>
      <c r="Y514" s="40"/>
      <c r="Z514" s="40"/>
      <c r="AA514" s="40"/>
      <c r="AB514" s="40"/>
      <c r="AC514" s="40"/>
      <c r="AD514" s="40"/>
      <c r="AE514" s="40"/>
      <c r="AR514" s="232" t="s">
        <v>199</v>
      </c>
      <c r="AT514" s="232" t="s">
        <v>138</v>
      </c>
      <c r="AU514" s="232" t="s">
        <v>82</v>
      </c>
      <c r="AY514" s="19" t="s">
        <v>135</v>
      </c>
      <c r="BE514" s="233">
        <f>IF(N514="základní",J514,0)</f>
        <v>0</v>
      </c>
      <c r="BF514" s="233">
        <f>IF(N514="snížená",J514,0)</f>
        <v>0</v>
      </c>
      <c r="BG514" s="233">
        <f>IF(N514="zákl. přenesená",J514,0)</f>
        <v>0</v>
      </c>
      <c r="BH514" s="233">
        <f>IF(N514="sníž. přenesená",J514,0)</f>
        <v>0</v>
      </c>
      <c r="BI514" s="233">
        <f>IF(N514="nulová",J514,0)</f>
        <v>0</v>
      </c>
      <c r="BJ514" s="19" t="s">
        <v>80</v>
      </c>
      <c r="BK514" s="233">
        <f>ROUND(I514*H514,2)</f>
        <v>0</v>
      </c>
      <c r="BL514" s="19" t="s">
        <v>199</v>
      </c>
      <c r="BM514" s="232" t="s">
        <v>705</v>
      </c>
    </row>
    <row r="515" spans="1:51" s="13" customFormat="1" ht="12">
      <c r="A515" s="13"/>
      <c r="B515" s="234"/>
      <c r="C515" s="235"/>
      <c r="D515" s="236" t="s">
        <v>145</v>
      </c>
      <c r="E515" s="237" t="s">
        <v>19</v>
      </c>
      <c r="F515" s="238" t="s">
        <v>146</v>
      </c>
      <c r="G515" s="235"/>
      <c r="H515" s="237" t="s">
        <v>19</v>
      </c>
      <c r="I515" s="239"/>
      <c r="J515" s="235"/>
      <c r="K515" s="235"/>
      <c r="L515" s="240"/>
      <c r="M515" s="241"/>
      <c r="N515" s="242"/>
      <c r="O515" s="242"/>
      <c r="P515" s="242"/>
      <c r="Q515" s="242"/>
      <c r="R515" s="242"/>
      <c r="S515" s="242"/>
      <c r="T515" s="243"/>
      <c r="U515" s="13"/>
      <c r="V515" s="13"/>
      <c r="W515" s="13"/>
      <c r="X515" s="13"/>
      <c r="Y515" s="13"/>
      <c r="Z515" s="13"/>
      <c r="AA515" s="13"/>
      <c r="AB515" s="13"/>
      <c r="AC515" s="13"/>
      <c r="AD515" s="13"/>
      <c r="AE515" s="13"/>
      <c r="AT515" s="244" t="s">
        <v>145</v>
      </c>
      <c r="AU515" s="244" t="s">
        <v>82</v>
      </c>
      <c r="AV515" s="13" t="s">
        <v>80</v>
      </c>
      <c r="AW515" s="13" t="s">
        <v>33</v>
      </c>
      <c r="AX515" s="13" t="s">
        <v>72</v>
      </c>
      <c r="AY515" s="244" t="s">
        <v>135</v>
      </c>
    </row>
    <row r="516" spans="1:51" s="14" customFormat="1" ht="12">
      <c r="A516" s="14"/>
      <c r="B516" s="245"/>
      <c r="C516" s="246"/>
      <c r="D516" s="236" t="s">
        <v>145</v>
      </c>
      <c r="E516" s="247" t="s">
        <v>19</v>
      </c>
      <c r="F516" s="248" t="s">
        <v>706</v>
      </c>
      <c r="G516" s="246"/>
      <c r="H516" s="249">
        <v>2</v>
      </c>
      <c r="I516" s="250"/>
      <c r="J516" s="246"/>
      <c r="K516" s="246"/>
      <c r="L516" s="251"/>
      <c r="M516" s="252"/>
      <c r="N516" s="253"/>
      <c r="O516" s="253"/>
      <c r="P516" s="253"/>
      <c r="Q516" s="253"/>
      <c r="R516" s="253"/>
      <c r="S516" s="253"/>
      <c r="T516" s="254"/>
      <c r="U516" s="14"/>
      <c r="V516" s="14"/>
      <c r="W516" s="14"/>
      <c r="X516" s="14"/>
      <c r="Y516" s="14"/>
      <c r="Z516" s="14"/>
      <c r="AA516" s="14"/>
      <c r="AB516" s="14"/>
      <c r="AC516" s="14"/>
      <c r="AD516" s="14"/>
      <c r="AE516" s="14"/>
      <c r="AT516" s="255" t="s">
        <v>145</v>
      </c>
      <c r="AU516" s="255" t="s">
        <v>82</v>
      </c>
      <c r="AV516" s="14" t="s">
        <v>82</v>
      </c>
      <c r="AW516" s="14" t="s">
        <v>33</v>
      </c>
      <c r="AX516" s="14" t="s">
        <v>72</v>
      </c>
      <c r="AY516" s="255" t="s">
        <v>135</v>
      </c>
    </row>
    <row r="517" spans="1:51" s="15" customFormat="1" ht="12">
      <c r="A517" s="15"/>
      <c r="B517" s="256"/>
      <c r="C517" s="257"/>
      <c r="D517" s="236" t="s">
        <v>145</v>
      </c>
      <c r="E517" s="258" t="s">
        <v>19</v>
      </c>
      <c r="F517" s="259" t="s">
        <v>147</v>
      </c>
      <c r="G517" s="257"/>
      <c r="H517" s="260">
        <v>2</v>
      </c>
      <c r="I517" s="261"/>
      <c r="J517" s="257"/>
      <c r="K517" s="257"/>
      <c r="L517" s="262"/>
      <c r="M517" s="263"/>
      <c r="N517" s="264"/>
      <c r="O517" s="264"/>
      <c r="P517" s="264"/>
      <c r="Q517" s="264"/>
      <c r="R517" s="264"/>
      <c r="S517" s="264"/>
      <c r="T517" s="265"/>
      <c r="U517" s="15"/>
      <c r="V517" s="15"/>
      <c r="W517" s="15"/>
      <c r="X517" s="15"/>
      <c r="Y517" s="15"/>
      <c r="Z517" s="15"/>
      <c r="AA517" s="15"/>
      <c r="AB517" s="15"/>
      <c r="AC517" s="15"/>
      <c r="AD517" s="15"/>
      <c r="AE517" s="15"/>
      <c r="AT517" s="266" t="s">
        <v>145</v>
      </c>
      <c r="AU517" s="266" t="s">
        <v>82</v>
      </c>
      <c r="AV517" s="15" t="s">
        <v>143</v>
      </c>
      <c r="AW517" s="15" t="s">
        <v>33</v>
      </c>
      <c r="AX517" s="15" t="s">
        <v>80</v>
      </c>
      <c r="AY517" s="266" t="s">
        <v>135</v>
      </c>
    </row>
    <row r="518" spans="1:65" s="2" customFormat="1" ht="66.75" customHeight="1">
      <c r="A518" s="40"/>
      <c r="B518" s="41"/>
      <c r="C518" s="270" t="s">
        <v>707</v>
      </c>
      <c r="D518" s="270" t="s">
        <v>203</v>
      </c>
      <c r="E518" s="271" t="s">
        <v>708</v>
      </c>
      <c r="F518" s="272" t="s">
        <v>709</v>
      </c>
      <c r="G518" s="273" t="s">
        <v>141</v>
      </c>
      <c r="H518" s="274">
        <v>2</v>
      </c>
      <c r="I518" s="275"/>
      <c r="J518" s="276">
        <f>ROUND(I518*H518,2)</f>
        <v>0</v>
      </c>
      <c r="K518" s="272" t="s">
        <v>270</v>
      </c>
      <c r="L518" s="277"/>
      <c r="M518" s="278" t="s">
        <v>19</v>
      </c>
      <c r="N518" s="279" t="s">
        <v>43</v>
      </c>
      <c r="O518" s="86"/>
      <c r="P518" s="230">
        <f>O518*H518</f>
        <v>0</v>
      </c>
      <c r="Q518" s="230">
        <v>0.02</v>
      </c>
      <c r="R518" s="230">
        <f>Q518*H518</f>
        <v>0.04</v>
      </c>
      <c r="S518" s="230">
        <v>0</v>
      </c>
      <c r="T518" s="231">
        <f>S518*H518</f>
        <v>0</v>
      </c>
      <c r="U518" s="40"/>
      <c r="V518" s="40"/>
      <c r="W518" s="40"/>
      <c r="X518" s="40"/>
      <c r="Y518" s="40"/>
      <c r="Z518" s="40"/>
      <c r="AA518" s="40"/>
      <c r="AB518" s="40"/>
      <c r="AC518" s="40"/>
      <c r="AD518" s="40"/>
      <c r="AE518" s="40"/>
      <c r="AR518" s="232" t="s">
        <v>206</v>
      </c>
      <c r="AT518" s="232" t="s">
        <v>203</v>
      </c>
      <c r="AU518" s="232" t="s">
        <v>82</v>
      </c>
      <c r="AY518" s="19" t="s">
        <v>135</v>
      </c>
      <c r="BE518" s="233">
        <f>IF(N518="základní",J518,0)</f>
        <v>0</v>
      </c>
      <c r="BF518" s="233">
        <f>IF(N518="snížená",J518,0)</f>
        <v>0</v>
      </c>
      <c r="BG518" s="233">
        <f>IF(N518="zákl. přenesená",J518,0)</f>
        <v>0</v>
      </c>
      <c r="BH518" s="233">
        <f>IF(N518="sníž. přenesená",J518,0)</f>
        <v>0</v>
      </c>
      <c r="BI518" s="233">
        <f>IF(N518="nulová",J518,0)</f>
        <v>0</v>
      </c>
      <c r="BJ518" s="19" t="s">
        <v>80</v>
      </c>
      <c r="BK518" s="233">
        <f>ROUND(I518*H518,2)</f>
        <v>0</v>
      </c>
      <c r="BL518" s="19" t="s">
        <v>199</v>
      </c>
      <c r="BM518" s="232" t="s">
        <v>710</v>
      </c>
    </row>
    <row r="519" spans="1:65" s="2" customFormat="1" ht="16.5" customHeight="1">
      <c r="A519" s="40"/>
      <c r="B519" s="41"/>
      <c r="C519" s="221" t="s">
        <v>711</v>
      </c>
      <c r="D519" s="221" t="s">
        <v>138</v>
      </c>
      <c r="E519" s="222" t="s">
        <v>703</v>
      </c>
      <c r="F519" s="223" t="s">
        <v>704</v>
      </c>
      <c r="G519" s="224" t="s">
        <v>434</v>
      </c>
      <c r="H519" s="225">
        <v>1</v>
      </c>
      <c r="I519" s="226"/>
      <c r="J519" s="227">
        <f>ROUND(I519*H519,2)</f>
        <v>0</v>
      </c>
      <c r="K519" s="223" t="s">
        <v>142</v>
      </c>
      <c r="L519" s="46"/>
      <c r="M519" s="228" t="s">
        <v>19</v>
      </c>
      <c r="N519" s="229" t="s">
        <v>43</v>
      </c>
      <c r="O519" s="86"/>
      <c r="P519" s="230">
        <f>O519*H519</f>
        <v>0</v>
      </c>
      <c r="Q519" s="230">
        <v>0.01736</v>
      </c>
      <c r="R519" s="230">
        <f>Q519*H519</f>
        <v>0.01736</v>
      </c>
      <c r="S519" s="230">
        <v>0</v>
      </c>
      <c r="T519" s="231">
        <f>S519*H519</f>
        <v>0</v>
      </c>
      <c r="U519" s="40"/>
      <c r="V519" s="40"/>
      <c r="W519" s="40"/>
      <c r="X519" s="40"/>
      <c r="Y519" s="40"/>
      <c r="Z519" s="40"/>
      <c r="AA519" s="40"/>
      <c r="AB519" s="40"/>
      <c r="AC519" s="40"/>
      <c r="AD519" s="40"/>
      <c r="AE519" s="40"/>
      <c r="AR519" s="232" t="s">
        <v>199</v>
      </c>
      <c r="AT519" s="232" t="s">
        <v>138</v>
      </c>
      <c r="AU519" s="232" t="s">
        <v>82</v>
      </c>
      <c r="AY519" s="19" t="s">
        <v>135</v>
      </c>
      <c r="BE519" s="233">
        <f>IF(N519="základní",J519,0)</f>
        <v>0</v>
      </c>
      <c r="BF519" s="233">
        <f>IF(N519="snížená",J519,0)</f>
        <v>0</v>
      </c>
      <c r="BG519" s="233">
        <f>IF(N519="zákl. přenesená",J519,0)</f>
        <v>0</v>
      </c>
      <c r="BH519" s="233">
        <f>IF(N519="sníž. přenesená",J519,0)</f>
        <v>0</v>
      </c>
      <c r="BI519" s="233">
        <f>IF(N519="nulová",J519,0)</f>
        <v>0</v>
      </c>
      <c r="BJ519" s="19" t="s">
        <v>80</v>
      </c>
      <c r="BK519" s="233">
        <f>ROUND(I519*H519,2)</f>
        <v>0</v>
      </c>
      <c r="BL519" s="19" t="s">
        <v>199</v>
      </c>
      <c r="BM519" s="232" t="s">
        <v>712</v>
      </c>
    </row>
    <row r="520" spans="1:51" s="13" customFormat="1" ht="12">
      <c r="A520" s="13"/>
      <c r="B520" s="234"/>
      <c r="C520" s="235"/>
      <c r="D520" s="236" t="s">
        <v>145</v>
      </c>
      <c r="E520" s="237" t="s">
        <v>19</v>
      </c>
      <c r="F520" s="238" t="s">
        <v>146</v>
      </c>
      <c r="G520" s="235"/>
      <c r="H520" s="237" t="s">
        <v>19</v>
      </c>
      <c r="I520" s="239"/>
      <c r="J520" s="235"/>
      <c r="K520" s="235"/>
      <c r="L520" s="240"/>
      <c r="M520" s="241"/>
      <c r="N520" s="242"/>
      <c r="O520" s="242"/>
      <c r="P520" s="242"/>
      <c r="Q520" s="242"/>
      <c r="R520" s="242"/>
      <c r="S520" s="242"/>
      <c r="T520" s="243"/>
      <c r="U520" s="13"/>
      <c r="V520" s="13"/>
      <c r="W520" s="13"/>
      <c r="X520" s="13"/>
      <c r="Y520" s="13"/>
      <c r="Z520" s="13"/>
      <c r="AA520" s="13"/>
      <c r="AB520" s="13"/>
      <c r="AC520" s="13"/>
      <c r="AD520" s="13"/>
      <c r="AE520" s="13"/>
      <c r="AT520" s="244" t="s">
        <v>145</v>
      </c>
      <c r="AU520" s="244" t="s">
        <v>82</v>
      </c>
      <c r="AV520" s="13" t="s">
        <v>80</v>
      </c>
      <c r="AW520" s="13" t="s">
        <v>33</v>
      </c>
      <c r="AX520" s="13" t="s">
        <v>72</v>
      </c>
      <c r="AY520" s="244" t="s">
        <v>135</v>
      </c>
    </row>
    <row r="521" spans="1:51" s="14" customFormat="1" ht="12">
      <c r="A521" s="14"/>
      <c r="B521" s="245"/>
      <c r="C521" s="246"/>
      <c r="D521" s="236" t="s">
        <v>145</v>
      </c>
      <c r="E521" s="247" t="s">
        <v>19</v>
      </c>
      <c r="F521" s="248" t="s">
        <v>80</v>
      </c>
      <c r="G521" s="246"/>
      <c r="H521" s="249">
        <v>1</v>
      </c>
      <c r="I521" s="250"/>
      <c r="J521" s="246"/>
      <c r="K521" s="246"/>
      <c r="L521" s="251"/>
      <c r="M521" s="252"/>
      <c r="N521" s="253"/>
      <c r="O521" s="253"/>
      <c r="P521" s="253"/>
      <c r="Q521" s="253"/>
      <c r="R521" s="253"/>
      <c r="S521" s="253"/>
      <c r="T521" s="254"/>
      <c r="U521" s="14"/>
      <c r="V521" s="14"/>
      <c r="W521" s="14"/>
      <c r="X521" s="14"/>
      <c r="Y521" s="14"/>
      <c r="Z521" s="14"/>
      <c r="AA521" s="14"/>
      <c r="AB521" s="14"/>
      <c r="AC521" s="14"/>
      <c r="AD521" s="14"/>
      <c r="AE521" s="14"/>
      <c r="AT521" s="255" t="s">
        <v>145</v>
      </c>
      <c r="AU521" s="255" t="s">
        <v>82</v>
      </c>
      <c r="AV521" s="14" t="s">
        <v>82</v>
      </c>
      <c r="AW521" s="14" t="s">
        <v>33</v>
      </c>
      <c r="AX521" s="14" t="s">
        <v>72</v>
      </c>
      <c r="AY521" s="255" t="s">
        <v>135</v>
      </c>
    </row>
    <row r="522" spans="1:51" s="15" customFormat="1" ht="12">
      <c r="A522" s="15"/>
      <c r="B522" s="256"/>
      <c r="C522" s="257"/>
      <c r="D522" s="236" t="s">
        <v>145</v>
      </c>
      <c r="E522" s="258" t="s">
        <v>19</v>
      </c>
      <c r="F522" s="259" t="s">
        <v>147</v>
      </c>
      <c r="G522" s="257"/>
      <c r="H522" s="260">
        <v>1</v>
      </c>
      <c r="I522" s="261"/>
      <c r="J522" s="257"/>
      <c r="K522" s="257"/>
      <c r="L522" s="262"/>
      <c r="M522" s="263"/>
      <c r="N522" s="264"/>
      <c r="O522" s="264"/>
      <c r="P522" s="264"/>
      <c r="Q522" s="264"/>
      <c r="R522" s="264"/>
      <c r="S522" s="264"/>
      <c r="T522" s="265"/>
      <c r="U522" s="15"/>
      <c r="V522" s="15"/>
      <c r="W522" s="15"/>
      <c r="X522" s="15"/>
      <c r="Y522" s="15"/>
      <c r="Z522" s="15"/>
      <c r="AA522" s="15"/>
      <c r="AB522" s="15"/>
      <c r="AC522" s="15"/>
      <c r="AD522" s="15"/>
      <c r="AE522" s="15"/>
      <c r="AT522" s="266" t="s">
        <v>145</v>
      </c>
      <c r="AU522" s="266" t="s">
        <v>82</v>
      </c>
      <c r="AV522" s="15" t="s">
        <v>143</v>
      </c>
      <c r="AW522" s="15" t="s">
        <v>33</v>
      </c>
      <c r="AX522" s="15" t="s">
        <v>80</v>
      </c>
      <c r="AY522" s="266" t="s">
        <v>135</v>
      </c>
    </row>
    <row r="523" spans="1:65" s="2" customFormat="1" ht="16.5" customHeight="1">
      <c r="A523" s="40"/>
      <c r="B523" s="41"/>
      <c r="C523" s="270" t="s">
        <v>713</v>
      </c>
      <c r="D523" s="270" t="s">
        <v>203</v>
      </c>
      <c r="E523" s="271" t="s">
        <v>714</v>
      </c>
      <c r="F523" s="272" t="s">
        <v>715</v>
      </c>
      <c r="G523" s="273" t="s">
        <v>141</v>
      </c>
      <c r="H523" s="274">
        <v>1</v>
      </c>
      <c r="I523" s="275"/>
      <c r="J523" s="276">
        <f>ROUND(I523*H523,2)</f>
        <v>0</v>
      </c>
      <c r="K523" s="272" t="s">
        <v>270</v>
      </c>
      <c r="L523" s="277"/>
      <c r="M523" s="278" t="s">
        <v>19</v>
      </c>
      <c r="N523" s="279" t="s">
        <v>43</v>
      </c>
      <c r="O523" s="86"/>
      <c r="P523" s="230">
        <f>O523*H523</f>
        <v>0</v>
      </c>
      <c r="Q523" s="230">
        <v>0.03</v>
      </c>
      <c r="R523" s="230">
        <f>Q523*H523</f>
        <v>0.03</v>
      </c>
      <c r="S523" s="230">
        <v>0</v>
      </c>
      <c r="T523" s="231">
        <f>S523*H523</f>
        <v>0</v>
      </c>
      <c r="U523" s="40"/>
      <c r="V523" s="40"/>
      <c r="W523" s="40"/>
      <c r="X523" s="40"/>
      <c r="Y523" s="40"/>
      <c r="Z523" s="40"/>
      <c r="AA523" s="40"/>
      <c r="AB523" s="40"/>
      <c r="AC523" s="40"/>
      <c r="AD523" s="40"/>
      <c r="AE523" s="40"/>
      <c r="AR523" s="232" t="s">
        <v>206</v>
      </c>
      <c r="AT523" s="232" t="s">
        <v>203</v>
      </c>
      <c r="AU523" s="232" t="s">
        <v>82</v>
      </c>
      <c r="AY523" s="19" t="s">
        <v>135</v>
      </c>
      <c r="BE523" s="233">
        <f>IF(N523="základní",J523,0)</f>
        <v>0</v>
      </c>
      <c r="BF523" s="233">
        <f>IF(N523="snížená",J523,0)</f>
        <v>0</v>
      </c>
      <c r="BG523" s="233">
        <f>IF(N523="zákl. přenesená",J523,0)</f>
        <v>0</v>
      </c>
      <c r="BH523" s="233">
        <f>IF(N523="sníž. přenesená",J523,0)</f>
        <v>0</v>
      </c>
      <c r="BI523" s="233">
        <f>IF(N523="nulová",J523,0)</f>
        <v>0</v>
      </c>
      <c r="BJ523" s="19" t="s">
        <v>80</v>
      </c>
      <c r="BK523" s="233">
        <f>ROUND(I523*H523,2)</f>
        <v>0</v>
      </c>
      <c r="BL523" s="19" t="s">
        <v>199</v>
      </c>
      <c r="BM523" s="232" t="s">
        <v>716</v>
      </c>
    </row>
    <row r="524" spans="1:65" s="2" customFormat="1" ht="16.5" customHeight="1">
      <c r="A524" s="40"/>
      <c r="B524" s="41"/>
      <c r="C524" s="221" t="s">
        <v>717</v>
      </c>
      <c r="D524" s="221" t="s">
        <v>138</v>
      </c>
      <c r="E524" s="222" t="s">
        <v>718</v>
      </c>
      <c r="F524" s="223" t="s">
        <v>719</v>
      </c>
      <c r="G524" s="224" t="s">
        <v>434</v>
      </c>
      <c r="H524" s="225">
        <v>4</v>
      </c>
      <c r="I524" s="226"/>
      <c r="J524" s="227">
        <f>ROUND(I524*H524,2)</f>
        <v>0</v>
      </c>
      <c r="K524" s="223" t="s">
        <v>142</v>
      </c>
      <c r="L524" s="46"/>
      <c r="M524" s="228" t="s">
        <v>19</v>
      </c>
      <c r="N524" s="229" t="s">
        <v>43</v>
      </c>
      <c r="O524" s="86"/>
      <c r="P524" s="230">
        <f>O524*H524</f>
        <v>0</v>
      </c>
      <c r="Q524" s="230">
        <v>0.02974</v>
      </c>
      <c r="R524" s="230">
        <f>Q524*H524</f>
        <v>0.11896</v>
      </c>
      <c r="S524" s="230">
        <v>0</v>
      </c>
      <c r="T524" s="231">
        <f>S524*H524</f>
        <v>0</v>
      </c>
      <c r="U524" s="40"/>
      <c r="V524" s="40"/>
      <c r="W524" s="40"/>
      <c r="X524" s="40"/>
      <c r="Y524" s="40"/>
      <c r="Z524" s="40"/>
      <c r="AA524" s="40"/>
      <c r="AB524" s="40"/>
      <c r="AC524" s="40"/>
      <c r="AD524" s="40"/>
      <c r="AE524" s="40"/>
      <c r="AR524" s="232" t="s">
        <v>199</v>
      </c>
      <c r="AT524" s="232" t="s">
        <v>138</v>
      </c>
      <c r="AU524" s="232" t="s">
        <v>82</v>
      </c>
      <c r="AY524" s="19" t="s">
        <v>135</v>
      </c>
      <c r="BE524" s="233">
        <f>IF(N524="základní",J524,0)</f>
        <v>0</v>
      </c>
      <c r="BF524" s="233">
        <f>IF(N524="snížená",J524,0)</f>
        <v>0</v>
      </c>
      <c r="BG524" s="233">
        <f>IF(N524="zákl. přenesená",J524,0)</f>
        <v>0</v>
      </c>
      <c r="BH524" s="233">
        <f>IF(N524="sníž. přenesená",J524,0)</f>
        <v>0</v>
      </c>
      <c r="BI524" s="233">
        <f>IF(N524="nulová",J524,0)</f>
        <v>0</v>
      </c>
      <c r="BJ524" s="19" t="s">
        <v>80</v>
      </c>
      <c r="BK524" s="233">
        <f>ROUND(I524*H524,2)</f>
        <v>0</v>
      </c>
      <c r="BL524" s="19" t="s">
        <v>199</v>
      </c>
      <c r="BM524" s="232" t="s">
        <v>720</v>
      </c>
    </row>
    <row r="525" spans="1:51" s="13" customFormat="1" ht="12">
      <c r="A525" s="13"/>
      <c r="B525" s="234"/>
      <c r="C525" s="235"/>
      <c r="D525" s="236" t="s">
        <v>145</v>
      </c>
      <c r="E525" s="237" t="s">
        <v>19</v>
      </c>
      <c r="F525" s="238" t="s">
        <v>146</v>
      </c>
      <c r="G525" s="235"/>
      <c r="H525" s="237" t="s">
        <v>19</v>
      </c>
      <c r="I525" s="239"/>
      <c r="J525" s="235"/>
      <c r="K525" s="235"/>
      <c r="L525" s="240"/>
      <c r="M525" s="241"/>
      <c r="N525" s="242"/>
      <c r="O525" s="242"/>
      <c r="P525" s="242"/>
      <c r="Q525" s="242"/>
      <c r="R525" s="242"/>
      <c r="S525" s="242"/>
      <c r="T525" s="243"/>
      <c r="U525" s="13"/>
      <c r="V525" s="13"/>
      <c r="W525" s="13"/>
      <c r="X525" s="13"/>
      <c r="Y525" s="13"/>
      <c r="Z525" s="13"/>
      <c r="AA525" s="13"/>
      <c r="AB525" s="13"/>
      <c r="AC525" s="13"/>
      <c r="AD525" s="13"/>
      <c r="AE525" s="13"/>
      <c r="AT525" s="244" t="s">
        <v>145</v>
      </c>
      <c r="AU525" s="244" t="s">
        <v>82</v>
      </c>
      <c r="AV525" s="13" t="s">
        <v>80</v>
      </c>
      <c r="AW525" s="13" t="s">
        <v>33</v>
      </c>
      <c r="AX525" s="13" t="s">
        <v>72</v>
      </c>
      <c r="AY525" s="244" t="s">
        <v>135</v>
      </c>
    </row>
    <row r="526" spans="1:51" s="14" customFormat="1" ht="12">
      <c r="A526" s="14"/>
      <c r="B526" s="245"/>
      <c r="C526" s="246"/>
      <c r="D526" s="236" t="s">
        <v>145</v>
      </c>
      <c r="E526" s="247" t="s">
        <v>19</v>
      </c>
      <c r="F526" s="248" t="s">
        <v>514</v>
      </c>
      <c r="G526" s="246"/>
      <c r="H526" s="249">
        <v>4</v>
      </c>
      <c r="I526" s="250"/>
      <c r="J526" s="246"/>
      <c r="K526" s="246"/>
      <c r="L526" s="251"/>
      <c r="M526" s="252"/>
      <c r="N526" s="253"/>
      <c r="O526" s="253"/>
      <c r="P526" s="253"/>
      <c r="Q526" s="253"/>
      <c r="R526" s="253"/>
      <c r="S526" s="253"/>
      <c r="T526" s="254"/>
      <c r="U526" s="14"/>
      <c r="V526" s="14"/>
      <c r="W526" s="14"/>
      <c r="X526" s="14"/>
      <c r="Y526" s="14"/>
      <c r="Z526" s="14"/>
      <c r="AA526" s="14"/>
      <c r="AB526" s="14"/>
      <c r="AC526" s="14"/>
      <c r="AD526" s="14"/>
      <c r="AE526" s="14"/>
      <c r="AT526" s="255" t="s">
        <v>145</v>
      </c>
      <c r="AU526" s="255" t="s">
        <v>82</v>
      </c>
      <c r="AV526" s="14" t="s">
        <v>82</v>
      </c>
      <c r="AW526" s="14" t="s">
        <v>33</v>
      </c>
      <c r="AX526" s="14" t="s">
        <v>72</v>
      </c>
      <c r="AY526" s="255" t="s">
        <v>135</v>
      </c>
    </row>
    <row r="527" spans="1:51" s="15" customFormat="1" ht="12">
      <c r="A527" s="15"/>
      <c r="B527" s="256"/>
      <c r="C527" s="257"/>
      <c r="D527" s="236" t="s">
        <v>145</v>
      </c>
      <c r="E527" s="258" t="s">
        <v>19</v>
      </c>
      <c r="F527" s="259" t="s">
        <v>147</v>
      </c>
      <c r="G527" s="257"/>
      <c r="H527" s="260">
        <v>4</v>
      </c>
      <c r="I527" s="261"/>
      <c r="J527" s="257"/>
      <c r="K527" s="257"/>
      <c r="L527" s="262"/>
      <c r="M527" s="263"/>
      <c r="N527" s="264"/>
      <c r="O527" s="264"/>
      <c r="P527" s="264"/>
      <c r="Q527" s="264"/>
      <c r="R527" s="264"/>
      <c r="S527" s="264"/>
      <c r="T527" s="265"/>
      <c r="U527" s="15"/>
      <c r="V527" s="15"/>
      <c r="W527" s="15"/>
      <c r="X527" s="15"/>
      <c r="Y527" s="15"/>
      <c r="Z527" s="15"/>
      <c r="AA527" s="15"/>
      <c r="AB527" s="15"/>
      <c r="AC527" s="15"/>
      <c r="AD527" s="15"/>
      <c r="AE527" s="15"/>
      <c r="AT527" s="266" t="s">
        <v>145</v>
      </c>
      <c r="AU527" s="266" t="s">
        <v>82</v>
      </c>
      <c r="AV527" s="15" t="s">
        <v>143</v>
      </c>
      <c r="AW527" s="15" t="s">
        <v>33</v>
      </c>
      <c r="AX527" s="15" t="s">
        <v>80</v>
      </c>
      <c r="AY527" s="266" t="s">
        <v>135</v>
      </c>
    </row>
    <row r="528" spans="1:65" s="2" customFormat="1" ht="16.5" customHeight="1">
      <c r="A528" s="40"/>
      <c r="B528" s="41"/>
      <c r="C528" s="221" t="s">
        <v>721</v>
      </c>
      <c r="D528" s="221" t="s">
        <v>138</v>
      </c>
      <c r="E528" s="222" t="s">
        <v>722</v>
      </c>
      <c r="F528" s="223" t="s">
        <v>723</v>
      </c>
      <c r="G528" s="224" t="s">
        <v>434</v>
      </c>
      <c r="H528" s="225">
        <v>2</v>
      </c>
      <c r="I528" s="226"/>
      <c r="J528" s="227">
        <f>ROUND(I528*H528,2)</f>
        <v>0</v>
      </c>
      <c r="K528" s="223" t="s">
        <v>142</v>
      </c>
      <c r="L528" s="46"/>
      <c r="M528" s="228" t="s">
        <v>19</v>
      </c>
      <c r="N528" s="229" t="s">
        <v>43</v>
      </c>
      <c r="O528" s="86"/>
      <c r="P528" s="230">
        <f>O528*H528</f>
        <v>0</v>
      </c>
      <c r="Q528" s="230">
        <v>0.03987</v>
      </c>
      <c r="R528" s="230">
        <f>Q528*H528</f>
        <v>0.07974</v>
      </c>
      <c r="S528" s="230">
        <v>0</v>
      </c>
      <c r="T528" s="231">
        <f>S528*H528</f>
        <v>0</v>
      </c>
      <c r="U528" s="40"/>
      <c r="V528" s="40"/>
      <c r="W528" s="40"/>
      <c r="X528" s="40"/>
      <c r="Y528" s="40"/>
      <c r="Z528" s="40"/>
      <c r="AA528" s="40"/>
      <c r="AB528" s="40"/>
      <c r="AC528" s="40"/>
      <c r="AD528" s="40"/>
      <c r="AE528" s="40"/>
      <c r="AR528" s="232" t="s">
        <v>199</v>
      </c>
      <c r="AT528" s="232" t="s">
        <v>138</v>
      </c>
      <c r="AU528" s="232" t="s">
        <v>82</v>
      </c>
      <c r="AY528" s="19" t="s">
        <v>135</v>
      </c>
      <c r="BE528" s="233">
        <f>IF(N528="základní",J528,0)</f>
        <v>0</v>
      </c>
      <c r="BF528" s="233">
        <f>IF(N528="snížená",J528,0)</f>
        <v>0</v>
      </c>
      <c r="BG528" s="233">
        <f>IF(N528="zákl. přenesená",J528,0)</f>
        <v>0</v>
      </c>
      <c r="BH528" s="233">
        <f>IF(N528="sníž. přenesená",J528,0)</f>
        <v>0</v>
      </c>
      <c r="BI528" s="233">
        <f>IF(N528="nulová",J528,0)</f>
        <v>0</v>
      </c>
      <c r="BJ528" s="19" t="s">
        <v>80</v>
      </c>
      <c r="BK528" s="233">
        <f>ROUND(I528*H528,2)</f>
        <v>0</v>
      </c>
      <c r="BL528" s="19" t="s">
        <v>199</v>
      </c>
      <c r="BM528" s="232" t="s">
        <v>724</v>
      </c>
    </row>
    <row r="529" spans="1:51" s="13" customFormat="1" ht="12">
      <c r="A529" s="13"/>
      <c r="B529" s="234"/>
      <c r="C529" s="235"/>
      <c r="D529" s="236" t="s">
        <v>145</v>
      </c>
      <c r="E529" s="237" t="s">
        <v>19</v>
      </c>
      <c r="F529" s="238" t="s">
        <v>146</v>
      </c>
      <c r="G529" s="235"/>
      <c r="H529" s="237" t="s">
        <v>19</v>
      </c>
      <c r="I529" s="239"/>
      <c r="J529" s="235"/>
      <c r="K529" s="235"/>
      <c r="L529" s="240"/>
      <c r="M529" s="241"/>
      <c r="N529" s="242"/>
      <c r="O529" s="242"/>
      <c r="P529" s="242"/>
      <c r="Q529" s="242"/>
      <c r="R529" s="242"/>
      <c r="S529" s="242"/>
      <c r="T529" s="243"/>
      <c r="U529" s="13"/>
      <c r="V529" s="13"/>
      <c r="W529" s="13"/>
      <c r="X529" s="13"/>
      <c r="Y529" s="13"/>
      <c r="Z529" s="13"/>
      <c r="AA529" s="13"/>
      <c r="AB529" s="13"/>
      <c r="AC529" s="13"/>
      <c r="AD529" s="13"/>
      <c r="AE529" s="13"/>
      <c r="AT529" s="244" t="s">
        <v>145</v>
      </c>
      <c r="AU529" s="244" t="s">
        <v>82</v>
      </c>
      <c r="AV529" s="13" t="s">
        <v>80</v>
      </c>
      <c r="AW529" s="13" t="s">
        <v>33</v>
      </c>
      <c r="AX529" s="13" t="s">
        <v>72</v>
      </c>
      <c r="AY529" s="244" t="s">
        <v>135</v>
      </c>
    </row>
    <row r="530" spans="1:51" s="14" customFormat="1" ht="12">
      <c r="A530" s="14"/>
      <c r="B530" s="245"/>
      <c r="C530" s="246"/>
      <c r="D530" s="236" t="s">
        <v>145</v>
      </c>
      <c r="E530" s="247" t="s">
        <v>19</v>
      </c>
      <c r="F530" s="248" t="s">
        <v>82</v>
      </c>
      <c r="G530" s="246"/>
      <c r="H530" s="249">
        <v>2</v>
      </c>
      <c r="I530" s="250"/>
      <c r="J530" s="246"/>
      <c r="K530" s="246"/>
      <c r="L530" s="251"/>
      <c r="M530" s="252"/>
      <c r="N530" s="253"/>
      <c r="O530" s="253"/>
      <c r="P530" s="253"/>
      <c r="Q530" s="253"/>
      <c r="R530" s="253"/>
      <c r="S530" s="253"/>
      <c r="T530" s="254"/>
      <c r="U530" s="14"/>
      <c r="V530" s="14"/>
      <c r="W530" s="14"/>
      <c r="X530" s="14"/>
      <c r="Y530" s="14"/>
      <c r="Z530" s="14"/>
      <c r="AA530" s="14"/>
      <c r="AB530" s="14"/>
      <c r="AC530" s="14"/>
      <c r="AD530" s="14"/>
      <c r="AE530" s="14"/>
      <c r="AT530" s="255" t="s">
        <v>145</v>
      </c>
      <c r="AU530" s="255" t="s">
        <v>82</v>
      </c>
      <c r="AV530" s="14" t="s">
        <v>82</v>
      </c>
      <c r="AW530" s="14" t="s">
        <v>33</v>
      </c>
      <c r="AX530" s="14" t="s">
        <v>72</v>
      </c>
      <c r="AY530" s="255" t="s">
        <v>135</v>
      </c>
    </row>
    <row r="531" spans="1:51" s="15" customFormat="1" ht="12">
      <c r="A531" s="15"/>
      <c r="B531" s="256"/>
      <c r="C531" s="257"/>
      <c r="D531" s="236" t="s">
        <v>145</v>
      </c>
      <c r="E531" s="258" t="s">
        <v>19</v>
      </c>
      <c r="F531" s="259" t="s">
        <v>147</v>
      </c>
      <c r="G531" s="257"/>
      <c r="H531" s="260">
        <v>2</v>
      </c>
      <c r="I531" s="261"/>
      <c r="J531" s="257"/>
      <c r="K531" s="257"/>
      <c r="L531" s="262"/>
      <c r="M531" s="263"/>
      <c r="N531" s="264"/>
      <c r="O531" s="264"/>
      <c r="P531" s="264"/>
      <c r="Q531" s="264"/>
      <c r="R531" s="264"/>
      <c r="S531" s="264"/>
      <c r="T531" s="265"/>
      <c r="U531" s="15"/>
      <c r="V531" s="15"/>
      <c r="W531" s="15"/>
      <c r="X531" s="15"/>
      <c r="Y531" s="15"/>
      <c r="Z531" s="15"/>
      <c r="AA531" s="15"/>
      <c r="AB531" s="15"/>
      <c r="AC531" s="15"/>
      <c r="AD531" s="15"/>
      <c r="AE531" s="15"/>
      <c r="AT531" s="266" t="s">
        <v>145</v>
      </c>
      <c r="AU531" s="266" t="s">
        <v>82</v>
      </c>
      <c r="AV531" s="15" t="s">
        <v>143</v>
      </c>
      <c r="AW531" s="15" t="s">
        <v>33</v>
      </c>
      <c r="AX531" s="15" t="s">
        <v>80</v>
      </c>
      <c r="AY531" s="266" t="s">
        <v>135</v>
      </c>
    </row>
    <row r="532" spans="1:65" s="2" customFormat="1" ht="16.5" customHeight="1">
      <c r="A532" s="40"/>
      <c r="B532" s="41"/>
      <c r="C532" s="221" t="s">
        <v>725</v>
      </c>
      <c r="D532" s="221" t="s">
        <v>138</v>
      </c>
      <c r="E532" s="222" t="s">
        <v>726</v>
      </c>
      <c r="F532" s="223" t="s">
        <v>727</v>
      </c>
      <c r="G532" s="224" t="s">
        <v>434</v>
      </c>
      <c r="H532" s="225">
        <v>2</v>
      </c>
      <c r="I532" s="226"/>
      <c r="J532" s="227">
        <f>ROUND(I532*H532,2)</f>
        <v>0</v>
      </c>
      <c r="K532" s="223" t="s">
        <v>142</v>
      </c>
      <c r="L532" s="46"/>
      <c r="M532" s="228" t="s">
        <v>19</v>
      </c>
      <c r="N532" s="229" t="s">
        <v>43</v>
      </c>
      <c r="O532" s="86"/>
      <c r="P532" s="230">
        <f>O532*H532</f>
        <v>0</v>
      </c>
      <c r="Q532" s="230">
        <v>0.0842</v>
      </c>
      <c r="R532" s="230">
        <f>Q532*H532</f>
        <v>0.1684</v>
      </c>
      <c r="S532" s="230">
        <v>0</v>
      </c>
      <c r="T532" s="231">
        <f>S532*H532</f>
        <v>0</v>
      </c>
      <c r="U532" s="40"/>
      <c r="V532" s="40"/>
      <c r="W532" s="40"/>
      <c r="X532" s="40"/>
      <c r="Y532" s="40"/>
      <c r="Z532" s="40"/>
      <c r="AA532" s="40"/>
      <c r="AB532" s="40"/>
      <c r="AC532" s="40"/>
      <c r="AD532" s="40"/>
      <c r="AE532" s="40"/>
      <c r="AR532" s="232" t="s">
        <v>199</v>
      </c>
      <c r="AT532" s="232" t="s">
        <v>138</v>
      </c>
      <c r="AU532" s="232" t="s">
        <v>82</v>
      </c>
      <c r="AY532" s="19" t="s">
        <v>135</v>
      </c>
      <c r="BE532" s="233">
        <f>IF(N532="základní",J532,0)</f>
        <v>0</v>
      </c>
      <c r="BF532" s="233">
        <f>IF(N532="snížená",J532,0)</f>
        <v>0</v>
      </c>
      <c r="BG532" s="233">
        <f>IF(N532="zákl. přenesená",J532,0)</f>
        <v>0</v>
      </c>
      <c r="BH532" s="233">
        <f>IF(N532="sníž. přenesená",J532,0)</f>
        <v>0</v>
      </c>
      <c r="BI532" s="233">
        <f>IF(N532="nulová",J532,0)</f>
        <v>0</v>
      </c>
      <c r="BJ532" s="19" t="s">
        <v>80</v>
      </c>
      <c r="BK532" s="233">
        <f>ROUND(I532*H532,2)</f>
        <v>0</v>
      </c>
      <c r="BL532" s="19" t="s">
        <v>199</v>
      </c>
      <c r="BM532" s="232" t="s">
        <v>728</v>
      </c>
    </row>
    <row r="533" spans="1:51" s="13" customFormat="1" ht="12">
      <c r="A533" s="13"/>
      <c r="B533" s="234"/>
      <c r="C533" s="235"/>
      <c r="D533" s="236" t="s">
        <v>145</v>
      </c>
      <c r="E533" s="237" t="s">
        <v>19</v>
      </c>
      <c r="F533" s="238" t="s">
        <v>146</v>
      </c>
      <c r="G533" s="235"/>
      <c r="H533" s="237" t="s">
        <v>19</v>
      </c>
      <c r="I533" s="239"/>
      <c r="J533" s="235"/>
      <c r="K533" s="235"/>
      <c r="L533" s="240"/>
      <c r="M533" s="241"/>
      <c r="N533" s="242"/>
      <c r="O533" s="242"/>
      <c r="P533" s="242"/>
      <c r="Q533" s="242"/>
      <c r="R533" s="242"/>
      <c r="S533" s="242"/>
      <c r="T533" s="243"/>
      <c r="U533" s="13"/>
      <c r="V533" s="13"/>
      <c r="W533" s="13"/>
      <c r="X533" s="13"/>
      <c r="Y533" s="13"/>
      <c r="Z533" s="13"/>
      <c r="AA533" s="13"/>
      <c r="AB533" s="13"/>
      <c r="AC533" s="13"/>
      <c r="AD533" s="13"/>
      <c r="AE533" s="13"/>
      <c r="AT533" s="244" t="s">
        <v>145</v>
      </c>
      <c r="AU533" s="244" t="s">
        <v>82</v>
      </c>
      <c r="AV533" s="13" t="s">
        <v>80</v>
      </c>
      <c r="AW533" s="13" t="s">
        <v>33</v>
      </c>
      <c r="AX533" s="13" t="s">
        <v>72</v>
      </c>
      <c r="AY533" s="244" t="s">
        <v>135</v>
      </c>
    </row>
    <row r="534" spans="1:51" s="14" customFormat="1" ht="12">
      <c r="A534" s="14"/>
      <c r="B534" s="245"/>
      <c r="C534" s="246"/>
      <c r="D534" s="236" t="s">
        <v>145</v>
      </c>
      <c r="E534" s="247" t="s">
        <v>19</v>
      </c>
      <c r="F534" s="248" t="s">
        <v>82</v>
      </c>
      <c r="G534" s="246"/>
      <c r="H534" s="249">
        <v>2</v>
      </c>
      <c r="I534" s="250"/>
      <c r="J534" s="246"/>
      <c r="K534" s="246"/>
      <c r="L534" s="251"/>
      <c r="M534" s="252"/>
      <c r="N534" s="253"/>
      <c r="O534" s="253"/>
      <c r="P534" s="253"/>
      <c r="Q534" s="253"/>
      <c r="R534" s="253"/>
      <c r="S534" s="253"/>
      <c r="T534" s="254"/>
      <c r="U534" s="14"/>
      <c r="V534" s="14"/>
      <c r="W534" s="14"/>
      <c r="X534" s="14"/>
      <c r="Y534" s="14"/>
      <c r="Z534" s="14"/>
      <c r="AA534" s="14"/>
      <c r="AB534" s="14"/>
      <c r="AC534" s="14"/>
      <c r="AD534" s="14"/>
      <c r="AE534" s="14"/>
      <c r="AT534" s="255" t="s">
        <v>145</v>
      </c>
      <c r="AU534" s="255" t="s">
        <v>82</v>
      </c>
      <c r="AV534" s="14" t="s">
        <v>82</v>
      </c>
      <c r="AW534" s="14" t="s">
        <v>33</v>
      </c>
      <c r="AX534" s="14" t="s">
        <v>72</v>
      </c>
      <c r="AY534" s="255" t="s">
        <v>135</v>
      </c>
    </row>
    <row r="535" spans="1:51" s="15" customFormat="1" ht="12">
      <c r="A535" s="15"/>
      <c r="B535" s="256"/>
      <c r="C535" s="257"/>
      <c r="D535" s="236" t="s">
        <v>145</v>
      </c>
      <c r="E535" s="258" t="s">
        <v>19</v>
      </c>
      <c r="F535" s="259" t="s">
        <v>147</v>
      </c>
      <c r="G535" s="257"/>
      <c r="H535" s="260">
        <v>2</v>
      </c>
      <c r="I535" s="261"/>
      <c r="J535" s="257"/>
      <c r="K535" s="257"/>
      <c r="L535" s="262"/>
      <c r="M535" s="263"/>
      <c r="N535" s="264"/>
      <c r="O535" s="264"/>
      <c r="P535" s="264"/>
      <c r="Q535" s="264"/>
      <c r="R535" s="264"/>
      <c r="S535" s="264"/>
      <c r="T535" s="265"/>
      <c r="U535" s="15"/>
      <c r="V535" s="15"/>
      <c r="W535" s="15"/>
      <c r="X535" s="15"/>
      <c r="Y535" s="15"/>
      <c r="Z535" s="15"/>
      <c r="AA535" s="15"/>
      <c r="AB535" s="15"/>
      <c r="AC535" s="15"/>
      <c r="AD535" s="15"/>
      <c r="AE535" s="15"/>
      <c r="AT535" s="266" t="s">
        <v>145</v>
      </c>
      <c r="AU535" s="266" t="s">
        <v>82</v>
      </c>
      <c r="AV535" s="15" t="s">
        <v>143</v>
      </c>
      <c r="AW535" s="15" t="s">
        <v>33</v>
      </c>
      <c r="AX535" s="15" t="s">
        <v>80</v>
      </c>
      <c r="AY535" s="266" t="s">
        <v>135</v>
      </c>
    </row>
    <row r="536" spans="1:65" s="2" customFormat="1" ht="135" customHeight="1">
      <c r="A536" s="40"/>
      <c r="B536" s="41"/>
      <c r="C536" s="221" t="s">
        <v>729</v>
      </c>
      <c r="D536" s="221" t="s">
        <v>138</v>
      </c>
      <c r="E536" s="222" t="s">
        <v>730</v>
      </c>
      <c r="F536" s="223" t="s">
        <v>731</v>
      </c>
      <c r="G536" s="224" t="s">
        <v>141</v>
      </c>
      <c r="H536" s="225">
        <v>4</v>
      </c>
      <c r="I536" s="226"/>
      <c r="J536" s="227">
        <f>ROUND(I536*H536,2)</f>
        <v>0</v>
      </c>
      <c r="K536" s="223" t="s">
        <v>270</v>
      </c>
      <c r="L536" s="46"/>
      <c r="M536" s="228" t="s">
        <v>19</v>
      </c>
      <c r="N536" s="229" t="s">
        <v>43</v>
      </c>
      <c r="O536" s="86"/>
      <c r="P536" s="230">
        <f>O536*H536</f>
        <v>0</v>
      </c>
      <c r="Q536" s="230">
        <v>0.015</v>
      </c>
      <c r="R536" s="230">
        <f>Q536*H536</f>
        <v>0.06</v>
      </c>
      <c r="S536" s="230">
        <v>0</v>
      </c>
      <c r="T536" s="231">
        <f>S536*H536</f>
        <v>0</v>
      </c>
      <c r="U536" s="40"/>
      <c r="V536" s="40"/>
      <c r="W536" s="40"/>
      <c r="X536" s="40"/>
      <c r="Y536" s="40"/>
      <c r="Z536" s="40"/>
      <c r="AA536" s="40"/>
      <c r="AB536" s="40"/>
      <c r="AC536" s="40"/>
      <c r="AD536" s="40"/>
      <c r="AE536" s="40"/>
      <c r="AR536" s="232" t="s">
        <v>199</v>
      </c>
      <c r="AT536" s="232" t="s">
        <v>138</v>
      </c>
      <c r="AU536" s="232" t="s">
        <v>82</v>
      </c>
      <c r="AY536" s="19" t="s">
        <v>135</v>
      </c>
      <c r="BE536" s="233">
        <f>IF(N536="základní",J536,0)</f>
        <v>0</v>
      </c>
      <c r="BF536" s="233">
        <f>IF(N536="snížená",J536,0)</f>
        <v>0</v>
      </c>
      <c r="BG536" s="233">
        <f>IF(N536="zákl. přenesená",J536,0)</f>
        <v>0</v>
      </c>
      <c r="BH536" s="233">
        <f>IF(N536="sníž. přenesená",J536,0)</f>
        <v>0</v>
      </c>
      <c r="BI536" s="233">
        <f>IF(N536="nulová",J536,0)</f>
        <v>0</v>
      </c>
      <c r="BJ536" s="19" t="s">
        <v>80</v>
      </c>
      <c r="BK536" s="233">
        <f>ROUND(I536*H536,2)</f>
        <v>0</v>
      </c>
      <c r="BL536" s="19" t="s">
        <v>199</v>
      </c>
      <c r="BM536" s="232" t="s">
        <v>732</v>
      </c>
    </row>
    <row r="537" spans="1:51" s="13" customFormat="1" ht="12">
      <c r="A537" s="13"/>
      <c r="B537" s="234"/>
      <c r="C537" s="235"/>
      <c r="D537" s="236" t="s">
        <v>145</v>
      </c>
      <c r="E537" s="237" t="s">
        <v>19</v>
      </c>
      <c r="F537" s="238" t="s">
        <v>146</v>
      </c>
      <c r="G537" s="235"/>
      <c r="H537" s="237" t="s">
        <v>19</v>
      </c>
      <c r="I537" s="239"/>
      <c r="J537" s="235"/>
      <c r="K537" s="235"/>
      <c r="L537" s="240"/>
      <c r="M537" s="241"/>
      <c r="N537" s="242"/>
      <c r="O537" s="242"/>
      <c r="P537" s="242"/>
      <c r="Q537" s="242"/>
      <c r="R537" s="242"/>
      <c r="S537" s="242"/>
      <c r="T537" s="243"/>
      <c r="U537" s="13"/>
      <c r="V537" s="13"/>
      <c r="W537" s="13"/>
      <c r="X537" s="13"/>
      <c r="Y537" s="13"/>
      <c r="Z537" s="13"/>
      <c r="AA537" s="13"/>
      <c r="AB537" s="13"/>
      <c r="AC537" s="13"/>
      <c r="AD537" s="13"/>
      <c r="AE537" s="13"/>
      <c r="AT537" s="244" t="s">
        <v>145</v>
      </c>
      <c r="AU537" s="244" t="s">
        <v>82</v>
      </c>
      <c r="AV537" s="13" t="s">
        <v>80</v>
      </c>
      <c r="AW537" s="13" t="s">
        <v>33</v>
      </c>
      <c r="AX537" s="13" t="s">
        <v>72</v>
      </c>
      <c r="AY537" s="244" t="s">
        <v>135</v>
      </c>
    </row>
    <row r="538" spans="1:51" s="14" customFormat="1" ht="12">
      <c r="A538" s="14"/>
      <c r="B538" s="245"/>
      <c r="C538" s="246"/>
      <c r="D538" s="236" t="s">
        <v>145</v>
      </c>
      <c r="E538" s="247" t="s">
        <v>19</v>
      </c>
      <c r="F538" s="248" t="s">
        <v>143</v>
      </c>
      <c r="G538" s="246"/>
      <c r="H538" s="249">
        <v>4</v>
      </c>
      <c r="I538" s="250"/>
      <c r="J538" s="246"/>
      <c r="K538" s="246"/>
      <c r="L538" s="251"/>
      <c r="M538" s="252"/>
      <c r="N538" s="253"/>
      <c r="O538" s="253"/>
      <c r="P538" s="253"/>
      <c r="Q538" s="253"/>
      <c r="R538" s="253"/>
      <c r="S538" s="253"/>
      <c r="T538" s="254"/>
      <c r="U538" s="14"/>
      <c r="V538" s="14"/>
      <c r="W538" s="14"/>
      <c r="X538" s="14"/>
      <c r="Y538" s="14"/>
      <c r="Z538" s="14"/>
      <c r="AA538" s="14"/>
      <c r="AB538" s="14"/>
      <c r="AC538" s="14"/>
      <c r="AD538" s="14"/>
      <c r="AE538" s="14"/>
      <c r="AT538" s="255" t="s">
        <v>145</v>
      </c>
      <c r="AU538" s="255" t="s">
        <v>82</v>
      </c>
      <c r="AV538" s="14" t="s">
        <v>82</v>
      </c>
      <c r="AW538" s="14" t="s">
        <v>33</v>
      </c>
      <c r="AX538" s="14" t="s">
        <v>72</v>
      </c>
      <c r="AY538" s="255" t="s">
        <v>135</v>
      </c>
    </row>
    <row r="539" spans="1:51" s="15" customFormat="1" ht="12">
      <c r="A539" s="15"/>
      <c r="B539" s="256"/>
      <c r="C539" s="257"/>
      <c r="D539" s="236" t="s">
        <v>145</v>
      </c>
      <c r="E539" s="258" t="s">
        <v>19</v>
      </c>
      <c r="F539" s="259" t="s">
        <v>147</v>
      </c>
      <c r="G539" s="257"/>
      <c r="H539" s="260">
        <v>4</v>
      </c>
      <c r="I539" s="261"/>
      <c r="J539" s="257"/>
      <c r="K539" s="257"/>
      <c r="L539" s="262"/>
      <c r="M539" s="263"/>
      <c r="N539" s="264"/>
      <c r="O539" s="264"/>
      <c r="P539" s="264"/>
      <c r="Q539" s="264"/>
      <c r="R539" s="264"/>
      <c r="S539" s="264"/>
      <c r="T539" s="265"/>
      <c r="U539" s="15"/>
      <c r="V539" s="15"/>
      <c r="W539" s="15"/>
      <c r="X539" s="15"/>
      <c r="Y539" s="15"/>
      <c r="Z539" s="15"/>
      <c r="AA539" s="15"/>
      <c r="AB539" s="15"/>
      <c r="AC539" s="15"/>
      <c r="AD539" s="15"/>
      <c r="AE539" s="15"/>
      <c r="AT539" s="266" t="s">
        <v>145</v>
      </c>
      <c r="AU539" s="266" t="s">
        <v>82</v>
      </c>
      <c r="AV539" s="15" t="s">
        <v>143</v>
      </c>
      <c r="AW539" s="15" t="s">
        <v>33</v>
      </c>
      <c r="AX539" s="15" t="s">
        <v>80</v>
      </c>
      <c r="AY539" s="266" t="s">
        <v>135</v>
      </c>
    </row>
    <row r="540" spans="1:65" s="2" customFormat="1" ht="16.5" customHeight="1">
      <c r="A540" s="40"/>
      <c r="B540" s="41"/>
      <c r="C540" s="221" t="s">
        <v>733</v>
      </c>
      <c r="D540" s="221" t="s">
        <v>138</v>
      </c>
      <c r="E540" s="222" t="s">
        <v>734</v>
      </c>
      <c r="F540" s="223" t="s">
        <v>735</v>
      </c>
      <c r="G540" s="224" t="s">
        <v>434</v>
      </c>
      <c r="H540" s="225">
        <v>1</v>
      </c>
      <c r="I540" s="226"/>
      <c r="J540" s="227">
        <f>ROUND(I540*H540,2)</f>
        <v>0</v>
      </c>
      <c r="K540" s="223" t="s">
        <v>142</v>
      </c>
      <c r="L540" s="46"/>
      <c r="M540" s="228" t="s">
        <v>19</v>
      </c>
      <c r="N540" s="229" t="s">
        <v>43</v>
      </c>
      <c r="O540" s="86"/>
      <c r="P540" s="230">
        <f>O540*H540</f>
        <v>0</v>
      </c>
      <c r="Q540" s="230">
        <v>0.00628</v>
      </c>
      <c r="R540" s="230">
        <f>Q540*H540</f>
        <v>0.00628</v>
      </c>
      <c r="S540" s="230">
        <v>0</v>
      </c>
      <c r="T540" s="231">
        <f>S540*H540</f>
        <v>0</v>
      </c>
      <c r="U540" s="40"/>
      <c r="V540" s="40"/>
      <c r="W540" s="40"/>
      <c r="X540" s="40"/>
      <c r="Y540" s="40"/>
      <c r="Z540" s="40"/>
      <c r="AA540" s="40"/>
      <c r="AB540" s="40"/>
      <c r="AC540" s="40"/>
      <c r="AD540" s="40"/>
      <c r="AE540" s="40"/>
      <c r="AR540" s="232" t="s">
        <v>199</v>
      </c>
      <c r="AT540" s="232" t="s">
        <v>138</v>
      </c>
      <c r="AU540" s="232" t="s">
        <v>82</v>
      </c>
      <c r="AY540" s="19" t="s">
        <v>135</v>
      </c>
      <c r="BE540" s="233">
        <f>IF(N540="základní",J540,0)</f>
        <v>0</v>
      </c>
      <c r="BF540" s="233">
        <f>IF(N540="snížená",J540,0)</f>
        <v>0</v>
      </c>
      <c r="BG540" s="233">
        <f>IF(N540="zákl. přenesená",J540,0)</f>
        <v>0</v>
      </c>
      <c r="BH540" s="233">
        <f>IF(N540="sníž. přenesená",J540,0)</f>
        <v>0</v>
      </c>
      <c r="BI540" s="233">
        <f>IF(N540="nulová",J540,0)</f>
        <v>0</v>
      </c>
      <c r="BJ540" s="19" t="s">
        <v>80</v>
      </c>
      <c r="BK540" s="233">
        <f>ROUND(I540*H540,2)</f>
        <v>0</v>
      </c>
      <c r="BL540" s="19" t="s">
        <v>199</v>
      </c>
      <c r="BM540" s="232" t="s">
        <v>736</v>
      </c>
    </row>
    <row r="541" spans="1:51" s="13" customFormat="1" ht="12">
      <c r="A541" s="13"/>
      <c r="B541" s="234"/>
      <c r="C541" s="235"/>
      <c r="D541" s="236" t="s">
        <v>145</v>
      </c>
      <c r="E541" s="237" t="s">
        <v>19</v>
      </c>
      <c r="F541" s="238" t="s">
        <v>146</v>
      </c>
      <c r="G541" s="235"/>
      <c r="H541" s="237" t="s">
        <v>19</v>
      </c>
      <c r="I541" s="239"/>
      <c r="J541" s="235"/>
      <c r="K541" s="235"/>
      <c r="L541" s="240"/>
      <c r="M541" s="241"/>
      <c r="N541" s="242"/>
      <c r="O541" s="242"/>
      <c r="P541" s="242"/>
      <c r="Q541" s="242"/>
      <c r="R541" s="242"/>
      <c r="S541" s="242"/>
      <c r="T541" s="243"/>
      <c r="U541" s="13"/>
      <c r="V541" s="13"/>
      <c r="W541" s="13"/>
      <c r="X541" s="13"/>
      <c r="Y541" s="13"/>
      <c r="Z541" s="13"/>
      <c r="AA541" s="13"/>
      <c r="AB541" s="13"/>
      <c r="AC541" s="13"/>
      <c r="AD541" s="13"/>
      <c r="AE541" s="13"/>
      <c r="AT541" s="244" t="s">
        <v>145</v>
      </c>
      <c r="AU541" s="244" t="s">
        <v>82</v>
      </c>
      <c r="AV541" s="13" t="s">
        <v>80</v>
      </c>
      <c r="AW541" s="13" t="s">
        <v>33</v>
      </c>
      <c r="AX541" s="13" t="s">
        <v>72</v>
      </c>
      <c r="AY541" s="244" t="s">
        <v>135</v>
      </c>
    </row>
    <row r="542" spans="1:51" s="14" customFormat="1" ht="12">
      <c r="A542" s="14"/>
      <c r="B542" s="245"/>
      <c r="C542" s="246"/>
      <c r="D542" s="236" t="s">
        <v>145</v>
      </c>
      <c r="E542" s="247" t="s">
        <v>19</v>
      </c>
      <c r="F542" s="248" t="s">
        <v>80</v>
      </c>
      <c r="G542" s="246"/>
      <c r="H542" s="249">
        <v>1</v>
      </c>
      <c r="I542" s="250"/>
      <c r="J542" s="246"/>
      <c r="K542" s="246"/>
      <c r="L542" s="251"/>
      <c r="M542" s="252"/>
      <c r="N542" s="253"/>
      <c r="O542" s="253"/>
      <c r="P542" s="253"/>
      <c r="Q542" s="253"/>
      <c r="R542" s="253"/>
      <c r="S542" s="253"/>
      <c r="T542" s="254"/>
      <c r="U542" s="14"/>
      <c r="V542" s="14"/>
      <c r="W542" s="14"/>
      <c r="X542" s="14"/>
      <c r="Y542" s="14"/>
      <c r="Z542" s="14"/>
      <c r="AA542" s="14"/>
      <c r="AB542" s="14"/>
      <c r="AC542" s="14"/>
      <c r="AD542" s="14"/>
      <c r="AE542" s="14"/>
      <c r="AT542" s="255" t="s">
        <v>145</v>
      </c>
      <c r="AU542" s="255" t="s">
        <v>82</v>
      </c>
      <c r="AV542" s="14" t="s">
        <v>82</v>
      </c>
      <c r="AW542" s="14" t="s">
        <v>33</v>
      </c>
      <c r="AX542" s="14" t="s">
        <v>72</v>
      </c>
      <c r="AY542" s="255" t="s">
        <v>135</v>
      </c>
    </row>
    <row r="543" spans="1:51" s="15" customFormat="1" ht="12">
      <c r="A543" s="15"/>
      <c r="B543" s="256"/>
      <c r="C543" s="257"/>
      <c r="D543" s="236" t="s">
        <v>145</v>
      </c>
      <c r="E543" s="258" t="s">
        <v>19</v>
      </c>
      <c r="F543" s="259" t="s">
        <v>147</v>
      </c>
      <c r="G543" s="257"/>
      <c r="H543" s="260">
        <v>1</v>
      </c>
      <c r="I543" s="261"/>
      <c r="J543" s="257"/>
      <c r="K543" s="257"/>
      <c r="L543" s="262"/>
      <c r="M543" s="263"/>
      <c r="N543" s="264"/>
      <c r="O543" s="264"/>
      <c r="P543" s="264"/>
      <c r="Q543" s="264"/>
      <c r="R543" s="264"/>
      <c r="S543" s="264"/>
      <c r="T543" s="265"/>
      <c r="U543" s="15"/>
      <c r="V543" s="15"/>
      <c r="W543" s="15"/>
      <c r="X543" s="15"/>
      <c r="Y543" s="15"/>
      <c r="Z543" s="15"/>
      <c r="AA543" s="15"/>
      <c r="AB543" s="15"/>
      <c r="AC543" s="15"/>
      <c r="AD543" s="15"/>
      <c r="AE543" s="15"/>
      <c r="AT543" s="266" t="s">
        <v>145</v>
      </c>
      <c r="AU543" s="266" t="s">
        <v>82</v>
      </c>
      <c r="AV543" s="15" t="s">
        <v>143</v>
      </c>
      <c r="AW543" s="15" t="s">
        <v>33</v>
      </c>
      <c r="AX543" s="15" t="s">
        <v>80</v>
      </c>
      <c r="AY543" s="266" t="s">
        <v>135</v>
      </c>
    </row>
    <row r="544" spans="1:65" s="2" customFormat="1" ht="16.5" customHeight="1">
      <c r="A544" s="40"/>
      <c r="B544" s="41"/>
      <c r="C544" s="221" t="s">
        <v>737</v>
      </c>
      <c r="D544" s="221" t="s">
        <v>138</v>
      </c>
      <c r="E544" s="222" t="s">
        <v>738</v>
      </c>
      <c r="F544" s="223" t="s">
        <v>739</v>
      </c>
      <c r="G544" s="224" t="s">
        <v>434</v>
      </c>
      <c r="H544" s="225">
        <v>2</v>
      </c>
      <c r="I544" s="226"/>
      <c r="J544" s="227">
        <f>ROUND(I544*H544,2)</f>
        <v>0</v>
      </c>
      <c r="K544" s="223" t="s">
        <v>142</v>
      </c>
      <c r="L544" s="46"/>
      <c r="M544" s="228" t="s">
        <v>19</v>
      </c>
      <c r="N544" s="229" t="s">
        <v>43</v>
      </c>
      <c r="O544" s="86"/>
      <c r="P544" s="230">
        <f>O544*H544</f>
        <v>0</v>
      </c>
      <c r="Q544" s="230">
        <v>0.01367</v>
      </c>
      <c r="R544" s="230">
        <f>Q544*H544</f>
        <v>0.02734</v>
      </c>
      <c r="S544" s="230">
        <v>0</v>
      </c>
      <c r="T544" s="231">
        <f>S544*H544</f>
        <v>0</v>
      </c>
      <c r="U544" s="40"/>
      <c r="V544" s="40"/>
      <c r="W544" s="40"/>
      <c r="X544" s="40"/>
      <c r="Y544" s="40"/>
      <c r="Z544" s="40"/>
      <c r="AA544" s="40"/>
      <c r="AB544" s="40"/>
      <c r="AC544" s="40"/>
      <c r="AD544" s="40"/>
      <c r="AE544" s="40"/>
      <c r="AR544" s="232" t="s">
        <v>199</v>
      </c>
      <c r="AT544" s="232" t="s">
        <v>138</v>
      </c>
      <c r="AU544" s="232" t="s">
        <v>82</v>
      </c>
      <c r="AY544" s="19" t="s">
        <v>135</v>
      </c>
      <c r="BE544" s="233">
        <f>IF(N544="základní",J544,0)</f>
        <v>0</v>
      </c>
      <c r="BF544" s="233">
        <f>IF(N544="snížená",J544,0)</f>
        <v>0</v>
      </c>
      <c r="BG544" s="233">
        <f>IF(N544="zákl. přenesená",J544,0)</f>
        <v>0</v>
      </c>
      <c r="BH544" s="233">
        <f>IF(N544="sníž. přenesená",J544,0)</f>
        <v>0</v>
      </c>
      <c r="BI544" s="233">
        <f>IF(N544="nulová",J544,0)</f>
        <v>0</v>
      </c>
      <c r="BJ544" s="19" t="s">
        <v>80</v>
      </c>
      <c r="BK544" s="233">
        <f>ROUND(I544*H544,2)</f>
        <v>0</v>
      </c>
      <c r="BL544" s="19" t="s">
        <v>199</v>
      </c>
      <c r="BM544" s="232" t="s">
        <v>740</v>
      </c>
    </row>
    <row r="545" spans="1:51" s="13" customFormat="1" ht="12">
      <c r="A545" s="13"/>
      <c r="B545" s="234"/>
      <c r="C545" s="235"/>
      <c r="D545" s="236" t="s">
        <v>145</v>
      </c>
      <c r="E545" s="237" t="s">
        <v>19</v>
      </c>
      <c r="F545" s="238" t="s">
        <v>146</v>
      </c>
      <c r="G545" s="235"/>
      <c r="H545" s="237" t="s">
        <v>19</v>
      </c>
      <c r="I545" s="239"/>
      <c r="J545" s="235"/>
      <c r="K545" s="235"/>
      <c r="L545" s="240"/>
      <c r="M545" s="241"/>
      <c r="N545" s="242"/>
      <c r="O545" s="242"/>
      <c r="P545" s="242"/>
      <c r="Q545" s="242"/>
      <c r="R545" s="242"/>
      <c r="S545" s="242"/>
      <c r="T545" s="243"/>
      <c r="U545" s="13"/>
      <c r="V545" s="13"/>
      <c r="W545" s="13"/>
      <c r="X545" s="13"/>
      <c r="Y545" s="13"/>
      <c r="Z545" s="13"/>
      <c r="AA545" s="13"/>
      <c r="AB545" s="13"/>
      <c r="AC545" s="13"/>
      <c r="AD545" s="13"/>
      <c r="AE545" s="13"/>
      <c r="AT545" s="244" t="s">
        <v>145</v>
      </c>
      <c r="AU545" s="244" t="s">
        <v>82</v>
      </c>
      <c r="AV545" s="13" t="s">
        <v>80</v>
      </c>
      <c r="AW545" s="13" t="s">
        <v>33</v>
      </c>
      <c r="AX545" s="13" t="s">
        <v>72</v>
      </c>
      <c r="AY545" s="244" t="s">
        <v>135</v>
      </c>
    </row>
    <row r="546" spans="1:51" s="14" customFormat="1" ht="12">
      <c r="A546" s="14"/>
      <c r="B546" s="245"/>
      <c r="C546" s="246"/>
      <c r="D546" s="236" t="s">
        <v>145</v>
      </c>
      <c r="E546" s="247" t="s">
        <v>19</v>
      </c>
      <c r="F546" s="248" t="s">
        <v>82</v>
      </c>
      <c r="G546" s="246"/>
      <c r="H546" s="249">
        <v>2</v>
      </c>
      <c r="I546" s="250"/>
      <c r="J546" s="246"/>
      <c r="K546" s="246"/>
      <c r="L546" s="251"/>
      <c r="M546" s="252"/>
      <c r="N546" s="253"/>
      <c r="O546" s="253"/>
      <c r="P546" s="253"/>
      <c r="Q546" s="253"/>
      <c r="R546" s="253"/>
      <c r="S546" s="253"/>
      <c r="T546" s="254"/>
      <c r="U546" s="14"/>
      <c r="V546" s="14"/>
      <c r="W546" s="14"/>
      <c r="X546" s="14"/>
      <c r="Y546" s="14"/>
      <c r="Z546" s="14"/>
      <c r="AA546" s="14"/>
      <c r="AB546" s="14"/>
      <c r="AC546" s="14"/>
      <c r="AD546" s="14"/>
      <c r="AE546" s="14"/>
      <c r="AT546" s="255" t="s">
        <v>145</v>
      </c>
      <c r="AU546" s="255" t="s">
        <v>82</v>
      </c>
      <c r="AV546" s="14" t="s">
        <v>82</v>
      </c>
      <c r="AW546" s="14" t="s">
        <v>33</v>
      </c>
      <c r="AX546" s="14" t="s">
        <v>72</v>
      </c>
      <c r="AY546" s="255" t="s">
        <v>135</v>
      </c>
    </row>
    <row r="547" spans="1:51" s="15" customFormat="1" ht="12">
      <c r="A547" s="15"/>
      <c r="B547" s="256"/>
      <c r="C547" s="257"/>
      <c r="D547" s="236" t="s">
        <v>145</v>
      </c>
      <c r="E547" s="258" t="s">
        <v>19</v>
      </c>
      <c r="F547" s="259" t="s">
        <v>147</v>
      </c>
      <c r="G547" s="257"/>
      <c r="H547" s="260">
        <v>2</v>
      </c>
      <c r="I547" s="261"/>
      <c r="J547" s="257"/>
      <c r="K547" s="257"/>
      <c r="L547" s="262"/>
      <c r="M547" s="263"/>
      <c r="N547" s="264"/>
      <c r="O547" s="264"/>
      <c r="P547" s="264"/>
      <c r="Q547" s="264"/>
      <c r="R547" s="264"/>
      <c r="S547" s="264"/>
      <c r="T547" s="265"/>
      <c r="U547" s="15"/>
      <c r="V547" s="15"/>
      <c r="W547" s="15"/>
      <c r="X547" s="15"/>
      <c r="Y547" s="15"/>
      <c r="Z547" s="15"/>
      <c r="AA547" s="15"/>
      <c r="AB547" s="15"/>
      <c r="AC547" s="15"/>
      <c r="AD547" s="15"/>
      <c r="AE547" s="15"/>
      <c r="AT547" s="266" t="s">
        <v>145</v>
      </c>
      <c r="AU547" s="266" t="s">
        <v>82</v>
      </c>
      <c r="AV547" s="15" t="s">
        <v>143</v>
      </c>
      <c r="AW547" s="15" t="s">
        <v>33</v>
      </c>
      <c r="AX547" s="15" t="s">
        <v>80</v>
      </c>
      <c r="AY547" s="266" t="s">
        <v>135</v>
      </c>
    </row>
    <row r="548" spans="1:65" s="2" customFormat="1" ht="16.5" customHeight="1">
      <c r="A548" s="40"/>
      <c r="B548" s="41"/>
      <c r="C548" s="221" t="s">
        <v>741</v>
      </c>
      <c r="D548" s="221" t="s">
        <v>138</v>
      </c>
      <c r="E548" s="222" t="s">
        <v>742</v>
      </c>
      <c r="F548" s="223" t="s">
        <v>743</v>
      </c>
      <c r="G548" s="224" t="s">
        <v>434</v>
      </c>
      <c r="H548" s="225">
        <v>2</v>
      </c>
      <c r="I548" s="226"/>
      <c r="J548" s="227">
        <f>ROUND(I548*H548,2)</f>
        <v>0</v>
      </c>
      <c r="K548" s="223" t="s">
        <v>142</v>
      </c>
      <c r="L548" s="46"/>
      <c r="M548" s="228" t="s">
        <v>19</v>
      </c>
      <c r="N548" s="229" t="s">
        <v>43</v>
      </c>
      <c r="O548" s="86"/>
      <c r="P548" s="230">
        <f>O548*H548</f>
        <v>0</v>
      </c>
      <c r="Q548" s="230">
        <v>0.00617</v>
      </c>
      <c r="R548" s="230">
        <f>Q548*H548</f>
        <v>0.01234</v>
      </c>
      <c r="S548" s="230">
        <v>0</v>
      </c>
      <c r="T548" s="231">
        <f>S548*H548</f>
        <v>0</v>
      </c>
      <c r="U548" s="40"/>
      <c r="V548" s="40"/>
      <c r="W548" s="40"/>
      <c r="X548" s="40"/>
      <c r="Y548" s="40"/>
      <c r="Z548" s="40"/>
      <c r="AA548" s="40"/>
      <c r="AB548" s="40"/>
      <c r="AC548" s="40"/>
      <c r="AD548" s="40"/>
      <c r="AE548" s="40"/>
      <c r="AR548" s="232" t="s">
        <v>199</v>
      </c>
      <c r="AT548" s="232" t="s">
        <v>138</v>
      </c>
      <c r="AU548" s="232" t="s">
        <v>82</v>
      </c>
      <c r="AY548" s="19" t="s">
        <v>135</v>
      </c>
      <c r="BE548" s="233">
        <f>IF(N548="základní",J548,0)</f>
        <v>0</v>
      </c>
      <c r="BF548" s="233">
        <f>IF(N548="snížená",J548,0)</f>
        <v>0</v>
      </c>
      <c r="BG548" s="233">
        <f>IF(N548="zákl. přenesená",J548,0)</f>
        <v>0</v>
      </c>
      <c r="BH548" s="233">
        <f>IF(N548="sníž. přenesená",J548,0)</f>
        <v>0</v>
      </c>
      <c r="BI548" s="233">
        <f>IF(N548="nulová",J548,0)</f>
        <v>0</v>
      </c>
      <c r="BJ548" s="19" t="s">
        <v>80</v>
      </c>
      <c r="BK548" s="233">
        <f>ROUND(I548*H548,2)</f>
        <v>0</v>
      </c>
      <c r="BL548" s="19" t="s">
        <v>199</v>
      </c>
      <c r="BM548" s="232" t="s">
        <v>744</v>
      </c>
    </row>
    <row r="549" spans="1:51" s="13" customFormat="1" ht="12">
      <c r="A549" s="13"/>
      <c r="B549" s="234"/>
      <c r="C549" s="235"/>
      <c r="D549" s="236" t="s">
        <v>145</v>
      </c>
      <c r="E549" s="237" t="s">
        <v>19</v>
      </c>
      <c r="F549" s="238" t="s">
        <v>146</v>
      </c>
      <c r="G549" s="235"/>
      <c r="H549" s="237" t="s">
        <v>19</v>
      </c>
      <c r="I549" s="239"/>
      <c r="J549" s="235"/>
      <c r="K549" s="235"/>
      <c r="L549" s="240"/>
      <c r="M549" s="241"/>
      <c r="N549" s="242"/>
      <c r="O549" s="242"/>
      <c r="P549" s="242"/>
      <c r="Q549" s="242"/>
      <c r="R549" s="242"/>
      <c r="S549" s="242"/>
      <c r="T549" s="243"/>
      <c r="U549" s="13"/>
      <c r="V549" s="13"/>
      <c r="W549" s="13"/>
      <c r="X549" s="13"/>
      <c r="Y549" s="13"/>
      <c r="Z549" s="13"/>
      <c r="AA549" s="13"/>
      <c r="AB549" s="13"/>
      <c r="AC549" s="13"/>
      <c r="AD549" s="13"/>
      <c r="AE549" s="13"/>
      <c r="AT549" s="244" t="s">
        <v>145</v>
      </c>
      <c r="AU549" s="244" t="s">
        <v>82</v>
      </c>
      <c r="AV549" s="13" t="s">
        <v>80</v>
      </c>
      <c r="AW549" s="13" t="s">
        <v>33</v>
      </c>
      <c r="AX549" s="13" t="s">
        <v>72</v>
      </c>
      <c r="AY549" s="244" t="s">
        <v>135</v>
      </c>
    </row>
    <row r="550" spans="1:51" s="14" customFormat="1" ht="12">
      <c r="A550" s="14"/>
      <c r="B550" s="245"/>
      <c r="C550" s="246"/>
      <c r="D550" s="236" t="s">
        <v>145</v>
      </c>
      <c r="E550" s="247" t="s">
        <v>19</v>
      </c>
      <c r="F550" s="248" t="s">
        <v>82</v>
      </c>
      <c r="G550" s="246"/>
      <c r="H550" s="249">
        <v>2</v>
      </c>
      <c r="I550" s="250"/>
      <c r="J550" s="246"/>
      <c r="K550" s="246"/>
      <c r="L550" s="251"/>
      <c r="M550" s="252"/>
      <c r="N550" s="253"/>
      <c r="O550" s="253"/>
      <c r="P550" s="253"/>
      <c r="Q550" s="253"/>
      <c r="R550" s="253"/>
      <c r="S550" s="253"/>
      <c r="T550" s="254"/>
      <c r="U550" s="14"/>
      <c r="V550" s="14"/>
      <c r="W550" s="14"/>
      <c r="X550" s="14"/>
      <c r="Y550" s="14"/>
      <c r="Z550" s="14"/>
      <c r="AA550" s="14"/>
      <c r="AB550" s="14"/>
      <c r="AC550" s="14"/>
      <c r="AD550" s="14"/>
      <c r="AE550" s="14"/>
      <c r="AT550" s="255" t="s">
        <v>145</v>
      </c>
      <c r="AU550" s="255" t="s">
        <v>82</v>
      </c>
      <c r="AV550" s="14" t="s">
        <v>82</v>
      </c>
      <c r="AW550" s="14" t="s">
        <v>33</v>
      </c>
      <c r="AX550" s="14" t="s">
        <v>72</v>
      </c>
      <c r="AY550" s="255" t="s">
        <v>135</v>
      </c>
    </row>
    <row r="551" spans="1:51" s="15" customFormat="1" ht="12">
      <c r="A551" s="15"/>
      <c r="B551" s="256"/>
      <c r="C551" s="257"/>
      <c r="D551" s="236" t="s">
        <v>145</v>
      </c>
      <c r="E551" s="258" t="s">
        <v>19</v>
      </c>
      <c r="F551" s="259" t="s">
        <v>147</v>
      </c>
      <c r="G551" s="257"/>
      <c r="H551" s="260">
        <v>2</v>
      </c>
      <c r="I551" s="261"/>
      <c r="J551" s="257"/>
      <c r="K551" s="257"/>
      <c r="L551" s="262"/>
      <c r="M551" s="263"/>
      <c r="N551" s="264"/>
      <c r="O551" s="264"/>
      <c r="P551" s="264"/>
      <c r="Q551" s="264"/>
      <c r="R551" s="264"/>
      <c r="S551" s="264"/>
      <c r="T551" s="265"/>
      <c r="U551" s="15"/>
      <c r="V551" s="15"/>
      <c r="W551" s="15"/>
      <c r="X551" s="15"/>
      <c r="Y551" s="15"/>
      <c r="Z551" s="15"/>
      <c r="AA551" s="15"/>
      <c r="AB551" s="15"/>
      <c r="AC551" s="15"/>
      <c r="AD551" s="15"/>
      <c r="AE551" s="15"/>
      <c r="AT551" s="266" t="s">
        <v>145</v>
      </c>
      <c r="AU551" s="266" t="s">
        <v>82</v>
      </c>
      <c r="AV551" s="15" t="s">
        <v>143</v>
      </c>
      <c r="AW551" s="15" t="s">
        <v>33</v>
      </c>
      <c r="AX551" s="15" t="s">
        <v>80</v>
      </c>
      <c r="AY551" s="266" t="s">
        <v>135</v>
      </c>
    </row>
    <row r="552" spans="1:65" s="2" customFormat="1" ht="16.5" customHeight="1">
      <c r="A552" s="40"/>
      <c r="B552" s="41"/>
      <c r="C552" s="221" t="s">
        <v>745</v>
      </c>
      <c r="D552" s="221" t="s">
        <v>138</v>
      </c>
      <c r="E552" s="222" t="s">
        <v>746</v>
      </c>
      <c r="F552" s="223" t="s">
        <v>747</v>
      </c>
      <c r="G552" s="224" t="s">
        <v>434</v>
      </c>
      <c r="H552" s="225">
        <v>2</v>
      </c>
      <c r="I552" s="226"/>
      <c r="J552" s="227">
        <f>ROUND(I552*H552,2)</f>
        <v>0</v>
      </c>
      <c r="K552" s="223" t="s">
        <v>270</v>
      </c>
      <c r="L552" s="46"/>
      <c r="M552" s="228" t="s">
        <v>19</v>
      </c>
      <c r="N552" s="229" t="s">
        <v>43</v>
      </c>
      <c r="O552" s="86"/>
      <c r="P552" s="230">
        <f>O552*H552</f>
        <v>0</v>
      </c>
      <c r="Q552" s="230">
        <v>0.00617</v>
      </c>
      <c r="R552" s="230">
        <f>Q552*H552</f>
        <v>0.01234</v>
      </c>
      <c r="S552" s="230">
        <v>0</v>
      </c>
      <c r="T552" s="231">
        <f>S552*H552</f>
        <v>0</v>
      </c>
      <c r="U552" s="40"/>
      <c r="V552" s="40"/>
      <c r="W552" s="40"/>
      <c r="X552" s="40"/>
      <c r="Y552" s="40"/>
      <c r="Z552" s="40"/>
      <c r="AA552" s="40"/>
      <c r="AB552" s="40"/>
      <c r="AC552" s="40"/>
      <c r="AD552" s="40"/>
      <c r="AE552" s="40"/>
      <c r="AR552" s="232" t="s">
        <v>199</v>
      </c>
      <c r="AT552" s="232" t="s">
        <v>138</v>
      </c>
      <c r="AU552" s="232" t="s">
        <v>82</v>
      </c>
      <c r="AY552" s="19" t="s">
        <v>135</v>
      </c>
      <c r="BE552" s="233">
        <f>IF(N552="základní",J552,0)</f>
        <v>0</v>
      </c>
      <c r="BF552" s="233">
        <f>IF(N552="snížená",J552,0)</f>
        <v>0</v>
      </c>
      <c r="BG552" s="233">
        <f>IF(N552="zákl. přenesená",J552,0)</f>
        <v>0</v>
      </c>
      <c r="BH552" s="233">
        <f>IF(N552="sníž. přenesená",J552,0)</f>
        <v>0</v>
      </c>
      <c r="BI552" s="233">
        <f>IF(N552="nulová",J552,0)</f>
        <v>0</v>
      </c>
      <c r="BJ552" s="19" t="s">
        <v>80</v>
      </c>
      <c r="BK552" s="233">
        <f>ROUND(I552*H552,2)</f>
        <v>0</v>
      </c>
      <c r="BL552" s="19" t="s">
        <v>199</v>
      </c>
      <c r="BM552" s="232" t="s">
        <v>748</v>
      </c>
    </row>
    <row r="553" spans="1:51" s="13" customFormat="1" ht="12">
      <c r="A553" s="13"/>
      <c r="B553" s="234"/>
      <c r="C553" s="235"/>
      <c r="D553" s="236" t="s">
        <v>145</v>
      </c>
      <c r="E553" s="237" t="s">
        <v>19</v>
      </c>
      <c r="F553" s="238" t="s">
        <v>146</v>
      </c>
      <c r="G553" s="235"/>
      <c r="H553" s="237" t="s">
        <v>19</v>
      </c>
      <c r="I553" s="239"/>
      <c r="J553" s="235"/>
      <c r="K553" s="235"/>
      <c r="L553" s="240"/>
      <c r="M553" s="241"/>
      <c r="N553" s="242"/>
      <c r="O553" s="242"/>
      <c r="P553" s="242"/>
      <c r="Q553" s="242"/>
      <c r="R553" s="242"/>
      <c r="S553" s="242"/>
      <c r="T553" s="243"/>
      <c r="U553" s="13"/>
      <c r="V553" s="13"/>
      <c r="W553" s="13"/>
      <c r="X553" s="13"/>
      <c r="Y553" s="13"/>
      <c r="Z553" s="13"/>
      <c r="AA553" s="13"/>
      <c r="AB553" s="13"/>
      <c r="AC553" s="13"/>
      <c r="AD553" s="13"/>
      <c r="AE553" s="13"/>
      <c r="AT553" s="244" t="s">
        <v>145</v>
      </c>
      <c r="AU553" s="244" t="s">
        <v>82</v>
      </c>
      <c r="AV553" s="13" t="s">
        <v>80</v>
      </c>
      <c r="AW553" s="13" t="s">
        <v>33</v>
      </c>
      <c r="AX553" s="13" t="s">
        <v>72</v>
      </c>
      <c r="AY553" s="244" t="s">
        <v>135</v>
      </c>
    </row>
    <row r="554" spans="1:51" s="14" customFormat="1" ht="12">
      <c r="A554" s="14"/>
      <c r="B554" s="245"/>
      <c r="C554" s="246"/>
      <c r="D554" s="236" t="s">
        <v>145</v>
      </c>
      <c r="E554" s="247" t="s">
        <v>19</v>
      </c>
      <c r="F554" s="248" t="s">
        <v>82</v>
      </c>
      <c r="G554" s="246"/>
      <c r="H554" s="249">
        <v>2</v>
      </c>
      <c r="I554" s="250"/>
      <c r="J554" s="246"/>
      <c r="K554" s="246"/>
      <c r="L554" s="251"/>
      <c r="M554" s="252"/>
      <c r="N554" s="253"/>
      <c r="O554" s="253"/>
      <c r="P554" s="253"/>
      <c r="Q554" s="253"/>
      <c r="R554" s="253"/>
      <c r="S554" s="253"/>
      <c r="T554" s="254"/>
      <c r="U554" s="14"/>
      <c r="V554" s="14"/>
      <c r="W554" s="14"/>
      <c r="X554" s="14"/>
      <c r="Y554" s="14"/>
      <c r="Z554" s="14"/>
      <c r="AA554" s="14"/>
      <c r="AB554" s="14"/>
      <c r="AC554" s="14"/>
      <c r="AD554" s="14"/>
      <c r="AE554" s="14"/>
      <c r="AT554" s="255" t="s">
        <v>145</v>
      </c>
      <c r="AU554" s="255" t="s">
        <v>82</v>
      </c>
      <c r="AV554" s="14" t="s">
        <v>82</v>
      </c>
      <c r="AW554" s="14" t="s">
        <v>33</v>
      </c>
      <c r="AX554" s="14" t="s">
        <v>72</v>
      </c>
      <c r="AY554" s="255" t="s">
        <v>135</v>
      </c>
    </row>
    <row r="555" spans="1:51" s="15" customFormat="1" ht="12">
      <c r="A555" s="15"/>
      <c r="B555" s="256"/>
      <c r="C555" s="257"/>
      <c r="D555" s="236" t="s">
        <v>145</v>
      </c>
      <c r="E555" s="258" t="s">
        <v>19</v>
      </c>
      <c r="F555" s="259" t="s">
        <v>147</v>
      </c>
      <c r="G555" s="257"/>
      <c r="H555" s="260">
        <v>2</v>
      </c>
      <c r="I555" s="261"/>
      <c r="J555" s="257"/>
      <c r="K555" s="257"/>
      <c r="L555" s="262"/>
      <c r="M555" s="263"/>
      <c r="N555" s="264"/>
      <c r="O555" s="264"/>
      <c r="P555" s="264"/>
      <c r="Q555" s="264"/>
      <c r="R555" s="264"/>
      <c r="S555" s="264"/>
      <c r="T555" s="265"/>
      <c r="U555" s="15"/>
      <c r="V555" s="15"/>
      <c r="W555" s="15"/>
      <c r="X555" s="15"/>
      <c r="Y555" s="15"/>
      <c r="Z555" s="15"/>
      <c r="AA555" s="15"/>
      <c r="AB555" s="15"/>
      <c r="AC555" s="15"/>
      <c r="AD555" s="15"/>
      <c r="AE555" s="15"/>
      <c r="AT555" s="266" t="s">
        <v>145</v>
      </c>
      <c r="AU555" s="266" t="s">
        <v>82</v>
      </c>
      <c r="AV555" s="15" t="s">
        <v>143</v>
      </c>
      <c r="AW555" s="15" t="s">
        <v>33</v>
      </c>
      <c r="AX555" s="15" t="s">
        <v>80</v>
      </c>
      <c r="AY555" s="266" t="s">
        <v>135</v>
      </c>
    </row>
    <row r="556" spans="1:65" s="2" customFormat="1" ht="16.5" customHeight="1">
      <c r="A556" s="40"/>
      <c r="B556" s="41"/>
      <c r="C556" s="221" t="s">
        <v>749</v>
      </c>
      <c r="D556" s="221" t="s">
        <v>138</v>
      </c>
      <c r="E556" s="222" t="s">
        <v>750</v>
      </c>
      <c r="F556" s="223" t="s">
        <v>751</v>
      </c>
      <c r="G556" s="224" t="s">
        <v>434</v>
      </c>
      <c r="H556" s="225">
        <v>1</v>
      </c>
      <c r="I556" s="226"/>
      <c r="J556" s="227">
        <f>ROUND(I556*H556,2)</f>
        <v>0</v>
      </c>
      <c r="K556" s="223" t="s">
        <v>142</v>
      </c>
      <c r="L556" s="46"/>
      <c r="M556" s="228" t="s">
        <v>19</v>
      </c>
      <c r="N556" s="229" t="s">
        <v>43</v>
      </c>
      <c r="O556" s="86"/>
      <c r="P556" s="230">
        <f>O556*H556</f>
        <v>0</v>
      </c>
      <c r="Q556" s="230">
        <v>0.00845</v>
      </c>
      <c r="R556" s="230">
        <f>Q556*H556</f>
        <v>0.00845</v>
      </c>
      <c r="S556" s="230">
        <v>0</v>
      </c>
      <c r="T556" s="231">
        <f>S556*H556</f>
        <v>0</v>
      </c>
      <c r="U556" s="40"/>
      <c r="V556" s="40"/>
      <c r="W556" s="40"/>
      <c r="X556" s="40"/>
      <c r="Y556" s="40"/>
      <c r="Z556" s="40"/>
      <c r="AA556" s="40"/>
      <c r="AB556" s="40"/>
      <c r="AC556" s="40"/>
      <c r="AD556" s="40"/>
      <c r="AE556" s="40"/>
      <c r="AR556" s="232" t="s">
        <v>199</v>
      </c>
      <c r="AT556" s="232" t="s">
        <v>138</v>
      </c>
      <c r="AU556" s="232" t="s">
        <v>82</v>
      </c>
      <c r="AY556" s="19" t="s">
        <v>135</v>
      </c>
      <c r="BE556" s="233">
        <f>IF(N556="základní",J556,0)</f>
        <v>0</v>
      </c>
      <c r="BF556" s="233">
        <f>IF(N556="snížená",J556,0)</f>
        <v>0</v>
      </c>
      <c r="BG556" s="233">
        <f>IF(N556="zákl. přenesená",J556,0)</f>
        <v>0</v>
      </c>
      <c r="BH556" s="233">
        <f>IF(N556="sníž. přenesená",J556,0)</f>
        <v>0</v>
      </c>
      <c r="BI556" s="233">
        <f>IF(N556="nulová",J556,0)</f>
        <v>0</v>
      </c>
      <c r="BJ556" s="19" t="s">
        <v>80</v>
      </c>
      <c r="BK556" s="233">
        <f>ROUND(I556*H556,2)</f>
        <v>0</v>
      </c>
      <c r="BL556" s="19" t="s">
        <v>199</v>
      </c>
      <c r="BM556" s="232" t="s">
        <v>752</v>
      </c>
    </row>
    <row r="557" spans="1:51" s="13" customFormat="1" ht="12">
      <c r="A557" s="13"/>
      <c r="B557" s="234"/>
      <c r="C557" s="235"/>
      <c r="D557" s="236" t="s">
        <v>145</v>
      </c>
      <c r="E557" s="237" t="s">
        <v>19</v>
      </c>
      <c r="F557" s="238" t="s">
        <v>146</v>
      </c>
      <c r="G557" s="235"/>
      <c r="H557" s="237" t="s">
        <v>19</v>
      </c>
      <c r="I557" s="239"/>
      <c r="J557" s="235"/>
      <c r="K557" s="235"/>
      <c r="L557" s="240"/>
      <c r="M557" s="241"/>
      <c r="N557" s="242"/>
      <c r="O557" s="242"/>
      <c r="P557" s="242"/>
      <c r="Q557" s="242"/>
      <c r="R557" s="242"/>
      <c r="S557" s="242"/>
      <c r="T557" s="243"/>
      <c r="U557" s="13"/>
      <c r="V557" s="13"/>
      <c r="W557" s="13"/>
      <c r="X557" s="13"/>
      <c r="Y557" s="13"/>
      <c r="Z557" s="13"/>
      <c r="AA557" s="13"/>
      <c r="AB557" s="13"/>
      <c r="AC557" s="13"/>
      <c r="AD557" s="13"/>
      <c r="AE557" s="13"/>
      <c r="AT557" s="244" t="s">
        <v>145</v>
      </c>
      <c r="AU557" s="244" t="s">
        <v>82</v>
      </c>
      <c r="AV557" s="13" t="s">
        <v>80</v>
      </c>
      <c r="AW557" s="13" t="s">
        <v>33</v>
      </c>
      <c r="AX557" s="13" t="s">
        <v>72</v>
      </c>
      <c r="AY557" s="244" t="s">
        <v>135</v>
      </c>
    </row>
    <row r="558" spans="1:51" s="14" customFormat="1" ht="12">
      <c r="A558" s="14"/>
      <c r="B558" s="245"/>
      <c r="C558" s="246"/>
      <c r="D558" s="236" t="s">
        <v>145</v>
      </c>
      <c r="E558" s="247" t="s">
        <v>19</v>
      </c>
      <c r="F558" s="248" t="s">
        <v>80</v>
      </c>
      <c r="G558" s="246"/>
      <c r="H558" s="249">
        <v>1</v>
      </c>
      <c r="I558" s="250"/>
      <c r="J558" s="246"/>
      <c r="K558" s="246"/>
      <c r="L558" s="251"/>
      <c r="M558" s="252"/>
      <c r="N558" s="253"/>
      <c r="O558" s="253"/>
      <c r="P558" s="253"/>
      <c r="Q558" s="253"/>
      <c r="R558" s="253"/>
      <c r="S558" s="253"/>
      <c r="T558" s="254"/>
      <c r="U558" s="14"/>
      <c r="V558" s="14"/>
      <c r="W558" s="14"/>
      <c r="X558" s="14"/>
      <c r="Y558" s="14"/>
      <c r="Z558" s="14"/>
      <c r="AA558" s="14"/>
      <c r="AB558" s="14"/>
      <c r="AC558" s="14"/>
      <c r="AD558" s="14"/>
      <c r="AE558" s="14"/>
      <c r="AT558" s="255" t="s">
        <v>145</v>
      </c>
      <c r="AU558" s="255" t="s">
        <v>82</v>
      </c>
      <c r="AV558" s="14" t="s">
        <v>82</v>
      </c>
      <c r="AW558" s="14" t="s">
        <v>33</v>
      </c>
      <c r="AX558" s="14" t="s">
        <v>72</v>
      </c>
      <c r="AY558" s="255" t="s">
        <v>135</v>
      </c>
    </row>
    <row r="559" spans="1:51" s="15" customFormat="1" ht="12">
      <c r="A559" s="15"/>
      <c r="B559" s="256"/>
      <c r="C559" s="257"/>
      <c r="D559" s="236" t="s">
        <v>145</v>
      </c>
      <c r="E559" s="258" t="s">
        <v>19</v>
      </c>
      <c r="F559" s="259" t="s">
        <v>147</v>
      </c>
      <c r="G559" s="257"/>
      <c r="H559" s="260">
        <v>1</v>
      </c>
      <c r="I559" s="261"/>
      <c r="J559" s="257"/>
      <c r="K559" s="257"/>
      <c r="L559" s="262"/>
      <c r="M559" s="263"/>
      <c r="N559" s="264"/>
      <c r="O559" s="264"/>
      <c r="P559" s="264"/>
      <c r="Q559" s="264"/>
      <c r="R559" s="264"/>
      <c r="S559" s="264"/>
      <c r="T559" s="265"/>
      <c r="U559" s="15"/>
      <c r="V559" s="15"/>
      <c r="W559" s="15"/>
      <c r="X559" s="15"/>
      <c r="Y559" s="15"/>
      <c r="Z559" s="15"/>
      <c r="AA559" s="15"/>
      <c r="AB559" s="15"/>
      <c r="AC559" s="15"/>
      <c r="AD559" s="15"/>
      <c r="AE559" s="15"/>
      <c r="AT559" s="266" t="s">
        <v>145</v>
      </c>
      <c r="AU559" s="266" t="s">
        <v>82</v>
      </c>
      <c r="AV559" s="15" t="s">
        <v>143</v>
      </c>
      <c r="AW559" s="15" t="s">
        <v>33</v>
      </c>
      <c r="AX559" s="15" t="s">
        <v>80</v>
      </c>
      <c r="AY559" s="266" t="s">
        <v>135</v>
      </c>
    </row>
    <row r="560" spans="1:65" s="2" customFormat="1" ht="16.5" customHeight="1">
      <c r="A560" s="40"/>
      <c r="B560" s="41"/>
      <c r="C560" s="221" t="s">
        <v>753</v>
      </c>
      <c r="D560" s="221" t="s">
        <v>138</v>
      </c>
      <c r="E560" s="222" t="s">
        <v>754</v>
      </c>
      <c r="F560" s="223" t="s">
        <v>755</v>
      </c>
      <c r="G560" s="224" t="s">
        <v>434</v>
      </c>
      <c r="H560" s="225">
        <v>1</v>
      </c>
      <c r="I560" s="226"/>
      <c r="J560" s="227">
        <f>ROUND(I560*H560,2)</f>
        <v>0</v>
      </c>
      <c r="K560" s="223" t="s">
        <v>142</v>
      </c>
      <c r="L560" s="46"/>
      <c r="M560" s="228" t="s">
        <v>19</v>
      </c>
      <c r="N560" s="229" t="s">
        <v>43</v>
      </c>
      <c r="O560" s="86"/>
      <c r="P560" s="230">
        <f>O560*H560</f>
        <v>0</v>
      </c>
      <c r="Q560" s="230">
        <v>0.01168</v>
      </c>
      <c r="R560" s="230">
        <f>Q560*H560</f>
        <v>0.01168</v>
      </c>
      <c r="S560" s="230">
        <v>0</v>
      </c>
      <c r="T560" s="231">
        <f>S560*H560</f>
        <v>0</v>
      </c>
      <c r="U560" s="40"/>
      <c r="V560" s="40"/>
      <c r="W560" s="40"/>
      <c r="X560" s="40"/>
      <c r="Y560" s="40"/>
      <c r="Z560" s="40"/>
      <c r="AA560" s="40"/>
      <c r="AB560" s="40"/>
      <c r="AC560" s="40"/>
      <c r="AD560" s="40"/>
      <c r="AE560" s="40"/>
      <c r="AR560" s="232" t="s">
        <v>199</v>
      </c>
      <c r="AT560" s="232" t="s">
        <v>138</v>
      </c>
      <c r="AU560" s="232" t="s">
        <v>82</v>
      </c>
      <c r="AY560" s="19" t="s">
        <v>135</v>
      </c>
      <c r="BE560" s="233">
        <f>IF(N560="základní",J560,0)</f>
        <v>0</v>
      </c>
      <c r="BF560" s="233">
        <f>IF(N560="snížená",J560,0)</f>
        <v>0</v>
      </c>
      <c r="BG560" s="233">
        <f>IF(N560="zákl. přenesená",J560,0)</f>
        <v>0</v>
      </c>
      <c r="BH560" s="233">
        <f>IF(N560="sníž. přenesená",J560,0)</f>
        <v>0</v>
      </c>
      <c r="BI560" s="233">
        <f>IF(N560="nulová",J560,0)</f>
        <v>0</v>
      </c>
      <c r="BJ560" s="19" t="s">
        <v>80</v>
      </c>
      <c r="BK560" s="233">
        <f>ROUND(I560*H560,2)</f>
        <v>0</v>
      </c>
      <c r="BL560" s="19" t="s">
        <v>199</v>
      </c>
      <c r="BM560" s="232" t="s">
        <v>756</v>
      </c>
    </row>
    <row r="561" spans="1:51" s="13" customFormat="1" ht="12">
      <c r="A561" s="13"/>
      <c r="B561" s="234"/>
      <c r="C561" s="235"/>
      <c r="D561" s="236" t="s">
        <v>145</v>
      </c>
      <c r="E561" s="237" t="s">
        <v>19</v>
      </c>
      <c r="F561" s="238" t="s">
        <v>146</v>
      </c>
      <c r="G561" s="235"/>
      <c r="H561" s="237" t="s">
        <v>19</v>
      </c>
      <c r="I561" s="239"/>
      <c r="J561" s="235"/>
      <c r="K561" s="235"/>
      <c r="L561" s="240"/>
      <c r="M561" s="241"/>
      <c r="N561" s="242"/>
      <c r="O561" s="242"/>
      <c r="P561" s="242"/>
      <c r="Q561" s="242"/>
      <c r="R561" s="242"/>
      <c r="S561" s="242"/>
      <c r="T561" s="243"/>
      <c r="U561" s="13"/>
      <c r="V561" s="13"/>
      <c r="W561" s="13"/>
      <c r="X561" s="13"/>
      <c r="Y561" s="13"/>
      <c r="Z561" s="13"/>
      <c r="AA561" s="13"/>
      <c r="AB561" s="13"/>
      <c r="AC561" s="13"/>
      <c r="AD561" s="13"/>
      <c r="AE561" s="13"/>
      <c r="AT561" s="244" t="s">
        <v>145</v>
      </c>
      <c r="AU561" s="244" t="s">
        <v>82</v>
      </c>
      <c r="AV561" s="13" t="s">
        <v>80</v>
      </c>
      <c r="AW561" s="13" t="s">
        <v>33</v>
      </c>
      <c r="AX561" s="13" t="s">
        <v>72</v>
      </c>
      <c r="AY561" s="244" t="s">
        <v>135</v>
      </c>
    </row>
    <row r="562" spans="1:51" s="14" customFormat="1" ht="12">
      <c r="A562" s="14"/>
      <c r="B562" s="245"/>
      <c r="C562" s="246"/>
      <c r="D562" s="236" t="s">
        <v>145</v>
      </c>
      <c r="E562" s="247" t="s">
        <v>19</v>
      </c>
      <c r="F562" s="248" t="s">
        <v>80</v>
      </c>
      <c r="G562" s="246"/>
      <c r="H562" s="249">
        <v>1</v>
      </c>
      <c r="I562" s="250"/>
      <c r="J562" s="246"/>
      <c r="K562" s="246"/>
      <c r="L562" s="251"/>
      <c r="M562" s="252"/>
      <c r="N562" s="253"/>
      <c r="O562" s="253"/>
      <c r="P562" s="253"/>
      <c r="Q562" s="253"/>
      <c r="R562" s="253"/>
      <c r="S562" s="253"/>
      <c r="T562" s="254"/>
      <c r="U562" s="14"/>
      <c r="V562" s="14"/>
      <c r="W562" s="14"/>
      <c r="X562" s="14"/>
      <c r="Y562" s="14"/>
      <c r="Z562" s="14"/>
      <c r="AA562" s="14"/>
      <c r="AB562" s="14"/>
      <c r="AC562" s="14"/>
      <c r="AD562" s="14"/>
      <c r="AE562" s="14"/>
      <c r="AT562" s="255" t="s">
        <v>145</v>
      </c>
      <c r="AU562" s="255" t="s">
        <v>82</v>
      </c>
      <c r="AV562" s="14" t="s">
        <v>82</v>
      </c>
      <c r="AW562" s="14" t="s">
        <v>33</v>
      </c>
      <c r="AX562" s="14" t="s">
        <v>72</v>
      </c>
      <c r="AY562" s="255" t="s">
        <v>135</v>
      </c>
    </row>
    <row r="563" spans="1:51" s="15" customFormat="1" ht="12">
      <c r="A563" s="15"/>
      <c r="B563" s="256"/>
      <c r="C563" s="257"/>
      <c r="D563" s="236" t="s">
        <v>145</v>
      </c>
      <c r="E563" s="258" t="s">
        <v>19</v>
      </c>
      <c r="F563" s="259" t="s">
        <v>147</v>
      </c>
      <c r="G563" s="257"/>
      <c r="H563" s="260">
        <v>1</v>
      </c>
      <c r="I563" s="261"/>
      <c r="J563" s="257"/>
      <c r="K563" s="257"/>
      <c r="L563" s="262"/>
      <c r="M563" s="263"/>
      <c r="N563" s="264"/>
      <c r="O563" s="264"/>
      <c r="P563" s="264"/>
      <c r="Q563" s="264"/>
      <c r="R563" s="264"/>
      <c r="S563" s="264"/>
      <c r="T563" s="265"/>
      <c r="U563" s="15"/>
      <c r="V563" s="15"/>
      <c r="W563" s="15"/>
      <c r="X563" s="15"/>
      <c r="Y563" s="15"/>
      <c r="Z563" s="15"/>
      <c r="AA563" s="15"/>
      <c r="AB563" s="15"/>
      <c r="AC563" s="15"/>
      <c r="AD563" s="15"/>
      <c r="AE563" s="15"/>
      <c r="AT563" s="266" t="s">
        <v>145</v>
      </c>
      <c r="AU563" s="266" t="s">
        <v>82</v>
      </c>
      <c r="AV563" s="15" t="s">
        <v>143</v>
      </c>
      <c r="AW563" s="15" t="s">
        <v>33</v>
      </c>
      <c r="AX563" s="15" t="s">
        <v>80</v>
      </c>
      <c r="AY563" s="266" t="s">
        <v>135</v>
      </c>
    </row>
    <row r="564" spans="1:65" s="2" customFormat="1" ht="16.5" customHeight="1">
      <c r="A564" s="40"/>
      <c r="B564" s="41"/>
      <c r="C564" s="221" t="s">
        <v>757</v>
      </c>
      <c r="D564" s="221" t="s">
        <v>138</v>
      </c>
      <c r="E564" s="222" t="s">
        <v>758</v>
      </c>
      <c r="F564" s="223" t="s">
        <v>759</v>
      </c>
      <c r="G564" s="224" t="s">
        <v>434</v>
      </c>
      <c r="H564" s="225">
        <v>1</v>
      </c>
      <c r="I564" s="226"/>
      <c r="J564" s="227">
        <f>ROUND(I564*H564,2)</f>
        <v>0</v>
      </c>
      <c r="K564" s="223" t="s">
        <v>142</v>
      </c>
      <c r="L564" s="46"/>
      <c r="M564" s="228" t="s">
        <v>19</v>
      </c>
      <c r="N564" s="229" t="s">
        <v>43</v>
      </c>
      <c r="O564" s="86"/>
      <c r="P564" s="230">
        <f>O564*H564</f>
        <v>0</v>
      </c>
      <c r="Q564" s="230">
        <v>0.01527</v>
      </c>
      <c r="R564" s="230">
        <f>Q564*H564</f>
        <v>0.01527</v>
      </c>
      <c r="S564" s="230">
        <v>0</v>
      </c>
      <c r="T564" s="231">
        <f>S564*H564</f>
        <v>0</v>
      </c>
      <c r="U564" s="40"/>
      <c r="V564" s="40"/>
      <c r="W564" s="40"/>
      <c r="X564" s="40"/>
      <c r="Y564" s="40"/>
      <c r="Z564" s="40"/>
      <c r="AA564" s="40"/>
      <c r="AB564" s="40"/>
      <c r="AC564" s="40"/>
      <c r="AD564" s="40"/>
      <c r="AE564" s="40"/>
      <c r="AR564" s="232" t="s">
        <v>199</v>
      </c>
      <c r="AT564" s="232" t="s">
        <v>138</v>
      </c>
      <c r="AU564" s="232" t="s">
        <v>82</v>
      </c>
      <c r="AY564" s="19" t="s">
        <v>135</v>
      </c>
      <c r="BE564" s="233">
        <f>IF(N564="základní",J564,0)</f>
        <v>0</v>
      </c>
      <c r="BF564" s="233">
        <f>IF(N564="snížená",J564,0)</f>
        <v>0</v>
      </c>
      <c r="BG564" s="233">
        <f>IF(N564="zákl. přenesená",J564,0)</f>
        <v>0</v>
      </c>
      <c r="BH564" s="233">
        <f>IF(N564="sníž. přenesená",J564,0)</f>
        <v>0</v>
      </c>
      <c r="BI564" s="233">
        <f>IF(N564="nulová",J564,0)</f>
        <v>0</v>
      </c>
      <c r="BJ564" s="19" t="s">
        <v>80</v>
      </c>
      <c r="BK564" s="233">
        <f>ROUND(I564*H564,2)</f>
        <v>0</v>
      </c>
      <c r="BL564" s="19" t="s">
        <v>199</v>
      </c>
      <c r="BM564" s="232" t="s">
        <v>760</v>
      </c>
    </row>
    <row r="565" spans="1:51" s="13" customFormat="1" ht="12">
      <c r="A565" s="13"/>
      <c r="B565" s="234"/>
      <c r="C565" s="235"/>
      <c r="D565" s="236" t="s">
        <v>145</v>
      </c>
      <c r="E565" s="237" t="s">
        <v>19</v>
      </c>
      <c r="F565" s="238" t="s">
        <v>146</v>
      </c>
      <c r="G565" s="235"/>
      <c r="H565" s="237" t="s">
        <v>19</v>
      </c>
      <c r="I565" s="239"/>
      <c r="J565" s="235"/>
      <c r="K565" s="235"/>
      <c r="L565" s="240"/>
      <c r="M565" s="241"/>
      <c r="N565" s="242"/>
      <c r="O565" s="242"/>
      <c r="P565" s="242"/>
      <c r="Q565" s="242"/>
      <c r="R565" s="242"/>
      <c r="S565" s="242"/>
      <c r="T565" s="243"/>
      <c r="U565" s="13"/>
      <c r="V565" s="13"/>
      <c r="W565" s="13"/>
      <c r="X565" s="13"/>
      <c r="Y565" s="13"/>
      <c r="Z565" s="13"/>
      <c r="AA565" s="13"/>
      <c r="AB565" s="13"/>
      <c r="AC565" s="13"/>
      <c r="AD565" s="13"/>
      <c r="AE565" s="13"/>
      <c r="AT565" s="244" t="s">
        <v>145</v>
      </c>
      <c r="AU565" s="244" t="s">
        <v>82</v>
      </c>
      <c r="AV565" s="13" t="s">
        <v>80</v>
      </c>
      <c r="AW565" s="13" t="s">
        <v>33</v>
      </c>
      <c r="AX565" s="13" t="s">
        <v>72</v>
      </c>
      <c r="AY565" s="244" t="s">
        <v>135</v>
      </c>
    </row>
    <row r="566" spans="1:51" s="14" customFormat="1" ht="12">
      <c r="A566" s="14"/>
      <c r="B566" s="245"/>
      <c r="C566" s="246"/>
      <c r="D566" s="236" t="s">
        <v>145</v>
      </c>
      <c r="E566" s="247" t="s">
        <v>19</v>
      </c>
      <c r="F566" s="248" t="s">
        <v>80</v>
      </c>
      <c r="G566" s="246"/>
      <c r="H566" s="249">
        <v>1</v>
      </c>
      <c r="I566" s="250"/>
      <c r="J566" s="246"/>
      <c r="K566" s="246"/>
      <c r="L566" s="251"/>
      <c r="M566" s="252"/>
      <c r="N566" s="253"/>
      <c r="O566" s="253"/>
      <c r="P566" s="253"/>
      <c r="Q566" s="253"/>
      <c r="R566" s="253"/>
      <c r="S566" s="253"/>
      <c r="T566" s="254"/>
      <c r="U566" s="14"/>
      <c r="V566" s="14"/>
      <c r="W566" s="14"/>
      <c r="X566" s="14"/>
      <c r="Y566" s="14"/>
      <c r="Z566" s="14"/>
      <c r="AA566" s="14"/>
      <c r="AB566" s="14"/>
      <c r="AC566" s="14"/>
      <c r="AD566" s="14"/>
      <c r="AE566" s="14"/>
      <c r="AT566" s="255" t="s">
        <v>145</v>
      </c>
      <c r="AU566" s="255" t="s">
        <v>82</v>
      </c>
      <c r="AV566" s="14" t="s">
        <v>82</v>
      </c>
      <c r="AW566" s="14" t="s">
        <v>33</v>
      </c>
      <c r="AX566" s="14" t="s">
        <v>72</v>
      </c>
      <c r="AY566" s="255" t="s">
        <v>135</v>
      </c>
    </row>
    <row r="567" spans="1:51" s="15" customFormat="1" ht="12">
      <c r="A567" s="15"/>
      <c r="B567" s="256"/>
      <c r="C567" s="257"/>
      <c r="D567" s="236" t="s">
        <v>145</v>
      </c>
      <c r="E567" s="258" t="s">
        <v>19</v>
      </c>
      <c r="F567" s="259" t="s">
        <v>147</v>
      </c>
      <c r="G567" s="257"/>
      <c r="H567" s="260">
        <v>1</v>
      </c>
      <c r="I567" s="261"/>
      <c r="J567" s="257"/>
      <c r="K567" s="257"/>
      <c r="L567" s="262"/>
      <c r="M567" s="263"/>
      <c r="N567" s="264"/>
      <c r="O567" s="264"/>
      <c r="P567" s="264"/>
      <c r="Q567" s="264"/>
      <c r="R567" s="264"/>
      <c r="S567" s="264"/>
      <c r="T567" s="265"/>
      <c r="U567" s="15"/>
      <c r="V567" s="15"/>
      <c r="W567" s="15"/>
      <c r="X567" s="15"/>
      <c r="Y567" s="15"/>
      <c r="Z567" s="15"/>
      <c r="AA567" s="15"/>
      <c r="AB567" s="15"/>
      <c r="AC567" s="15"/>
      <c r="AD567" s="15"/>
      <c r="AE567" s="15"/>
      <c r="AT567" s="266" t="s">
        <v>145</v>
      </c>
      <c r="AU567" s="266" t="s">
        <v>82</v>
      </c>
      <c r="AV567" s="15" t="s">
        <v>143</v>
      </c>
      <c r="AW567" s="15" t="s">
        <v>33</v>
      </c>
      <c r="AX567" s="15" t="s">
        <v>80</v>
      </c>
      <c r="AY567" s="266" t="s">
        <v>135</v>
      </c>
    </row>
    <row r="568" spans="1:65" s="2" customFormat="1" ht="16.5" customHeight="1">
      <c r="A568" s="40"/>
      <c r="B568" s="41"/>
      <c r="C568" s="221" t="s">
        <v>761</v>
      </c>
      <c r="D568" s="221" t="s">
        <v>138</v>
      </c>
      <c r="E568" s="222" t="s">
        <v>762</v>
      </c>
      <c r="F568" s="223" t="s">
        <v>763</v>
      </c>
      <c r="G568" s="224" t="s">
        <v>141</v>
      </c>
      <c r="H568" s="225">
        <v>1</v>
      </c>
      <c r="I568" s="226"/>
      <c r="J568" s="227">
        <f>ROUND(I568*H568,2)</f>
        <v>0</v>
      </c>
      <c r="K568" s="223" t="s">
        <v>142</v>
      </c>
      <c r="L568" s="46"/>
      <c r="M568" s="228" t="s">
        <v>19</v>
      </c>
      <c r="N568" s="229" t="s">
        <v>43</v>
      </c>
      <c r="O568" s="86"/>
      <c r="P568" s="230">
        <f>O568*H568</f>
        <v>0</v>
      </c>
      <c r="Q568" s="230">
        <v>0.00627</v>
      </c>
      <c r="R568" s="230">
        <f>Q568*H568</f>
        <v>0.00627</v>
      </c>
      <c r="S568" s="230">
        <v>0</v>
      </c>
      <c r="T568" s="231">
        <f>S568*H568</f>
        <v>0</v>
      </c>
      <c r="U568" s="40"/>
      <c r="V568" s="40"/>
      <c r="W568" s="40"/>
      <c r="X568" s="40"/>
      <c r="Y568" s="40"/>
      <c r="Z568" s="40"/>
      <c r="AA568" s="40"/>
      <c r="AB568" s="40"/>
      <c r="AC568" s="40"/>
      <c r="AD568" s="40"/>
      <c r="AE568" s="40"/>
      <c r="AR568" s="232" t="s">
        <v>199</v>
      </c>
      <c r="AT568" s="232" t="s">
        <v>138</v>
      </c>
      <c r="AU568" s="232" t="s">
        <v>82</v>
      </c>
      <c r="AY568" s="19" t="s">
        <v>135</v>
      </c>
      <c r="BE568" s="233">
        <f>IF(N568="základní",J568,0)</f>
        <v>0</v>
      </c>
      <c r="BF568" s="233">
        <f>IF(N568="snížená",J568,0)</f>
        <v>0</v>
      </c>
      <c r="BG568" s="233">
        <f>IF(N568="zákl. přenesená",J568,0)</f>
        <v>0</v>
      </c>
      <c r="BH568" s="233">
        <f>IF(N568="sníž. přenesená",J568,0)</f>
        <v>0</v>
      </c>
      <c r="BI568" s="233">
        <f>IF(N568="nulová",J568,0)</f>
        <v>0</v>
      </c>
      <c r="BJ568" s="19" t="s">
        <v>80</v>
      </c>
      <c r="BK568" s="233">
        <f>ROUND(I568*H568,2)</f>
        <v>0</v>
      </c>
      <c r="BL568" s="19" t="s">
        <v>199</v>
      </c>
      <c r="BM568" s="232" t="s">
        <v>764</v>
      </c>
    </row>
    <row r="569" spans="1:51" s="13" customFormat="1" ht="12">
      <c r="A569" s="13"/>
      <c r="B569" s="234"/>
      <c r="C569" s="235"/>
      <c r="D569" s="236" t="s">
        <v>145</v>
      </c>
      <c r="E569" s="237" t="s">
        <v>19</v>
      </c>
      <c r="F569" s="238" t="s">
        <v>146</v>
      </c>
      <c r="G569" s="235"/>
      <c r="H569" s="237" t="s">
        <v>19</v>
      </c>
      <c r="I569" s="239"/>
      <c r="J569" s="235"/>
      <c r="K569" s="235"/>
      <c r="L569" s="240"/>
      <c r="M569" s="241"/>
      <c r="N569" s="242"/>
      <c r="O569" s="242"/>
      <c r="P569" s="242"/>
      <c r="Q569" s="242"/>
      <c r="R569" s="242"/>
      <c r="S569" s="242"/>
      <c r="T569" s="243"/>
      <c r="U569" s="13"/>
      <c r="V569" s="13"/>
      <c r="W569" s="13"/>
      <c r="X569" s="13"/>
      <c r="Y569" s="13"/>
      <c r="Z569" s="13"/>
      <c r="AA569" s="13"/>
      <c r="AB569" s="13"/>
      <c r="AC569" s="13"/>
      <c r="AD569" s="13"/>
      <c r="AE569" s="13"/>
      <c r="AT569" s="244" t="s">
        <v>145</v>
      </c>
      <c r="AU569" s="244" t="s">
        <v>82</v>
      </c>
      <c r="AV569" s="13" t="s">
        <v>80</v>
      </c>
      <c r="AW569" s="13" t="s">
        <v>33</v>
      </c>
      <c r="AX569" s="13" t="s">
        <v>72</v>
      </c>
      <c r="AY569" s="244" t="s">
        <v>135</v>
      </c>
    </row>
    <row r="570" spans="1:51" s="14" customFormat="1" ht="12">
      <c r="A570" s="14"/>
      <c r="B570" s="245"/>
      <c r="C570" s="246"/>
      <c r="D570" s="236" t="s">
        <v>145</v>
      </c>
      <c r="E570" s="247" t="s">
        <v>19</v>
      </c>
      <c r="F570" s="248" t="s">
        <v>80</v>
      </c>
      <c r="G570" s="246"/>
      <c r="H570" s="249">
        <v>1</v>
      </c>
      <c r="I570" s="250"/>
      <c r="J570" s="246"/>
      <c r="K570" s="246"/>
      <c r="L570" s="251"/>
      <c r="M570" s="252"/>
      <c r="N570" s="253"/>
      <c r="O570" s="253"/>
      <c r="P570" s="253"/>
      <c r="Q570" s="253"/>
      <c r="R570" s="253"/>
      <c r="S570" s="253"/>
      <c r="T570" s="254"/>
      <c r="U570" s="14"/>
      <c r="V570" s="14"/>
      <c r="W570" s="14"/>
      <c r="X570" s="14"/>
      <c r="Y570" s="14"/>
      <c r="Z570" s="14"/>
      <c r="AA570" s="14"/>
      <c r="AB570" s="14"/>
      <c r="AC570" s="14"/>
      <c r="AD570" s="14"/>
      <c r="AE570" s="14"/>
      <c r="AT570" s="255" t="s">
        <v>145</v>
      </c>
      <c r="AU570" s="255" t="s">
        <v>82</v>
      </c>
      <c r="AV570" s="14" t="s">
        <v>82</v>
      </c>
      <c r="AW570" s="14" t="s">
        <v>33</v>
      </c>
      <c r="AX570" s="14" t="s">
        <v>72</v>
      </c>
      <c r="AY570" s="255" t="s">
        <v>135</v>
      </c>
    </row>
    <row r="571" spans="1:51" s="15" customFormat="1" ht="12">
      <c r="A571" s="15"/>
      <c r="B571" s="256"/>
      <c r="C571" s="257"/>
      <c r="D571" s="236" t="s">
        <v>145</v>
      </c>
      <c r="E571" s="258" t="s">
        <v>19</v>
      </c>
      <c r="F571" s="259" t="s">
        <v>147</v>
      </c>
      <c r="G571" s="257"/>
      <c r="H571" s="260">
        <v>1</v>
      </c>
      <c r="I571" s="261"/>
      <c r="J571" s="257"/>
      <c r="K571" s="257"/>
      <c r="L571" s="262"/>
      <c r="M571" s="263"/>
      <c r="N571" s="264"/>
      <c r="O571" s="264"/>
      <c r="P571" s="264"/>
      <c r="Q571" s="264"/>
      <c r="R571" s="264"/>
      <c r="S571" s="264"/>
      <c r="T571" s="265"/>
      <c r="U571" s="15"/>
      <c r="V571" s="15"/>
      <c r="W571" s="15"/>
      <c r="X571" s="15"/>
      <c r="Y571" s="15"/>
      <c r="Z571" s="15"/>
      <c r="AA571" s="15"/>
      <c r="AB571" s="15"/>
      <c r="AC571" s="15"/>
      <c r="AD571" s="15"/>
      <c r="AE571" s="15"/>
      <c r="AT571" s="266" t="s">
        <v>145</v>
      </c>
      <c r="AU571" s="266" t="s">
        <v>82</v>
      </c>
      <c r="AV571" s="15" t="s">
        <v>143</v>
      </c>
      <c r="AW571" s="15" t="s">
        <v>33</v>
      </c>
      <c r="AX571" s="15" t="s">
        <v>80</v>
      </c>
      <c r="AY571" s="266" t="s">
        <v>135</v>
      </c>
    </row>
    <row r="572" spans="1:65" s="2" customFormat="1" ht="16.5" customHeight="1">
      <c r="A572" s="40"/>
      <c r="B572" s="41"/>
      <c r="C572" s="221" t="s">
        <v>765</v>
      </c>
      <c r="D572" s="221" t="s">
        <v>138</v>
      </c>
      <c r="E572" s="222" t="s">
        <v>766</v>
      </c>
      <c r="F572" s="223" t="s">
        <v>767</v>
      </c>
      <c r="G572" s="224" t="s">
        <v>141</v>
      </c>
      <c r="H572" s="225">
        <v>2</v>
      </c>
      <c r="I572" s="226"/>
      <c r="J572" s="227">
        <f>ROUND(I572*H572,2)</f>
        <v>0</v>
      </c>
      <c r="K572" s="223" t="s">
        <v>142</v>
      </c>
      <c r="L572" s="46"/>
      <c r="M572" s="228" t="s">
        <v>19</v>
      </c>
      <c r="N572" s="229" t="s">
        <v>43</v>
      </c>
      <c r="O572" s="86"/>
      <c r="P572" s="230">
        <f>O572*H572</f>
        <v>0</v>
      </c>
      <c r="Q572" s="230">
        <v>0.00446</v>
      </c>
      <c r="R572" s="230">
        <f>Q572*H572</f>
        <v>0.00892</v>
      </c>
      <c r="S572" s="230">
        <v>0</v>
      </c>
      <c r="T572" s="231">
        <f>S572*H572</f>
        <v>0</v>
      </c>
      <c r="U572" s="40"/>
      <c r="V572" s="40"/>
      <c r="W572" s="40"/>
      <c r="X572" s="40"/>
      <c r="Y572" s="40"/>
      <c r="Z572" s="40"/>
      <c r="AA572" s="40"/>
      <c r="AB572" s="40"/>
      <c r="AC572" s="40"/>
      <c r="AD572" s="40"/>
      <c r="AE572" s="40"/>
      <c r="AR572" s="232" t="s">
        <v>199</v>
      </c>
      <c r="AT572" s="232" t="s">
        <v>138</v>
      </c>
      <c r="AU572" s="232" t="s">
        <v>82</v>
      </c>
      <c r="AY572" s="19" t="s">
        <v>135</v>
      </c>
      <c r="BE572" s="233">
        <f>IF(N572="základní",J572,0)</f>
        <v>0</v>
      </c>
      <c r="BF572" s="233">
        <f>IF(N572="snížená",J572,0)</f>
        <v>0</v>
      </c>
      <c r="BG572" s="233">
        <f>IF(N572="zákl. přenesená",J572,0)</f>
        <v>0</v>
      </c>
      <c r="BH572" s="233">
        <f>IF(N572="sníž. přenesená",J572,0)</f>
        <v>0</v>
      </c>
      <c r="BI572" s="233">
        <f>IF(N572="nulová",J572,0)</f>
        <v>0</v>
      </c>
      <c r="BJ572" s="19" t="s">
        <v>80</v>
      </c>
      <c r="BK572" s="233">
        <f>ROUND(I572*H572,2)</f>
        <v>0</v>
      </c>
      <c r="BL572" s="19" t="s">
        <v>199</v>
      </c>
      <c r="BM572" s="232" t="s">
        <v>768</v>
      </c>
    </row>
    <row r="573" spans="1:51" s="13" customFormat="1" ht="12">
      <c r="A573" s="13"/>
      <c r="B573" s="234"/>
      <c r="C573" s="235"/>
      <c r="D573" s="236" t="s">
        <v>145</v>
      </c>
      <c r="E573" s="237" t="s">
        <v>19</v>
      </c>
      <c r="F573" s="238" t="s">
        <v>146</v>
      </c>
      <c r="G573" s="235"/>
      <c r="H573" s="237" t="s">
        <v>19</v>
      </c>
      <c r="I573" s="239"/>
      <c r="J573" s="235"/>
      <c r="K573" s="235"/>
      <c r="L573" s="240"/>
      <c r="M573" s="241"/>
      <c r="N573" s="242"/>
      <c r="O573" s="242"/>
      <c r="P573" s="242"/>
      <c r="Q573" s="242"/>
      <c r="R573" s="242"/>
      <c r="S573" s="242"/>
      <c r="T573" s="243"/>
      <c r="U573" s="13"/>
      <c r="V573" s="13"/>
      <c r="W573" s="13"/>
      <c r="X573" s="13"/>
      <c r="Y573" s="13"/>
      <c r="Z573" s="13"/>
      <c r="AA573" s="13"/>
      <c r="AB573" s="13"/>
      <c r="AC573" s="13"/>
      <c r="AD573" s="13"/>
      <c r="AE573" s="13"/>
      <c r="AT573" s="244" t="s">
        <v>145</v>
      </c>
      <c r="AU573" s="244" t="s">
        <v>82</v>
      </c>
      <c r="AV573" s="13" t="s">
        <v>80</v>
      </c>
      <c r="AW573" s="13" t="s">
        <v>33</v>
      </c>
      <c r="AX573" s="13" t="s">
        <v>72</v>
      </c>
      <c r="AY573" s="244" t="s">
        <v>135</v>
      </c>
    </row>
    <row r="574" spans="1:51" s="14" customFormat="1" ht="12">
      <c r="A574" s="14"/>
      <c r="B574" s="245"/>
      <c r="C574" s="246"/>
      <c r="D574" s="236" t="s">
        <v>145</v>
      </c>
      <c r="E574" s="247" t="s">
        <v>19</v>
      </c>
      <c r="F574" s="248" t="s">
        <v>82</v>
      </c>
      <c r="G574" s="246"/>
      <c r="H574" s="249">
        <v>2</v>
      </c>
      <c r="I574" s="250"/>
      <c r="J574" s="246"/>
      <c r="K574" s="246"/>
      <c r="L574" s="251"/>
      <c r="M574" s="252"/>
      <c r="N574" s="253"/>
      <c r="O574" s="253"/>
      <c r="P574" s="253"/>
      <c r="Q574" s="253"/>
      <c r="R574" s="253"/>
      <c r="S574" s="253"/>
      <c r="T574" s="254"/>
      <c r="U574" s="14"/>
      <c r="V574" s="14"/>
      <c r="W574" s="14"/>
      <c r="X574" s="14"/>
      <c r="Y574" s="14"/>
      <c r="Z574" s="14"/>
      <c r="AA574" s="14"/>
      <c r="AB574" s="14"/>
      <c r="AC574" s="14"/>
      <c r="AD574" s="14"/>
      <c r="AE574" s="14"/>
      <c r="AT574" s="255" t="s">
        <v>145</v>
      </c>
      <c r="AU574" s="255" t="s">
        <v>82</v>
      </c>
      <c r="AV574" s="14" t="s">
        <v>82</v>
      </c>
      <c r="AW574" s="14" t="s">
        <v>33</v>
      </c>
      <c r="AX574" s="14" t="s">
        <v>72</v>
      </c>
      <c r="AY574" s="255" t="s">
        <v>135</v>
      </c>
    </row>
    <row r="575" spans="1:51" s="15" customFormat="1" ht="12">
      <c r="A575" s="15"/>
      <c r="B575" s="256"/>
      <c r="C575" s="257"/>
      <c r="D575" s="236" t="s">
        <v>145</v>
      </c>
      <c r="E575" s="258" t="s">
        <v>19</v>
      </c>
      <c r="F575" s="259" t="s">
        <v>147</v>
      </c>
      <c r="G575" s="257"/>
      <c r="H575" s="260">
        <v>2</v>
      </c>
      <c r="I575" s="261"/>
      <c r="J575" s="257"/>
      <c r="K575" s="257"/>
      <c r="L575" s="262"/>
      <c r="M575" s="263"/>
      <c r="N575" s="264"/>
      <c r="O575" s="264"/>
      <c r="P575" s="264"/>
      <c r="Q575" s="264"/>
      <c r="R575" s="264"/>
      <c r="S575" s="264"/>
      <c r="T575" s="265"/>
      <c r="U575" s="15"/>
      <c r="V575" s="15"/>
      <c r="W575" s="15"/>
      <c r="X575" s="15"/>
      <c r="Y575" s="15"/>
      <c r="Z575" s="15"/>
      <c r="AA575" s="15"/>
      <c r="AB575" s="15"/>
      <c r="AC575" s="15"/>
      <c r="AD575" s="15"/>
      <c r="AE575" s="15"/>
      <c r="AT575" s="266" t="s">
        <v>145</v>
      </c>
      <c r="AU575" s="266" t="s">
        <v>82</v>
      </c>
      <c r="AV575" s="15" t="s">
        <v>143</v>
      </c>
      <c r="AW575" s="15" t="s">
        <v>33</v>
      </c>
      <c r="AX575" s="15" t="s">
        <v>80</v>
      </c>
      <c r="AY575" s="266" t="s">
        <v>135</v>
      </c>
    </row>
    <row r="576" spans="1:65" s="2" customFormat="1" ht="16.5" customHeight="1">
      <c r="A576" s="40"/>
      <c r="B576" s="41"/>
      <c r="C576" s="221" t="s">
        <v>769</v>
      </c>
      <c r="D576" s="221" t="s">
        <v>138</v>
      </c>
      <c r="E576" s="222" t="s">
        <v>770</v>
      </c>
      <c r="F576" s="223" t="s">
        <v>771</v>
      </c>
      <c r="G576" s="224" t="s">
        <v>141</v>
      </c>
      <c r="H576" s="225">
        <v>1</v>
      </c>
      <c r="I576" s="226"/>
      <c r="J576" s="227">
        <f>ROUND(I576*H576,2)</f>
        <v>0</v>
      </c>
      <c r="K576" s="223" t="s">
        <v>142</v>
      </c>
      <c r="L576" s="46"/>
      <c r="M576" s="228" t="s">
        <v>19</v>
      </c>
      <c r="N576" s="229" t="s">
        <v>43</v>
      </c>
      <c r="O576" s="86"/>
      <c r="P576" s="230">
        <f>O576*H576</f>
        <v>0</v>
      </c>
      <c r="Q576" s="230">
        <v>0.00592</v>
      </c>
      <c r="R576" s="230">
        <f>Q576*H576</f>
        <v>0.00592</v>
      </c>
      <c r="S576" s="230">
        <v>0</v>
      </c>
      <c r="T576" s="231">
        <f>S576*H576</f>
        <v>0</v>
      </c>
      <c r="U576" s="40"/>
      <c r="V576" s="40"/>
      <c r="W576" s="40"/>
      <c r="X576" s="40"/>
      <c r="Y576" s="40"/>
      <c r="Z576" s="40"/>
      <c r="AA576" s="40"/>
      <c r="AB576" s="40"/>
      <c r="AC576" s="40"/>
      <c r="AD576" s="40"/>
      <c r="AE576" s="40"/>
      <c r="AR576" s="232" t="s">
        <v>199</v>
      </c>
      <c r="AT576" s="232" t="s">
        <v>138</v>
      </c>
      <c r="AU576" s="232" t="s">
        <v>82</v>
      </c>
      <c r="AY576" s="19" t="s">
        <v>135</v>
      </c>
      <c r="BE576" s="233">
        <f>IF(N576="základní",J576,0)</f>
        <v>0</v>
      </c>
      <c r="BF576" s="233">
        <f>IF(N576="snížená",J576,0)</f>
        <v>0</v>
      </c>
      <c r="BG576" s="233">
        <f>IF(N576="zákl. přenesená",J576,0)</f>
        <v>0</v>
      </c>
      <c r="BH576" s="233">
        <f>IF(N576="sníž. přenesená",J576,0)</f>
        <v>0</v>
      </c>
      <c r="BI576" s="233">
        <f>IF(N576="nulová",J576,0)</f>
        <v>0</v>
      </c>
      <c r="BJ576" s="19" t="s">
        <v>80</v>
      </c>
      <c r="BK576" s="233">
        <f>ROUND(I576*H576,2)</f>
        <v>0</v>
      </c>
      <c r="BL576" s="19" t="s">
        <v>199</v>
      </c>
      <c r="BM576" s="232" t="s">
        <v>772</v>
      </c>
    </row>
    <row r="577" spans="1:51" s="13" customFormat="1" ht="12">
      <c r="A577" s="13"/>
      <c r="B577" s="234"/>
      <c r="C577" s="235"/>
      <c r="D577" s="236" t="s">
        <v>145</v>
      </c>
      <c r="E577" s="237" t="s">
        <v>19</v>
      </c>
      <c r="F577" s="238" t="s">
        <v>146</v>
      </c>
      <c r="G577" s="235"/>
      <c r="H577" s="237" t="s">
        <v>19</v>
      </c>
      <c r="I577" s="239"/>
      <c r="J577" s="235"/>
      <c r="K577" s="235"/>
      <c r="L577" s="240"/>
      <c r="M577" s="241"/>
      <c r="N577" s="242"/>
      <c r="O577" s="242"/>
      <c r="P577" s="242"/>
      <c r="Q577" s="242"/>
      <c r="R577" s="242"/>
      <c r="S577" s="242"/>
      <c r="T577" s="243"/>
      <c r="U577" s="13"/>
      <c r="V577" s="13"/>
      <c r="W577" s="13"/>
      <c r="X577" s="13"/>
      <c r="Y577" s="13"/>
      <c r="Z577" s="13"/>
      <c r="AA577" s="13"/>
      <c r="AB577" s="13"/>
      <c r="AC577" s="13"/>
      <c r="AD577" s="13"/>
      <c r="AE577" s="13"/>
      <c r="AT577" s="244" t="s">
        <v>145</v>
      </c>
      <c r="AU577" s="244" t="s">
        <v>82</v>
      </c>
      <c r="AV577" s="13" t="s">
        <v>80</v>
      </c>
      <c r="AW577" s="13" t="s">
        <v>33</v>
      </c>
      <c r="AX577" s="13" t="s">
        <v>72</v>
      </c>
      <c r="AY577" s="244" t="s">
        <v>135</v>
      </c>
    </row>
    <row r="578" spans="1:51" s="14" customFormat="1" ht="12">
      <c r="A578" s="14"/>
      <c r="B578" s="245"/>
      <c r="C578" s="246"/>
      <c r="D578" s="236" t="s">
        <v>145</v>
      </c>
      <c r="E578" s="247" t="s">
        <v>19</v>
      </c>
      <c r="F578" s="248" t="s">
        <v>80</v>
      </c>
      <c r="G578" s="246"/>
      <c r="H578" s="249">
        <v>1</v>
      </c>
      <c r="I578" s="250"/>
      <c r="J578" s="246"/>
      <c r="K578" s="246"/>
      <c r="L578" s="251"/>
      <c r="M578" s="252"/>
      <c r="N578" s="253"/>
      <c r="O578" s="253"/>
      <c r="P578" s="253"/>
      <c r="Q578" s="253"/>
      <c r="R578" s="253"/>
      <c r="S578" s="253"/>
      <c r="T578" s="254"/>
      <c r="U578" s="14"/>
      <c r="V578" s="14"/>
      <c r="W578" s="14"/>
      <c r="X578" s="14"/>
      <c r="Y578" s="14"/>
      <c r="Z578" s="14"/>
      <c r="AA578" s="14"/>
      <c r="AB578" s="14"/>
      <c r="AC578" s="14"/>
      <c r="AD578" s="14"/>
      <c r="AE578" s="14"/>
      <c r="AT578" s="255" t="s">
        <v>145</v>
      </c>
      <c r="AU578" s="255" t="s">
        <v>82</v>
      </c>
      <c r="AV578" s="14" t="s">
        <v>82</v>
      </c>
      <c r="AW578" s="14" t="s">
        <v>33</v>
      </c>
      <c r="AX578" s="14" t="s">
        <v>72</v>
      </c>
      <c r="AY578" s="255" t="s">
        <v>135</v>
      </c>
    </row>
    <row r="579" spans="1:51" s="15" customFormat="1" ht="12">
      <c r="A579" s="15"/>
      <c r="B579" s="256"/>
      <c r="C579" s="257"/>
      <c r="D579" s="236" t="s">
        <v>145</v>
      </c>
      <c r="E579" s="258" t="s">
        <v>19</v>
      </c>
      <c r="F579" s="259" t="s">
        <v>147</v>
      </c>
      <c r="G579" s="257"/>
      <c r="H579" s="260">
        <v>1</v>
      </c>
      <c r="I579" s="261"/>
      <c r="J579" s="257"/>
      <c r="K579" s="257"/>
      <c r="L579" s="262"/>
      <c r="M579" s="263"/>
      <c r="N579" s="264"/>
      <c r="O579" s="264"/>
      <c r="P579" s="264"/>
      <c r="Q579" s="264"/>
      <c r="R579" s="264"/>
      <c r="S579" s="264"/>
      <c r="T579" s="265"/>
      <c r="U579" s="15"/>
      <c r="V579" s="15"/>
      <c r="W579" s="15"/>
      <c r="X579" s="15"/>
      <c r="Y579" s="15"/>
      <c r="Z579" s="15"/>
      <c r="AA579" s="15"/>
      <c r="AB579" s="15"/>
      <c r="AC579" s="15"/>
      <c r="AD579" s="15"/>
      <c r="AE579" s="15"/>
      <c r="AT579" s="266" t="s">
        <v>145</v>
      </c>
      <c r="AU579" s="266" t="s">
        <v>82</v>
      </c>
      <c r="AV579" s="15" t="s">
        <v>143</v>
      </c>
      <c r="AW579" s="15" t="s">
        <v>33</v>
      </c>
      <c r="AX579" s="15" t="s">
        <v>80</v>
      </c>
      <c r="AY579" s="266" t="s">
        <v>135</v>
      </c>
    </row>
    <row r="580" spans="1:65" s="2" customFormat="1" ht="16.5" customHeight="1">
      <c r="A580" s="40"/>
      <c r="B580" s="41"/>
      <c r="C580" s="221" t="s">
        <v>773</v>
      </c>
      <c r="D580" s="221" t="s">
        <v>138</v>
      </c>
      <c r="E580" s="222" t="s">
        <v>774</v>
      </c>
      <c r="F580" s="223" t="s">
        <v>775</v>
      </c>
      <c r="G580" s="224" t="s">
        <v>434</v>
      </c>
      <c r="H580" s="225">
        <v>2</v>
      </c>
      <c r="I580" s="226"/>
      <c r="J580" s="227">
        <f>ROUND(I580*H580,2)</f>
        <v>0</v>
      </c>
      <c r="K580" s="223" t="s">
        <v>142</v>
      </c>
      <c r="L580" s="46"/>
      <c r="M580" s="228" t="s">
        <v>19</v>
      </c>
      <c r="N580" s="229" t="s">
        <v>43</v>
      </c>
      <c r="O580" s="86"/>
      <c r="P580" s="230">
        <f>O580*H580</f>
        <v>0</v>
      </c>
      <c r="Q580" s="230">
        <v>0.01467</v>
      </c>
      <c r="R580" s="230">
        <f>Q580*H580</f>
        <v>0.02934</v>
      </c>
      <c r="S580" s="230">
        <v>0</v>
      </c>
      <c r="T580" s="231">
        <f>S580*H580</f>
        <v>0</v>
      </c>
      <c r="U580" s="40"/>
      <c r="V580" s="40"/>
      <c r="W580" s="40"/>
      <c r="X580" s="40"/>
      <c r="Y580" s="40"/>
      <c r="Z580" s="40"/>
      <c r="AA580" s="40"/>
      <c r="AB580" s="40"/>
      <c r="AC580" s="40"/>
      <c r="AD580" s="40"/>
      <c r="AE580" s="40"/>
      <c r="AR580" s="232" t="s">
        <v>199</v>
      </c>
      <c r="AT580" s="232" t="s">
        <v>138</v>
      </c>
      <c r="AU580" s="232" t="s">
        <v>82</v>
      </c>
      <c r="AY580" s="19" t="s">
        <v>135</v>
      </c>
      <c r="BE580" s="233">
        <f>IF(N580="základní",J580,0)</f>
        <v>0</v>
      </c>
      <c r="BF580" s="233">
        <f>IF(N580="snížená",J580,0)</f>
        <v>0</v>
      </c>
      <c r="BG580" s="233">
        <f>IF(N580="zákl. přenesená",J580,0)</f>
        <v>0</v>
      </c>
      <c r="BH580" s="233">
        <f>IF(N580="sníž. přenesená",J580,0)</f>
        <v>0</v>
      </c>
      <c r="BI580" s="233">
        <f>IF(N580="nulová",J580,0)</f>
        <v>0</v>
      </c>
      <c r="BJ580" s="19" t="s">
        <v>80</v>
      </c>
      <c r="BK580" s="233">
        <f>ROUND(I580*H580,2)</f>
        <v>0</v>
      </c>
      <c r="BL580" s="19" t="s">
        <v>199</v>
      </c>
      <c r="BM580" s="232" t="s">
        <v>776</v>
      </c>
    </row>
    <row r="581" spans="1:51" s="13" customFormat="1" ht="12">
      <c r="A581" s="13"/>
      <c r="B581" s="234"/>
      <c r="C581" s="235"/>
      <c r="D581" s="236" t="s">
        <v>145</v>
      </c>
      <c r="E581" s="237" t="s">
        <v>19</v>
      </c>
      <c r="F581" s="238" t="s">
        <v>146</v>
      </c>
      <c r="G581" s="235"/>
      <c r="H581" s="237" t="s">
        <v>19</v>
      </c>
      <c r="I581" s="239"/>
      <c r="J581" s="235"/>
      <c r="K581" s="235"/>
      <c r="L581" s="240"/>
      <c r="M581" s="241"/>
      <c r="N581" s="242"/>
      <c r="O581" s="242"/>
      <c r="P581" s="242"/>
      <c r="Q581" s="242"/>
      <c r="R581" s="242"/>
      <c r="S581" s="242"/>
      <c r="T581" s="243"/>
      <c r="U581" s="13"/>
      <c r="V581" s="13"/>
      <c r="W581" s="13"/>
      <c r="X581" s="13"/>
      <c r="Y581" s="13"/>
      <c r="Z581" s="13"/>
      <c r="AA581" s="13"/>
      <c r="AB581" s="13"/>
      <c r="AC581" s="13"/>
      <c r="AD581" s="13"/>
      <c r="AE581" s="13"/>
      <c r="AT581" s="244" t="s">
        <v>145</v>
      </c>
      <c r="AU581" s="244" t="s">
        <v>82</v>
      </c>
      <c r="AV581" s="13" t="s">
        <v>80</v>
      </c>
      <c r="AW581" s="13" t="s">
        <v>33</v>
      </c>
      <c r="AX581" s="13" t="s">
        <v>72</v>
      </c>
      <c r="AY581" s="244" t="s">
        <v>135</v>
      </c>
    </row>
    <row r="582" spans="1:51" s="14" customFormat="1" ht="12">
      <c r="A582" s="14"/>
      <c r="B582" s="245"/>
      <c r="C582" s="246"/>
      <c r="D582" s="236" t="s">
        <v>145</v>
      </c>
      <c r="E582" s="247" t="s">
        <v>19</v>
      </c>
      <c r="F582" s="248" t="s">
        <v>82</v>
      </c>
      <c r="G582" s="246"/>
      <c r="H582" s="249">
        <v>2</v>
      </c>
      <c r="I582" s="250"/>
      <c r="J582" s="246"/>
      <c r="K582" s="246"/>
      <c r="L582" s="251"/>
      <c r="M582" s="252"/>
      <c r="N582" s="253"/>
      <c r="O582" s="253"/>
      <c r="P582" s="253"/>
      <c r="Q582" s="253"/>
      <c r="R582" s="253"/>
      <c r="S582" s="253"/>
      <c r="T582" s="254"/>
      <c r="U582" s="14"/>
      <c r="V582" s="14"/>
      <c r="W582" s="14"/>
      <c r="X582" s="14"/>
      <c r="Y582" s="14"/>
      <c r="Z582" s="14"/>
      <c r="AA582" s="14"/>
      <c r="AB582" s="14"/>
      <c r="AC582" s="14"/>
      <c r="AD582" s="14"/>
      <c r="AE582" s="14"/>
      <c r="AT582" s="255" t="s">
        <v>145</v>
      </c>
      <c r="AU582" s="255" t="s">
        <v>82</v>
      </c>
      <c r="AV582" s="14" t="s">
        <v>82</v>
      </c>
      <c r="AW582" s="14" t="s">
        <v>33</v>
      </c>
      <c r="AX582" s="14" t="s">
        <v>72</v>
      </c>
      <c r="AY582" s="255" t="s">
        <v>135</v>
      </c>
    </row>
    <row r="583" spans="1:51" s="15" customFormat="1" ht="12">
      <c r="A583" s="15"/>
      <c r="B583" s="256"/>
      <c r="C583" s="257"/>
      <c r="D583" s="236" t="s">
        <v>145</v>
      </c>
      <c r="E583" s="258" t="s">
        <v>19</v>
      </c>
      <c r="F583" s="259" t="s">
        <v>147</v>
      </c>
      <c r="G583" s="257"/>
      <c r="H583" s="260">
        <v>2</v>
      </c>
      <c r="I583" s="261"/>
      <c r="J583" s="257"/>
      <c r="K583" s="257"/>
      <c r="L583" s="262"/>
      <c r="M583" s="263"/>
      <c r="N583" s="264"/>
      <c r="O583" s="264"/>
      <c r="P583" s="264"/>
      <c r="Q583" s="264"/>
      <c r="R583" s="264"/>
      <c r="S583" s="264"/>
      <c r="T583" s="265"/>
      <c r="U583" s="15"/>
      <c r="V583" s="15"/>
      <c r="W583" s="15"/>
      <c r="X583" s="15"/>
      <c r="Y583" s="15"/>
      <c r="Z583" s="15"/>
      <c r="AA583" s="15"/>
      <c r="AB583" s="15"/>
      <c r="AC583" s="15"/>
      <c r="AD583" s="15"/>
      <c r="AE583" s="15"/>
      <c r="AT583" s="266" t="s">
        <v>145</v>
      </c>
      <c r="AU583" s="266" t="s">
        <v>82</v>
      </c>
      <c r="AV583" s="15" t="s">
        <v>143</v>
      </c>
      <c r="AW583" s="15" t="s">
        <v>33</v>
      </c>
      <c r="AX583" s="15" t="s">
        <v>80</v>
      </c>
      <c r="AY583" s="266" t="s">
        <v>135</v>
      </c>
    </row>
    <row r="584" spans="1:65" s="2" customFormat="1" ht="16.5" customHeight="1">
      <c r="A584" s="40"/>
      <c r="B584" s="41"/>
      <c r="C584" s="221" t="s">
        <v>777</v>
      </c>
      <c r="D584" s="221" t="s">
        <v>138</v>
      </c>
      <c r="E584" s="222" t="s">
        <v>778</v>
      </c>
      <c r="F584" s="223" t="s">
        <v>779</v>
      </c>
      <c r="G584" s="224" t="s">
        <v>434</v>
      </c>
      <c r="H584" s="225">
        <v>5</v>
      </c>
      <c r="I584" s="226"/>
      <c r="J584" s="227">
        <f>ROUND(I584*H584,2)</f>
        <v>0</v>
      </c>
      <c r="K584" s="223" t="s">
        <v>142</v>
      </c>
      <c r="L584" s="46"/>
      <c r="M584" s="228" t="s">
        <v>19</v>
      </c>
      <c r="N584" s="229" t="s">
        <v>43</v>
      </c>
      <c r="O584" s="86"/>
      <c r="P584" s="230">
        <f>O584*H584</f>
        <v>0</v>
      </c>
      <c r="Q584" s="230">
        <v>0.01749</v>
      </c>
      <c r="R584" s="230">
        <f>Q584*H584</f>
        <v>0.08745</v>
      </c>
      <c r="S584" s="230">
        <v>0</v>
      </c>
      <c r="T584" s="231">
        <f>S584*H584</f>
        <v>0</v>
      </c>
      <c r="U584" s="40"/>
      <c r="V584" s="40"/>
      <c r="W584" s="40"/>
      <c r="X584" s="40"/>
      <c r="Y584" s="40"/>
      <c r="Z584" s="40"/>
      <c r="AA584" s="40"/>
      <c r="AB584" s="40"/>
      <c r="AC584" s="40"/>
      <c r="AD584" s="40"/>
      <c r="AE584" s="40"/>
      <c r="AR584" s="232" t="s">
        <v>199</v>
      </c>
      <c r="AT584" s="232" t="s">
        <v>138</v>
      </c>
      <c r="AU584" s="232" t="s">
        <v>82</v>
      </c>
      <c r="AY584" s="19" t="s">
        <v>135</v>
      </c>
      <c r="BE584" s="233">
        <f>IF(N584="základní",J584,0)</f>
        <v>0</v>
      </c>
      <c r="BF584" s="233">
        <f>IF(N584="snížená",J584,0)</f>
        <v>0</v>
      </c>
      <c r="BG584" s="233">
        <f>IF(N584="zákl. přenesená",J584,0)</f>
        <v>0</v>
      </c>
      <c r="BH584" s="233">
        <f>IF(N584="sníž. přenesená",J584,0)</f>
        <v>0</v>
      </c>
      <c r="BI584" s="233">
        <f>IF(N584="nulová",J584,0)</f>
        <v>0</v>
      </c>
      <c r="BJ584" s="19" t="s">
        <v>80</v>
      </c>
      <c r="BK584" s="233">
        <f>ROUND(I584*H584,2)</f>
        <v>0</v>
      </c>
      <c r="BL584" s="19" t="s">
        <v>199</v>
      </c>
      <c r="BM584" s="232" t="s">
        <v>780</v>
      </c>
    </row>
    <row r="585" spans="1:51" s="13" customFormat="1" ht="12">
      <c r="A585" s="13"/>
      <c r="B585" s="234"/>
      <c r="C585" s="235"/>
      <c r="D585" s="236" t="s">
        <v>145</v>
      </c>
      <c r="E585" s="237" t="s">
        <v>19</v>
      </c>
      <c r="F585" s="238" t="s">
        <v>146</v>
      </c>
      <c r="G585" s="235"/>
      <c r="H585" s="237" t="s">
        <v>19</v>
      </c>
      <c r="I585" s="239"/>
      <c r="J585" s="235"/>
      <c r="K585" s="235"/>
      <c r="L585" s="240"/>
      <c r="M585" s="241"/>
      <c r="N585" s="242"/>
      <c r="O585" s="242"/>
      <c r="P585" s="242"/>
      <c r="Q585" s="242"/>
      <c r="R585" s="242"/>
      <c r="S585" s="242"/>
      <c r="T585" s="243"/>
      <c r="U585" s="13"/>
      <c r="V585" s="13"/>
      <c r="W585" s="13"/>
      <c r="X585" s="13"/>
      <c r="Y585" s="13"/>
      <c r="Z585" s="13"/>
      <c r="AA585" s="13"/>
      <c r="AB585" s="13"/>
      <c r="AC585" s="13"/>
      <c r="AD585" s="13"/>
      <c r="AE585" s="13"/>
      <c r="AT585" s="244" t="s">
        <v>145</v>
      </c>
      <c r="AU585" s="244" t="s">
        <v>82</v>
      </c>
      <c r="AV585" s="13" t="s">
        <v>80</v>
      </c>
      <c r="AW585" s="13" t="s">
        <v>33</v>
      </c>
      <c r="AX585" s="13" t="s">
        <v>72</v>
      </c>
      <c r="AY585" s="244" t="s">
        <v>135</v>
      </c>
    </row>
    <row r="586" spans="1:51" s="14" customFormat="1" ht="12">
      <c r="A586" s="14"/>
      <c r="B586" s="245"/>
      <c r="C586" s="246"/>
      <c r="D586" s="236" t="s">
        <v>145</v>
      </c>
      <c r="E586" s="247" t="s">
        <v>19</v>
      </c>
      <c r="F586" s="248" t="s">
        <v>171</v>
      </c>
      <c r="G586" s="246"/>
      <c r="H586" s="249">
        <v>5</v>
      </c>
      <c r="I586" s="250"/>
      <c r="J586" s="246"/>
      <c r="K586" s="246"/>
      <c r="L586" s="251"/>
      <c r="M586" s="252"/>
      <c r="N586" s="253"/>
      <c r="O586" s="253"/>
      <c r="P586" s="253"/>
      <c r="Q586" s="253"/>
      <c r="R586" s="253"/>
      <c r="S586" s="253"/>
      <c r="T586" s="254"/>
      <c r="U586" s="14"/>
      <c r="V586" s="14"/>
      <c r="W586" s="14"/>
      <c r="X586" s="14"/>
      <c r="Y586" s="14"/>
      <c r="Z586" s="14"/>
      <c r="AA586" s="14"/>
      <c r="AB586" s="14"/>
      <c r="AC586" s="14"/>
      <c r="AD586" s="14"/>
      <c r="AE586" s="14"/>
      <c r="AT586" s="255" t="s">
        <v>145</v>
      </c>
      <c r="AU586" s="255" t="s">
        <v>82</v>
      </c>
      <c r="AV586" s="14" t="s">
        <v>82</v>
      </c>
      <c r="AW586" s="14" t="s">
        <v>33</v>
      </c>
      <c r="AX586" s="14" t="s">
        <v>72</v>
      </c>
      <c r="AY586" s="255" t="s">
        <v>135</v>
      </c>
    </row>
    <row r="587" spans="1:51" s="15" customFormat="1" ht="12">
      <c r="A587" s="15"/>
      <c r="B587" s="256"/>
      <c r="C587" s="257"/>
      <c r="D587" s="236" t="s">
        <v>145</v>
      </c>
      <c r="E587" s="258" t="s">
        <v>19</v>
      </c>
      <c r="F587" s="259" t="s">
        <v>147</v>
      </c>
      <c r="G587" s="257"/>
      <c r="H587" s="260">
        <v>5</v>
      </c>
      <c r="I587" s="261"/>
      <c r="J587" s="257"/>
      <c r="K587" s="257"/>
      <c r="L587" s="262"/>
      <c r="M587" s="263"/>
      <c r="N587" s="264"/>
      <c r="O587" s="264"/>
      <c r="P587" s="264"/>
      <c r="Q587" s="264"/>
      <c r="R587" s="264"/>
      <c r="S587" s="264"/>
      <c r="T587" s="265"/>
      <c r="U587" s="15"/>
      <c r="V587" s="15"/>
      <c r="W587" s="15"/>
      <c r="X587" s="15"/>
      <c r="Y587" s="15"/>
      <c r="Z587" s="15"/>
      <c r="AA587" s="15"/>
      <c r="AB587" s="15"/>
      <c r="AC587" s="15"/>
      <c r="AD587" s="15"/>
      <c r="AE587" s="15"/>
      <c r="AT587" s="266" t="s">
        <v>145</v>
      </c>
      <c r="AU587" s="266" t="s">
        <v>82</v>
      </c>
      <c r="AV587" s="15" t="s">
        <v>143</v>
      </c>
      <c r="AW587" s="15" t="s">
        <v>33</v>
      </c>
      <c r="AX587" s="15" t="s">
        <v>80</v>
      </c>
      <c r="AY587" s="266" t="s">
        <v>135</v>
      </c>
    </row>
    <row r="588" spans="1:65" s="2" customFormat="1" ht="16.5" customHeight="1">
      <c r="A588" s="40"/>
      <c r="B588" s="41"/>
      <c r="C588" s="221" t="s">
        <v>781</v>
      </c>
      <c r="D588" s="221" t="s">
        <v>138</v>
      </c>
      <c r="E588" s="222" t="s">
        <v>782</v>
      </c>
      <c r="F588" s="223" t="s">
        <v>783</v>
      </c>
      <c r="G588" s="224" t="s">
        <v>434</v>
      </c>
      <c r="H588" s="225">
        <v>15</v>
      </c>
      <c r="I588" s="226"/>
      <c r="J588" s="227">
        <f>ROUND(I588*H588,2)</f>
        <v>0</v>
      </c>
      <c r="K588" s="223" t="s">
        <v>142</v>
      </c>
      <c r="L588" s="46"/>
      <c r="M588" s="228" t="s">
        <v>19</v>
      </c>
      <c r="N588" s="229" t="s">
        <v>43</v>
      </c>
      <c r="O588" s="86"/>
      <c r="P588" s="230">
        <f>O588*H588</f>
        <v>0</v>
      </c>
      <c r="Q588" s="230">
        <v>0.03012</v>
      </c>
      <c r="R588" s="230">
        <f>Q588*H588</f>
        <v>0.45180000000000003</v>
      </c>
      <c r="S588" s="230">
        <v>0</v>
      </c>
      <c r="T588" s="231">
        <f>S588*H588</f>
        <v>0</v>
      </c>
      <c r="U588" s="40"/>
      <c r="V588" s="40"/>
      <c r="W588" s="40"/>
      <c r="X588" s="40"/>
      <c r="Y588" s="40"/>
      <c r="Z588" s="40"/>
      <c r="AA588" s="40"/>
      <c r="AB588" s="40"/>
      <c r="AC588" s="40"/>
      <c r="AD588" s="40"/>
      <c r="AE588" s="40"/>
      <c r="AR588" s="232" t="s">
        <v>199</v>
      </c>
      <c r="AT588" s="232" t="s">
        <v>138</v>
      </c>
      <c r="AU588" s="232" t="s">
        <v>82</v>
      </c>
      <c r="AY588" s="19" t="s">
        <v>135</v>
      </c>
      <c r="BE588" s="233">
        <f>IF(N588="základní",J588,0)</f>
        <v>0</v>
      </c>
      <c r="BF588" s="233">
        <f>IF(N588="snížená",J588,0)</f>
        <v>0</v>
      </c>
      <c r="BG588" s="233">
        <f>IF(N588="zákl. přenesená",J588,0)</f>
        <v>0</v>
      </c>
      <c r="BH588" s="233">
        <f>IF(N588="sníž. přenesená",J588,0)</f>
        <v>0</v>
      </c>
      <c r="BI588" s="233">
        <f>IF(N588="nulová",J588,0)</f>
        <v>0</v>
      </c>
      <c r="BJ588" s="19" t="s">
        <v>80</v>
      </c>
      <c r="BK588" s="233">
        <f>ROUND(I588*H588,2)</f>
        <v>0</v>
      </c>
      <c r="BL588" s="19" t="s">
        <v>199</v>
      </c>
      <c r="BM588" s="232" t="s">
        <v>784</v>
      </c>
    </row>
    <row r="589" spans="1:51" s="13" customFormat="1" ht="12">
      <c r="A589" s="13"/>
      <c r="B589" s="234"/>
      <c r="C589" s="235"/>
      <c r="D589" s="236" t="s">
        <v>145</v>
      </c>
      <c r="E589" s="237" t="s">
        <v>19</v>
      </c>
      <c r="F589" s="238" t="s">
        <v>146</v>
      </c>
      <c r="G589" s="235"/>
      <c r="H589" s="237" t="s">
        <v>19</v>
      </c>
      <c r="I589" s="239"/>
      <c r="J589" s="235"/>
      <c r="K589" s="235"/>
      <c r="L589" s="240"/>
      <c r="M589" s="241"/>
      <c r="N589" s="242"/>
      <c r="O589" s="242"/>
      <c r="P589" s="242"/>
      <c r="Q589" s="242"/>
      <c r="R589" s="242"/>
      <c r="S589" s="242"/>
      <c r="T589" s="243"/>
      <c r="U589" s="13"/>
      <c r="V589" s="13"/>
      <c r="W589" s="13"/>
      <c r="X589" s="13"/>
      <c r="Y589" s="13"/>
      <c r="Z589" s="13"/>
      <c r="AA589" s="13"/>
      <c r="AB589" s="13"/>
      <c r="AC589" s="13"/>
      <c r="AD589" s="13"/>
      <c r="AE589" s="13"/>
      <c r="AT589" s="244" t="s">
        <v>145</v>
      </c>
      <c r="AU589" s="244" t="s">
        <v>82</v>
      </c>
      <c r="AV589" s="13" t="s">
        <v>80</v>
      </c>
      <c r="AW589" s="13" t="s">
        <v>33</v>
      </c>
      <c r="AX589" s="13" t="s">
        <v>72</v>
      </c>
      <c r="AY589" s="244" t="s">
        <v>135</v>
      </c>
    </row>
    <row r="590" spans="1:51" s="14" customFormat="1" ht="12">
      <c r="A590" s="14"/>
      <c r="B590" s="245"/>
      <c r="C590" s="246"/>
      <c r="D590" s="236" t="s">
        <v>145</v>
      </c>
      <c r="E590" s="247" t="s">
        <v>19</v>
      </c>
      <c r="F590" s="248" t="s">
        <v>8</v>
      </c>
      <c r="G590" s="246"/>
      <c r="H590" s="249">
        <v>15</v>
      </c>
      <c r="I590" s="250"/>
      <c r="J590" s="246"/>
      <c r="K590" s="246"/>
      <c r="L590" s="251"/>
      <c r="M590" s="252"/>
      <c r="N590" s="253"/>
      <c r="O590" s="253"/>
      <c r="P590" s="253"/>
      <c r="Q590" s="253"/>
      <c r="R590" s="253"/>
      <c r="S590" s="253"/>
      <c r="T590" s="254"/>
      <c r="U590" s="14"/>
      <c r="V590" s="14"/>
      <c r="W590" s="14"/>
      <c r="X590" s="14"/>
      <c r="Y590" s="14"/>
      <c r="Z590" s="14"/>
      <c r="AA590" s="14"/>
      <c r="AB590" s="14"/>
      <c r="AC590" s="14"/>
      <c r="AD590" s="14"/>
      <c r="AE590" s="14"/>
      <c r="AT590" s="255" t="s">
        <v>145</v>
      </c>
      <c r="AU590" s="255" t="s">
        <v>82</v>
      </c>
      <c r="AV590" s="14" t="s">
        <v>82</v>
      </c>
      <c r="AW590" s="14" t="s">
        <v>33</v>
      </c>
      <c r="AX590" s="14" t="s">
        <v>72</v>
      </c>
      <c r="AY590" s="255" t="s">
        <v>135</v>
      </c>
    </row>
    <row r="591" spans="1:51" s="15" customFormat="1" ht="12">
      <c r="A591" s="15"/>
      <c r="B591" s="256"/>
      <c r="C591" s="257"/>
      <c r="D591" s="236" t="s">
        <v>145</v>
      </c>
      <c r="E591" s="258" t="s">
        <v>19</v>
      </c>
      <c r="F591" s="259" t="s">
        <v>147</v>
      </c>
      <c r="G591" s="257"/>
      <c r="H591" s="260">
        <v>15</v>
      </c>
      <c r="I591" s="261"/>
      <c r="J591" s="257"/>
      <c r="K591" s="257"/>
      <c r="L591" s="262"/>
      <c r="M591" s="263"/>
      <c r="N591" s="264"/>
      <c r="O591" s="264"/>
      <c r="P591" s="264"/>
      <c r="Q591" s="264"/>
      <c r="R591" s="264"/>
      <c r="S591" s="264"/>
      <c r="T591" s="265"/>
      <c r="U591" s="15"/>
      <c r="V591" s="15"/>
      <c r="W591" s="15"/>
      <c r="X591" s="15"/>
      <c r="Y591" s="15"/>
      <c r="Z591" s="15"/>
      <c r="AA591" s="15"/>
      <c r="AB591" s="15"/>
      <c r="AC591" s="15"/>
      <c r="AD591" s="15"/>
      <c r="AE591" s="15"/>
      <c r="AT591" s="266" t="s">
        <v>145</v>
      </c>
      <c r="AU591" s="266" t="s">
        <v>82</v>
      </c>
      <c r="AV591" s="15" t="s">
        <v>143</v>
      </c>
      <c r="AW591" s="15" t="s">
        <v>33</v>
      </c>
      <c r="AX591" s="15" t="s">
        <v>80</v>
      </c>
      <c r="AY591" s="266" t="s">
        <v>135</v>
      </c>
    </row>
    <row r="592" spans="1:65" s="2" customFormat="1" ht="16.5" customHeight="1">
      <c r="A592" s="40"/>
      <c r="B592" s="41"/>
      <c r="C592" s="221" t="s">
        <v>785</v>
      </c>
      <c r="D592" s="221" t="s">
        <v>138</v>
      </c>
      <c r="E592" s="222" t="s">
        <v>786</v>
      </c>
      <c r="F592" s="223" t="s">
        <v>787</v>
      </c>
      <c r="G592" s="224" t="s">
        <v>434</v>
      </c>
      <c r="H592" s="225">
        <v>2</v>
      </c>
      <c r="I592" s="226"/>
      <c r="J592" s="227">
        <f>ROUND(I592*H592,2)</f>
        <v>0</v>
      </c>
      <c r="K592" s="223" t="s">
        <v>142</v>
      </c>
      <c r="L592" s="46"/>
      <c r="M592" s="228" t="s">
        <v>19</v>
      </c>
      <c r="N592" s="229" t="s">
        <v>43</v>
      </c>
      <c r="O592" s="86"/>
      <c r="P592" s="230">
        <f>O592*H592</f>
        <v>0</v>
      </c>
      <c r="Q592" s="230">
        <v>0.03694</v>
      </c>
      <c r="R592" s="230">
        <f>Q592*H592</f>
        <v>0.07388</v>
      </c>
      <c r="S592" s="230">
        <v>0</v>
      </c>
      <c r="T592" s="231">
        <f>S592*H592</f>
        <v>0</v>
      </c>
      <c r="U592" s="40"/>
      <c r="V592" s="40"/>
      <c r="W592" s="40"/>
      <c r="X592" s="40"/>
      <c r="Y592" s="40"/>
      <c r="Z592" s="40"/>
      <c r="AA592" s="40"/>
      <c r="AB592" s="40"/>
      <c r="AC592" s="40"/>
      <c r="AD592" s="40"/>
      <c r="AE592" s="40"/>
      <c r="AR592" s="232" t="s">
        <v>199</v>
      </c>
      <c r="AT592" s="232" t="s">
        <v>138</v>
      </c>
      <c r="AU592" s="232" t="s">
        <v>82</v>
      </c>
      <c r="AY592" s="19" t="s">
        <v>135</v>
      </c>
      <c r="BE592" s="233">
        <f>IF(N592="základní",J592,0)</f>
        <v>0</v>
      </c>
      <c r="BF592" s="233">
        <f>IF(N592="snížená",J592,0)</f>
        <v>0</v>
      </c>
      <c r="BG592" s="233">
        <f>IF(N592="zákl. přenesená",J592,0)</f>
        <v>0</v>
      </c>
      <c r="BH592" s="233">
        <f>IF(N592="sníž. přenesená",J592,0)</f>
        <v>0</v>
      </c>
      <c r="BI592" s="233">
        <f>IF(N592="nulová",J592,0)</f>
        <v>0</v>
      </c>
      <c r="BJ592" s="19" t="s">
        <v>80</v>
      </c>
      <c r="BK592" s="233">
        <f>ROUND(I592*H592,2)</f>
        <v>0</v>
      </c>
      <c r="BL592" s="19" t="s">
        <v>199</v>
      </c>
      <c r="BM592" s="232" t="s">
        <v>788</v>
      </c>
    </row>
    <row r="593" spans="1:51" s="13" customFormat="1" ht="12">
      <c r="A593" s="13"/>
      <c r="B593" s="234"/>
      <c r="C593" s="235"/>
      <c r="D593" s="236" t="s">
        <v>145</v>
      </c>
      <c r="E593" s="237" t="s">
        <v>19</v>
      </c>
      <c r="F593" s="238" t="s">
        <v>146</v>
      </c>
      <c r="G593" s="235"/>
      <c r="H593" s="237" t="s">
        <v>19</v>
      </c>
      <c r="I593" s="239"/>
      <c r="J593" s="235"/>
      <c r="K593" s="235"/>
      <c r="L593" s="240"/>
      <c r="M593" s="241"/>
      <c r="N593" s="242"/>
      <c r="O593" s="242"/>
      <c r="P593" s="242"/>
      <c r="Q593" s="242"/>
      <c r="R593" s="242"/>
      <c r="S593" s="242"/>
      <c r="T593" s="243"/>
      <c r="U593" s="13"/>
      <c r="V593" s="13"/>
      <c r="W593" s="13"/>
      <c r="X593" s="13"/>
      <c r="Y593" s="13"/>
      <c r="Z593" s="13"/>
      <c r="AA593" s="13"/>
      <c r="AB593" s="13"/>
      <c r="AC593" s="13"/>
      <c r="AD593" s="13"/>
      <c r="AE593" s="13"/>
      <c r="AT593" s="244" t="s">
        <v>145</v>
      </c>
      <c r="AU593" s="244" t="s">
        <v>82</v>
      </c>
      <c r="AV593" s="13" t="s">
        <v>80</v>
      </c>
      <c r="AW593" s="13" t="s">
        <v>33</v>
      </c>
      <c r="AX593" s="13" t="s">
        <v>72</v>
      </c>
      <c r="AY593" s="244" t="s">
        <v>135</v>
      </c>
    </row>
    <row r="594" spans="1:51" s="14" customFormat="1" ht="12">
      <c r="A594" s="14"/>
      <c r="B594" s="245"/>
      <c r="C594" s="246"/>
      <c r="D594" s="236" t="s">
        <v>145</v>
      </c>
      <c r="E594" s="247" t="s">
        <v>19</v>
      </c>
      <c r="F594" s="248" t="s">
        <v>82</v>
      </c>
      <c r="G594" s="246"/>
      <c r="H594" s="249">
        <v>2</v>
      </c>
      <c r="I594" s="250"/>
      <c r="J594" s="246"/>
      <c r="K594" s="246"/>
      <c r="L594" s="251"/>
      <c r="M594" s="252"/>
      <c r="N594" s="253"/>
      <c r="O594" s="253"/>
      <c r="P594" s="253"/>
      <c r="Q594" s="253"/>
      <c r="R594" s="253"/>
      <c r="S594" s="253"/>
      <c r="T594" s="254"/>
      <c r="U594" s="14"/>
      <c r="V594" s="14"/>
      <c r="W594" s="14"/>
      <c r="X594" s="14"/>
      <c r="Y594" s="14"/>
      <c r="Z594" s="14"/>
      <c r="AA594" s="14"/>
      <c r="AB594" s="14"/>
      <c r="AC594" s="14"/>
      <c r="AD594" s="14"/>
      <c r="AE594" s="14"/>
      <c r="AT594" s="255" t="s">
        <v>145</v>
      </c>
      <c r="AU594" s="255" t="s">
        <v>82</v>
      </c>
      <c r="AV594" s="14" t="s">
        <v>82</v>
      </c>
      <c r="AW594" s="14" t="s">
        <v>33</v>
      </c>
      <c r="AX594" s="14" t="s">
        <v>72</v>
      </c>
      <c r="AY594" s="255" t="s">
        <v>135</v>
      </c>
    </row>
    <row r="595" spans="1:51" s="15" customFormat="1" ht="12">
      <c r="A595" s="15"/>
      <c r="B595" s="256"/>
      <c r="C595" s="257"/>
      <c r="D595" s="236" t="s">
        <v>145</v>
      </c>
      <c r="E595" s="258" t="s">
        <v>19</v>
      </c>
      <c r="F595" s="259" t="s">
        <v>147</v>
      </c>
      <c r="G595" s="257"/>
      <c r="H595" s="260">
        <v>2</v>
      </c>
      <c r="I595" s="261"/>
      <c r="J595" s="257"/>
      <c r="K595" s="257"/>
      <c r="L595" s="262"/>
      <c r="M595" s="263"/>
      <c r="N595" s="264"/>
      <c r="O595" s="264"/>
      <c r="P595" s="264"/>
      <c r="Q595" s="264"/>
      <c r="R595" s="264"/>
      <c r="S595" s="264"/>
      <c r="T595" s="265"/>
      <c r="U595" s="15"/>
      <c r="V595" s="15"/>
      <c r="W595" s="15"/>
      <c r="X595" s="15"/>
      <c r="Y595" s="15"/>
      <c r="Z595" s="15"/>
      <c r="AA595" s="15"/>
      <c r="AB595" s="15"/>
      <c r="AC595" s="15"/>
      <c r="AD595" s="15"/>
      <c r="AE595" s="15"/>
      <c r="AT595" s="266" t="s">
        <v>145</v>
      </c>
      <c r="AU595" s="266" t="s">
        <v>82</v>
      </c>
      <c r="AV595" s="15" t="s">
        <v>143</v>
      </c>
      <c r="AW595" s="15" t="s">
        <v>33</v>
      </c>
      <c r="AX595" s="15" t="s">
        <v>80</v>
      </c>
      <c r="AY595" s="266" t="s">
        <v>135</v>
      </c>
    </row>
    <row r="596" spans="1:65" s="2" customFormat="1" ht="16.5" customHeight="1">
      <c r="A596" s="40"/>
      <c r="B596" s="41"/>
      <c r="C596" s="221" t="s">
        <v>789</v>
      </c>
      <c r="D596" s="221" t="s">
        <v>138</v>
      </c>
      <c r="E596" s="222" t="s">
        <v>790</v>
      </c>
      <c r="F596" s="223" t="s">
        <v>791</v>
      </c>
      <c r="G596" s="224" t="s">
        <v>434</v>
      </c>
      <c r="H596" s="225">
        <v>2</v>
      </c>
      <c r="I596" s="226"/>
      <c r="J596" s="227">
        <f>ROUND(I596*H596,2)</f>
        <v>0</v>
      </c>
      <c r="K596" s="223" t="s">
        <v>270</v>
      </c>
      <c r="L596" s="46"/>
      <c r="M596" s="228" t="s">
        <v>19</v>
      </c>
      <c r="N596" s="229" t="s">
        <v>43</v>
      </c>
      <c r="O596" s="86"/>
      <c r="P596" s="230">
        <f>O596*H596</f>
        <v>0</v>
      </c>
      <c r="Q596" s="230">
        <v>0.02</v>
      </c>
      <c r="R596" s="230">
        <f>Q596*H596</f>
        <v>0.04</v>
      </c>
      <c r="S596" s="230">
        <v>0</v>
      </c>
      <c r="T596" s="231">
        <f>S596*H596</f>
        <v>0</v>
      </c>
      <c r="U596" s="40"/>
      <c r="V596" s="40"/>
      <c r="W596" s="40"/>
      <c r="X596" s="40"/>
      <c r="Y596" s="40"/>
      <c r="Z596" s="40"/>
      <c r="AA596" s="40"/>
      <c r="AB596" s="40"/>
      <c r="AC596" s="40"/>
      <c r="AD596" s="40"/>
      <c r="AE596" s="40"/>
      <c r="AR596" s="232" t="s">
        <v>199</v>
      </c>
      <c r="AT596" s="232" t="s">
        <v>138</v>
      </c>
      <c r="AU596" s="232" t="s">
        <v>82</v>
      </c>
      <c r="AY596" s="19" t="s">
        <v>135</v>
      </c>
      <c r="BE596" s="233">
        <f>IF(N596="základní",J596,0)</f>
        <v>0</v>
      </c>
      <c r="BF596" s="233">
        <f>IF(N596="snížená",J596,0)</f>
        <v>0</v>
      </c>
      <c r="BG596" s="233">
        <f>IF(N596="zákl. přenesená",J596,0)</f>
        <v>0</v>
      </c>
      <c r="BH596" s="233">
        <f>IF(N596="sníž. přenesená",J596,0)</f>
        <v>0</v>
      </c>
      <c r="BI596" s="233">
        <f>IF(N596="nulová",J596,0)</f>
        <v>0</v>
      </c>
      <c r="BJ596" s="19" t="s">
        <v>80</v>
      </c>
      <c r="BK596" s="233">
        <f>ROUND(I596*H596,2)</f>
        <v>0</v>
      </c>
      <c r="BL596" s="19" t="s">
        <v>199</v>
      </c>
      <c r="BM596" s="232" t="s">
        <v>792</v>
      </c>
    </row>
    <row r="597" spans="1:51" s="13" customFormat="1" ht="12">
      <c r="A597" s="13"/>
      <c r="B597" s="234"/>
      <c r="C597" s="235"/>
      <c r="D597" s="236" t="s">
        <v>145</v>
      </c>
      <c r="E597" s="237" t="s">
        <v>19</v>
      </c>
      <c r="F597" s="238" t="s">
        <v>146</v>
      </c>
      <c r="G597" s="235"/>
      <c r="H597" s="237" t="s">
        <v>19</v>
      </c>
      <c r="I597" s="239"/>
      <c r="J597" s="235"/>
      <c r="K597" s="235"/>
      <c r="L597" s="240"/>
      <c r="M597" s="241"/>
      <c r="N597" s="242"/>
      <c r="O597" s="242"/>
      <c r="P597" s="242"/>
      <c r="Q597" s="242"/>
      <c r="R597" s="242"/>
      <c r="S597" s="242"/>
      <c r="T597" s="243"/>
      <c r="U597" s="13"/>
      <c r="V597" s="13"/>
      <c r="W597" s="13"/>
      <c r="X597" s="13"/>
      <c r="Y597" s="13"/>
      <c r="Z597" s="13"/>
      <c r="AA597" s="13"/>
      <c r="AB597" s="13"/>
      <c r="AC597" s="13"/>
      <c r="AD597" s="13"/>
      <c r="AE597" s="13"/>
      <c r="AT597" s="244" t="s">
        <v>145</v>
      </c>
      <c r="AU597" s="244" t="s">
        <v>82</v>
      </c>
      <c r="AV597" s="13" t="s">
        <v>80</v>
      </c>
      <c r="AW597" s="13" t="s">
        <v>33</v>
      </c>
      <c r="AX597" s="13" t="s">
        <v>72</v>
      </c>
      <c r="AY597" s="244" t="s">
        <v>135</v>
      </c>
    </row>
    <row r="598" spans="1:51" s="14" customFormat="1" ht="12">
      <c r="A598" s="14"/>
      <c r="B598" s="245"/>
      <c r="C598" s="246"/>
      <c r="D598" s="236" t="s">
        <v>145</v>
      </c>
      <c r="E598" s="247" t="s">
        <v>19</v>
      </c>
      <c r="F598" s="248" t="s">
        <v>82</v>
      </c>
      <c r="G598" s="246"/>
      <c r="H598" s="249">
        <v>2</v>
      </c>
      <c r="I598" s="250"/>
      <c r="J598" s="246"/>
      <c r="K598" s="246"/>
      <c r="L598" s="251"/>
      <c r="M598" s="252"/>
      <c r="N598" s="253"/>
      <c r="O598" s="253"/>
      <c r="P598" s="253"/>
      <c r="Q598" s="253"/>
      <c r="R598" s="253"/>
      <c r="S598" s="253"/>
      <c r="T598" s="254"/>
      <c r="U598" s="14"/>
      <c r="V598" s="14"/>
      <c r="W598" s="14"/>
      <c r="X598" s="14"/>
      <c r="Y598" s="14"/>
      <c r="Z598" s="14"/>
      <c r="AA598" s="14"/>
      <c r="AB598" s="14"/>
      <c r="AC598" s="14"/>
      <c r="AD598" s="14"/>
      <c r="AE598" s="14"/>
      <c r="AT598" s="255" t="s">
        <v>145</v>
      </c>
      <c r="AU598" s="255" t="s">
        <v>82</v>
      </c>
      <c r="AV598" s="14" t="s">
        <v>82</v>
      </c>
      <c r="AW598" s="14" t="s">
        <v>33</v>
      </c>
      <c r="AX598" s="14" t="s">
        <v>72</v>
      </c>
      <c r="AY598" s="255" t="s">
        <v>135</v>
      </c>
    </row>
    <row r="599" spans="1:51" s="15" customFormat="1" ht="12">
      <c r="A599" s="15"/>
      <c r="B599" s="256"/>
      <c r="C599" s="257"/>
      <c r="D599" s="236" t="s">
        <v>145</v>
      </c>
      <c r="E599" s="258" t="s">
        <v>19</v>
      </c>
      <c r="F599" s="259" t="s">
        <v>147</v>
      </c>
      <c r="G599" s="257"/>
      <c r="H599" s="260">
        <v>2</v>
      </c>
      <c r="I599" s="261"/>
      <c r="J599" s="257"/>
      <c r="K599" s="257"/>
      <c r="L599" s="262"/>
      <c r="M599" s="263"/>
      <c r="N599" s="264"/>
      <c r="O599" s="264"/>
      <c r="P599" s="264"/>
      <c r="Q599" s="264"/>
      <c r="R599" s="264"/>
      <c r="S599" s="264"/>
      <c r="T599" s="265"/>
      <c r="U599" s="15"/>
      <c r="V599" s="15"/>
      <c r="W599" s="15"/>
      <c r="X599" s="15"/>
      <c r="Y599" s="15"/>
      <c r="Z599" s="15"/>
      <c r="AA599" s="15"/>
      <c r="AB599" s="15"/>
      <c r="AC599" s="15"/>
      <c r="AD599" s="15"/>
      <c r="AE599" s="15"/>
      <c r="AT599" s="266" t="s">
        <v>145</v>
      </c>
      <c r="AU599" s="266" t="s">
        <v>82</v>
      </c>
      <c r="AV599" s="15" t="s">
        <v>143</v>
      </c>
      <c r="AW599" s="15" t="s">
        <v>33</v>
      </c>
      <c r="AX599" s="15" t="s">
        <v>80</v>
      </c>
      <c r="AY599" s="266" t="s">
        <v>135</v>
      </c>
    </row>
    <row r="600" spans="1:65" s="2" customFormat="1" ht="16.5" customHeight="1">
      <c r="A600" s="40"/>
      <c r="B600" s="41"/>
      <c r="C600" s="221" t="s">
        <v>793</v>
      </c>
      <c r="D600" s="221" t="s">
        <v>138</v>
      </c>
      <c r="E600" s="222" t="s">
        <v>794</v>
      </c>
      <c r="F600" s="223" t="s">
        <v>795</v>
      </c>
      <c r="G600" s="224" t="s">
        <v>434</v>
      </c>
      <c r="H600" s="225">
        <v>1</v>
      </c>
      <c r="I600" s="226"/>
      <c r="J600" s="227">
        <f>ROUND(I600*H600,2)</f>
        <v>0</v>
      </c>
      <c r="K600" s="223" t="s">
        <v>270</v>
      </c>
      <c r="L600" s="46"/>
      <c r="M600" s="228" t="s">
        <v>19</v>
      </c>
      <c r="N600" s="229" t="s">
        <v>43</v>
      </c>
      <c r="O600" s="86"/>
      <c r="P600" s="230">
        <f>O600*H600</f>
        <v>0</v>
      </c>
      <c r="Q600" s="230">
        <v>0.015</v>
      </c>
      <c r="R600" s="230">
        <f>Q600*H600</f>
        <v>0.015</v>
      </c>
      <c r="S600" s="230">
        <v>0</v>
      </c>
      <c r="T600" s="231">
        <f>S600*H600</f>
        <v>0</v>
      </c>
      <c r="U600" s="40"/>
      <c r="V600" s="40"/>
      <c r="W600" s="40"/>
      <c r="X600" s="40"/>
      <c r="Y600" s="40"/>
      <c r="Z600" s="40"/>
      <c r="AA600" s="40"/>
      <c r="AB600" s="40"/>
      <c r="AC600" s="40"/>
      <c r="AD600" s="40"/>
      <c r="AE600" s="40"/>
      <c r="AR600" s="232" t="s">
        <v>199</v>
      </c>
      <c r="AT600" s="232" t="s">
        <v>138</v>
      </c>
      <c r="AU600" s="232" t="s">
        <v>82</v>
      </c>
      <c r="AY600" s="19" t="s">
        <v>135</v>
      </c>
      <c r="BE600" s="233">
        <f>IF(N600="základní",J600,0)</f>
        <v>0</v>
      </c>
      <c r="BF600" s="233">
        <f>IF(N600="snížená",J600,0)</f>
        <v>0</v>
      </c>
      <c r="BG600" s="233">
        <f>IF(N600="zákl. přenesená",J600,0)</f>
        <v>0</v>
      </c>
      <c r="BH600" s="233">
        <f>IF(N600="sníž. přenesená",J600,0)</f>
        <v>0</v>
      </c>
      <c r="BI600" s="233">
        <f>IF(N600="nulová",J600,0)</f>
        <v>0</v>
      </c>
      <c r="BJ600" s="19" t="s">
        <v>80</v>
      </c>
      <c r="BK600" s="233">
        <f>ROUND(I600*H600,2)</f>
        <v>0</v>
      </c>
      <c r="BL600" s="19" t="s">
        <v>199</v>
      </c>
      <c r="BM600" s="232" t="s">
        <v>796</v>
      </c>
    </row>
    <row r="601" spans="1:51" s="13" customFormat="1" ht="12">
      <c r="A601" s="13"/>
      <c r="B601" s="234"/>
      <c r="C601" s="235"/>
      <c r="D601" s="236" t="s">
        <v>145</v>
      </c>
      <c r="E601" s="237" t="s">
        <v>19</v>
      </c>
      <c r="F601" s="238" t="s">
        <v>146</v>
      </c>
      <c r="G601" s="235"/>
      <c r="H601" s="237" t="s">
        <v>19</v>
      </c>
      <c r="I601" s="239"/>
      <c r="J601" s="235"/>
      <c r="K601" s="235"/>
      <c r="L601" s="240"/>
      <c r="M601" s="241"/>
      <c r="N601" s="242"/>
      <c r="O601" s="242"/>
      <c r="P601" s="242"/>
      <c r="Q601" s="242"/>
      <c r="R601" s="242"/>
      <c r="S601" s="242"/>
      <c r="T601" s="243"/>
      <c r="U601" s="13"/>
      <c r="V601" s="13"/>
      <c r="W601" s="13"/>
      <c r="X601" s="13"/>
      <c r="Y601" s="13"/>
      <c r="Z601" s="13"/>
      <c r="AA601" s="13"/>
      <c r="AB601" s="13"/>
      <c r="AC601" s="13"/>
      <c r="AD601" s="13"/>
      <c r="AE601" s="13"/>
      <c r="AT601" s="244" t="s">
        <v>145</v>
      </c>
      <c r="AU601" s="244" t="s">
        <v>82</v>
      </c>
      <c r="AV601" s="13" t="s">
        <v>80</v>
      </c>
      <c r="AW601" s="13" t="s">
        <v>33</v>
      </c>
      <c r="AX601" s="13" t="s">
        <v>72</v>
      </c>
      <c r="AY601" s="244" t="s">
        <v>135</v>
      </c>
    </row>
    <row r="602" spans="1:51" s="14" customFormat="1" ht="12">
      <c r="A602" s="14"/>
      <c r="B602" s="245"/>
      <c r="C602" s="246"/>
      <c r="D602" s="236" t="s">
        <v>145</v>
      </c>
      <c r="E602" s="247" t="s">
        <v>19</v>
      </c>
      <c r="F602" s="248" t="s">
        <v>80</v>
      </c>
      <c r="G602" s="246"/>
      <c r="H602" s="249">
        <v>1</v>
      </c>
      <c r="I602" s="250"/>
      <c r="J602" s="246"/>
      <c r="K602" s="246"/>
      <c r="L602" s="251"/>
      <c r="M602" s="252"/>
      <c r="N602" s="253"/>
      <c r="O602" s="253"/>
      <c r="P602" s="253"/>
      <c r="Q602" s="253"/>
      <c r="R602" s="253"/>
      <c r="S602" s="253"/>
      <c r="T602" s="254"/>
      <c r="U602" s="14"/>
      <c r="V602" s="14"/>
      <c r="W602" s="14"/>
      <c r="X602" s="14"/>
      <c r="Y602" s="14"/>
      <c r="Z602" s="14"/>
      <c r="AA602" s="14"/>
      <c r="AB602" s="14"/>
      <c r="AC602" s="14"/>
      <c r="AD602" s="14"/>
      <c r="AE602" s="14"/>
      <c r="AT602" s="255" t="s">
        <v>145</v>
      </c>
      <c r="AU602" s="255" t="s">
        <v>82</v>
      </c>
      <c r="AV602" s="14" t="s">
        <v>82</v>
      </c>
      <c r="AW602" s="14" t="s">
        <v>33</v>
      </c>
      <c r="AX602" s="14" t="s">
        <v>72</v>
      </c>
      <c r="AY602" s="255" t="s">
        <v>135</v>
      </c>
    </row>
    <row r="603" spans="1:51" s="15" customFormat="1" ht="12">
      <c r="A603" s="15"/>
      <c r="B603" s="256"/>
      <c r="C603" s="257"/>
      <c r="D603" s="236" t="s">
        <v>145</v>
      </c>
      <c r="E603" s="258" t="s">
        <v>19</v>
      </c>
      <c r="F603" s="259" t="s">
        <v>147</v>
      </c>
      <c r="G603" s="257"/>
      <c r="H603" s="260">
        <v>1</v>
      </c>
      <c r="I603" s="261"/>
      <c r="J603" s="257"/>
      <c r="K603" s="257"/>
      <c r="L603" s="262"/>
      <c r="M603" s="263"/>
      <c r="N603" s="264"/>
      <c r="O603" s="264"/>
      <c r="P603" s="264"/>
      <c r="Q603" s="264"/>
      <c r="R603" s="264"/>
      <c r="S603" s="264"/>
      <c r="T603" s="265"/>
      <c r="U603" s="15"/>
      <c r="V603" s="15"/>
      <c r="W603" s="15"/>
      <c r="X603" s="15"/>
      <c r="Y603" s="15"/>
      <c r="Z603" s="15"/>
      <c r="AA603" s="15"/>
      <c r="AB603" s="15"/>
      <c r="AC603" s="15"/>
      <c r="AD603" s="15"/>
      <c r="AE603" s="15"/>
      <c r="AT603" s="266" t="s">
        <v>145</v>
      </c>
      <c r="AU603" s="266" t="s">
        <v>82</v>
      </c>
      <c r="AV603" s="15" t="s">
        <v>143</v>
      </c>
      <c r="AW603" s="15" t="s">
        <v>33</v>
      </c>
      <c r="AX603" s="15" t="s">
        <v>80</v>
      </c>
      <c r="AY603" s="266" t="s">
        <v>135</v>
      </c>
    </row>
    <row r="604" spans="1:65" s="2" customFormat="1" ht="16.5" customHeight="1">
      <c r="A604" s="40"/>
      <c r="B604" s="41"/>
      <c r="C604" s="221" t="s">
        <v>797</v>
      </c>
      <c r="D604" s="221" t="s">
        <v>138</v>
      </c>
      <c r="E604" s="222" t="s">
        <v>798</v>
      </c>
      <c r="F604" s="223" t="s">
        <v>799</v>
      </c>
      <c r="G604" s="224" t="s">
        <v>434</v>
      </c>
      <c r="H604" s="225">
        <v>3</v>
      </c>
      <c r="I604" s="226"/>
      <c r="J604" s="227">
        <f>ROUND(I604*H604,2)</f>
        <v>0</v>
      </c>
      <c r="K604" s="223" t="s">
        <v>270</v>
      </c>
      <c r="L604" s="46"/>
      <c r="M604" s="228" t="s">
        <v>19</v>
      </c>
      <c r="N604" s="229" t="s">
        <v>43</v>
      </c>
      <c r="O604" s="86"/>
      <c r="P604" s="230">
        <f>O604*H604</f>
        <v>0</v>
      </c>
      <c r="Q604" s="230">
        <v>0.03</v>
      </c>
      <c r="R604" s="230">
        <f>Q604*H604</f>
        <v>0.09</v>
      </c>
      <c r="S604" s="230">
        <v>0</v>
      </c>
      <c r="T604" s="231">
        <f>S604*H604</f>
        <v>0</v>
      </c>
      <c r="U604" s="40"/>
      <c r="V604" s="40"/>
      <c r="W604" s="40"/>
      <c r="X604" s="40"/>
      <c r="Y604" s="40"/>
      <c r="Z604" s="40"/>
      <c r="AA604" s="40"/>
      <c r="AB604" s="40"/>
      <c r="AC604" s="40"/>
      <c r="AD604" s="40"/>
      <c r="AE604" s="40"/>
      <c r="AR604" s="232" t="s">
        <v>199</v>
      </c>
      <c r="AT604" s="232" t="s">
        <v>138</v>
      </c>
      <c r="AU604" s="232" t="s">
        <v>82</v>
      </c>
      <c r="AY604" s="19" t="s">
        <v>135</v>
      </c>
      <c r="BE604" s="233">
        <f>IF(N604="základní",J604,0)</f>
        <v>0</v>
      </c>
      <c r="BF604" s="233">
        <f>IF(N604="snížená",J604,0)</f>
        <v>0</v>
      </c>
      <c r="BG604" s="233">
        <f>IF(N604="zákl. přenesená",J604,0)</f>
        <v>0</v>
      </c>
      <c r="BH604" s="233">
        <f>IF(N604="sníž. přenesená",J604,0)</f>
        <v>0</v>
      </c>
      <c r="BI604" s="233">
        <f>IF(N604="nulová",J604,0)</f>
        <v>0</v>
      </c>
      <c r="BJ604" s="19" t="s">
        <v>80</v>
      </c>
      <c r="BK604" s="233">
        <f>ROUND(I604*H604,2)</f>
        <v>0</v>
      </c>
      <c r="BL604" s="19" t="s">
        <v>199</v>
      </c>
      <c r="BM604" s="232" t="s">
        <v>800</v>
      </c>
    </row>
    <row r="605" spans="1:51" s="13" customFormat="1" ht="12">
      <c r="A605" s="13"/>
      <c r="B605" s="234"/>
      <c r="C605" s="235"/>
      <c r="D605" s="236" t="s">
        <v>145</v>
      </c>
      <c r="E605" s="237" t="s">
        <v>19</v>
      </c>
      <c r="F605" s="238" t="s">
        <v>146</v>
      </c>
      <c r="G605" s="235"/>
      <c r="H605" s="237" t="s">
        <v>19</v>
      </c>
      <c r="I605" s="239"/>
      <c r="J605" s="235"/>
      <c r="K605" s="235"/>
      <c r="L605" s="240"/>
      <c r="M605" s="241"/>
      <c r="N605" s="242"/>
      <c r="O605" s="242"/>
      <c r="P605" s="242"/>
      <c r="Q605" s="242"/>
      <c r="R605" s="242"/>
      <c r="S605" s="242"/>
      <c r="T605" s="243"/>
      <c r="U605" s="13"/>
      <c r="V605" s="13"/>
      <c r="W605" s="13"/>
      <c r="X605" s="13"/>
      <c r="Y605" s="13"/>
      <c r="Z605" s="13"/>
      <c r="AA605" s="13"/>
      <c r="AB605" s="13"/>
      <c r="AC605" s="13"/>
      <c r="AD605" s="13"/>
      <c r="AE605" s="13"/>
      <c r="AT605" s="244" t="s">
        <v>145</v>
      </c>
      <c r="AU605" s="244" t="s">
        <v>82</v>
      </c>
      <c r="AV605" s="13" t="s">
        <v>80</v>
      </c>
      <c r="AW605" s="13" t="s">
        <v>33</v>
      </c>
      <c r="AX605" s="13" t="s">
        <v>72</v>
      </c>
      <c r="AY605" s="244" t="s">
        <v>135</v>
      </c>
    </row>
    <row r="606" spans="1:51" s="14" customFormat="1" ht="12">
      <c r="A606" s="14"/>
      <c r="B606" s="245"/>
      <c r="C606" s="246"/>
      <c r="D606" s="236" t="s">
        <v>145</v>
      </c>
      <c r="E606" s="247" t="s">
        <v>19</v>
      </c>
      <c r="F606" s="248" t="s">
        <v>136</v>
      </c>
      <c r="G606" s="246"/>
      <c r="H606" s="249">
        <v>3</v>
      </c>
      <c r="I606" s="250"/>
      <c r="J606" s="246"/>
      <c r="K606" s="246"/>
      <c r="L606" s="251"/>
      <c r="M606" s="252"/>
      <c r="N606" s="253"/>
      <c r="O606" s="253"/>
      <c r="P606" s="253"/>
      <c r="Q606" s="253"/>
      <c r="R606" s="253"/>
      <c r="S606" s="253"/>
      <c r="T606" s="254"/>
      <c r="U606" s="14"/>
      <c r="V606" s="14"/>
      <c r="W606" s="14"/>
      <c r="X606" s="14"/>
      <c r="Y606" s="14"/>
      <c r="Z606" s="14"/>
      <c r="AA606" s="14"/>
      <c r="AB606" s="14"/>
      <c r="AC606" s="14"/>
      <c r="AD606" s="14"/>
      <c r="AE606" s="14"/>
      <c r="AT606" s="255" t="s">
        <v>145</v>
      </c>
      <c r="AU606" s="255" t="s">
        <v>82</v>
      </c>
      <c r="AV606" s="14" t="s">
        <v>82</v>
      </c>
      <c r="AW606" s="14" t="s">
        <v>33</v>
      </c>
      <c r="AX606" s="14" t="s">
        <v>80</v>
      </c>
      <c r="AY606" s="255" t="s">
        <v>135</v>
      </c>
    </row>
    <row r="607" spans="1:51" s="15" customFormat="1" ht="12">
      <c r="A607" s="15"/>
      <c r="B607" s="256"/>
      <c r="C607" s="257"/>
      <c r="D607" s="236" t="s">
        <v>145</v>
      </c>
      <c r="E607" s="258" t="s">
        <v>19</v>
      </c>
      <c r="F607" s="259" t="s">
        <v>147</v>
      </c>
      <c r="G607" s="257"/>
      <c r="H607" s="260">
        <v>3</v>
      </c>
      <c r="I607" s="261"/>
      <c r="J607" s="257"/>
      <c r="K607" s="257"/>
      <c r="L607" s="262"/>
      <c r="M607" s="263"/>
      <c r="N607" s="264"/>
      <c r="O607" s="264"/>
      <c r="P607" s="264"/>
      <c r="Q607" s="264"/>
      <c r="R607" s="264"/>
      <c r="S607" s="264"/>
      <c r="T607" s="265"/>
      <c r="U607" s="15"/>
      <c r="V607" s="15"/>
      <c r="W607" s="15"/>
      <c r="X607" s="15"/>
      <c r="Y607" s="15"/>
      <c r="Z607" s="15"/>
      <c r="AA607" s="15"/>
      <c r="AB607" s="15"/>
      <c r="AC607" s="15"/>
      <c r="AD607" s="15"/>
      <c r="AE607" s="15"/>
      <c r="AT607" s="266" t="s">
        <v>145</v>
      </c>
      <c r="AU607" s="266" t="s">
        <v>82</v>
      </c>
      <c r="AV607" s="15" t="s">
        <v>143</v>
      </c>
      <c r="AW607" s="15" t="s">
        <v>33</v>
      </c>
      <c r="AX607" s="15" t="s">
        <v>72</v>
      </c>
      <c r="AY607" s="266" t="s">
        <v>135</v>
      </c>
    </row>
    <row r="608" spans="1:65" s="2" customFormat="1" ht="16.5" customHeight="1">
      <c r="A608" s="40"/>
      <c r="B608" s="41"/>
      <c r="C608" s="221" t="s">
        <v>801</v>
      </c>
      <c r="D608" s="221" t="s">
        <v>138</v>
      </c>
      <c r="E608" s="222" t="s">
        <v>802</v>
      </c>
      <c r="F608" s="223" t="s">
        <v>803</v>
      </c>
      <c r="G608" s="224" t="s">
        <v>141</v>
      </c>
      <c r="H608" s="225">
        <v>2</v>
      </c>
      <c r="I608" s="226"/>
      <c r="J608" s="227">
        <f>ROUND(I608*H608,2)</f>
        <v>0</v>
      </c>
      <c r="K608" s="223" t="s">
        <v>142</v>
      </c>
      <c r="L608" s="46"/>
      <c r="M608" s="228" t="s">
        <v>19</v>
      </c>
      <c r="N608" s="229" t="s">
        <v>43</v>
      </c>
      <c r="O608" s="86"/>
      <c r="P608" s="230">
        <f>O608*H608</f>
        <v>0</v>
      </c>
      <c r="Q608" s="230">
        <v>0.00033</v>
      </c>
      <c r="R608" s="230">
        <f>Q608*H608</f>
        <v>0.00066</v>
      </c>
      <c r="S608" s="230">
        <v>0</v>
      </c>
      <c r="T608" s="231">
        <f>S608*H608</f>
        <v>0</v>
      </c>
      <c r="U608" s="40"/>
      <c r="V608" s="40"/>
      <c r="W608" s="40"/>
      <c r="X608" s="40"/>
      <c r="Y608" s="40"/>
      <c r="Z608" s="40"/>
      <c r="AA608" s="40"/>
      <c r="AB608" s="40"/>
      <c r="AC608" s="40"/>
      <c r="AD608" s="40"/>
      <c r="AE608" s="40"/>
      <c r="AR608" s="232" t="s">
        <v>199</v>
      </c>
      <c r="AT608" s="232" t="s">
        <v>138</v>
      </c>
      <c r="AU608" s="232" t="s">
        <v>82</v>
      </c>
      <c r="AY608" s="19" t="s">
        <v>135</v>
      </c>
      <c r="BE608" s="233">
        <f>IF(N608="základní",J608,0)</f>
        <v>0</v>
      </c>
      <c r="BF608" s="233">
        <f>IF(N608="snížená",J608,0)</f>
        <v>0</v>
      </c>
      <c r="BG608" s="233">
        <f>IF(N608="zákl. přenesená",J608,0)</f>
        <v>0</v>
      </c>
      <c r="BH608" s="233">
        <f>IF(N608="sníž. přenesená",J608,0)</f>
        <v>0</v>
      </c>
      <c r="BI608" s="233">
        <f>IF(N608="nulová",J608,0)</f>
        <v>0</v>
      </c>
      <c r="BJ608" s="19" t="s">
        <v>80</v>
      </c>
      <c r="BK608" s="233">
        <f>ROUND(I608*H608,2)</f>
        <v>0</v>
      </c>
      <c r="BL608" s="19" t="s">
        <v>199</v>
      </c>
      <c r="BM608" s="232" t="s">
        <v>804</v>
      </c>
    </row>
    <row r="609" spans="1:51" s="13" customFormat="1" ht="12">
      <c r="A609" s="13"/>
      <c r="B609" s="234"/>
      <c r="C609" s="235"/>
      <c r="D609" s="236" t="s">
        <v>145</v>
      </c>
      <c r="E609" s="237" t="s">
        <v>19</v>
      </c>
      <c r="F609" s="238" t="s">
        <v>146</v>
      </c>
      <c r="G609" s="235"/>
      <c r="H609" s="237" t="s">
        <v>19</v>
      </c>
      <c r="I609" s="239"/>
      <c r="J609" s="235"/>
      <c r="K609" s="235"/>
      <c r="L609" s="240"/>
      <c r="M609" s="241"/>
      <c r="N609" s="242"/>
      <c r="O609" s="242"/>
      <c r="P609" s="242"/>
      <c r="Q609" s="242"/>
      <c r="R609" s="242"/>
      <c r="S609" s="242"/>
      <c r="T609" s="243"/>
      <c r="U609" s="13"/>
      <c r="V609" s="13"/>
      <c r="W609" s="13"/>
      <c r="X609" s="13"/>
      <c r="Y609" s="13"/>
      <c r="Z609" s="13"/>
      <c r="AA609" s="13"/>
      <c r="AB609" s="13"/>
      <c r="AC609" s="13"/>
      <c r="AD609" s="13"/>
      <c r="AE609" s="13"/>
      <c r="AT609" s="244" t="s">
        <v>145</v>
      </c>
      <c r="AU609" s="244" t="s">
        <v>82</v>
      </c>
      <c r="AV609" s="13" t="s">
        <v>80</v>
      </c>
      <c r="AW609" s="13" t="s">
        <v>33</v>
      </c>
      <c r="AX609" s="13" t="s">
        <v>72</v>
      </c>
      <c r="AY609" s="244" t="s">
        <v>135</v>
      </c>
    </row>
    <row r="610" spans="1:51" s="14" customFormat="1" ht="12">
      <c r="A610" s="14"/>
      <c r="B610" s="245"/>
      <c r="C610" s="246"/>
      <c r="D610" s="236" t="s">
        <v>145</v>
      </c>
      <c r="E610" s="247" t="s">
        <v>19</v>
      </c>
      <c r="F610" s="248" t="s">
        <v>82</v>
      </c>
      <c r="G610" s="246"/>
      <c r="H610" s="249">
        <v>2</v>
      </c>
      <c r="I610" s="250"/>
      <c r="J610" s="246"/>
      <c r="K610" s="246"/>
      <c r="L610" s="251"/>
      <c r="M610" s="252"/>
      <c r="N610" s="253"/>
      <c r="O610" s="253"/>
      <c r="P610" s="253"/>
      <c r="Q610" s="253"/>
      <c r="R610" s="253"/>
      <c r="S610" s="253"/>
      <c r="T610" s="254"/>
      <c r="U610" s="14"/>
      <c r="V610" s="14"/>
      <c r="W610" s="14"/>
      <c r="X610" s="14"/>
      <c r="Y610" s="14"/>
      <c r="Z610" s="14"/>
      <c r="AA610" s="14"/>
      <c r="AB610" s="14"/>
      <c r="AC610" s="14"/>
      <c r="AD610" s="14"/>
      <c r="AE610" s="14"/>
      <c r="AT610" s="255" t="s">
        <v>145</v>
      </c>
      <c r="AU610" s="255" t="s">
        <v>82</v>
      </c>
      <c r="AV610" s="14" t="s">
        <v>82</v>
      </c>
      <c r="AW610" s="14" t="s">
        <v>33</v>
      </c>
      <c r="AX610" s="14" t="s">
        <v>72</v>
      </c>
      <c r="AY610" s="255" t="s">
        <v>135</v>
      </c>
    </row>
    <row r="611" spans="1:51" s="15" customFormat="1" ht="12">
      <c r="A611" s="15"/>
      <c r="B611" s="256"/>
      <c r="C611" s="257"/>
      <c r="D611" s="236" t="s">
        <v>145</v>
      </c>
      <c r="E611" s="258" t="s">
        <v>19</v>
      </c>
      <c r="F611" s="259" t="s">
        <v>147</v>
      </c>
      <c r="G611" s="257"/>
      <c r="H611" s="260">
        <v>2</v>
      </c>
      <c r="I611" s="261"/>
      <c r="J611" s="257"/>
      <c r="K611" s="257"/>
      <c r="L611" s="262"/>
      <c r="M611" s="263"/>
      <c r="N611" s="264"/>
      <c r="O611" s="264"/>
      <c r="P611" s="264"/>
      <c r="Q611" s="264"/>
      <c r="R611" s="264"/>
      <c r="S611" s="264"/>
      <c r="T611" s="265"/>
      <c r="U611" s="15"/>
      <c r="V611" s="15"/>
      <c r="W611" s="15"/>
      <c r="X611" s="15"/>
      <c r="Y611" s="15"/>
      <c r="Z611" s="15"/>
      <c r="AA611" s="15"/>
      <c r="AB611" s="15"/>
      <c r="AC611" s="15"/>
      <c r="AD611" s="15"/>
      <c r="AE611" s="15"/>
      <c r="AT611" s="266" t="s">
        <v>145</v>
      </c>
      <c r="AU611" s="266" t="s">
        <v>82</v>
      </c>
      <c r="AV611" s="15" t="s">
        <v>143</v>
      </c>
      <c r="AW611" s="15" t="s">
        <v>33</v>
      </c>
      <c r="AX611" s="15" t="s">
        <v>80</v>
      </c>
      <c r="AY611" s="266" t="s">
        <v>135</v>
      </c>
    </row>
    <row r="612" spans="1:65" s="2" customFormat="1" ht="16.5" customHeight="1">
      <c r="A612" s="40"/>
      <c r="B612" s="41"/>
      <c r="C612" s="270" t="s">
        <v>805</v>
      </c>
      <c r="D612" s="270" t="s">
        <v>203</v>
      </c>
      <c r="E612" s="271" t="s">
        <v>806</v>
      </c>
      <c r="F612" s="272" t="s">
        <v>807</v>
      </c>
      <c r="G612" s="273" t="s">
        <v>141</v>
      </c>
      <c r="H612" s="274">
        <v>2</v>
      </c>
      <c r="I612" s="275"/>
      <c r="J612" s="276">
        <f>ROUND(I612*H612,2)</f>
        <v>0</v>
      </c>
      <c r="K612" s="272" t="s">
        <v>270</v>
      </c>
      <c r="L612" s="277"/>
      <c r="M612" s="278" t="s">
        <v>19</v>
      </c>
      <c r="N612" s="279" t="s">
        <v>43</v>
      </c>
      <c r="O612" s="86"/>
      <c r="P612" s="230">
        <f>O612*H612</f>
        <v>0</v>
      </c>
      <c r="Q612" s="230">
        <v>0.005</v>
      </c>
      <c r="R612" s="230">
        <f>Q612*H612</f>
        <v>0.01</v>
      </c>
      <c r="S612" s="230">
        <v>0</v>
      </c>
      <c r="T612" s="231">
        <f>S612*H612</f>
        <v>0</v>
      </c>
      <c r="U612" s="40"/>
      <c r="V612" s="40"/>
      <c r="W612" s="40"/>
      <c r="X612" s="40"/>
      <c r="Y612" s="40"/>
      <c r="Z612" s="40"/>
      <c r="AA612" s="40"/>
      <c r="AB612" s="40"/>
      <c r="AC612" s="40"/>
      <c r="AD612" s="40"/>
      <c r="AE612" s="40"/>
      <c r="AR612" s="232" t="s">
        <v>206</v>
      </c>
      <c r="AT612" s="232" t="s">
        <v>203</v>
      </c>
      <c r="AU612" s="232" t="s">
        <v>82</v>
      </c>
      <c r="AY612" s="19" t="s">
        <v>135</v>
      </c>
      <c r="BE612" s="233">
        <f>IF(N612="základní",J612,0)</f>
        <v>0</v>
      </c>
      <c r="BF612" s="233">
        <f>IF(N612="snížená",J612,0)</f>
        <v>0</v>
      </c>
      <c r="BG612" s="233">
        <f>IF(N612="zákl. přenesená",J612,0)</f>
        <v>0</v>
      </c>
      <c r="BH612" s="233">
        <f>IF(N612="sníž. přenesená",J612,0)</f>
        <v>0</v>
      </c>
      <c r="BI612" s="233">
        <f>IF(N612="nulová",J612,0)</f>
        <v>0</v>
      </c>
      <c r="BJ612" s="19" t="s">
        <v>80</v>
      </c>
      <c r="BK612" s="233">
        <f>ROUND(I612*H612,2)</f>
        <v>0</v>
      </c>
      <c r="BL612" s="19" t="s">
        <v>199</v>
      </c>
      <c r="BM612" s="232" t="s">
        <v>808</v>
      </c>
    </row>
    <row r="613" spans="1:65" s="2" customFormat="1" ht="16.5" customHeight="1">
      <c r="A613" s="40"/>
      <c r="B613" s="41"/>
      <c r="C613" s="221" t="s">
        <v>809</v>
      </c>
      <c r="D613" s="221" t="s">
        <v>138</v>
      </c>
      <c r="E613" s="222" t="s">
        <v>810</v>
      </c>
      <c r="F613" s="223" t="s">
        <v>811</v>
      </c>
      <c r="G613" s="224" t="s">
        <v>141</v>
      </c>
      <c r="H613" s="225">
        <v>15</v>
      </c>
      <c r="I613" s="226"/>
      <c r="J613" s="227">
        <f>ROUND(I613*H613,2)</f>
        <v>0</v>
      </c>
      <c r="K613" s="223" t="s">
        <v>142</v>
      </c>
      <c r="L613" s="46"/>
      <c r="M613" s="228" t="s">
        <v>19</v>
      </c>
      <c r="N613" s="229" t="s">
        <v>43</v>
      </c>
      <c r="O613" s="86"/>
      <c r="P613" s="230">
        <f>O613*H613</f>
        <v>0</v>
      </c>
      <c r="Q613" s="230">
        <v>0.00024</v>
      </c>
      <c r="R613" s="230">
        <f>Q613*H613</f>
        <v>0.0036</v>
      </c>
      <c r="S613" s="230">
        <v>0</v>
      </c>
      <c r="T613" s="231">
        <f>S613*H613</f>
        <v>0</v>
      </c>
      <c r="U613" s="40"/>
      <c r="V613" s="40"/>
      <c r="W613" s="40"/>
      <c r="X613" s="40"/>
      <c r="Y613" s="40"/>
      <c r="Z613" s="40"/>
      <c r="AA613" s="40"/>
      <c r="AB613" s="40"/>
      <c r="AC613" s="40"/>
      <c r="AD613" s="40"/>
      <c r="AE613" s="40"/>
      <c r="AR613" s="232" t="s">
        <v>199</v>
      </c>
      <c r="AT613" s="232" t="s">
        <v>138</v>
      </c>
      <c r="AU613" s="232" t="s">
        <v>82</v>
      </c>
      <c r="AY613" s="19" t="s">
        <v>135</v>
      </c>
      <c r="BE613" s="233">
        <f>IF(N613="základní",J613,0)</f>
        <v>0</v>
      </c>
      <c r="BF613" s="233">
        <f>IF(N613="snížená",J613,0)</f>
        <v>0</v>
      </c>
      <c r="BG613" s="233">
        <f>IF(N613="zákl. přenesená",J613,0)</f>
        <v>0</v>
      </c>
      <c r="BH613" s="233">
        <f>IF(N613="sníž. přenesená",J613,0)</f>
        <v>0</v>
      </c>
      <c r="BI613" s="233">
        <f>IF(N613="nulová",J613,0)</f>
        <v>0</v>
      </c>
      <c r="BJ613" s="19" t="s">
        <v>80</v>
      </c>
      <c r="BK613" s="233">
        <f>ROUND(I613*H613,2)</f>
        <v>0</v>
      </c>
      <c r="BL613" s="19" t="s">
        <v>199</v>
      </c>
      <c r="BM613" s="232" t="s">
        <v>812</v>
      </c>
    </row>
    <row r="614" spans="1:51" s="13" customFormat="1" ht="12">
      <c r="A614" s="13"/>
      <c r="B614" s="234"/>
      <c r="C614" s="235"/>
      <c r="D614" s="236" t="s">
        <v>145</v>
      </c>
      <c r="E614" s="237" t="s">
        <v>19</v>
      </c>
      <c r="F614" s="238" t="s">
        <v>146</v>
      </c>
      <c r="G614" s="235"/>
      <c r="H614" s="237" t="s">
        <v>19</v>
      </c>
      <c r="I614" s="239"/>
      <c r="J614" s="235"/>
      <c r="K614" s="235"/>
      <c r="L614" s="240"/>
      <c r="M614" s="241"/>
      <c r="N614" s="242"/>
      <c r="O614" s="242"/>
      <c r="P614" s="242"/>
      <c r="Q614" s="242"/>
      <c r="R614" s="242"/>
      <c r="S614" s="242"/>
      <c r="T614" s="243"/>
      <c r="U614" s="13"/>
      <c r="V614" s="13"/>
      <c r="W614" s="13"/>
      <c r="X614" s="13"/>
      <c r="Y614" s="13"/>
      <c r="Z614" s="13"/>
      <c r="AA614" s="13"/>
      <c r="AB614" s="13"/>
      <c r="AC614" s="13"/>
      <c r="AD614" s="13"/>
      <c r="AE614" s="13"/>
      <c r="AT614" s="244" t="s">
        <v>145</v>
      </c>
      <c r="AU614" s="244" t="s">
        <v>82</v>
      </c>
      <c r="AV614" s="13" t="s">
        <v>80</v>
      </c>
      <c r="AW614" s="13" t="s">
        <v>33</v>
      </c>
      <c r="AX614" s="13" t="s">
        <v>72</v>
      </c>
      <c r="AY614" s="244" t="s">
        <v>135</v>
      </c>
    </row>
    <row r="615" spans="1:51" s="14" customFormat="1" ht="12">
      <c r="A615" s="14"/>
      <c r="B615" s="245"/>
      <c r="C615" s="246"/>
      <c r="D615" s="236" t="s">
        <v>145</v>
      </c>
      <c r="E615" s="247" t="s">
        <v>19</v>
      </c>
      <c r="F615" s="248" t="s">
        <v>8</v>
      </c>
      <c r="G615" s="246"/>
      <c r="H615" s="249">
        <v>15</v>
      </c>
      <c r="I615" s="250"/>
      <c r="J615" s="246"/>
      <c r="K615" s="246"/>
      <c r="L615" s="251"/>
      <c r="M615" s="252"/>
      <c r="N615" s="253"/>
      <c r="O615" s="253"/>
      <c r="P615" s="253"/>
      <c r="Q615" s="253"/>
      <c r="R615" s="253"/>
      <c r="S615" s="253"/>
      <c r="T615" s="254"/>
      <c r="U615" s="14"/>
      <c r="V615" s="14"/>
      <c r="W615" s="14"/>
      <c r="X615" s="14"/>
      <c r="Y615" s="14"/>
      <c r="Z615" s="14"/>
      <c r="AA615" s="14"/>
      <c r="AB615" s="14"/>
      <c r="AC615" s="14"/>
      <c r="AD615" s="14"/>
      <c r="AE615" s="14"/>
      <c r="AT615" s="255" t="s">
        <v>145</v>
      </c>
      <c r="AU615" s="255" t="s">
        <v>82</v>
      </c>
      <c r="AV615" s="14" t="s">
        <v>82</v>
      </c>
      <c r="AW615" s="14" t="s">
        <v>33</v>
      </c>
      <c r="AX615" s="14" t="s">
        <v>72</v>
      </c>
      <c r="AY615" s="255" t="s">
        <v>135</v>
      </c>
    </row>
    <row r="616" spans="1:51" s="15" customFormat="1" ht="12">
      <c r="A616" s="15"/>
      <c r="B616" s="256"/>
      <c r="C616" s="257"/>
      <c r="D616" s="236" t="s">
        <v>145</v>
      </c>
      <c r="E616" s="258" t="s">
        <v>19</v>
      </c>
      <c r="F616" s="259" t="s">
        <v>147</v>
      </c>
      <c r="G616" s="257"/>
      <c r="H616" s="260">
        <v>15</v>
      </c>
      <c r="I616" s="261"/>
      <c r="J616" s="257"/>
      <c r="K616" s="257"/>
      <c r="L616" s="262"/>
      <c r="M616" s="263"/>
      <c r="N616" s="264"/>
      <c r="O616" s="264"/>
      <c r="P616" s="264"/>
      <c r="Q616" s="264"/>
      <c r="R616" s="264"/>
      <c r="S616" s="264"/>
      <c r="T616" s="265"/>
      <c r="U616" s="15"/>
      <c r="V616" s="15"/>
      <c r="W616" s="15"/>
      <c r="X616" s="15"/>
      <c r="Y616" s="15"/>
      <c r="Z616" s="15"/>
      <c r="AA616" s="15"/>
      <c r="AB616" s="15"/>
      <c r="AC616" s="15"/>
      <c r="AD616" s="15"/>
      <c r="AE616" s="15"/>
      <c r="AT616" s="266" t="s">
        <v>145</v>
      </c>
      <c r="AU616" s="266" t="s">
        <v>82</v>
      </c>
      <c r="AV616" s="15" t="s">
        <v>143</v>
      </c>
      <c r="AW616" s="15" t="s">
        <v>33</v>
      </c>
      <c r="AX616" s="15" t="s">
        <v>80</v>
      </c>
      <c r="AY616" s="266" t="s">
        <v>135</v>
      </c>
    </row>
    <row r="617" spans="1:65" s="2" customFormat="1" ht="16.5" customHeight="1">
      <c r="A617" s="40"/>
      <c r="B617" s="41"/>
      <c r="C617" s="221" t="s">
        <v>813</v>
      </c>
      <c r="D617" s="221" t="s">
        <v>138</v>
      </c>
      <c r="E617" s="222" t="s">
        <v>814</v>
      </c>
      <c r="F617" s="223" t="s">
        <v>815</v>
      </c>
      <c r="G617" s="224" t="s">
        <v>141</v>
      </c>
      <c r="H617" s="225">
        <v>7</v>
      </c>
      <c r="I617" s="226"/>
      <c r="J617" s="227">
        <f>ROUND(I617*H617,2)</f>
        <v>0</v>
      </c>
      <c r="K617" s="223" t="s">
        <v>142</v>
      </c>
      <c r="L617" s="46"/>
      <c r="M617" s="228" t="s">
        <v>19</v>
      </c>
      <c r="N617" s="229" t="s">
        <v>43</v>
      </c>
      <c r="O617" s="86"/>
      <c r="P617" s="230">
        <f>O617*H617</f>
        <v>0</v>
      </c>
      <c r="Q617" s="230">
        <v>0.00022</v>
      </c>
      <c r="R617" s="230">
        <f>Q617*H617</f>
        <v>0.0015400000000000001</v>
      </c>
      <c r="S617" s="230">
        <v>0</v>
      </c>
      <c r="T617" s="231">
        <f>S617*H617</f>
        <v>0</v>
      </c>
      <c r="U617" s="40"/>
      <c r="V617" s="40"/>
      <c r="W617" s="40"/>
      <c r="X617" s="40"/>
      <c r="Y617" s="40"/>
      <c r="Z617" s="40"/>
      <c r="AA617" s="40"/>
      <c r="AB617" s="40"/>
      <c r="AC617" s="40"/>
      <c r="AD617" s="40"/>
      <c r="AE617" s="40"/>
      <c r="AR617" s="232" t="s">
        <v>199</v>
      </c>
      <c r="AT617" s="232" t="s">
        <v>138</v>
      </c>
      <c r="AU617" s="232" t="s">
        <v>82</v>
      </c>
      <c r="AY617" s="19" t="s">
        <v>135</v>
      </c>
      <c r="BE617" s="233">
        <f>IF(N617="základní",J617,0)</f>
        <v>0</v>
      </c>
      <c r="BF617" s="233">
        <f>IF(N617="snížená",J617,0)</f>
        <v>0</v>
      </c>
      <c r="BG617" s="233">
        <f>IF(N617="zákl. přenesená",J617,0)</f>
        <v>0</v>
      </c>
      <c r="BH617" s="233">
        <f>IF(N617="sníž. přenesená",J617,0)</f>
        <v>0</v>
      </c>
      <c r="BI617" s="233">
        <f>IF(N617="nulová",J617,0)</f>
        <v>0</v>
      </c>
      <c r="BJ617" s="19" t="s">
        <v>80</v>
      </c>
      <c r="BK617" s="233">
        <f>ROUND(I617*H617,2)</f>
        <v>0</v>
      </c>
      <c r="BL617" s="19" t="s">
        <v>199</v>
      </c>
      <c r="BM617" s="232" t="s">
        <v>816</v>
      </c>
    </row>
    <row r="618" spans="1:51" s="13" customFormat="1" ht="12">
      <c r="A618" s="13"/>
      <c r="B618" s="234"/>
      <c r="C618" s="235"/>
      <c r="D618" s="236" t="s">
        <v>145</v>
      </c>
      <c r="E618" s="237" t="s">
        <v>19</v>
      </c>
      <c r="F618" s="238" t="s">
        <v>146</v>
      </c>
      <c r="G618" s="235"/>
      <c r="H618" s="237" t="s">
        <v>19</v>
      </c>
      <c r="I618" s="239"/>
      <c r="J618" s="235"/>
      <c r="K618" s="235"/>
      <c r="L618" s="240"/>
      <c r="M618" s="241"/>
      <c r="N618" s="242"/>
      <c r="O618" s="242"/>
      <c r="P618" s="242"/>
      <c r="Q618" s="242"/>
      <c r="R618" s="242"/>
      <c r="S618" s="242"/>
      <c r="T618" s="243"/>
      <c r="U618" s="13"/>
      <c r="V618" s="13"/>
      <c r="W618" s="13"/>
      <c r="X618" s="13"/>
      <c r="Y618" s="13"/>
      <c r="Z618" s="13"/>
      <c r="AA618" s="13"/>
      <c r="AB618" s="13"/>
      <c r="AC618" s="13"/>
      <c r="AD618" s="13"/>
      <c r="AE618" s="13"/>
      <c r="AT618" s="244" t="s">
        <v>145</v>
      </c>
      <c r="AU618" s="244" t="s">
        <v>82</v>
      </c>
      <c r="AV618" s="13" t="s">
        <v>80</v>
      </c>
      <c r="AW618" s="13" t="s">
        <v>33</v>
      </c>
      <c r="AX618" s="13" t="s">
        <v>72</v>
      </c>
      <c r="AY618" s="244" t="s">
        <v>135</v>
      </c>
    </row>
    <row r="619" spans="1:51" s="14" customFormat="1" ht="12">
      <c r="A619" s="14"/>
      <c r="B619" s="245"/>
      <c r="C619" s="246"/>
      <c r="D619" s="236" t="s">
        <v>145</v>
      </c>
      <c r="E619" s="247" t="s">
        <v>19</v>
      </c>
      <c r="F619" s="248" t="s">
        <v>181</v>
      </c>
      <c r="G619" s="246"/>
      <c r="H619" s="249">
        <v>7</v>
      </c>
      <c r="I619" s="250"/>
      <c r="J619" s="246"/>
      <c r="K619" s="246"/>
      <c r="L619" s="251"/>
      <c r="M619" s="252"/>
      <c r="N619" s="253"/>
      <c r="O619" s="253"/>
      <c r="P619" s="253"/>
      <c r="Q619" s="253"/>
      <c r="R619" s="253"/>
      <c r="S619" s="253"/>
      <c r="T619" s="254"/>
      <c r="U619" s="14"/>
      <c r="V619" s="14"/>
      <c r="W619" s="14"/>
      <c r="X619" s="14"/>
      <c r="Y619" s="14"/>
      <c r="Z619" s="14"/>
      <c r="AA619" s="14"/>
      <c r="AB619" s="14"/>
      <c r="AC619" s="14"/>
      <c r="AD619" s="14"/>
      <c r="AE619" s="14"/>
      <c r="AT619" s="255" t="s">
        <v>145</v>
      </c>
      <c r="AU619" s="255" t="s">
        <v>82</v>
      </c>
      <c r="AV619" s="14" t="s">
        <v>82</v>
      </c>
      <c r="AW619" s="14" t="s">
        <v>33</v>
      </c>
      <c r="AX619" s="14" t="s">
        <v>72</v>
      </c>
      <c r="AY619" s="255" t="s">
        <v>135</v>
      </c>
    </row>
    <row r="620" spans="1:51" s="15" customFormat="1" ht="12">
      <c r="A620" s="15"/>
      <c r="B620" s="256"/>
      <c r="C620" s="257"/>
      <c r="D620" s="236" t="s">
        <v>145</v>
      </c>
      <c r="E620" s="258" t="s">
        <v>19</v>
      </c>
      <c r="F620" s="259" t="s">
        <v>147</v>
      </c>
      <c r="G620" s="257"/>
      <c r="H620" s="260">
        <v>7</v>
      </c>
      <c r="I620" s="261"/>
      <c r="J620" s="257"/>
      <c r="K620" s="257"/>
      <c r="L620" s="262"/>
      <c r="M620" s="263"/>
      <c r="N620" s="264"/>
      <c r="O620" s="264"/>
      <c r="P620" s="264"/>
      <c r="Q620" s="264"/>
      <c r="R620" s="264"/>
      <c r="S620" s="264"/>
      <c r="T620" s="265"/>
      <c r="U620" s="15"/>
      <c r="V620" s="15"/>
      <c r="W620" s="15"/>
      <c r="X620" s="15"/>
      <c r="Y620" s="15"/>
      <c r="Z620" s="15"/>
      <c r="AA620" s="15"/>
      <c r="AB620" s="15"/>
      <c r="AC620" s="15"/>
      <c r="AD620" s="15"/>
      <c r="AE620" s="15"/>
      <c r="AT620" s="266" t="s">
        <v>145</v>
      </c>
      <c r="AU620" s="266" t="s">
        <v>82</v>
      </c>
      <c r="AV620" s="15" t="s">
        <v>143</v>
      </c>
      <c r="AW620" s="15" t="s">
        <v>33</v>
      </c>
      <c r="AX620" s="15" t="s">
        <v>80</v>
      </c>
      <c r="AY620" s="266" t="s">
        <v>135</v>
      </c>
    </row>
    <row r="621" spans="1:65" s="2" customFormat="1" ht="16.5" customHeight="1">
      <c r="A621" s="40"/>
      <c r="B621" s="41"/>
      <c r="C621" s="221" t="s">
        <v>817</v>
      </c>
      <c r="D621" s="221" t="s">
        <v>138</v>
      </c>
      <c r="E621" s="222" t="s">
        <v>818</v>
      </c>
      <c r="F621" s="223" t="s">
        <v>819</v>
      </c>
      <c r="G621" s="224" t="s">
        <v>141</v>
      </c>
      <c r="H621" s="225">
        <v>2</v>
      </c>
      <c r="I621" s="226"/>
      <c r="J621" s="227">
        <f>ROUND(I621*H621,2)</f>
        <v>0</v>
      </c>
      <c r="K621" s="223" t="s">
        <v>142</v>
      </c>
      <c r="L621" s="46"/>
      <c r="M621" s="228" t="s">
        <v>19</v>
      </c>
      <c r="N621" s="229" t="s">
        <v>43</v>
      </c>
      <c r="O621" s="86"/>
      <c r="P621" s="230">
        <f>O621*H621</f>
        <v>0</v>
      </c>
      <c r="Q621" s="230">
        <v>0.00034</v>
      </c>
      <c r="R621" s="230">
        <f>Q621*H621</f>
        <v>0.00068</v>
      </c>
      <c r="S621" s="230">
        <v>0</v>
      </c>
      <c r="T621" s="231">
        <f>S621*H621</f>
        <v>0</v>
      </c>
      <c r="U621" s="40"/>
      <c r="V621" s="40"/>
      <c r="W621" s="40"/>
      <c r="X621" s="40"/>
      <c r="Y621" s="40"/>
      <c r="Z621" s="40"/>
      <c r="AA621" s="40"/>
      <c r="AB621" s="40"/>
      <c r="AC621" s="40"/>
      <c r="AD621" s="40"/>
      <c r="AE621" s="40"/>
      <c r="AR621" s="232" t="s">
        <v>199</v>
      </c>
      <c r="AT621" s="232" t="s">
        <v>138</v>
      </c>
      <c r="AU621" s="232" t="s">
        <v>82</v>
      </c>
      <c r="AY621" s="19" t="s">
        <v>135</v>
      </c>
      <c r="BE621" s="233">
        <f>IF(N621="základní",J621,0)</f>
        <v>0</v>
      </c>
      <c r="BF621" s="233">
        <f>IF(N621="snížená",J621,0)</f>
        <v>0</v>
      </c>
      <c r="BG621" s="233">
        <f>IF(N621="zákl. přenesená",J621,0)</f>
        <v>0</v>
      </c>
      <c r="BH621" s="233">
        <f>IF(N621="sníž. přenesená",J621,0)</f>
        <v>0</v>
      </c>
      <c r="BI621" s="233">
        <f>IF(N621="nulová",J621,0)</f>
        <v>0</v>
      </c>
      <c r="BJ621" s="19" t="s">
        <v>80</v>
      </c>
      <c r="BK621" s="233">
        <f>ROUND(I621*H621,2)</f>
        <v>0</v>
      </c>
      <c r="BL621" s="19" t="s">
        <v>199</v>
      </c>
      <c r="BM621" s="232" t="s">
        <v>820</v>
      </c>
    </row>
    <row r="622" spans="1:51" s="13" customFormat="1" ht="12">
      <c r="A622" s="13"/>
      <c r="B622" s="234"/>
      <c r="C622" s="235"/>
      <c r="D622" s="236" t="s">
        <v>145</v>
      </c>
      <c r="E622" s="237" t="s">
        <v>19</v>
      </c>
      <c r="F622" s="238" t="s">
        <v>146</v>
      </c>
      <c r="G622" s="235"/>
      <c r="H622" s="237" t="s">
        <v>19</v>
      </c>
      <c r="I622" s="239"/>
      <c r="J622" s="235"/>
      <c r="K622" s="235"/>
      <c r="L622" s="240"/>
      <c r="M622" s="241"/>
      <c r="N622" s="242"/>
      <c r="O622" s="242"/>
      <c r="P622" s="242"/>
      <c r="Q622" s="242"/>
      <c r="R622" s="242"/>
      <c r="S622" s="242"/>
      <c r="T622" s="243"/>
      <c r="U622" s="13"/>
      <c r="V622" s="13"/>
      <c r="W622" s="13"/>
      <c r="X622" s="13"/>
      <c r="Y622" s="13"/>
      <c r="Z622" s="13"/>
      <c r="AA622" s="13"/>
      <c r="AB622" s="13"/>
      <c r="AC622" s="13"/>
      <c r="AD622" s="13"/>
      <c r="AE622" s="13"/>
      <c r="AT622" s="244" t="s">
        <v>145</v>
      </c>
      <c r="AU622" s="244" t="s">
        <v>82</v>
      </c>
      <c r="AV622" s="13" t="s">
        <v>80</v>
      </c>
      <c r="AW622" s="13" t="s">
        <v>33</v>
      </c>
      <c r="AX622" s="13" t="s">
        <v>72</v>
      </c>
      <c r="AY622" s="244" t="s">
        <v>135</v>
      </c>
    </row>
    <row r="623" spans="1:51" s="14" customFormat="1" ht="12">
      <c r="A623" s="14"/>
      <c r="B623" s="245"/>
      <c r="C623" s="246"/>
      <c r="D623" s="236" t="s">
        <v>145</v>
      </c>
      <c r="E623" s="247" t="s">
        <v>19</v>
      </c>
      <c r="F623" s="248" t="s">
        <v>82</v>
      </c>
      <c r="G623" s="246"/>
      <c r="H623" s="249">
        <v>2</v>
      </c>
      <c r="I623" s="250"/>
      <c r="J623" s="246"/>
      <c r="K623" s="246"/>
      <c r="L623" s="251"/>
      <c r="M623" s="252"/>
      <c r="N623" s="253"/>
      <c r="O623" s="253"/>
      <c r="P623" s="253"/>
      <c r="Q623" s="253"/>
      <c r="R623" s="253"/>
      <c r="S623" s="253"/>
      <c r="T623" s="254"/>
      <c r="U623" s="14"/>
      <c r="V623" s="14"/>
      <c r="W623" s="14"/>
      <c r="X623" s="14"/>
      <c r="Y623" s="14"/>
      <c r="Z623" s="14"/>
      <c r="AA623" s="14"/>
      <c r="AB623" s="14"/>
      <c r="AC623" s="14"/>
      <c r="AD623" s="14"/>
      <c r="AE623" s="14"/>
      <c r="AT623" s="255" t="s">
        <v>145</v>
      </c>
      <c r="AU623" s="255" t="s">
        <v>82</v>
      </c>
      <c r="AV623" s="14" t="s">
        <v>82</v>
      </c>
      <c r="AW623" s="14" t="s">
        <v>33</v>
      </c>
      <c r="AX623" s="14" t="s">
        <v>72</v>
      </c>
      <c r="AY623" s="255" t="s">
        <v>135</v>
      </c>
    </row>
    <row r="624" spans="1:51" s="15" customFormat="1" ht="12">
      <c r="A624" s="15"/>
      <c r="B624" s="256"/>
      <c r="C624" s="257"/>
      <c r="D624" s="236" t="s">
        <v>145</v>
      </c>
      <c r="E624" s="258" t="s">
        <v>19</v>
      </c>
      <c r="F624" s="259" t="s">
        <v>147</v>
      </c>
      <c r="G624" s="257"/>
      <c r="H624" s="260">
        <v>2</v>
      </c>
      <c r="I624" s="261"/>
      <c r="J624" s="257"/>
      <c r="K624" s="257"/>
      <c r="L624" s="262"/>
      <c r="M624" s="263"/>
      <c r="N624" s="264"/>
      <c r="O624" s="264"/>
      <c r="P624" s="264"/>
      <c r="Q624" s="264"/>
      <c r="R624" s="264"/>
      <c r="S624" s="264"/>
      <c r="T624" s="265"/>
      <c r="U624" s="15"/>
      <c r="V624" s="15"/>
      <c r="W624" s="15"/>
      <c r="X624" s="15"/>
      <c r="Y624" s="15"/>
      <c r="Z624" s="15"/>
      <c r="AA624" s="15"/>
      <c r="AB624" s="15"/>
      <c r="AC624" s="15"/>
      <c r="AD624" s="15"/>
      <c r="AE624" s="15"/>
      <c r="AT624" s="266" t="s">
        <v>145</v>
      </c>
      <c r="AU624" s="266" t="s">
        <v>82</v>
      </c>
      <c r="AV624" s="15" t="s">
        <v>143</v>
      </c>
      <c r="AW624" s="15" t="s">
        <v>33</v>
      </c>
      <c r="AX624" s="15" t="s">
        <v>80</v>
      </c>
      <c r="AY624" s="266" t="s">
        <v>135</v>
      </c>
    </row>
    <row r="625" spans="1:65" s="2" customFormat="1" ht="16.5" customHeight="1">
      <c r="A625" s="40"/>
      <c r="B625" s="41"/>
      <c r="C625" s="221" t="s">
        <v>821</v>
      </c>
      <c r="D625" s="221" t="s">
        <v>138</v>
      </c>
      <c r="E625" s="222" t="s">
        <v>822</v>
      </c>
      <c r="F625" s="223" t="s">
        <v>823</v>
      </c>
      <c r="G625" s="224" t="s">
        <v>141</v>
      </c>
      <c r="H625" s="225">
        <v>10</v>
      </c>
      <c r="I625" s="226"/>
      <c r="J625" s="227">
        <f>ROUND(I625*H625,2)</f>
        <v>0</v>
      </c>
      <c r="K625" s="223" t="s">
        <v>142</v>
      </c>
      <c r="L625" s="46"/>
      <c r="M625" s="228" t="s">
        <v>19</v>
      </c>
      <c r="N625" s="229" t="s">
        <v>43</v>
      </c>
      <c r="O625" s="86"/>
      <c r="P625" s="230">
        <f>O625*H625</f>
        <v>0</v>
      </c>
      <c r="Q625" s="230">
        <v>0.0005</v>
      </c>
      <c r="R625" s="230">
        <f>Q625*H625</f>
        <v>0.005</v>
      </c>
      <c r="S625" s="230">
        <v>0</v>
      </c>
      <c r="T625" s="231">
        <f>S625*H625</f>
        <v>0</v>
      </c>
      <c r="U625" s="40"/>
      <c r="V625" s="40"/>
      <c r="W625" s="40"/>
      <c r="X625" s="40"/>
      <c r="Y625" s="40"/>
      <c r="Z625" s="40"/>
      <c r="AA625" s="40"/>
      <c r="AB625" s="40"/>
      <c r="AC625" s="40"/>
      <c r="AD625" s="40"/>
      <c r="AE625" s="40"/>
      <c r="AR625" s="232" t="s">
        <v>199</v>
      </c>
      <c r="AT625" s="232" t="s">
        <v>138</v>
      </c>
      <c r="AU625" s="232" t="s">
        <v>82</v>
      </c>
      <c r="AY625" s="19" t="s">
        <v>135</v>
      </c>
      <c r="BE625" s="233">
        <f>IF(N625="základní",J625,0)</f>
        <v>0</v>
      </c>
      <c r="BF625" s="233">
        <f>IF(N625="snížená",J625,0)</f>
        <v>0</v>
      </c>
      <c r="BG625" s="233">
        <f>IF(N625="zákl. přenesená",J625,0)</f>
        <v>0</v>
      </c>
      <c r="BH625" s="233">
        <f>IF(N625="sníž. přenesená",J625,0)</f>
        <v>0</v>
      </c>
      <c r="BI625" s="233">
        <f>IF(N625="nulová",J625,0)</f>
        <v>0</v>
      </c>
      <c r="BJ625" s="19" t="s">
        <v>80</v>
      </c>
      <c r="BK625" s="233">
        <f>ROUND(I625*H625,2)</f>
        <v>0</v>
      </c>
      <c r="BL625" s="19" t="s">
        <v>199</v>
      </c>
      <c r="BM625" s="232" t="s">
        <v>824</v>
      </c>
    </row>
    <row r="626" spans="1:51" s="13" customFormat="1" ht="12">
      <c r="A626" s="13"/>
      <c r="B626" s="234"/>
      <c r="C626" s="235"/>
      <c r="D626" s="236" t="s">
        <v>145</v>
      </c>
      <c r="E626" s="237" t="s">
        <v>19</v>
      </c>
      <c r="F626" s="238" t="s">
        <v>146</v>
      </c>
      <c r="G626" s="235"/>
      <c r="H626" s="237" t="s">
        <v>19</v>
      </c>
      <c r="I626" s="239"/>
      <c r="J626" s="235"/>
      <c r="K626" s="235"/>
      <c r="L626" s="240"/>
      <c r="M626" s="241"/>
      <c r="N626" s="242"/>
      <c r="O626" s="242"/>
      <c r="P626" s="242"/>
      <c r="Q626" s="242"/>
      <c r="R626" s="242"/>
      <c r="S626" s="242"/>
      <c r="T626" s="243"/>
      <c r="U626" s="13"/>
      <c r="V626" s="13"/>
      <c r="W626" s="13"/>
      <c r="X626" s="13"/>
      <c r="Y626" s="13"/>
      <c r="Z626" s="13"/>
      <c r="AA626" s="13"/>
      <c r="AB626" s="13"/>
      <c r="AC626" s="13"/>
      <c r="AD626" s="13"/>
      <c r="AE626" s="13"/>
      <c r="AT626" s="244" t="s">
        <v>145</v>
      </c>
      <c r="AU626" s="244" t="s">
        <v>82</v>
      </c>
      <c r="AV626" s="13" t="s">
        <v>80</v>
      </c>
      <c r="AW626" s="13" t="s">
        <v>33</v>
      </c>
      <c r="AX626" s="13" t="s">
        <v>72</v>
      </c>
      <c r="AY626" s="244" t="s">
        <v>135</v>
      </c>
    </row>
    <row r="627" spans="1:51" s="14" customFormat="1" ht="12">
      <c r="A627" s="14"/>
      <c r="B627" s="245"/>
      <c r="C627" s="246"/>
      <c r="D627" s="236" t="s">
        <v>145</v>
      </c>
      <c r="E627" s="247" t="s">
        <v>19</v>
      </c>
      <c r="F627" s="248" t="s">
        <v>825</v>
      </c>
      <c r="G627" s="246"/>
      <c r="H627" s="249">
        <v>10</v>
      </c>
      <c r="I627" s="250"/>
      <c r="J627" s="246"/>
      <c r="K627" s="246"/>
      <c r="L627" s="251"/>
      <c r="M627" s="252"/>
      <c r="N627" s="253"/>
      <c r="O627" s="253"/>
      <c r="P627" s="253"/>
      <c r="Q627" s="253"/>
      <c r="R627" s="253"/>
      <c r="S627" s="253"/>
      <c r="T627" s="254"/>
      <c r="U627" s="14"/>
      <c r="V627" s="14"/>
      <c r="W627" s="14"/>
      <c r="X627" s="14"/>
      <c r="Y627" s="14"/>
      <c r="Z627" s="14"/>
      <c r="AA627" s="14"/>
      <c r="AB627" s="14"/>
      <c r="AC627" s="14"/>
      <c r="AD627" s="14"/>
      <c r="AE627" s="14"/>
      <c r="AT627" s="255" t="s">
        <v>145</v>
      </c>
      <c r="AU627" s="255" t="s">
        <v>82</v>
      </c>
      <c r="AV627" s="14" t="s">
        <v>82</v>
      </c>
      <c r="AW627" s="14" t="s">
        <v>33</v>
      </c>
      <c r="AX627" s="14" t="s">
        <v>72</v>
      </c>
      <c r="AY627" s="255" t="s">
        <v>135</v>
      </c>
    </row>
    <row r="628" spans="1:51" s="15" customFormat="1" ht="12">
      <c r="A628" s="15"/>
      <c r="B628" s="256"/>
      <c r="C628" s="257"/>
      <c r="D628" s="236" t="s">
        <v>145</v>
      </c>
      <c r="E628" s="258" t="s">
        <v>19</v>
      </c>
      <c r="F628" s="259" t="s">
        <v>147</v>
      </c>
      <c r="G628" s="257"/>
      <c r="H628" s="260">
        <v>10</v>
      </c>
      <c r="I628" s="261"/>
      <c r="J628" s="257"/>
      <c r="K628" s="257"/>
      <c r="L628" s="262"/>
      <c r="M628" s="263"/>
      <c r="N628" s="264"/>
      <c r="O628" s="264"/>
      <c r="P628" s="264"/>
      <c r="Q628" s="264"/>
      <c r="R628" s="264"/>
      <c r="S628" s="264"/>
      <c r="T628" s="265"/>
      <c r="U628" s="15"/>
      <c r="V628" s="15"/>
      <c r="W628" s="15"/>
      <c r="X628" s="15"/>
      <c r="Y628" s="15"/>
      <c r="Z628" s="15"/>
      <c r="AA628" s="15"/>
      <c r="AB628" s="15"/>
      <c r="AC628" s="15"/>
      <c r="AD628" s="15"/>
      <c r="AE628" s="15"/>
      <c r="AT628" s="266" t="s">
        <v>145</v>
      </c>
      <c r="AU628" s="266" t="s">
        <v>82</v>
      </c>
      <c r="AV628" s="15" t="s">
        <v>143</v>
      </c>
      <c r="AW628" s="15" t="s">
        <v>33</v>
      </c>
      <c r="AX628" s="15" t="s">
        <v>80</v>
      </c>
      <c r="AY628" s="266" t="s">
        <v>135</v>
      </c>
    </row>
    <row r="629" spans="1:65" s="2" customFormat="1" ht="21.75" customHeight="1">
      <c r="A629" s="40"/>
      <c r="B629" s="41"/>
      <c r="C629" s="221" t="s">
        <v>826</v>
      </c>
      <c r="D629" s="221" t="s">
        <v>138</v>
      </c>
      <c r="E629" s="222" t="s">
        <v>827</v>
      </c>
      <c r="F629" s="223" t="s">
        <v>828</v>
      </c>
      <c r="G629" s="224" t="s">
        <v>141</v>
      </c>
      <c r="H629" s="225">
        <v>2</v>
      </c>
      <c r="I629" s="226"/>
      <c r="J629" s="227">
        <f>ROUND(I629*H629,2)</f>
        <v>0</v>
      </c>
      <c r="K629" s="223" t="s">
        <v>142</v>
      </c>
      <c r="L629" s="46"/>
      <c r="M629" s="228" t="s">
        <v>19</v>
      </c>
      <c r="N629" s="229" t="s">
        <v>43</v>
      </c>
      <c r="O629" s="86"/>
      <c r="P629" s="230">
        <f>O629*H629</f>
        <v>0</v>
      </c>
      <c r="Q629" s="230">
        <v>0.00053</v>
      </c>
      <c r="R629" s="230">
        <f>Q629*H629</f>
        <v>0.00106</v>
      </c>
      <c r="S629" s="230">
        <v>0</v>
      </c>
      <c r="T629" s="231">
        <f>S629*H629</f>
        <v>0</v>
      </c>
      <c r="U629" s="40"/>
      <c r="V629" s="40"/>
      <c r="W629" s="40"/>
      <c r="X629" s="40"/>
      <c r="Y629" s="40"/>
      <c r="Z629" s="40"/>
      <c r="AA629" s="40"/>
      <c r="AB629" s="40"/>
      <c r="AC629" s="40"/>
      <c r="AD629" s="40"/>
      <c r="AE629" s="40"/>
      <c r="AR629" s="232" t="s">
        <v>199</v>
      </c>
      <c r="AT629" s="232" t="s">
        <v>138</v>
      </c>
      <c r="AU629" s="232" t="s">
        <v>82</v>
      </c>
      <c r="AY629" s="19" t="s">
        <v>135</v>
      </c>
      <c r="BE629" s="233">
        <f>IF(N629="základní",J629,0)</f>
        <v>0</v>
      </c>
      <c r="BF629" s="233">
        <f>IF(N629="snížená",J629,0)</f>
        <v>0</v>
      </c>
      <c r="BG629" s="233">
        <f>IF(N629="zákl. přenesená",J629,0)</f>
        <v>0</v>
      </c>
      <c r="BH629" s="233">
        <f>IF(N629="sníž. přenesená",J629,0)</f>
        <v>0</v>
      </c>
      <c r="BI629" s="233">
        <f>IF(N629="nulová",J629,0)</f>
        <v>0</v>
      </c>
      <c r="BJ629" s="19" t="s">
        <v>80</v>
      </c>
      <c r="BK629" s="233">
        <f>ROUND(I629*H629,2)</f>
        <v>0</v>
      </c>
      <c r="BL629" s="19" t="s">
        <v>199</v>
      </c>
      <c r="BM629" s="232" t="s">
        <v>829</v>
      </c>
    </row>
    <row r="630" spans="1:51" s="13" customFormat="1" ht="12">
      <c r="A630" s="13"/>
      <c r="B630" s="234"/>
      <c r="C630" s="235"/>
      <c r="D630" s="236" t="s">
        <v>145</v>
      </c>
      <c r="E630" s="237" t="s">
        <v>19</v>
      </c>
      <c r="F630" s="238" t="s">
        <v>146</v>
      </c>
      <c r="G630" s="235"/>
      <c r="H630" s="237" t="s">
        <v>19</v>
      </c>
      <c r="I630" s="239"/>
      <c r="J630" s="235"/>
      <c r="K630" s="235"/>
      <c r="L630" s="240"/>
      <c r="M630" s="241"/>
      <c r="N630" s="242"/>
      <c r="O630" s="242"/>
      <c r="P630" s="242"/>
      <c r="Q630" s="242"/>
      <c r="R630" s="242"/>
      <c r="S630" s="242"/>
      <c r="T630" s="243"/>
      <c r="U630" s="13"/>
      <c r="V630" s="13"/>
      <c r="W630" s="13"/>
      <c r="X630" s="13"/>
      <c r="Y630" s="13"/>
      <c r="Z630" s="13"/>
      <c r="AA630" s="13"/>
      <c r="AB630" s="13"/>
      <c r="AC630" s="13"/>
      <c r="AD630" s="13"/>
      <c r="AE630" s="13"/>
      <c r="AT630" s="244" t="s">
        <v>145</v>
      </c>
      <c r="AU630" s="244" t="s">
        <v>82</v>
      </c>
      <c r="AV630" s="13" t="s">
        <v>80</v>
      </c>
      <c r="AW630" s="13" t="s">
        <v>33</v>
      </c>
      <c r="AX630" s="13" t="s">
        <v>72</v>
      </c>
      <c r="AY630" s="244" t="s">
        <v>135</v>
      </c>
    </row>
    <row r="631" spans="1:51" s="14" customFormat="1" ht="12">
      <c r="A631" s="14"/>
      <c r="B631" s="245"/>
      <c r="C631" s="246"/>
      <c r="D631" s="236" t="s">
        <v>145</v>
      </c>
      <c r="E631" s="247" t="s">
        <v>19</v>
      </c>
      <c r="F631" s="248" t="s">
        <v>82</v>
      </c>
      <c r="G631" s="246"/>
      <c r="H631" s="249">
        <v>2</v>
      </c>
      <c r="I631" s="250"/>
      <c r="J631" s="246"/>
      <c r="K631" s="246"/>
      <c r="L631" s="251"/>
      <c r="M631" s="252"/>
      <c r="N631" s="253"/>
      <c r="O631" s="253"/>
      <c r="P631" s="253"/>
      <c r="Q631" s="253"/>
      <c r="R631" s="253"/>
      <c r="S631" s="253"/>
      <c r="T631" s="254"/>
      <c r="U631" s="14"/>
      <c r="V631" s="14"/>
      <c r="W631" s="14"/>
      <c r="X631" s="14"/>
      <c r="Y631" s="14"/>
      <c r="Z631" s="14"/>
      <c r="AA631" s="14"/>
      <c r="AB631" s="14"/>
      <c r="AC631" s="14"/>
      <c r="AD631" s="14"/>
      <c r="AE631" s="14"/>
      <c r="AT631" s="255" t="s">
        <v>145</v>
      </c>
      <c r="AU631" s="255" t="s">
        <v>82</v>
      </c>
      <c r="AV631" s="14" t="s">
        <v>82</v>
      </c>
      <c r="AW631" s="14" t="s">
        <v>33</v>
      </c>
      <c r="AX631" s="14" t="s">
        <v>72</v>
      </c>
      <c r="AY631" s="255" t="s">
        <v>135</v>
      </c>
    </row>
    <row r="632" spans="1:51" s="15" customFormat="1" ht="12">
      <c r="A632" s="15"/>
      <c r="B632" s="256"/>
      <c r="C632" s="257"/>
      <c r="D632" s="236" t="s">
        <v>145</v>
      </c>
      <c r="E632" s="258" t="s">
        <v>19</v>
      </c>
      <c r="F632" s="259" t="s">
        <v>147</v>
      </c>
      <c r="G632" s="257"/>
      <c r="H632" s="260">
        <v>2</v>
      </c>
      <c r="I632" s="261"/>
      <c r="J632" s="257"/>
      <c r="K632" s="257"/>
      <c r="L632" s="262"/>
      <c r="M632" s="263"/>
      <c r="N632" s="264"/>
      <c r="O632" s="264"/>
      <c r="P632" s="264"/>
      <c r="Q632" s="264"/>
      <c r="R632" s="264"/>
      <c r="S632" s="264"/>
      <c r="T632" s="265"/>
      <c r="U632" s="15"/>
      <c r="V632" s="15"/>
      <c r="W632" s="15"/>
      <c r="X632" s="15"/>
      <c r="Y632" s="15"/>
      <c r="Z632" s="15"/>
      <c r="AA632" s="15"/>
      <c r="AB632" s="15"/>
      <c r="AC632" s="15"/>
      <c r="AD632" s="15"/>
      <c r="AE632" s="15"/>
      <c r="AT632" s="266" t="s">
        <v>145</v>
      </c>
      <c r="AU632" s="266" t="s">
        <v>82</v>
      </c>
      <c r="AV632" s="15" t="s">
        <v>143</v>
      </c>
      <c r="AW632" s="15" t="s">
        <v>33</v>
      </c>
      <c r="AX632" s="15" t="s">
        <v>80</v>
      </c>
      <c r="AY632" s="266" t="s">
        <v>135</v>
      </c>
    </row>
    <row r="633" spans="1:65" s="2" customFormat="1" ht="16.5" customHeight="1">
      <c r="A633" s="40"/>
      <c r="B633" s="41"/>
      <c r="C633" s="221" t="s">
        <v>830</v>
      </c>
      <c r="D633" s="221" t="s">
        <v>138</v>
      </c>
      <c r="E633" s="222" t="s">
        <v>831</v>
      </c>
      <c r="F633" s="223" t="s">
        <v>832</v>
      </c>
      <c r="G633" s="224" t="s">
        <v>141</v>
      </c>
      <c r="H633" s="225">
        <v>4</v>
      </c>
      <c r="I633" s="226"/>
      <c r="J633" s="227">
        <f>ROUND(I633*H633,2)</f>
        <v>0</v>
      </c>
      <c r="K633" s="223" t="s">
        <v>142</v>
      </c>
      <c r="L633" s="46"/>
      <c r="M633" s="228" t="s">
        <v>19</v>
      </c>
      <c r="N633" s="229" t="s">
        <v>43</v>
      </c>
      <c r="O633" s="86"/>
      <c r="P633" s="230">
        <f>O633*H633</f>
        <v>0</v>
      </c>
      <c r="Q633" s="230">
        <v>0.00312</v>
      </c>
      <c r="R633" s="230">
        <f>Q633*H633</f>
        <v>0.01248</v>
      </c>
      <c r="S633" s="230">
        <v>0</v>
      </c>
      <c r="T633" s="231">
        <f>S633*H633</f>
        <v>0</v>
      </c>
      <c r="U633" s="40"/>
      <c r="V633" s="40"/>
      <c r="W633" s="40"/>
      <c r="X633" s="40"/>
      <c r="Y633" s="40"/>
      <c r="Z633" s="40"/>
      <c r="AA633" s="40"/>
      <c r="AB633" s="40"/>
      <c r="AC633" s="40"/>
      <c r="AD633" s="40"/>
      <c r="AE633" s="40"/>
      <c r="AR633" s="232" t="s">
        <v>199</v>
      </c>
      <c r="AT633" s="232" t="s">
        <v>138</v>
      </c>
      <c r="AU633" s="232" t="s">
        <v>82</v>
      </c>
      <c r="AY633" s="19" t="s">
        <v>135</v>
      </c>
      <c r="BE633" s="233">
        <f>IF(N633="základní",J633,0)</f>
        <v>0</v>
      </c>
      <c r="BF633" s="233">
        <f>IF(N633="snížená",J633,0)</f>
        <v>0</v>
      </c>
      <c r="BG633" s="233">
        <f>IF(N633="zákl. přenesená",J633,0)</f>
        <v>0</v>
      </c>
      <c r="BH633" s="233">
        <f>IF(N633="sníž. přenesená",J633,0)</f>
        <v>0</v>
      </c>
      <c r="BI633" s="233">
        <f>IF(N633="nulová",J633,0)</f>
        <v>0</v>
      </c>
      <c r="BJ633" s="19" t="s">
        <v>80</v>
      </c>
      <c r="BK633" s="233">
        <f>ROUND(I633*H633,2)</f>
        <v>0</v>
      </c>
      <c r="BL633" s="19" t="s">
        <v>199</v>
      </c>
      <c r="BM633" s="232" t="s">
        <v>833</v>
      </c>
    </row>
    <row r="634" spans="1:51" s="13" customFormat="1" ht="12">
      <c r="A634" s="13"/>
      <c r="B634" s="234"/>
      <c r="C634" s="235"/>
      <c r="D634" s="236" t="s">
        <v>145</v>
      </c>
      <c r="E634" s="237" t="s">
        <v>19</v>
      </c>
      <c r="F634" s="238" t="s">
        <v>146</v>
      </c>
      <c r="G634" s="235"/>
      <c r="H634" s="237" t="s">
        <v>19</v>
      </c>
      <c r="I634" s="239"/>
      <c r="J634" s="235"/>
      <c r="K634" s="235"/>
      <c r="L634" s="240"/>
      <c r="M634" s="241"/>
      <c r="N634" s="242"/>
      <c r="O634" s="242"/>
      <c r="P634" s="242"/>
      <c r="Q634" s="242"/>
      <c r="R634" s="242"/>
      <c r="S634" s="242"/>
      <c r="T634" s="243"/>
      <c r="U634" s="13"/>
      <c r="V634" s="13"/>
      <c r="W634" s="13"/>
      <c r="X634" s="13"/>
      <c r="Y634" s="13"/>
      <c r="Z634" s="13"/>
      <c r="AA634" s="13"/>
      <c r="AB634" s="13"/>
      <c r="AC634" s="13"/>
      <c r="AD634" s="13"/>
      <c r="AE634" s="13"/>
      <c r="AT634" s="244" t="s">
        <v>145</v>
      </c>
      <c r="AU634" s="244" t="s">
        <v>82</v>
      </c>
      <c r="AV634" s="13" t="s">
        <v>80</v>
      </c>
      <c r="AW634" s="13" t="s">
        <v>33</v>
      </c>
      <c r="AX634" s="13" t="s">
        <v>72</v>
      </c>
      <c r="AY634" s="244" t="s">
        <v>135</v>
      </c>
    </row>
    <row r="635" spans="1:51" s="14" customFormat="1" ht="12">
      <c r="A635" s="14"/>
      <c r="B635" s="245"/>
      <c r="C635" s="246"/>
      <c r="D635" s="236" t="s">
        <v>145</v>
      </c>
      <c r="E635" s="247" t="s">
        <v>19</v>
      </c>
      <c r="F635" s="248" t="s">
        <v>514</v>
      </c>
      <c r="G635" s="246"/>
      <c r="H635" s="249">
        <v>4</v>
      </c>
      <c r="I635" s="250"/>
      <c r="J635" s="246"/>
      <c r="K635" s="246"/>
      <c r="L635" s="251"/>
      <c r="M635" s="252"/>
      <c r="N635" s="253"/>
      <c r="O635" s="253"/>
      <c r="P635" s="253"/>
      <c r="Q635" s="253"/>
      <c r="R635" s="253"/>
      <c r="S635" s="253"/>
      <c r="T635" s="254"/>
      <c r="U635" s="14"/>
      <c r="V635" s="14"/>
      <c r="W635" s="14"/>
      <c r="X635" s="14"/>
      <c r="Y635" s="14"/>
      <c r="Z635" s="14"/>
      <c r="AA635" s="14"/>
      <c r="AB635" s="14"/>
      <c r="AC635" s="14"/>
      <c r="AD635" s="14"/>
      <c r="AE635" s="14"/>
      <c r="AT635" s="255" t="s">
        <v>145</v>
      </c>
      <c r="AU635" s="255" t="s">
        <v>82</v>
      </c>
      <c r="AV635" s="14" t="s">
        <v>82</v>
      </c>
      <c r="AW635" s="14" t="s">
        <v>33</v>
      </c>
      <c r="AX635" s="14" t="s">
        <v>72</v>
      </c>
      <c r="AY635" s="255" t="s">
        <v>135</v>
      </c>
    </row>
    <row r="636" spans="1:51" s="15" customFormat="1" ht="12">
      <c r="A636" s="15"/>
      <c r="B636" s="256"/>
      <c r="C636" s="257"/>
      <c r="D636" s="236" t="s">
        <v>145</v>
      </c>
      <c r="E636" s="258" t="s">
        <v>19</v>
      </c>
      <c r="F636" s="259" t="s">
        <v>147</v>
      </c>
      <c r="G636" s="257"/>
      <c r="H636" s="260">
        <v>4</v>
      </c>
      <c r="I636" s="261"/>
      <c r="J636" s="257"/>
      <c r="K636" s="257"/>
      <c r="L636" s="262"/>
      <c r="M636" s="263"/>
      <c r="N636" s="264"/>
      <c r="O636" s="264"/>
      <c r="P636" s="264"/>
      <c r="Q636" s="264"/>
      <c r="R636" s="264"/>
      <c r="S636" s="264"/>
      <c r="T636" s="265"/>
      <c r="U636" s="15"/>
      <c r="V636" s="15"/>
      <c r="W636" s="15"/>
      <c r="X636" s="15"/>
      <c r="Y636" s="15"/>
      <c r="Z636" s="15"/>
      <c r="AA636" s="15"/>
      <c r="AB636" s="15"/>
      <c r="AC636" s="15"/>
      <c r="AD636" s="15"/>
      <c r="AE636" s="15"/>
      <c r="AT636" s="266" t="s">
        <v>145</v>
      </c>
      <c r="AU636" s="266" t="s">
        <v>82</v>
      </c>
      <c r="AV636" s="15" t="s">
        <v>143</v>
      </c>
      <c r="AW636" s="15" t="s">
        <v>33</v>
      </c>
      <c r="AX636" s="15" t="s">
        <v>80</v>
      </c>
      <c r="AY636" s="266" t="s">
        <v>135</v>
      </c>
    </row>
    <row r="637" spans="1:65" s="2" customFormat="1" ht="16.5" customHeight="1">
      <c r="A637" s="40"/>
      <c r="B637" s="41"/>
      <c r="C637" s="221" t="s">
        <v>834</v>
      </c>
      <c r="D637" s="221" t="s">
        <v>138</v>
      </c>
      <c r="E637" s="222" t="s">
        <v>835</v>
      </c>
      <c r="F637" s="223" t="s">
        <v>836</v>
      </c>
      <c r="G637" s="224" t="s">
        <v>141</v>
      </c>
      <c r="H637" s="225">
        <v>4</v>
      </c>
      <c r="I637" s="226"/>
      <c r="J637" s="227">
        <f>ROUND(I637*H637,2)</f>
        <v>0</v>
      </c>
      <c r="K637" s="223" t="s">
        <v>142</v>
      </c>
      <c r="L637" s="46"/>
      <c r="M637" s="228" t="s">
        <v>19</v>
      </c>
      <c r="N637" s="229" t="s">
        <v>43</v>
      </c>
      <c r="O637" s="86"/>
      <c r="P637" s="230">
        <f>O637*H637</f>
        <v>0</v>
      </c>
      <c r="Q637" s="230">
        <v>0.00051</v>
      </c>
      <c r="R637" s="230">
        <f>Q637*H637</f>
        <v>0.00204</v>
      </c>
      <c r="S637" s="230">
        <v>0</v>
      </c>
      <c r="T637" s="231">
        <f>S637*H637</f>
        <v>0</v>
      </c>
      <c r="U637" s="40"/>
      <c r="V637" s="40"/>
      <c r="W637" s="40"/>
      <c r="X637" s="40"/>
      <c r="Y637" s="40"/>
      <c r="Z637" s="40"/>
      <c r="AA637" s="40"/>
      <c r="AB637" s="40"/>
      <c r="AC637" s="40"/>
      <c r="AD637" s="40"/>
      <c r="AE637" s="40"/>
      <c r="AR637" s="232" t="s">
        <v>199</v>
      </c>
      <c r="AT637" s="232" t="s">
        <v>138</v>
      </c>
      <c r="AU637" s="232" t="s">
        <v>82</v>
      </c>
      <c r="AY637" s="19" t="s">
        <v>135</v>
      </c>
      <c r="BE637" s="233">
        <f>IF(N637="základní",J637,0)</f>
        <v>0</v>
      </c>
      <c r="BF637" s="233">
        <f>IF(N637="snížená",J637,0)</f>
        <v>0</v>
      </c>
      <c r="BG637" s="233">
        <f>IF(N637="zákl. přenesená",J637,0)</f>
        <v>0</v>
      </c>
      <c r="BH637" s="233">
        <f>IF(N637="sníž. přenesená",J637,0)</f>
        <v>0</v>
      </c>
      <c r="BI637" s="233">
        <f>IF(N637="nulová",J637,0)</f>
        <v>0</v>
      </c>
      <c r="BJ637" s="19" t="s">
        <v>80</v>
      </c>
      <c r="BK637" s="233">
        <f>ROUND(I637*H637,2)</f>
        <v>0</v>
      </c>
      <c r="BL637" s="19" t="s">
        <v>199</v>
      </c>
      <c r="BM637" s="232" t="s">
        <v>837</v>
      </c>
    </row>
    <row r="638" spans="1:47" s="2" customFormat="1" ht="12">
      <c r="A638" s="40"/>
      <c r="B638" s="41"/>
      <c r="C638" s="42"/>
      <c r="D638" s="236" t="s">
        <v>160</v>
      </c>
      <c r="E638" s="42"/>
      <c r="F638" s="267" t="s">
        <v>838</v>
      </c>
      <c r="G638" s="42"/>
      <c r="H638" s="42"/>
      <c r="I638" s="139"/>
      <c r="J638" s="42"/>
      <c r="K638" s="42"/>
      <c r="L638" s="46"/>
      <c r="M638" s="268"/>
      <c r="N638" s="269"/>
      <c r="O638" s="86"/>
      <c r="P638" s="86"/>
      <c r="Q638" s="86"/>
      <c r="R638" s="86"/>
      <c r="S638" s="86"/>
      <c r="T638" s="87"/>
      <c r="U638" s="40"/>
      <c r="V638" s="40"/>
      <c r="W638" s="40"/>
      <c r="X638" s="40"/>
      <c r="Y638" s="40"/>
      <c r="Z638" s="40"/>
      <c r="AA638" s="40"/>
      <c r="AB638" s="40"/>
      <c r="AC638" s="40"/>
      <c r="AD638" s="40"/>
      <c r="AE638" s="40"/>
      <c r="AT638" s="19" t="s">
        <v>160</v>
      </c>
      <c r="AU638" s="19" t="s">
        <v>82</v>
      </c>
    </row>
    <row r="639" spans="1:51" s="13" customFormat="1" ht="12">
      <c r="A639" s="13"/>
      <c r="B639" s="234"/>
      <c r="C639" s="235"/>
      <c r="D639" s="236" t="s">
        <v>145</v>
      </c>
      <c r="E639" s="237" t="s">
        <v>19</v>
      </c>
      <c r="F639" s="238" t="s">
        <v>146</v>
      </c>
      <c r="G639" s="235"/>
      <c r="H639" s="237" t="s">
        <v>19</v>
      </c>
      <c r="I639" s="239"/>
      <c r="J639" s="235"/>
      <c r="K639" s="235"/>
      <c r="L639" s="240"/>
      <c r="M639" s="241"/>
      <c r="N639" s="242"/>
      <c r="O639" s="242"/>
      <c r="P639" s="242"/>
      <c r="Q639" s="242"/>
      <c r="R639" s="242"/>
      <c r="S639" s="242"/>
      <c r="T639" s="243"/>
      <c r="U639" s="13"/>
      <c r="V639" s="13"/>
      <c r="W639" s="13"/>
      <c r="X639" s="13"/>
      <c r="Y639" s="13"/>
      <c r="Z639" s="13"/>
      <c r="AA639" s="13"/>
      <c r="AB639" s="13"/>
      <c r="AC639" s="13"/>
      <c r="AD639" s="13"/>
      <c r="AE639" s="13"/>
      <c r="AT639" s="244" t="s">
        <v>145</v>
      </c>
      <c r="AU639" s="244" t="s">
        <v>82</v>
      </c>
      <c r="AV639" s="13" t="s">
        <v>80</v>
      </c>
      <c r="AW639" s="13" t="s">
        <v>33</v>
      </c>
      <c r="AX639" s="13" t="s">
        <v>72</v>
      </c>
      <c r="AY639" s="244" t="s">
        <v>135</v>
      </c>
    </row>
    <row r="640" spans="1:51" s="14" customFormat="1" ht="12">
      <c r="A640" s="14"/>
      <c r="B640" s="245"/>
      <c r="C640" s="246"/>
      <c r="D640" s="236" t="s">
        <v>145</v>
      </c>
      <c r="E640" s="247" t="s">
        <v>19</v>
      </c>
      <c r="F640" s="248" t="s">
        <v>143</v>
      </c>
      <c r="G640" s="246"/>
      <c r="H640" s="249">
        <v>4</v>
      </c>
      <c r="I640" s="250"/>
      <c r="J640" s="246"/>
      <c r="K640" s="246"/>
      <c r="L640" s="251"/>
      <c r="M640" s="252"/>
      <c r="N640" s="253"/>
      <c r="O640" s="253"/>
      <c r="P640" s="253"/>
      <c r="Q640" s="253"/>
      <c r="R640" s="253"/>
      <c r="S640" s="253"/>
      <c r="T640" s="254"/>
      <c r="U640" s="14"/>
      <c r="V640" s="14"/>
      <c r="W640" s="14"/>
      <c r="X640" s="14"/>
      <c r="Y640" s="14"/>
      <c r="Z640" s="14"/>
      <c r="AA640" s="14"/>
      <c r="AB640" s="14"/>
      <c r="AC640" s="14"/>
      <c r="AD640" s="14"/>
      <c r="AE640" s="14"/>
      <c r="AT640" s="255" t="s">
        <v>145</v>
      </c>
      <c r="AU640" s="255" t="s">
        <v>82</v>
      </c>
      <c r="AV640" s="14" t="s">
        <v>82</v>
      </c>
      <c r="AW640" s="14" t="s">
        <v>33</v>
      </c>
      <c r="AX640" s="14" t="s">
        <v>72</v>
      </c>
      <c r="AY640" s="255" t="s">
        <v>135</v>
      </c>
    </row>
    <row r="641" spans="1:51" s="15" customFormat="1" ht="12">
      <c r="A641" s="15"/>
      <c r="B641" s="256"/>
      <c r="C641" s="257"/>
      <c r="D641" s="236" t="s">
        <v>145</v>
      </c>
      <c r="E641" s="258" t="s">
        <v>19</v>
      </c>
      <c r="F641" s="259" t="s">
        <v>147</v>
      </c>
      <c r="G641" s="257"/>
      <c r="H641" s="260">
        <v>4</v>
      </c>
      <c r="I641" s="261"/>
      <c r="J641" s="257"/>
      <c r="K641" s="257"/>
      <c r="L641" s="262"/>
      <c r="M641" s="263"/>
      <c r="N641" s="264"/>
      <c r="O641" s="264"/>
      <c r="P641" s="264"/>
      <c r="Q641" s="264"/>
      <c r="R641" s="264"/>
      <c r="S641" s="264"/>
      <c r="T641" s="265"/>
      <c r="U641" s="15"/>
      <c r="V641" s="15"/>
      <c r="W641" s="15"/>
      <c r="X641" s="15"/>
      <c r="Y641" s="15"/>
      <c r="Z641" s="15"/>
      <c r="AA641" s="15"/>
      <c r="AB641" s="15"/>
      <c r="AC641" s="15"/>
      <c r="AD641" s="15"/>
      <c r="AE641" s="15"/>
      <c r="AT641" s="266" t="s">
        <v>145</v>
      </c>
      <c r="AU641" s="266" t="s">
        <v>82</v>
      </c>
      <c r="AV641" s="15" t="s">
        <v>143</v>
      </c>
      <c r="AW641" s="15" t="s">
        <v>33</v>
      </c>
      <c r="AX641" s="15" t="s">
        <v>80</v>
      </c>
      <c r="AY641" s="266" t="s">
        <v>135</v>
      </c>
    </row>
    <row r="642" spans="1:65" s="2" customFormat="1" ht="21.75" customHeight="1">
      <c r="A642" s="40"/>
      <c r="B642" s="41"/>
      <c r="C642" s="221" t="s">
        <v>839</v>
      </c>
      <c r="D642" s="221" t="s">
        <v>138</v>
      </c>
      <c r="E642" s="222" t="s">
        <v>840</v>
      </c>
      <c r="F642" s="223" t="s">
        <v>841</v>
      </c>
      <c r="G642" s="224" t="s">
        <v>174</v>
      </c>
      <c r="H642" s="225">
        <v>1.988</v>
      </c>
      <c r="I642" s="226"/>
      <c r="J642" s="227">
        <f>ROUND(I642*H642,2)</f>
        <v>0</v>
      </c>
      <c r="K642" s="223" t="s">
        <v>142</v>
      </c>
      <c r="L642" s="46"/>
      <c r="M642" s="228" t="s">
        <v>19</v>
      </c>
      <c r="N642" s="229" t="s">
        <v>43</v>
      </c>
      <c r="O642" s="86"/>
      <c r="P642" s="230">
        <f>O642*H642</f>
        <v>0</v>
      </c>
      <c r="Q642" s="230">
        <v>0</v>
      </c>
      <c r="R642" s="230">
        <f>Q642*H642</f>
        <v>0</v>
      </c>
      <c r="S642" s="230">
        <v>0</v>
      </c>
      <c r="T642" s="231">
        <f>S642*H642</f>
        <v>0</v>
      </c>
      <c r="U642" s="40"/>
      <c r="V642" s="40"/>
      <c r="W642" s="40"/>
      <c r="X642" s="40"/>
      <c r="Y642" s="40"/>
      <c r="Z642" s="40"/>
      <c r="AA642" s="40"/>
      <c r="AB642" s="40"/>
      <c r="AC642" s="40"/>
      <c r="AD642" s="40"/>
      <c r="AE642" s="40"/>
      <c r="AR642" s="232" t="s">
        <v>199</v>
      </c>
      <c r="AT642" s="232" t="s">
        <v>138</v>
      </c>
      <c r="AU642" s="232" t="s">
        <v>82</v>
      </c>
      <c r="AY642" s="19" t="s">
        <v>135</v>
      </c>
      <c r="BE642" s="233">
        <f>IF(N642="základní",J642,0)</f>
        <v>0</v>
      </c>
      <c r="BF642" s="233">
        <f>IF(N642="snížená",J642,0)</f>
        <v>0</v>
      </c>
      <c r="BG642" s="233">
        <f>IF(N642="zákl. přenesená",J642,0)</f>
        <v>0</v>
      </c>
      <c r="BH642" s="233">
        <f>IF(N642="sníž. přenesená",J642,0)</f>
        <v>0</v>
      </c>
      <c r="BI642" s="233">
        <f>IF(N642="nulová",J642,0)</f>
        <v>0</v>
      </c>
      <c r="BJ642" s="19" t="s">
        <v>80</v>
      </c>
      <c r="BK642" s="233">
        <f>ROUND(I642*H642,2)</f>
        <v>0</v>
      </c>
      <c r="BL642" s="19" t="s">
        <v>199</v>
      </c>
      <c r="BM642" s="232" t="s">
        <v>842</v>
      </c>
    </row>
    <row r="643" spans="1:47" s="2" customFormat="1" ht="12">
      <c r="A643" s="40"/>
      <c r="B643" s="41"/>
      <c r="C643" s="42"/>
      <c r="D643" s="236" t="s">
        <v>160</v>
      </c>
      <c r="E643" s="42"/>
      <c r="F643" s="267" t="s">
        <v>843</v>
      </c>
      <c r="G643" s="42"/>
      <c r="H643" s="42"/>
      <c r="I643" s="139"/>
      <c r="J643" s="42"/>
      <c r="K643" s="42"/>
      <c r="L643" s="46"/>
      <c r="M643" s="268"/>
      <c r="N643" s="269"/>
      <c r="O643" s="86"/>
      <c r="P643" s="86"/>
      <c r="Q643" s="86"/>
      <c r="R643" s="86"/>
      <c r="S643" s="86"/>
      <c r="T643" s="87"/>
      <c r="U643" s="40"/>
      <c r="V643" s="40"/>
      <c r="W643" s="40"/>
      <c r="X643" s="40"/>
      <c r="Y643" s="40"/>
      <c r="Z643" s="40"/>
      <c r="AA643" s="40"/>
      <c r="AB643" s="40"/>
      <c r="AC643" s="40"/>
      <c r="AD643" s="40"/>
      <c r="AE643" s="40"/>
      <c r="AT643" s="19" t="s">
        <v>160</v>
      </c>
      <c r="AU643" s="19" t="s">
        <v>82</v>
      </c>
    </row>
    <row r="644" spans="1:63" s="12" customFormat="1" ht="22.8" customHeight="1">
      <c r="A644" s="12"/>
      <c r="B644" s="205"/>
      <c r="C644" s="206"/>
      <c r="D644" s="207" t="s">
        <v>71</v>
      </c>
      <c r="E644" s="219" t="s">
        <v>844</v>
      </c>
      <c r="F644" s="219" t="s">
        <v>845</v>
      </c>
      <c r="G644" s="206"/>
      <c r="H644" s="206"/>
      <c r="I644" s="209"/>
      <c r="J644" s="220">
        <f>BK644</f>
        <v>0</v>
      </c>
      <c r="K644" s="206"/>
      <c r="L644" s="211"/>
      <c r="M644" s="212"/>
      <c r="N644" s="213"/>
      <c r="O644" s="213"/>
      <c r="P644" s="214">
        <f>SUM(P645:P660)</f>
        <v>0</v>
      </c>
      <c r="Q644" s="213"/>
      <c r="R644" s="214">
        <f>SUM(R645:R660)</f>
        <v>0.30067000000000005</v>
      </c>
      <c r="S644" s="213"/>
      <c r="T644" s="215">
        <f>SUM(T645:T660)</f>
        <v>2.44</v>
      </c>
      <c r="U644" s="12"/>
      <c r="V644" s="12"/>
      <c r="W644" s="12"/>
      <c r="X644" s="12"/>
      <c r="Y644" s="12"/>
      <c r="Z644" s="12"/>
      <c r="AA644" s="12"/>
      <c r="AB644" s="12"/>
      <c r="AC644" s="12"/>
      <c r="AD644" s="12"/>
      <c r="AE644" s="12"/>
      <c r="AR644" s="216" t="s">
        <v>82</v>
      </c>
      <c r="AT644" s="217" t="s">
        <v>71</v>
      </c>
      <c r="AU644" s="217" t="s">
        <v>80</v>
      </c>
      <c r="AY644" s="216" t="s">
        <v>135</v>
      </c>
      <c r="BK644" s="218">
        <f>SUM(BK645:BK660)</f>
        <v>0</v>
      </c>
    </row>
    <row r="645" spans="1:65" s="2" customFormat="1" ht="16.5" customHeight="1">
      <c r="A645" s="40"/>
      <c r="B645" s="41"/>
      <c r="C645" s="221" t="s">
        <v>846</v>
      </c>
      <c r="D645" s="221" t="s">
        <v>138</v>
      </c>
      <c r="E645" s="222" t="s">
        <v>847</v>
      </c>
      <c r="F645" s="223" t="s">
        <v>848</v>
      </c>
      <c r="G645" s="224" t="s">
        <v>849</v>
      </c>
      <c r="H645" s="225">
        <v>281</v>
      </c>
      <c r="I645" s="226"/>
      <c r="J645" s="227">
        <f>ROUND(I645*H645,2)</f>
        <v>0</v>
      </c>
      <c r="K645" s="223" t="s">
        <v>142</v>
      </c>
      <c r="L645" s="46"/>
      <c r="M645" s="228" t="s">
        <v>19</v>
      </c>
      <c r="N645" s="229" t="s">
        <v>43</v>
      </c>
      <c r="O645" s="86"/>
      <c r="P645" s="230">
        <f>O645*H645</f>
        <v>0</v>
      </c>
      <c r="Q645" s="230">
        <v>7E-05</v>
      </c>
      <c r="R645" s="230">
        <f>Q645*H645</f>
        <v>0.01967</v>
      </c>
      <c r="S645" s="230">
        <v>0</v>
      </c>
      <c r="T645" s="231">
        <f>S645*H645</f>
        <v>0</v>
      </c>
      <c r="U645" s="40"/>
      <c r="V645" s="40"/>
      <c r="W645" s="40"/>
      <c r="X645" s="40"/>
      <c r="Y645" s="40"/>
      <c r="Z645" s="40"/>
      <c r="AA645" s="40"/>
      <c r="AB645" s="40"/>
      <c r="AC645" s="40"/>
      <c r="AD645" s="40"/>
      <c r="AE645" s="40"/>
      <c r="AR645" s="232" t="s">
        <v>199</v>
      </c>
      <c r="AT645" s="232" t="s">
        <v>138</v>
      </c>
      <c r="AU645" s="232" t="s">
        <v>82</v>
      </c>
      <c r="AY645" s="19" t="s">
        <v>135</v>
      </c>
      <c r="BE645" s="233">
        <f>IF(N645="základní",J645,0)</f>
        <v>0</v>
      </c>
      <c r="BF645" s="233">
        <f>IF(N645="snížená",J645,0)</f>
        <v>0</v>
      </c>
      <c r="BG645" s="233">
        <f>IF(N645="zákl. přenesená",J645,0)</f>
        <v>0</v>
      </c>
      <c r="BH645" s="233">
        <f>IF(N645="sníž. přenesená",J645,0)</f>
        <v>0</v>
      </c>
      <c r="BI645" s="233">
        <f>IF(N645="nulová",J645,0)</f>
        <v>0</v>
      </c>
      <c r="BJ645" s="19" t="s">
        <v>80</v>
      </c>
      <c r="BK645" s="233">
        <f>ROUND(I645*H645,2)</f>
        <v>0</v>
      </c>
      <c r="BL645" s="19" t="s">
        <v>199</v>
      </c>
      <c r="BM645" s="232" t="s">
        <v>850</v>
      </c>
    </row>
    <row r="646" spans="1:47" s="2" customFormat="1" ht="12">
      <c r="A646" s="40"/>
      <c r="B646" s="41"/>
      <c r="C646" s="42"/>
      <c r="D646" s="236" t="s">
        <v>160</v>
      </c>
      <c r="E646" s="42"/>
      <c r="F646" s="267" t="s">
        <v>851</v>
      </c>
      <c r="G646" s="42"/>
      <c r="H646" s="42"/>
      <c r="I646" s="139"/>
      <c r="J646" s="42"/>
      <c r="K646" s="42"/>
      <c r="L646" s="46"/>
      <c r="M646" s="268"/>
      <c r="N646" s="269"/>
      <c r="O646" s="86"/>
      <c r="P646" s="86"/>
      <c r="Q646" s="86"/>
      <c r="R646" s="86"/>
      <c r="S646" s="86"/>
      <c r="T646" s="87"/>
      <c r="U646" s="40"/>
      <c r="V646" s="40"/>
      <c r="W646" s="40"/>
      <c r="X646" s="40"/>
      <c r="Y646" s="40"/>
      <c r="Z646" s="40"/>
      <c r="AA646" s="40"/>
      <c r="AB646" s="40"/>
      <c r="AC646" s="40"/>
      <c r="AD646" s="40"/>
      <c r="AE646" s="40"/>
      <c r="AT646" s="19" t="s">
        <v>160</v>
      </c>
      <c r="AU646" s="19" t="s">
        <v>82</v>
      </c>
    </row>
    <row r="647" spans="1:51" s="13" customFormat="1" ht="12">
      <c r="A647" s="13"/>
      <c r="B647" s="234"/>
      <c r="C647" s="235"/>
      <c r="D647" s="236" t="s">
        <v>145</v>
      </c>
      <c r="E647" s="237" t="s">
        <v>19</v>
      </c>
      <c r="F647" s="238" t="s">
        <v>146</v>
      </c>
      <c r="G647" s="235"/>
      <c r="H647" s="237" t="s">
        <v>19</v>
      </c>
      <c r="I647" s="239"/>
      <c r="J647" s="235"/>
      <c r="K647" s="235"/>
      <c r="L647" s="240"/>
      <c r="M647" s="241"/>
      <c r="N647" s="242"/>
      <c r="O647" s="242"/>
      <c r="P647" s="242"/>
      <c r="Q647" s="242"/>
      <c r="R647" s="242"/>
      <c r="S647" s="242"/>
      <c r="T647" s="243"/>
      <c r="U647" s="13"/>
      <c r="V647" s="13"/>
      <c r="W647" s="13"/>
      <c r="X647" s="13"/>
      <c r="Y647" s="13"/>
      <c r="Z647" s="13"/>
      <c r="AA647" s="13"/>
      <c r="AB647" s="13"/>
      <c r="AC647" s="13"/>
      <c r="AD647" s="13"/>
      <c r="AE647" s="13"/>
      <c r="AT647" s="244" t="s">
        <v>145</v>
      </c>
      <c r="AU647" s="244" t="s">
        <v>82</v>
      </c>
      <c r="AV647" s="13" t="s">
        <v>80</v>
      </c>
      <c r="AW647" s="13" t="s">
        <v>33</v>
      </c>
      <c r="AX647" s="13" t="s">
        <v>72</v>
      </c>
      <c r="AY647" s="244" t="s">
        <v>135</v>
      </c>
    </row>
    <row r="648" spans="1:51" s="14" customFormat="1" ht="12">
      <c r="A648" s="14"/>
      <c r="B648" s="245"/>
      <c r="C648" s="246"/>
      <c r="D648" s="236" t="s">
        <v>145</v>
      </c>
      <c r="E648" s="247" t="s">
        <v>19</v>
      </c>
      <c r="F648" s="248" t="s">
        <v>852</v>
      </c>
      <c r="G648" s="246"/>
      <c r="H648" s="249">
        <v>105</v>
      </c>
      <c r="I648" s="250"/>
      <c r="J648" s="246"/>
      <c r="K648" s="246"/>
      <c r="L648" s="251"/>
      <c r="M648" s="252"/>
      <c r="N648" s="253"/>
      <c r="O648" s="253"/>
      <c r="P648" s="253"/>
      <c r="Q648" s="253"/>
      <c r="R648" s="253"/>
      <c r="S648" s="253"/>
      <c r="T648" s="254"/>
      <c r="U648" s="14"/>
      <c r="V648" s="14"/>
      <c r="W648" s="14"/>
      <c r="X648" s="14"/>
      <c r="Y648" s="14"/>
      <c r="Z648" s="14"/>
      <c r="AA648" s="14"/>
      <c r="AB648" s="14"/>
      <c r="AC648" s="14"/>
      <c r="AD648" s="14"/>
      <c r="AE648" s="14"/>
      <c r="AT648" s="255" t="s">
        <v>145</v>
      </c>
      <c r="AU648" s="255" t="s">
        <v>82</v>
      </c>
      <c r="AV648" s="14" t="s">
        <v>82</v>
      </c>
      <c r="AW648" s="14" t="s">
        <v>33</v>
      </c>
      <c r="AX648" s="14" t="s">
        <v>72</v>
      </c>
      <c r="AY648" s="255" t="s">
        <v>135</v>
      </c>
    </row>
    <row r="649" spans="1:51" s="14" customFormat="1" ht="12">
      <c r="A649" s="14"/>
      <c r="B649" s="245"/>
      <c r="C649" s="246"/>
      <c r="D649" s="236" t="s">
        <v>145</v>
      </c>
      <c r="E649" s="247" t="s">
        <v>19</v>
      </c>
      <c r="F649" s="248" t="s">
        <v>853</v>
      </c>
      <c r="G649" s="246"/>
      <c r="H649" s="249">
        <v>160</v>
      </c>
      <c r="I649" s="250"/>
      <c r="J649" s="246"/>
      <c r="K649" s="246"/>
      <c r="L649" s="251"/>
      <c r="M649" s="252"/>
      <c r="N649" s="253"/>
      <c r="O649" s="253"/>
      <c r="P649" s="253"/>
      <c r="Q649" s="253"/>
      <c r="R649" s="253"/>
      <c r="S649" s="253"/>
      <c r="T649" s="254"/>
      <c r="U649" s="14"/>
      <c r="V649" s="14"/>
      <c r="W649" s="14"/>
      <c r="X649" s="14"/>
      <c r="Y649" s="14"/>
      <c r="Z649" s="14"/>
      <c r="AA649" s="14"/>
      <c r="AB649" s="14"/>
      <c r="AC649" s="14"/>
      <c r="AD649" s="14"/>
      <c r="AE649" s="14"/>
      <c r="AT649" s="255" t="s">
        <v>145</v>
      </c>
      <c r="AU649" s="255" t="s">
        <v>82</v>
      </c>
      <c r="AV649" s="14" t="s">
        <v>82</v>
      </c>
      <c r="AW649" s="14" t="s">
        <v>33</v>
      </c>
      <c r="AX649" s="14" t="s">
        <v>72</v>
      </c>
      <c r="AY649" s="255" t="s">
        <v>135</v>
      </c>
    </row>
    <row r="650" spans="1:51" s="14" customFormat="1" ht="12">
      <c r="A650" s="14"/>
      <c r="B650" s="245"/>
      <c r="C650" s="246"/>
      <c r="D650" s="236" t="s">
        <v>145</v>
      </c>
      <c r="E650" s="247" t="s">
        <v>19</v>
      </c>
      <c r="F650" s="248" t="s">
        <v>854</v>
      </c>
      <c r="G650" s="246"/>
      <c r="H650" s="249">
        <v>16</v>
      </c>
      <c r="I650" s="250"/>
      <c r="J650" s="246"/>
      <c r="K650" s="246"/>
      <c r="L650" s="251"/>
      <c r="M650" s="252"/>
      <c r="N650" s="253"/>
      <c r="O650" s="253"/>
      <c r="P650" s="253"/>
      <c r="Q650" s="253"/>
      <c r="R650" s="253"/>
      <c r="S650" s="253"/>
      <c r="T650" s="254"/>
      <c r="U650" s="14"/>
      <c r="V650" s="14"/>
      <c r="W650" s="14"/>
      <c r="X650" s="14"/>
      <c r="Y650" s="14"/>
      <c r="Z650" s="14"/>
      <c r="AA650" s="14"/>
      <c r="AB650" s="14"/>
      <c r="AC650" s="14"/>
      <c r="AD650" s="14"/>
      <c r="AE650" s="14"/>
      <c r="AT650" s="255" t="s">
        <v>145</v>
      </c>
      <c r="AU650" s="255" t="s">
        <v>82</v>
      </c>
      <c r="AV650" s="14" t="s">
        <v>82</v>
      </c>
      <c r="AW650" s="14" t="s">
        <v>33</v>
      </c>
      <c r="AX650" s="14" t="s">
        <v>72</v>
      </c>
      <c r="AY650" s="255" t="s">
        <v>135</v>
      </c>
    </row>
    <row r="651" spans="1:51" s="15" customFormat="1" ht="12">
      <c r="A651" s="15"/>
      <c r="B651" s="256"/>
      <c r="C651" s="257"/>
      <c r="D651" s="236" t="s">
        <v>145</v>
      </c>
      <c r="E651" s="258" t="s">
        <v>19</v>
      </c>
      <c r="F651" s="259" t="s">
        <v>147</v>
      </c>
      <c r="G651" s="257"/>
      <c r="H651" s="260">
        <v>281</v>
      </c>
      <c r="I651" s="261"/>
      <c r="J651" s="257"/>
      <c r="K651" s="257"/>
      <c r="L651" s="262"/>
      <c r="M651" s="263"/>
      <c r="N651" s="264"/>
      <c r="O651" s="264"/>
      <c r="P651" s="264"/>
      <c r="Q651" s="264"/>
      <c r="R651" s="264"/>
      <c r="S651" s="264"/>
      <c r="T651" s="265"/>
      <c r="U651" s="15"/>
      <c r="V651" s="15"/>
      <c r="W651" s="15"/>
      <c r="X651" s="15"/>
      <c r="Y651" s="15"/>
      <c r="Z651" s="15"/>
      <c r="AA651" s="15"/>
      <c r="AB651" s="15"/>
      <c r="AC651" s="15"/>
      <c r="AD651" s="15"/>
      <c r="AE651" s="15"/>
      <c r="AT651" s="266" t="s">
        <v>145</v>
      </c>
      <c r="AU651" s="266" t="s">
        <v>82</v>
      </c>
      <c r="AV651" s="15" t="s">
        <v>143</v>
      </c>
      <c r="AW651" s="15" t="s">
        <v>33</v>
      </c>
      <c r="AX651" s="15" t="s">
        <v>80</v>
      </c>
      <c r="AY651" s="266" t="s">
        <v>135</v>
      </c>
    </row>
    <row r="652" spans="1:65" s="2" customFormat="1" ht="16.5" customHeight="1">
      <c r="A652" s="40"/>
      <c r="B652" s="41"/>
      <c r="C652" s="270" t="s">
        <v>855</v>
      </c>
      <c r="D652" s="270" t="s">
        <v>203</v>
      </c>
      <c r="E652" s="271" t="s">
        <v>856</v>
      </c>
      <c r="F652" s="272" t="s">
        <v>857</v>
      </c>
      <c r="G652" s="273" t="s">
        <v>849</v>
      </c>
      <c r="H652" s="274">
        <v>281</v>
      </c>
      <c r="I652" s="275"/>
      <c r="J652" s="276">
        <f>ROUND(I652*H652,2)</f>
        <v>0</v>
      </c>
      <c r="K652" s="272" t="s">
        <v>270</v>
      </c>
      <c r="L652" s="277"/>
      <c r="M652" s="278" t="s">
        <v>19</v>
      </c>
      <c r="N652" s="279" t="s">
        <v>43</v>
      </c>
      <c r="O652" s="86"/>
      <c r="P652" s="230">
        <f>O652*H652</f>
        <v>0</v>
      </c>
      <c r="Q652" s="230">
        <v>0.001</v>
      </c>
      <c r="R652" s="230">
        <f>Q652*H652</f>
        <v>0.281</v>
      </c>
      <c r="S652" s="230">
        <v>0</v>
      </c>
      <c r="T652" s="231">
        <f>S652*H652</f>
        <v>0</v>
      </c>
      <c r="U652" s="40"/>
      <c r="V652" s="40"/>
      <c r="W652" s="40"/>
      <c r="X652" s="40"/>
      <c r="Y652" s="40"/>
      <c r="Z652" s="40"/>
      <c r="AA652" s="40"/>
      <c r="AB652" s="40"/>
      <c r="AC652" s="40"/>
      <c r="AD652" s="40"/>
      <c r="AE652" s="40"/>
      <c r="AR652" s="232" t="s">
        <v>206</v>
      </c>
      <c r="AT652" s="232" t="s">
        <v>203</v>
      </c>
      <c r="AU652" s="232" t="s">
        <v>82</v>
      </c>
      <c r="AY652" s="19" t="s">
        <v>135</v>
      </c>
      <c r="BE652" s="233">
        <f>IF(N652="základní",J652,0)</f>
        <v>0</v>
      </c>
      <c r="BF652" s="233">
        <f>IF(N652="snížená",J652,0)</f>
        <v>0</v>
      </c>
      <c r="BG652" s="233">
        <f>IF(N652="zákl. přenesená",J652,0)</f>
        <v>0</v>
      </c>
      <c r="BH652" s="233">
        <f>IF(N652="sníž. přenesená",J652,0)</f>
        <v>0</v>
      </c>
      <c r="BI652" s="233">
        <f>IF(N652="nulová",J652,0)</f>
        <v>0</v>
      </c>
      <c r="BJ652" s="19" t="s">
        <v>80</v>
      </c>
      <c r="BK652" s="233">
        <f>ROUND(I652*H652,2)</f>
        <v>0</v>
      </c>
      <c r="BL652" s="19" t="s">
        <v>199</v>
      </c>
      <c r="BM652" s="232" t="s">
        <v>858</v>
      </c>
    </row>
    <row r="653" spans="1:65" s="2" customFormat="1" ht="16.5" customHeight="1">
      <c r="A653" s="40"/>
      <c r="B653" s="41"/>
      <c r="C653" s="221" t="s">
        <v>859</v>
      </c>
      <c r="D653" s="221" t="s">
        <v>138</v>
      </c>
      <c r="E653" s="222" t="s">
        <v>860</v>
      </c>
      <c r="F653" s="223" t="s">
        <v>861</v>
      </c>
      <c r="G653" s="224" t="s">
        <v>849</v>
      </c>
      <c r="H653" s="225">
        <v>2440</v>
      </c>
      <c r="I653" s="226"/>
      <c r="J653" s="227">
        <f>ROUND(I653*H653,2)</f>
        <v>0</v>
      </c>
      <c r="K653" s="223" t="s">
        <v>142</v>
      </c>
      <c r="L653" s="46"/>
      <c r="M653" s="228" t="s">
        <v>19</v>
      </c>
      <c r="N653" s="229" t="s">
        <v>43</v>
      </c>
      <c r="O653" s="86"/>
      <c r="P653" s="230">
        <f>O653*H653</f>
        <v>0</v>
      </c>
      <c r="Q653" s="230">
        <v>0</v>
      </c>
      <c r="R653" s="230">
        <f>Q653*H653</f>
        <v>0</v>
      </c>
      <c r="S653" s="230">
        <v>0.001</v>
      </c>
      <c r="T653" s="231">
        <f>S653*H653</f>
        <v>2.44</v>
      </c>
      <c r="U653" s="40"/>
      <c r="V653" s="40"/>
      <c r="W653" s="40"/>
      <c r="X653" s="40"/>
      <c r="Y653" s="40"/>
      <c r="Z653" s="40"/>
      <c r="AA653" s="40"/>
      <c r="AB653" s="40"/>
      <c r="AC653" s="40"/>
      <c r="AD653" s="40"/>
      <c r="AE653" s="40"/>
      <c r="AR653" s="232" t="s">
        <v>199</v>
      </c>
      <c r="AT653" s="232" t="s">
        <v>138</v>
      </c>
      <c r="AU653" s="232" t="s">
        <v>82</v>
      </c>
      <c r="AY653" s="19" t="s">
        <v>135</v>
      </c>
      <c r="BE653" s="233">
        <f>IF(N653="základní",J653,0)</f>
        <v>0</v>
      </c>
      <c r="BF653" s="233">
        <f>IF(N653="snížená",J653,0)</f>
        <v>0</v>
      </c>
      <c r="BG653" s="233">
        <f>IF(N653="zákl. přenesená",J653,0)</f>
        <v>0</v>
      </c>
      <c r="BH653" s="233">
        <f>IF(N653="sníž. přenesená",J653,0)</f>
        <v>0</v>
      </c>
      <c r="BI653" s="233">
        <f>IF(N653="nulová",J653,0)</f>
        <v>0</v>
      </c>
      <c r="BJ653" s="19" t="s">
        <v>80</v>
      </c>
      <c r="BK653" s="233">
        <f>ROUND(I653*H653,2)</f>
        <v>0</v>
      </c>
      <c r="BL653" s="19" t="s">
        <v>199</v>
      </c>
      <c r="BM653" s="232" t="s">
        <v>862</v>
      </c>
    </row>
    <row r="654" spans="1:47" s="2" customFormat="1" ht="12">
      <c r="A654" s="40"/>
      <c r="B654" s="41"/>
      <c r="C654" s="42"/>
      <c r="D654" s="236" t="s">
        <v>160</v>
      </c>
      <c r="E654" s="42"/>
      <c r="F654" s="267" t="s">
        <v>863</v>
      </c>
      <c r="G654" s="42"/>
      <c r="H654" s="42"/>
      <c r="I654" s="139"/>
      <c r="J654" s="42"/>
      <c r="K654" s="42"/>
      <c r="L654" s="46"/>
      <c r="M654" s="268"/>
      <c r="N654" s="269"/>
      <c r="O654" s="86"/>
      <c r="P654" s="86"/>
      <c r="Q654" s="86"/>
      <c r="R654" s="86"/>
      <c r="S654" s="86"/>
      <c r="T654" s="87"/>
      <c r="U654" s="40"/>
      <c r="V654" s="40"/>
      <c r="W654" s="40"/>
      <c r="X654" s="40"/>
      <c r="Y654" s="40"/>
      <c r="Z654" s="40"/>
      <c r="AA654" s="40"/>
      <c r="AB654" s="40"/>
      <c r="AC654" s="40"/>
      <c r="AD654" s="40"/>
      <c r="AE654" s="40"/>
      <c r="AT654" s="19" t="s">
        <v>160</v>
      </c>
      <c r="AU654" s="19" t="s">
        <v>82</v>
      </c>
    </row>
    <row r="655" spans="1:51" s="13" customFormat="1" ht="12">
      <c r="A655" s="13"/>
      <c r="B655" s="234"/>
      <c r="C655" s="235"/>
      <c r="D655" s="236" t="s">
        <v>145</v>
      </c>
      <c r="E655" s="237" t="s">
        <v>19</v>
      </c>
      <c r="F655" s="238" t="s">
        <v>146</v>
      </c>
      <c r="G655" s="235"/>
      <c r="H655" s="237" t="s">
        <v>19</v>
      </c>
      <c r="I655" s="239"/>
      <c r="J655" s="235"/>
      <c r="K655" s="235"/>
      <c r="L655" s="240"/>
      <c r="M655" s="241"/>
      <c r="N655" s="242"/>
      <c r="O655" s="242"/>
      <c r="P655" s="242"/>
      <c r="Q655" s="242"/>
      <c r="R655" s="242"/>
      <c r="S655" s="242"/>
      <c r="T655" s="243"/>
      <c r="U655" s="13"/>
      <c r="V655" s="13"/>
      <c r="W655" s="13"/>
      <c r="X655" s="13"/>
      <c r="Y655" s="13"/>
      <c r="Z655" s="13"/>
      <c r="AA655" s="13"/>
      <c r="AB655" s="13"/>
      <c r="AC655" s="13"/>
      <c r="AD655" s="13"/>
      <c r="AE655" s="13"/>
      <c r="AT655" s="244" t="s">
        <v>145</v>
      </c>
      <c r="AU655" s="244" t="s">
        <v>82</v>
      </c>
      <c r="AV655" s="13" t="s">
        <v>80</v>
      </c>
      <c r="AW655" s="13" t="s">
        <v>33</v>
      </c>
      <c r="AX655" s="13" t="s">
        <v>72</v>
      </c>
      <c r="AY655" s="244" t="s">
        <v>135</v>
      </c>
    </row>
    <row r="656" spans="1:51" s="14" customFormat="1" ht="12">
      <c r="A656" s="14"/>
      <c r="B656" s="245"/>
      <c r="C656" s="246"/>
      <c r="D656" s="236" t="s">
        <v>145</v>
      </c>
      <c r="E656" s="247" t="s">
        <v>19</v>
      </c>
      <c r="F656" s="248" t="s">
        <v>864</v>
      </c>
      <c r="G656" s="246"/>
      <c r="H656" s="249">
        <v>720</v>
      </c>
      <c r="I656" s="250"/>
      <c r="J656" s="246"/>
      <c r="K656" s="246"/>
      <c r="L656" s="251"/>
      <c r="M656" s="252"/>
      <c r="N656" s="253"/>
      <c r="O656" s="253"/>
      <c r="P656" s="253"/>
      <c r="Q656" s="253"/>
      <c r="R656" s="253"/>
      <c r="S656" s="253"/>
      <c r="T656" s="254"/>
      <c r="U656" s="14"/>
      <c r="V656" s="14"/>
      <c r="W656" s="14"/>
      <c r="X656" s="14"/>
      <c r="Y656" s="14"/>
      <c r="Z656" s="14"/>
      <c r="AA656" s="14"/>
      <c r="AB656" s="14"/>
      <c r="AC656" s="14"/>
      <c r="AD656" s="14"/>
      <c r="AE656" s="14"/>
      <c r="AT656" s="255" t="s">
        <v>145</v>
      </c>
      <c r="AU656" s="255" t="s">
        <v>82</v>
      </c>
      <c r="AV656" s="14" t="s">
        <v>82</v>
      </c>
      <c r="AW656" s="14" t="s">
        <v>33</v>
      </c>
      <c r="AX656" s="14" t="s">
        <v>72</v>
      </c>
      <c r="AY656" s="255" t="s">
        <v>135</v>
      </c>
    </row>
    <row r="657" spans="1:51" s="14" customFormat="1" ht="12">
      <c r="A657" s="14"/>
      <c r="B657" s="245"/>
      <c r="C657" s="246"/>
      <c r="D657" s="236" t="s">
        <v>145</v>
      </c>
      <c r="E657" s="247" t="s">
        <v>19</v>
      </c>
      <c r="F657" s="248" t="s">
        <v>865</v>
      </c>
      <c r="G657" s="246"/>
      <c r="H657" s="249">
        <v>1720</v>
      </c>
      <c r="I657" s="250"/>
      <c r="J657" s="246"/>
      <c r="K657" s="246"/>
      <c r="L657" s="251"/>
      <c r="M657" s="252"/>
      <c r="N657" s="253"/>
      <c r="O657" s="253"/>
      <c r="P657" s="253"/>
      <c r="Q657" s="253"/>
      <c r="R657" s="253"/>
      <c r="S657" s="253"/>
      <c r="T657" s="254"/>
      <c r="U657" s="14"/>
      <c r="V657" s="14"/>
      <c r="W657" s="14"/>
      <c r="X657" s="14"/>
      <c r="Y657" s="14"/>
      <c r="Z657" s="14"/>
      <c r="AA657" s="14"/>
      <c r="AB657" s="14"/>
      <c r="AC657" s="14"/>
      <c r="AD657" s="14"/>
      <c r="AE657" s="14"/>
      <c r="AT657" s="255" t="s">
        <v>145</v>
      </c>
      <c r="AU657" s="255" t="s">
        <v>82</v>
      </c>
      <c r="AV657" s="14" t="s">
        <v>82</v>
      </c>
      <c r="AW657" s="14" t="s">
        <v>33</v>
      </c>
      <c r="AX657" s="14" t="s">
        <v>72</v>
      </c>
      <c r="AY657" s="255" t="s">
        <v>135</v>
      </c>
    </row>
    <row r="658" spans="1:51" s="15" customFormat="1" ht="12">
      <c r="A658" s="15"/>
      <c r="B658" s="256"/>
      <c r="C658" s="257"/>
      <c r="D658" s="236" t="s">
        <v>145</v>
      </c>
      <c r="E658" s="258" t="s">
        <v>19</v>
      </c>
      <c r="F658" s="259" t="s">
        <v>147</v>
      </c>
      <c r="G658" s="257"/>
      <c r="H658" s="260">
        <v>2440</v>
      </c>
      <c r="I658" s="261"/>
      <c r="J658" s="257"/>
      <c r="K658" s="257"/>
      <c r="L658" s="262"/>
      <c r="M658" s="263"/>
      <c r="N658" s="264"/>
      <c r="O658" s="264"/>
      <c r="P658" s="264"/>
      <c r="Q658" s="264"/>
      <c r="R658" s="264"/>
      <c r="S658" s="264"/>
      <c r="T658" s="265"/>
      <c r="U658" s="15"/>
      <c r="V658" s="15"/>
      <c r="W658" s="15"/>
      <c r="X658" s="15"/>
      <c r="Y658" s="15"/>
      <c r="Z658" s="15"/>
      <c r="AA658" s="15"/>
      <c r="AB658" s="15"/>
      <c r="AC658" s="15"/>
      <c r="AD658" s="15"/>
      <c r="AE658" s="15"/>
      <c r="AT658" s="266" t="s">
        <v>145</v>
      </c>
      <c r="AU658" s="266" t="s">
        <v>82</v>
      </c>
      <c r="AV658" s="15" t="s">
        <v>143</v>
      </c>
      <c r="AW658" s="15" t="s">
        <v>33</v>
      </c>
      <c r="AX658" s="15" t="s">
        <v>80</v>
      </c>
      <c r="AY658" s="266" t="s">
        <v>135</v>
      </c>
    </row>
    <row r="659" spans="1:65" s="2" customFormat="1" ht="21.75" customHeight="1">
      <c r="A659" s="40"/>
      <c r="B659" s="41"/>
      <c r="C659" s="221" t="s">
        <v>866</v>
      </c>
      <c r="D659" s="221" t="s">
        <v>138</v>
      </c>
      <c r="E659" s="222" t="s">
        <v>867</v>
      </c>
      <c r="F659" s="223" t="s">
        <v>868</v>
      </c>
      <c r="G659" s="224" t="s">
        <v>174</v>
      </c>
      <c r="H659" s="225">
        <v>0.301</v>
      </c>
      <c r="I659" s="226"/>
      <c r="J659" s="227">
        <f>ROUND(I659*H659,2)</f>
        <v>0</v>
      </c>
      <c r="K659" s="223" t="s">
        <v>142</v>
      </c>
      <c r="L659" s="46"/>
      <c r="M659" s="228" t="s">
        <v>19</v>
      </c>
      <c r="N659" s="229" t="s">
        <v>43</v>
      </c>
      <c r="O659" s="86"/>
      <c r="P659" s="230">
        <f>O659*H659</f>
        <v>0</v>
      </c>
      <c r="Q659" s="230">
        <v>0</v>
      </c>
      <c r="R659" s="230">
        <f>Q659*H659</f>
        <v>0</v>
      </c>
      <c r="S659" s="230">
        <v>0</v>
      </c>
      <c r="T659" s="231">
        <f>S659*H659</f>
        <v>0</v>
      </c>
      <c r="U659" s="40"/>
      <c r="V659" s="40"/>
      <c r="W659" s="40"/>
      <c r="X659" s="40"/>
      <c r="Y659" s="40"/>
      <c r="Z659" s="40"/>
      <c r="AA659" s="40"/>
      <c r="AB659" s="40"/>
      <c r="AC659" s="40"/>
      <c r="AD659" s="40"/>
      <c r="AE659" s="40"/>
      <c r="AR659" s="232" t="s">
        <v>199</v>
      </c>
      <c r="AT659" s="232" t="s">
        <v>138</v>
      </c>
      <c r="AU659" s="232" t="s">
        <v>82</v>
      </c>
      <c r="AY659" s="19" t="s">
        <v>135</v>
      </c>
      <c r="BE659" s="233">
        <f>IF(N659="základní",J659,0)</f>
        <v>0</v>
      </c>
      <c r="BF659" s="233">
        <f>IF(N659="snížená",J659,0)</f>
        <v>0</v>
      </c>
      <c r="BG659" s="233">
        <f>IF(N659="zákl. přenesená",J659,0)</f>
        <v>0</v>
      </c>
      <c r="BH659" s="233">
        <f>IF(N659="sníž. přenesená",J659,0)</f>
        <v>0</v>
      </c>
      <c r="BI659" s="233">
        <f>IF(N659="nulová",J659,0)</f>
        <v>0</v>
      </c>
      <c r="BJ659" s="19" t="s">
        <v>80</v>
      </c>
      <c r="BK659" s="233">
        <f>ROUND(I659*H659,2)</f>
        <v>0</v>
      </c>
      <c r="BL659" s="19" t="s">
        <v>199</v>
      </c>
      <c r="BM659" s="232" t="s">
        <v>869</v>
      </c>
    </row>
    <row r="660" spans="1:47" s="2" customFormat="1" ht="12">
      <c r="A660" s="40"/>
      <c r="B660" s="41"/>
      <c r="C660" s="42"/>
      <c r="D660" s="236" t="s">
        <v>160</v>
      </c>
      <c r="E660" s="42"/>
      <c r="F660" s="267" t="s">
        <v>870</v>
      </c>
      <c r="G660" s="42"/>
      <c r="H660" s="42"/>
      <c r="I660" s="139"/>
      <c r="J660" s="42"/>
      <c r="K660" s="42"/>
      <c r="L660" s="46"/>
      <c r="M660" s="268"/>
      <c r="N660" s="269"/>
      <c r="O660" s="86"/>
      <c r="P660" s="86"/>
      <c r="Q660" s="86"/>
      <c r="R660" s="86"/>
      <c r="S660" s="86"/>
      <c r="T660" s="87"/>
      <c r="U660" s="40"/>
      <c r="V660" s="40"/>
      <c r="W660" s="40"/>
      <c r="X660" s="40"/>
      <c r="Y660" s="40"/>
      <c r="Z660" s="40"/>
      <c r="AA660" s="40"/>
      <c r="AB660" s="40"/>
      <c r="AC660" s="40"/>
      <c r="AD660" s="40"/>
      <c r="AE660" s="40"/>
      <c r="AT660" s="19" t="s">
        <v>160</v>
      </c>
      <c r="AU660" s="19" t="s">
        <v>82</v>
      </c>
    </row>
    <row r="661" spans="1:63" s="12" customFormat="1" ht="22.8" customHeight="1">
      <c r="A661" s="12"/>
      <c r="B661" s="205"/>
      <c r="C661" s="206"/>
      <c r="D661" s="207" t="s">
        <v>71</v>
      </c>
      <c r="E661" s="219" t="s">
        <v>871</v>
      </c>
      <c r="F661" s="219" t="s">
        <v>872</v>
      </c>
      <c r="G661" s="206"/>
      <c r="H661" s="206"/>
      <c r="I661" s="209"/>
      <c r="J661" s="220">
        <f>BK661</f>
        <v>0</v>
      </c>
      <c r="K661" s="206"/>
      <c r="L661" s="211"/>
      <c r="M661" s="212"/>
      <c r="N661" s="213"/>
      <c r="O661" s="213"/>
      <c r="P661" s="214">
        <f>SUM(P662:P682)</f>
        <v>0</v>
      </c>
      <c r="Q661" s="213"/>
      <c r="R661" s="214">
        <f>SUM(R662:R682)</f>
        <v>0.030600000000000002</v>
      </c>
      <c r="S661" s="213"/>
      <c r="T661" s="215">
        <f>SUM(T662:T682)</f>
        <v>0</v>
      </c>
      <c r="U661" s="12"/>
      <c r="V661" s="12"/>
      <c r="W661" s="12"/>
      <c r="X661" s="12"/>
      <c r="Y661" s="12"/>
      <c r="Z661" s="12"/>
      <c r="AA661" s="12"/>
      <c r="AB661" s="12"/>
      <c r="AC661" s="12"/>
      <c r="AD661" s="12"/>
      <c r="AE661" s="12"/>
      <c r="AR661" s="216" t="s">
        <v>82</v>
      </c>
      <c r="AT661" s="217" t="s">
        <v>71</v>
      </c>
      <c r="AU661" s="217" t="s">
        <v>80</v>
      </c>
      <c r="AY661" s="216" t="s">
        <v>135</v>
      </c>
      <c r="BK661" s="218">
        <f>SUM(BK662:BK682)</f>
        <v>0</v>
      </c>
    </row>
    <row r="662" spans="1:65" s="2" customFormat="1" ht="16.5" customHeight="1">
      <c r="A662" s="40"/>
      <c r="B662" s="41"/>
      <c r="C662" s="221" t="s">
        <v>873</v>
      </c>
      <c r="D662" s="221" t="s">
        <v>138</v>
      </c>
      <c r="E662" s="222" t="s">
        <v>874</v>
      </c>
      <c r="F662" s="223" t="s">
        <v>875</v>
      </c>
      <c r="G662" s="224" t="s">
        <v>158</v>
      </c>
      <c r="H662" s="225">
        <v>60</v>
      </c>
      <c r="I662" s="226"/>
      <c r="J662" s="227">
        <f>ROUND(I662*H662,2)</f>
        <v>0</v>
      </c>
      <c r="K662" s="223" t="s">
        <v>142</v>
      </c>
      <c r="L662" s="46"/>
      <c r="M662" s="228" t="s">
        <v>19</v>
      </c>
      <c r="N662" s="229" t="s">
        <v>43</v>
      </c>
      <c r="O662" s="86"/>
      <c r="P662" s="230">
        <f>O662*H662</f>
        <v>0</v>
      </c>
      <c r="Q662" s="230">
        <v>0.00014</v>
      </c>
      <c r="R662" s="230">
        <f>Q662*H662</f>
        <v>0.0084</v>
      </c>
      <c r="S662" s="230">
        <v>0</v>
      </c>
      <c r="T662" s="231">
        <f>S662*H662</f>
        <v>0</v>
      </c>
      <c r="U662" s="40"/>
      <c r="V662" s="40"/>
      <c r="W662" s="40"/>
      <c r="X662" s="40"/>
      <c r="Y662" s="40"/>
      <c r="Z662" s="40"/>
      <c r="AA662" s="40"/>
      <c r="AB662" s="40"/>
      <c r="AC662" s="40"/>
      <c r="AD662" s="40"/>
      <c r="AE662" s="40"/>
      <c r="AR662" s="232" t="s">
        <v>199</v>
      </c>
      <c r="AT662" s="232" t="s">
        <v>138</v>
      </c>
      <c r="AU662" s="232" t="s">
        <v>82</v>
      </c>
      <c r="AY662" s="19" t="s">
        <v>135</v>
      </c>
      <c r="BE662" s="233">
        <f>IF(N662="základní",J662,0)</f>
        <v>0</v>
      </c>
      <c r="BF662" s="233">
        <f>IF(N662="snížená",J662,0)</f>
        <v>0</v>
      </c>
      <c r="BG662" s="233">
        <f>IF(N662="zákl. přenesená",J662,0)</f>
        <v>0</v>
      </c>
      <c r="BH662" s="233">
        <f>IF(N662="sníž. přenesená",J662,0)</f>
        <v>0</v>
      </c>
      <c r="BI662" s="233">
        <f>IF(N662="nulová",J662,0)</f>
        <v>0</v>
      </c>
      <c r="BJ662" s="19" t="s">
        <v>80</v>
      </c>
      <c r="BK662" s="233">
        <f>ROUND(I662*H662,2)</f>
        <v>0</v>
      </c>
      <c r="BL662" s="19" t="s">
        <v>199</v>
      </c>
      <c r="BM662" s="232" t="s">
        <v>876</v>
      </c>
    </row>
    <row r="663" spans="1:51" s="13" customFormat="1" ht="12">
      <c r="A663" s="13"/>
      <c r="B663" s="234"/>
      <c r="C663" s="235"/>
      <c r="D663" s="236" t="s">
        <v>145</v>
      </c>
      <c r="E663" s="237" t="s">
        <v>19</v>
      </c>
      <c r="F663" s="238" t="s">
        <v>146</v>
      </c>
      <c r="G663" s="235"/>
      <c r="H663" s="237" t="s">
        <v>19</v>
      </c>
      <c r="I663" s="239"/>
      <c r="J663" s="235"/>
      <c r="K663" s="235"/>
      <c r="L663" s="240"/>
      <c r="M663" s="241"/>
      <c r="N663" s="242"/>
      <c r="O663" s="242"/>
      <c r="P663" s="242"/>
      <c r="Q663" s="242"/>
      <c r="R663" s="242"/>
      <c r="S663" s="242"/>
      <c r="T663" s="243"/>
      <c r="U663" s="13"/>
      <c r="V663" s="13"/>
      <c r="W663" s="13"/>
      <c r="X663" s="13"/>
      <c r="Y663" s="13"/>
      <c r="Z663" s="13"/>
      <c r="AA663" s="13"/>
      <c r="AB663" s="13"/>
      <c r="AC663" s="13"/>
      <c r="AD663" s="13"/>
      <c r="AE663" s="13"/>
      <c r="AT663" s="244" t="s">
        <v>145</v>
      </c>
      <c r="AU663" s="244" t="s">
        <v>82</v>
      </c>
      <c r="AV663" s="13" t="s">
        <v>80</v>
      </c>
      <c r="AW663" s="13" t="s">
        <v>33</v>
      </c>
      <c r="AX663" s="13" t="s">
        <v>72</v>
      </c>
      <c r="AY663" s="244" t="s">
        <v>135</v>
      </c>
    </row>
    <row r="664" spans="1:51" s="14" customFormat="1" ht="12">
      <c r="A664" s="14"/>
      <c r="B664" s="245"/>
      <c r="C664" s="246"/>
      <c r="D664" s="236" t="s">
        <v>145</v>
      </c>
      <c r="E664" s="247" t="s">
        <v>19</v>
      </c>
      <c r="F664" s="248" t="s">
        <v>877</v>
      </c>
      <c r="G664" s="246"/>
      <c r="H664" s="249">
        <v>60</v>
      </c>
      <c r="I664" s="250"/>
      <c r="J664" s="246"/>
      <c r="K664" s="246"/>
      <c r="L664" s="251"/>
      <c r="M664" s="252"/>
      <c r="N664" s="253"/>
      <c r="O664" s="253"/>
      <c r="P664" s="253"/>
      <c r="Q664" s="253"/>
      <c r="R664" s="253"/>
      <c r="S664" s="253"/>
      <c r="T664" s="254"/>
      <c r="U664" s="14"/>
      <c r="V664" s="14"/>
      <c r="W664" s="14"/>
      <c r="X664" s="14"/>
      <c r="Y664" s="14"/>
      <c r="Z664" s="14"/>
      <c r="AA664" s="14"/>
      <c r="AB664" s="14"/>
      <c r="AC664" s="14"/>
      <c r="AD664" s="14"/>
      <c r="AE664" s="14"/>
      <c r="AT664" s="255" t="s">
        <v>145</v>
      </c>
      <c r="AU664" s="255" t="s">
        <v>82</v>
      </c>
      <c r="AV664" s="14" t="s">
        <v>82</v>
      </c>
      <c r="AW664" s="14" t="s">
        <v>33</v>
      </c>
      <c r="AX664" s="14" t="s">
        <v>72</v>
      </c>
      <c r="AY664" s="255" t="s">
        <v>135</v>
      </c>
    </row>
    <row r="665" spans="1:51" s="15" customFormat="1" ht="12">
      <c r="A665" s="15"/>
      <c r="B665" s="256"/>
      <c r="C665" s="257"/>
      <c r="D665" s="236" t="s">
        <v>145</v>
      </c>
      <c r="E665" s="258" t="s">
        <v>92</v>
      </c>
      <c r="F665" s="259" t="s">
        <v>147</v>
      </c>
      <c r="G665" s="257"/>
      <c r="H665" s="260">
        <v>60</v>
      </c>
      <c r="I665" s="261"/>
      <c r="J665" s="257"/>
      <c r="K665" s="257"/>
      <c r="L665" s="262"/>
      <c r="M665" s="263"/>
      <c r="N665" s="264"/>
      <c r="O665" s="264"/>
      <c r="P665" s="264"/>
      <c r="Q665" s="264"/>
      <c r="R665" s="264"/>
      <c r="S665" s="264"/>
      <c r="T665" s="265"/>
      <c r="U665" s="15"/>
      <c r="V665" s="15"/>
      <c r="W665" s="15"/>
      <c r="X665" s="15"/>
      <c r="Y665" s="15"/>
      <c r="Z665" s="15"/>
      <c r="AA665" s="15"/>
      <c r="AB665" s="15"/>
      <c r="AC665" s="15"/>
      <c r="AD665" s="15"/>
      <c r="AE665" s="15"/>
      <c r="AT665" s="266" t="s">
        <v>145</v>
      </c>
      <c r="AU665" s="266" t="s">
        <v>82</v>
      </c>
      <c r="AV665" s="15" t="s">
        <v>143</v>
      </c>
      <c r="AW665" s="15" t="s">
        <v>33</v>
      </c>
      <c r="AX665" s="15" t="s">
        <v>80</v>
      </c>
      <c r="AY665" s="266" t="s">
        <v>135</v>
      </c>
    </row>
    <row r="666" spans="1:65" s="2" customFormat="1" ht="16.5" customHeight="1">
      <c r="A666" s="40"/>
      <c r="B666" s="41"/>
      <c r="C666" s="221" t="s">
        <v>878</v>
      </c>
      <c r="D666" s="221" t="s">
        <v>138</v>
      </c>
      <c r="E666" s="222" t="s">
        <v>879</v>
      </c>
      <c r="F666" s="223" t="s">
        <v>880</v>
      </c>
      <c r="G666" s="224" t="s">
        <v>158</v>
      </c>
      <c r="H666" s="225">
        <v>60</v>
      </c>
      <c r="I666" s="226"/>
      <c r="J666" s="227">
        <f>ROUND(I666*H666,2)</f>
        <v>0</v>
      </c>
      <c r="K666" s="223" t="s">
        <v>142</v>
      </c>
      <c r="L666" s="46"/>
      <c r="M666" s="228" t="s">
        <v>19</v>
      </c>
      <c r="N666" s="229" t="s">
        <v>43</v>
      </c>
      <c r="O666" s="86"/>
      <c r="P666" s="230">
        <f>O666*H666</f>
        <v>0</v>
      </c>
      <c r="Q666" s="230">
        <v>0.00012</v>
      </c>
      <c r="R666" s="230">
        <f>Q666*H666</f>
        <v>0.0072</v>
      </c>
      <c r="S666" s="230">
        <v>0</v>
      </c>
      <c r="T666" s="231">
        <f>S666*H666</f>
        <v>0</v>
      </c>
      <c r="U666" s="40"/>
      <c r="V666" s="40"/>
      <c r="W666" s="40"/>
      <c r="X666" s="40"/>
      <c r="Y666" s="40"/>
      <c r="Z666" s="40"/>
      <c r="AA666" s="40"/>
      <c r="AB666" s="40"/>
      <c r="AC666" s="40"/>
      <c r="AD666" s="40"/>
      <c r="AE666" s="40"/>
      <c r="AR666" s="232" t="s">
        <v>199</v>
      </c>
      <c r="AT666" s="232" t="s">
        <v>138</v>
      </c>
      <c r="AU666" s="232" t="s">
        <v>82</v>
      </c>
      <c r="AY666" s="19" t="s">
        <v>135</v>
      </c>
      <c r="BE666" s="233">
        <f>IF(N666="základní",J666,0)</f>
        <v>0</v>
      </c>
      <c r="BF666" s="233">
        <f>IF(N666="snížená",J666,0)</f>
        <v>0</v>
      </c>
      <c r="BG666" s="233">
        <f>IF(N666="zákl. přenesená",J666,0)</f>
        <v>0</v>
      </c>
      <c r="BH666" s="233">
        <f>IF(N666="sníž. přenesená",J666,0)</f>
        <v>0</v>
      </c>
      <c r="BI666" s="233">
        <f>IF(N666="nulová",J666,0)</f>
        <v>0</v>
      </c>
      <c r="BJ666" s="19" t="s">
        <v>80</v>
      </c>
      <c r="BK666" s="233">
        <f>ROUND(I666*H666,2)</f>
        <v>0</v>
      </c>
      <c r="BL666" s="19" t="s">
        <v>199</v>
      </c>
      <c r="BM666" s="232" t="s">
        <v>881</v>
      </c>
    </row>
    <row r="667" spans="1:51" s="14" customFormat="1" ht="12">
      <c r="A667" s="14"/>
      <c r="B667" s="245"/>
      <c r="C667" s="246"/>
      <c r="D667" s="236" t="s">
        <v>145</v>
      </c>
      <c r="E667" s="247" t="s">
        <v>19</v>
      </c>
      <c r="F667" s="248" t="s">
        <v>882</v>
      </c>
      <c r="G667" s="246"/>
      <c r="H667" s="249">
        <v>60</v>
      </c>
      <c r="I667" s="250"/>
      <c r="J667" s="246"/>
      <c r="K667" s="246"/>
      <c r="L667" s="251"/>
      <c r="M667" s="252"/>
      <c r="N667" s="253"/>
      <c r="O667" s="253"/>
      <c r="P667" s="253"/>
      <c r="Q667" s="253"/>
      <c r="R667" s="253"/>
      <c r="S667" s="253"/>
      <c r="T667" s="254"/>
      <c r="U667" s="14"/>
      <c r="V667" s="14"/>
      <c r="W667" s="14"/>
      <c r="X667" s="14"/>
      <c r="Y667" s="14"/>
      <c r="Z667" s="14"/>
      <c r="AA667" s="14"/>
      <c r="AB667" s="14"/>
      <c r="AC667" s="14"/>
      <c r="AD667" s="14"/>
      <c r="AE667" s="14"/>
      <c r="AT667" s="255" t="s">
        <v>145</v>
      </c>
      <c r="AU667" s="255" t="s">
        <v>82</v>
      </c>
      <c r="AV667" s="14" t="s">
        <v>82</v>
      </c>
      <c r="AW667" s="14" t="s">
        <v>33</v>
      </c>
      <c r="AX667" s="14" t="s">
        <v>80</v>
      </c>
      <c r="AY667" s="255" t="s">
        <v>135</v>
      </c>
    </row>
    <row r="668" spans="1:65" s="2" customFormat="1" ht="16.5" customHeight="1">
      <c r="A668" s="40"/>
      <c r="B668" s="41"/>
      <c r="C668" s="221" t="s">
        <v>883</v>
      </c>
      <c r="D668" s="221" t="s">
        <v>138</v>
      </c>
      <c r="E668" s="222" t="s">
        <v>884</v>
      </c>
      <c r="F668" s="223" t="s">
        <v>885</v>
      </c>
      <c r="G668" s="224" t="s">
        <v>220</v>
      </c>
      <c r="H668" s="225">
        <v>147.6</v>
      </c>
      <c r="I668" s="226"/>
      <c r="J668" s="227">
        <f>ROUND(I668*H668,2)</f>
        <v>0</v>
      </c>
      <c r="K668" s="223" t="s">
        <v>142</v>
      </c>
      <c r="L668" s="46"/>
      <c r="M668" s="228" t="s">
        <v>19</v>
      </c>
      <c r="N668" s="229" t="s">
        <v>43</v>
      </c>
      <c r="O668" s="86"/>
      <c r="P668" s="230">
        <f>O668*H668</f>
        <v>0</v>
      </c>
      <c r="Q668" s="230">
        <v>4E-05</v>
      </c>
      <c r="R668" s="230">
        <f>Q668*H668</f>
        <v>0.005904</v>
      </c>
      <c r="S668" s="230">
        <v>0</v>
      </c>
      <c r="T668" s="231">
        <f>S668*H668</f>
        <v>0</v>
      </c>
      <c r="U668" s="40"/>
      <c r="V668" s="40"/>
      <c r="W668" s="40"/>
      <c r="X668" s="40"/>
      <c r="Y668" s="40"/>
      <c r="Z668" s="40"/>
      <c r="AA668" s="40"/>
      <c r="AB668" s="40"/>
      <c r="AC668" s="40"/>
      <c r="AD668" s="40"/>
      <c r="AE668" s="40"/>
      <c r="AR668" s="232" t="s">
        <v>199</v>
      </c>
      <c r="AT668" s="232" t="s">
        <v>138</v>
      </c>
      <c r="AU668" s="232" t="s">
        <v>82</v>
      </c>
      <c r="AY668" s="19" t="s">
        <v>135</v>
      </c>
      <c r="BE668" s="233">
        <f>IF(N668="základní",J668,0)</f>
        <v>0</v>
      </c>
      <c r="BF668" s="233">
        <f>IF(N668="snížená",J668,0)</f>
        <v>0</v>
      </c>
      <c r="BG668" s="233">
        <f>IF(N668="zákl. přenesená",J668,0)</f>
        <v>0</v>
      </c>
      <c r="BH668" s="233">
        <f>IF(N668="sníž. přenesená",J668,0)</f>
        <v>0</v>
      </c>
      <c r="BI668" s="233">
        <f>IF(N668="nulová",J668,0)</f>
        <v>0</v>
      </c>
      <c r="BJ668" s="19" t="s">
        <v>80</v>
      </c>
      <c r="BK668" s="233">
        <f>ROUND(I668*H668,2)</f>
        <v>0</v>
      </c>
      <c r="BL668" s="19" t="s">
        <v>199</v>
      </c>
      <c r="BM668" s="232" t="s">
        <v>886</v>
      </c>
    </row>
    <row r="669" spans="1:51" s="13" customFormat="1" ht="12">
      <c r="A669" s="13"/>
      <c r="B669" s="234"/>
      <c r="C669" s="235"/>
      <c r="D669" s="236" t="s">
        <v>145</v>
      </c>
      <c r="E669" s="237" t="s">
        <v>19</v>
      </c>
      <c r="F669" s="238" t="s">
        <v>146</v>
      </c>
      <c r="G669" s="235"/>
      <c r="H669" s="237" t="s">
        <v>19</v>
      </c>
      <c r="I669" s="239"/>
      <c r="J669" s="235"/>
      <c r="K669" s="235"/>
      <c r="L669" s="240"/>
      <c r="M669" s="241"/>
      <c r="N669" s="242"/>
      <c r="O669" s="242"/>
      <c r="P669" s="242"/>
      <c r="Q669" s="242"/>
      <c r="R669" s="242"/>
      <c r="S669" s="242"/>
      <c r="T669" s="243"/>
      <c r="U669" s="13"/>
      <c r="V669" s="13"/>
      <c r="W669" s="13"/>
      <c r="X669" s="13"/>
      <c r="Y669" s="13"/>
      <c r="Z669" s="13"/>
      <c r="AA669" s="13"/>
      <c r="AB669" s="13"/>
      <c r="AC669" s="13"/>
      <c r="AD669" s="13"/>
      <c r="AE669" s="13"/>
      <c r="AT669" s="244" t="s">
        <v>145</v>
      </c>
      <c r="AU669" s="244" t="s">
        <v>82</v>
      </c>
      <c r="AV669" s="13" t="s">
        <v>80</v>
      </c>
      <c r="AW669" s="13" t="s">
        <v>33</v>
      </c>
      <c r="AX669" s="13" t="s">
        <v>72</v>
      </c>
      <c r="AY669" s="244" t="s">
        <v>135</v>
      </c>
    </row>
    <row r="670" spans="1:51" s="13" customFormat="1" ht="12">
      <c r="A670" s="13"/>
      <c r="B670" s="234"/>
      <c r="C670" s="235"/>
      <c r="D670" s="236" t="s">
        <v>145</v>
      </c>
      <c r="E670" s="237" t="s">
        <v>19</v>
      </c>
      <c r="F670" s="238" t="s">
        <v>887</v>
      </c>
      <c r="G670" s="235"/>
      <c r="H670" s="237" t="s">
        <v>19</v>
      </c>
      <c r="I670" s="239"/>
      <c r="J670" s="235"/>
      <c r="K670" s="235"/>
      <c r="L670" s="240"/>
      <c r="M670" s="241"/>
      <c r="N670" s="242"/>
      <c r="O670" s="242"/>
      <c r="P670" s="242"/>
      <c r="Q670" s="242"/>
      <c r="R670" s="242"/>
      <c r="S670" s="242"/>
      <c r="T670" s="243"/>
      <c r="U670" s="13"/>
      <c r="V670" s="13"/>
      <c r="W670" s="13"/>
      <c r="X670" s="13"/>
      <c r="Y670" s="13"/>
      <c r="Z670" s="13"/>
      <c r="AA670" s="13"/>
      <c r="AB670" s="13"/>
      <c r="AC670" s="13"/>
      <c r="AD670" s="13"/>
      <c r="AE670" s="13"/>
      <c r="AT670" s="244" t="s">
        <v>145</v>
      </c>
      <c r="AU670" s="244" t="s">
        <v>82</v>
      </c>
      <c r="AV670" s="13" t="s">
        <v>80</v>
      </c>
      <c r="AW670" s="13" t="s">
        <v>33</v>
      </c>
      <c r="AX670" s="13" t="s">
        <v>72</v>
      </c>
      <c r="AY670" s="244" t="s">
        <v>135</v>
      </c>
    </row>
    <row r="671" spans="1:51" s="14" customFormat="1" ht="12">
      <c r="A671" s="14"/>
      <c r="B671" s="245"/>
      <c r="C671" s="246"/>
      <c r="D671" s="236" t="s">
        <v>145</v>
      </c>
      <c r="E671" s="247" t="s">
        <v>19</v>
      </c>
      <c r="F671" s="248" t="s">
        <v>888</v>
      </c>
      <c r="G671" s="246"/>
      <c r="H671" s="249">
        <v>147.6</v>
      </c>
      <c r="I671" s="250"/>
      <c r="J671" s="246"/>
      <c r="K671" s="246"/>
      <c r="L671" s="251"/>
      <c r="M671" s="252"/>
      <c r="N671" s="253"/>
      <c r="O671" s="253"/>
      <c r="P671" s="253"/>
      <c r="Q671" s="253"/>
      <c r="R671" s="253"/>
      <c r="S671" s="253"/>
      <c r="T671" s="254"/>
      <c r="U671" s="14"/>
      <c r="V671" s="14"/>
      <c r="W671" s="14"/>
      <c r="X671" s="14"/>
      <c r="Y671" s="14"/>
      <c r="Z671" s="14"/>
      <c r="AA671" s="14"/>
      <c r="AB671" s="14"/>
      <c r="AC671" s="14"/>
      <c r="AD671" s="14"/>
      <c r="AE671" s="14"/>
      <c r="AT671" s="255" t="s">
        <v>145</v>
      </c>
      <c r="AU671" s="255" t="s">
        <v>82</v>
      </c>
      <c r="AV671" s="14" t="s">
        <v>82</v>
      </c>
      <c r="AW671" s="14" t="s">
        <v>33</v>
      </c>
      <c r="AX671" s="14" t="s">
        <v>72</v>
      </c>
      <c r="AY671" s="255" t="s">
        <v>135</v>
      </c>
    </row>
    <row r="672" spans="1:51" s="15" customFormat="1" ht="12">
      <c r="A672" s="15"/>
      <c r="B672" s="256"/>
      <c r="C672" s="257"/>
      <c r="D672" s="236" t="s">
        <v>145</v>
      </c>
      <c r="E672" s="258" t="s">
        <v>19</v>
      </c>
      <c r="F672" s="259" t="s">
        <v>147</v>
      </c>
      <c r="G672" s="257"/>
      <c r="H672" s="260">
        <v>147.6</v>
      </c>
      <c r="I672" s="261"/>
      <c r="J672" s="257"/>
      <c r="K672" s="257"/>
      <c r="L672" s="262"/>
      <c r="M672" s="263"/>
      <c r="N672" s="264"/>
      <c r="O672" s="264"/>
      <c r="P672" s="264"/>
      <c r="Q672" s="264"/>
      <c r="R672" s="264"/>
      <c r="S672" s="264"/>
      <c r="T672" s="265"/>
      <c r="U672" s="15"/>
      <c r="V672" s="15"/>
      <c r="W672" s="15"/>
      <c r="X672" s="15"/>
      <c r="Y672" s="15"/>
      <c r="Z672" s="15"/>
      <c r="AA672" s="15"/>
      <c r="AB672" s="15"/>
      <c r="AC672" s="15"/>
      <c r="AD672" s="15"/>
      <c r="AE672" s="15"/>
      <c r="AT672" s="266" t="s">
        <v>145</v>
      </c>
      <c r="AU672" s="266" t="s">
        <v>82</v>
      </c>
      <c r="AV672" s="15" t="s">
        <v>143</v>
      </c>
      <c r="AW672" s="15" t="s">
        <v>33</v>
      </c>
      <c r="AX672" s="15" t="s">
        <v>80</v>
      </c>
      <c r="AY672" s="266" t="s">
        <v>135</v>
      </c>
    </row>
    <row r="673" spans="1:65" s="2" customFormat="1" ht="16.5" customHeight="1">
      <c r="A673" s="40"/>
      <c r="B673" s="41"/>
      <c r="C673" s="221" t="s">
        <v>889</v>
      </c>
      <c r="D673" s="221" t="s">
        <v>138</v>
      </c>
      <c r="E673" s="222" t="s">
        <v>890</v>
      </c>
      <c r="F673" s="223" t="s">
        <v>891</v>
      </c>
      <c r="G673" s="224" t="s">
        <v>220</v>
      </c>
      <c r="H673" s="225">
        <v>97.2</v>
      </c>
      <c r="I673" s="226"/>
      <c r="J673" s="227">
        <f>ROUND(I673*H673,2)</f>
        <v>0</v>
      </c>
      <c r="K673" s="223" t="s">
        <v>142</v>
      </c>
      <c r="L673" s="46"/>
      <c r="M673" s="228" t="s">
        <v>19</v>
      </c>
      <c r="N673" s="229" t="s">
        <v>43</v>
      </c>
      <c r="O673" s="86"/>
      <c r="P673" s="230">
        <f>O673*H673</f>
        <v>0</v>
      </c>
      <c r="Q673" s="230">
        <v>6E-05</v>
      </c>
      <c r="R673" s="230">
        <f>Q673*H673</f>
        <v>0.005832</v>
      </c>
      <c r="S673" s="230">
        <v>0</v>
      </c>
      <c r="T673" s="231">
        <f>S673*H673</f>
        <v>0</v>
      </c>
      <c r="U673" s="40"/>
      <c r="V673" s="40"/>
      <c r="W673" s="40"/>
      <c r="X673" s="40"/>
      <c r="Y673" s="40"/>
      <c r="Z673" s="40"/>
      <c r="AA673" s="40"/>
      <c r="AB673" s="40"/>
      <c r="AC673" s="40"/>
      <c r="AD673" s="40"/>
      <c r="AE673" s="40"/>
      <c r="AR673" s="232" t="s">
        <v>199</v>
      </c>
      <c r="AT673" s="232" t="s">
        <v>138</v>
      </c>
      <c r="AU673" s="232" t="s">
        <v>82</v>
      </c>
      <c r="AY673" s="19" t="s">
        <v>135</v>
      </c>
      <c r="BE673" s="233">
        <f>IF(N673="základní",J673,0)</f>
        <v>0</v>
      </c>
      <c r="BF673" s="233">
        <f>IF(N673="snížená",J673,0)</f>
        <v>0</v>
      </c>
      <c r="BG673" s="233">
        <f>IF(N673="zákl. přenesená",J673,0)</f>
        <v>0</v>
      </c>
      <c r="BH673" s="233">
        <f>IF(N673="sníž. přenesená",J673,0)</f>
        <v>0</v>
      </c>
      <c r="BI673" s="233">
        <f>IF(N673="nulová",J673,0)</f>
        <v>0</v>
      </c>
      <c r="BJ673" s="19" t="s">
        <v>80</v>
      </c>
      <c r="BK673" s="233">
        <f>ROUND(I673*H673,2)</f>
        <v>0</v>
      </c>
      <c r="BL673" s="19" t="s">
        <v>199</v>
      </c>
      <c r="BM673" s="232" t="s">
        <v>892</v>
      </c>
    </row>
    <row r="674" spans="1:51" s="13" customFormat="1" ht="12">
      <c r="A674" s="13"/>
      <c r="B674" s="234"/>
      <c r="C674" s="235"/>
      <c r="D674" s="236" t="s">
        <v>145</v>
      </c>
      <c r="E674" s="237" t="s">
        <v>19</v>
      </c>
      <c r="F674" s="238" t="s">
        <v>146</v>
      </c>
      <c r="G674" s="235"/>
      <c r="H674" s="237" t="s">
        <v>19</v>
      </c>
      <c r="I674" s="239"/>
      <c r="J674" s="235"/>
      <c r="K674" s="235"/>
      <c r="L674" s="240"/>
      <c r="M674" s="241"/>
      <c r="N674" s="242"/>
      <c r="O674" s="242"/>
      <c r="P674" s="242"/>
      <c r="Q674" s="242"/>
      <c r="R674" s="242"/>
      <c r="S674" s="242"/>
      <c r="T674" s="243"/>
      <c r="U674" s="13"/>
      <c r="V674" s="13"/>
      <c r="W674" s="13"/>
      <c r="X674" s="13"/>
      <c r="Y674" s="13"/>
      <c r="Z674" s="13"/>
      <c r="AA674" s="13"/>
      <c r="AB674" s="13"/>
      <c r="AC674" s="13"/>
      <c r="AD674" s="13"/>
      <c r="AE674" s="13"/>
      <c r="AT674" s="244" t="s">
        <v>145</v>
      </c>
      <c r="AU674" s="244" t="s">
        <v>82</v>
      </c>
      <c r="AV674" s="13" t="s">
        <v>80</v>
      </c>
      <c r="AW674" s="13" t="s">
        <v>33</v>
      </c>
      <c r="AX674" s="13" t="s">
        <v>72</v>
      </c>
      <c r="AY674" s="244" t="s">
        <v>135</v>
      </c>
    </row>
    <row r="675" spans="1:51" s="13" customFormat="1" ht="12">
      <c r="A675" s="13"/>
      <c r="B675" s="234"/>
      <c r="C675" s="235"/>
      <c r="D675" s="236" t="s">
        <v>145</v>
      </c>
      <c r="E675" s="237" t="s">
        <v>19</v>
      </c>
      <c r="F675" s="238" t="s">
        <v>887</v>
      </c>
      <c r="G675" s="235"/>
      <c r="H675" s="237" t="s">
        <v>19</v>
      </c>
      <c r="I675" s="239"/>
      <c r="J675" s="235"/>
      <c r="K675" s="235"/>
      <c r="L675" s="240"/>
      <c r="M675" s="241"/>
      <c r="N675" s="242"/>
      <c r="O675" s="242"/>
      <c r="P675" s="242"/>
      <c r="Q675" s="242"/>
      <c r="R675" s="242"/>
      <c r="S675" s="242"/>
      <c r="T675" s="243"/>
      <c r="U675" s="13"/>
      <c r="V675" s="13"/>
      <c r="W675" s="13"/>
      <c r="X675" s="13"/>
      <c r="Y675" s="13"/>
      <c r="Z675" s="13"/>
      <c r="AA675" s="13"/>
      <c r="AB675" s="13"/>
      <c r="AC675" s="13"/>
      <c r="AD675" s="13"/>
      <c r="AE675" s="13"/>
      <c r="AT675" s="244" t="s">
        <v>145</v>
      </c>
      <c r="AU675" s="244" t="s">
        <v>82</v>
      </c>
      <c r="AV675" s="13" t="s">
        <v>80</v>
      </c>
      <c r="AW675" s="13" t="s">
        <v>33</v>
      </c>
      <c r="AX675" s="13" t="s">
        <v>72</v>
      </c>
      <c r="AY675" s="244" t="s">
        <v>135</v>
      </c>
    </row>
    <row r="676" spans="1:51" s="14" customFormat="1" ht="12">
      <c r="A676" s="14"/>
      <c r="B676" s="245"/>
      <c r="C676" s="246"/>
      <c r="D676" s="236" t="s">
        <v>145</v>
      </c>
      <c r="E676" s="247" t="s">
        <v>19</v>
      </c>
      <c r="F676" s="248" t="s">
        <v>893</v>
      </c>
      <c r="G676" s="246"/>
      <c r="H676" s="249">
        <v>97.2</v>
      </c>
      <c r="I676" s="250"/>
      <c r="J676" s="246"/>
      <c r="K676" s="246"/>
      <c r="L676" s="251"/>
      <c r="M676" s="252"/>
      <c r="N676" s="253"/>
      <c r="O676" s="253"/>
      <c r="P676" s="253"/>
      <c r="Q676" s="253"/>
      <c r="R676" s="253"/>
      <c r="S676" s="253"/>
      <c r="T676" s="254"/>
      <c r="U676" s="14"/>
      <c r="V676" s="14"/>
      <c r="W676" s="14"/>
      <c r="X676" s="14"/>
      <c r="Y676" s="14"/>
      <c r="Z676" s="14"/>
      <c r="AA676" s="14"/>
      <c r="AB676" s="14"/>
      <c r="AC676" s="14"/>
      <c r="AD676" s="14"/>
      <c r="AE676" s="14"/>
      <c r="AT676" s="255" t="s">
        <v>145</v>
      </c>
      <c r="AU676" s="255" t="s">
        <v>82</v>
      </c>
      <c r="AV676" s="14" t="s">
        <v>82</v>
      </c>
      <c r="AW676" s="14" t="s">
        <v>33</v>
      </c>
      <c r="AX676" s="14" t="s">
        <v>72</v>
      </c>
      <c r="AY676" s="255" t="s">
        <v>135</v>
      </c>
    </row>
    <row r="677" spans="1:51" s="15" customFormat="1" ht="12">
      <c r="A677" s="15"/>
      <c r="B677" s="256"/>
      <c r="C677" s="257"/>
      <c r="D677" s="236" t="s">
        <v>145</v>
      </c>
      <c r="E677" s="258" t="s">
        <v>19</v>
      </c>
      <c r="F677" s="259" t="s">
        <v>147</v>
      </c>
      <c r="G677" s="257"/>
      <c r="H677" s="260">
        <v>97.2</v>
      </c>
      <c r="I677" s="261"/>
      <c r="J677" s="257"/>
      <c r="K677" s="257"/>
      <c r="L677" s="262"/>
      <c r="M677" s="263"/>
      <c r="N677" s="264"/>
      <c r="O677" s="264"/>
      <c r="P677" s="264"/>
      <c r="Q677" s="264"/>
      <c r="R677" s="264"/>
      <c r="S677" s="264"/>
      <c r="T677" s="265"/>
      <c r="U677" s="15"/>
      <c r="V677" s="15"/>
      <c r="W677" s="15"/>
      <c r="X677" s="15"/>
      <c r="Y677" s="15"/>
      <c r="Z677" s="15"/>
      <c r="AA677" s="15"/>
      <c r="AB677" s="15"/>
      <c r="AC677" s="15"/>
      <c r="AD677" s="15"/>
      <c r="AE677" s="15"/>
      <c r="AT677" s="266" t="s">
        <v>145</v>
      </c>
      <c r="AU677" s="266" t="s">
        <v>82</v>
      </c>
      <c r="AV677" s="15" t="s">
        <v>143</v>
      </c>
      <c r="AW677" s="15" t="s">
        <v>33</v>
      </c>
      <c r="AX677" s="15" t="s">
        <v>80</v>
      </c>
      <c r="AY677" s="266" t="s">
        <v>135</v>
      </c>
    </row>
    <row r="678" spans="1:65" s="2" customFormat="1" ht="16.5" customHeight="1">
      <c r="A678" s="40"/>
      <c r="B678" s="41"/>
      <c r="C678" s="221" t="s">
        <v>894</v>
      </c>
      <c r="D678" s="221" t="s">
        <v>138</v>
      </c>
      <c r="E678" s="222" t="s">
        <v>895</v>
      </c>
      <c r="F678" s="223" t="s">
        <v>896</v>
      </c>
      <c r="G678" s="224" t="s">
        <v>220</v>
      </c>
      <c r="H678" s="225">
        <v>40.8</v>
      </c>
      <c r="I678" s="226"/>
      <c r="J678" s="227">
        <f>ROUND(I678*H678,2)</f>
        <v>0</v>
      </c>
      <c r="K678" s="223" t="s">
        <v>142</v>
      </c>
      <c r="L678" s="46"/>
      <c r="M678" s="228" t="s">
        <v>19</v>
      </c>
      <c r="N678" s="229" t="s">
        <v>43</v>
      </c>
      <c r="O678" s="86"/>
      <c r="P678" s="230">
        <f>O678*H678</f>
        <v>0</v>
      </c>
      <c r="Q678" s="230">
        <v>8E-05</v>
      </c>
      <c r="R678" s="230">
        <f>Q678*H678</f>
        <v>0.003264</v>
      </c>
      <c r="S678" s="230">
        <v>0</v>
      </c>
      <c r="T678" s="231">
        <f>S678*H678</f>
        <v>0</v>
      </c>
      <c r="U678" s="40"/>
      <c r="V678" s="40"/>
      <c r="W678" s="40"/>
      <c r="X678" s="40"/>
      <c r="Y678" s="40"/>
      <c r="Z678" s="40"/>
      <c r="AA678" s="40"/>
      <c r="AB678" s="40"/>
      <c r="AC678" s="40"/>
      <c r="AD678" s="40"/>
      <c r="AE678" s="40"/>
      <c r="AR678" s="232" t="s">
        <v>199</v>
      </c>
      <c r="AT678" s="232" t="s">
        <v>138</v>
      </c>
      <c r="AU678" s="232" t="s">
        <v>82</v>
      </c>
      <c r="AY678" s="19" t="s">
        <v>135</v>
      </c>
      <c r="BE678" s="233">
        <f>IF(N678="základní",J678,0)</f>
        <v>0</v>
      </c>
      <c r="BF678" s="233">
        <f>IF(N678="snížená",J678,0)</f>
        <v>0</v>
      </c>
      <c r="BG678" s="233">
        <f>IF(N678="zákl. přenesená",J678,0)</f>
        <v>0</v>
      </c>
      <c r="BH678" s="233">
        <f>IF(N678="sníž. přenesená",J678,0)</f>
        <v>0</v>
      </c>
      <c r="BI678" s="233">
        <f>IF(N678="nulová",J678,0)</f>
        <v>0</v>
      </c>
      <c r="BJ678" s="19" t="s">
        <v>80</v>
      </c>
      <c r="BK678" s="233">
        <f>ROUND(I678*H678,2)</f>
        <v>0</v>
      </c>
      <c r="BL678" s="19" t="s">
        <v>199</v>
      </c>
      <c r="BM678" s="232" t="s">
        <v>897</v>
      </c>
    </row>
    <row r="679" spans="1:51" s="13" customFormat="1" ht="12">
      <c r="A679" s="13"/>
      <c r="B679" s="234"/>
      <c r="C679" s="235"/>
      <c r="D679" s="236" t="s">
        <v>145</v>
      </c>
      <c r="E679" s="237" t="s">
        <v>19</v>
      </c>
      <c r="F679" s="238" t="s">
        <v>146</v>
      </c>
      <c r="G679" s="235"/>
      <c r="H679" s="237" t="s">
        <v>19</v>
      </c>
      <c r="I679" s="239"/>
      <c r="J679" s="235"/>
      <c r="K679" s="235"/>
      <c r="L679" s="240"/>
      <c r="M679" s="241"/>
      <c r="N679" s="242"/>
      <c r="O679" s="242"/>
      <c r="P679" s="242"/>
      <c r="Q679" s="242"/>
      <c r="R679" s="242"/>
      <c r="S679" s="242"/>
      <c r="T679" s="243"/>
      <c r="U679" s="13"/>
      <c r="V679" s="13"/>
      <c r="W679" s="13"/>
      <c r="X679" s="13"/>
      <c r="Y679" s="13"/>
      <c r="Z679" s="13"/>
      <c r="AA679" s="13"/>
      <c r="AB679" s="13"/>
      <c r="AC679" s="13"/>
      <c r="AD679" s="13"/>
      <c r="AE679" s="13"/>
      <c r="AT679" s="244" t="s">
        <v>145</v>
      </c>
      <c r="AU679" s="244" t="s">
        <v>82</v>
      </c>
      <c r="AV679" s="13" t="s">
        <v>80</v>
      </c>
      <c r="AW679" s="13" t="s">
        <v>33</v>
      </c>
      <c r="AX679" s="13" t="s">
        <v>72</v>
      </c>
      <c r="AY679" s="244" t="s">
        <v>135</v>
      </c>
    </row>
    <row r="680" spans="1:51" s="13" customFormat="1" ht="12">
      <c r="A680" s="13"/>
      <c r="B680" s="234"/>
      <c r="C680" s="235"/>
      <c r="D680" s="236" t="s">
        <v>145</v>
      </c>
      <c r="E680" s="237" t="s">
        <v>19</v>
      </c>
      <c r="F680" s="238" t="s">
        <v>887</v>
      </c>
      <c r="G680" s="235"/>
      <c r="H680" s="237" t="s">
        <v>19</v>
      </c>
      <c r="I680" s="239"/>
      <c r="J680" s="235"/>
      <c r="K680" s="235"/>
      <c r="L680" s="240"/>
      <c r="M680" s="241"/>
      <c r="N680" s="242"/>
      <c r="O680" s="242"/>
      <c r="P680" s="242"/>
      <c r="Q680" s="242"/>
      <c r="R680" s="242"/>
      <c r="S680" s="242"/>
      <c r="T680" s="243"/>
      <c r="U680" s="13"/>
      <c r="V680" s="13"/>
      <c r="W680" s="13"/>
      <c r="X680" s="13"/>
      <c r="Y680" s="13"/>
      <c r="Z680" s="13"/>
      <c r="AA680" s="13"/>
      <c r="AB680" s="13"/>
      <c r="AC680" s="13"/>
      <c r="AD680" s="13"/>
      <c r="AE680" s="13"/>
      <c r="AT680" s="244" t="s">
        <v>145</v>
      </c>
      <c r="AU680" s="244" t="s">
        <v>82</v>
      </c>
      <c r="AV680" s="13" t="s">
        <v>80</v>
      </c>
      <c r="AW680" s="13" t="s">
        <v>33</v>
      </c>
      <c r="AX680" s="13" t="s">
        <v>72</v>
      </c>
      <c r="AY680" s="244" t="s">
        <v>135</v>
      </c>
    </row>
    <row r="681" spans="1:51" s="14" customFormat="1" ht="12">
      <c r="A681" s="14"/>
      <c r="B681" s="245"/>
      <c r="C681" s="246"/>
      <c r="D681" s="236" t="s">
        <v>145</v>
      </c>
      <c r="E681" s="247" t="s">
        <v>19</v>
      </c>
      <c r="F681" s="248" t="s">
        <v>898</v>
      </c>
      <c r="G681" s="246"/>
      <c r="H681" s="249">
        <v>40.8</v>
      </c>
      <c r="I681" s="250"/>
      <c r="J681" s="246"/>
      <c r="K681" s="246"/>
      <c r="L681" s="251"/>
      <c r="M681" s="252"/>
      <c r="N681" s="253"/>
      <c r="O681" s="253"/>
      <c r="P681" s="253"/>
      <c r="Q681" s="253"/>
      <c r="R681" s="253"/>
      <c r="S681" s="253"/>
      <c r="T681" s="254"/>
      <c r="U681" s="14"/>
      <c r="V681" s="14"/>
      <c r="W681" s="14"/>
      <c r="X681" s="14"/>
      <c r="Y681" s="14"/>
      <c r="Z681" s="14"/>
      <c r="AA681" s="14"/>
      <c r="AB681" s="14"/>
      <c r="AC681" s="14"/>
      <c r="AD681" s="14"/>
      <c r="AE681" s="14"/>
      <c r="AT681" s="255" t="s">
        <v>145</v>
      </c>
      <c r="AU681" s="255" t="s">
        <v>82</v>
      </c>
      <c r="AV681" s="14" t="s">
        <v>82</v>
      </c>
      <c r="AW681" s="14" t="s">
        <v>33</v>
      </c>
      <c r="AX681" s="14" t="s">
        <v>72</v>
      </c>
      <c r="AY681" s="255" t="s">
        <v>135</v>
      </c>
    </row>
    <row r="682" spans="1:51" s="15" customFormat="1" ht="12">
      <c r="A682" s="15"/>
      <c r="B682" s="256"/>
      <c r="C682" s="257"/>
      <c r="D682" s="236" t="s">
        <v>145</v>
      </c>
      <c r="E682" s="258" t="s">
        <v>19</v>
      </c>
      <c r="F682" s="259" t="s">
        <v>147</v>
      </c>
      <c r="G682" s="257"/>
      <c r="H682" s="260">
        <v>40.8</v>
      </c>
      <c r="I682" s="261"/>
      <c r="J682" s="257"/>
      <c r="K682" s="257"/>
      <c r="L682" s="262"/>
      <c r="M682" s="263"/>
      <c r="N682" s="264"/>
      <c r="O682" s="264"/>
      <c r="P682" s="264"/>
      <c r="Q682" s="264"/>
      <c r="R682" s="264"/>
      <c r="S682" s="264"/>
      <c r="T682" s="265"/>
      <c r="U682" s="15"/>
      <c r="V682" s="15"/>
      <c r="W682" s="15"/>
      <c r="X682" s="15"/>
      <c r="Y682" s="15"/>
      <c r="Z682" s="15"/>
      <c r="AA682" s="15"/>
      <c r="AB682" s="15"/>
      <c r="AC682" s="15"/>
      <c r="AD682" s="15"/>
      <c r="AE682" s="15"/>
      <c r="AT682" s="266" t="s">
        <v>145</v>
      </c>
      <c r="AU682" s="266" t="s">
        <v>82</v>
      </c>
      <c r="AV682" s="15" t="s">
        <v>143</v>
      </c>
      <c r="AW682" s="15" t="s">
        <v>33</v>
      </c>
      <c r="AX682" s="15" t="s">
        <v>80</v>
      </c>
      <c r="AY682" s="266" t="s">
        <v>135</v>
      </c>
    </row>
    <row r="683" spans="1:63" s="12" customFormat="1" ht="25.9" customHeight="1">
      <c r="A683" s="12"/>
      <c r="B683" s="205"/>
      <c r="C683" s="206"/>
      <c r="D683" s="207" t="s">
        <v>71</v>
      </c>
      <c r="E683" s="208" t="s">
        <v>899</v>
      </c>
      <c r="F683" s="208" t="s">
        <v>900</v>
      </c>
      <c r="G683" s="206"/>
      <c r="H683" s="206"/>
      <c r="I683" s="209"/>
      <c r="J683" s="210">
        <f>BK683</f>
        <v>0</v>
      </c>
      <c r="K683" s="206"/>
      <c r="L683" s="211"/>
      <c r="M683" s="212"/>
      <c r="N683" s="213"/>
      <c r="O683" s="213"/>
      <c r="P683" s="214">
        <f>SUM(P684:P699)</f>
        <v>0</v>
      </c>
      <c r="Q683" s="213"/>
      <c r="R683" s="214">
        <f>SUM(R684:R699)</f>
        <v>0</v>
      </c>
      <c r="S683" s="213"/>
      <c r="T683" s="215">
        <f>SUM(T684:T699)</f>
        <v>0</v>
      </c>
      <c r="U683" s="12"/>
      <c r="V683" s="12"/>
      <c r="W683" s="12"/>
      <c r="X683" s="12"/>
      <c r="Y683" s="12"/>
      <c r="Z683" s="12"/>
      <c r="AA683" s="12"/>
      <c r="AB683" s="12"/>
      <c r="AC683" s="12"/>
      <c r="AD683" s="12"/>
      <c r="AE683" s="12"/>
      <c r="AR683" s="216" t="s">
        <v>143</v>
      </c>
      <c r="AT683" s="217" t="s">
        <v>71</v>
      </c>
      <c r="AU683" s="217" t="s">
        <v>72</v>
      </c>
      <c r="AY683" s="216" t="s">
        <v>135</v>
      </c>
      <c r="BK683" s="218">
        <f>SUM(BK684:BK699)</f>
        <v>0</v>
      </c>
    </row>
    <row r="684" spans="1:65" s="2" customFormat="1" ht="16.5" customHeight="1">
      <c r="A684" s="40"/>
      <c r="B684" s="41"/>
      <c r="C684" s="221" t="s">
        <v>901</v>
      </c>
      <c r="D684" s="221" t="s">
        <v>138</v>
      </c>
      <c r="E684" s="222" t="s">
        <v>902</v>
      </c>
      <c r="F684" s="223" t="s">
        <v>903</v>
      </c>
      <c r="G684" s="224" t="s">
        <v>904</v>
      </c>
      <c r="H684" s="225">
        <v>4</v>
      </c>
      <c r="I684" s="226"/>
      <c r="J684" s="227">
        <f>ROUND(I684*H684,2)</f>
        <v>0</v>
      </c>
      <c r="K684" s="223" t="s">
        <v>142</v>
      </c>
      <c r="L684" s="46"/>
      <c r="M684" s="228" t="s">
        <v>19</v>
      </c>
      <c r="N684" s="229" t="s">
        <v>43</v>
      </c>
      <c r="O684" s="86"/>
      <c r="P684" s="230">
        <f>O684*H684</f>
        <v>0</v>
      </c>
      <c r="Q684" s="230">
        <v>0</v>
      </c>
      <c r="R684" s="230">
        <f>Q684*H684</f>
        <v>0</v>
      </c>
      <c r="S684" s="230">
        <v>0</v>
      </c>
      <c r="T684" s="231">
        <f>S684*H684</f>
        <v>0</v>
      </c>
      <c r="U684" s="40"/>
      <c r="V684" s="40"/>
      <c r="W684" s="40"/>
      <c r="X684" s="40"/>
      <c r="Y684" s="40"/>
      <c r="Z684" s="40"/>
      <c r="AA684" s="40"/>
      <c r="AB684" s="40"/>
      <c r="AC684" s="40"/>
      <c r="AD684" s="40"/>
      <c r="AE684" s="40"/>
      <c r="AR684" s="232" t="s">
        <v>451</v>
      </c>
      <c r="AT684" s="232" t="s">
        <v>138</v>
      </c>
      <c r="AU684" s="232" t="s">
        <v>80</v>
      </c>
      <c r="AY684" s="19" t="s">
        <v>135</v>
      </c>
      <c r="BE684" s="233">
        <f>IF(N684="základní",J684,0)</f>
        <v>0</v>
      </c>
      <c r="BF684" s="233">
        <f>IF(N684="snížená",J684,0)</f>
        <v>0</v>
      </c>
      <c r="BG684" s="233">
        <f>IF(N684="zákl. přenesená",J684,0)</f>
        <v>0</v>
      </c>
      <c r="BH684" s="233">
        <f>IF(N684="sníž. přenesená",J684,0)</f>
        <v>0</v>
      </c>
      <c r="BI684" s="233">
        <f>IF(N684="nulová",J684,0)</f>
        <v>0</v>
      </c>
      <c r="BJ684" s="19" t="s">
        <v>80</v>
      </c>
      <c r="BK684" s="233">
        <f>ROUND(I684*H684,2)</f>
        <v>0</v>
      </c>
      <c r="BL684" s="19" t="s">
        <v>451</v>
      </c>
      <c r="BM684" s="232" t="s">
        <v>905</v>
      </c>
    </row>
    <row r="685" spans="1:51" s="13" customFormat="1" ht="12">
      <c r="A685" s="13"/>
      <c r="B685" s="234"/>
      <c r="C685" s="235"/>
      <c r="D685" s="236" t="s">
        <v>145</v>
      </c>
      <c r="E685" s="237" t="s">
        <v>19</v>
      </c>
      <c r="F685" s="238" t="s">
        <v>906</v>
      </c>
      <c r="G685" s="235"/>
      <c r="H685" s="237" t="s">
        <v>19</v>
      </c>
      <c r="I685" s="239"/>
      <c r="J685" s="235"/>
      <c r="K685" s="235"/>
      <c r="L685" s="240"/>
      <c r="M685" s="241"/>
      <c r="N685" s="242"/>
      <c r="O685" s="242"/>
      <c r="P685" s="242"/>
      <c r="Q685" s="242"/>
      <c r="R685" s="242"/>
      <c r="S685" s="242"/>
      <c r="T685" s="243"/>
      <c r="U685" s="13"/>
      <c r="V685" s="13"/>
      <c r="W685" s="13"/>
      <c r="X685" s="13"/>
      <c r="Y685" s="13"/>
      <c r="Z685" s="13"/>
      <c r="AA685" s="13"/>
      <c r="AB685" s="13"/>
      <c r="AC685" s="13"/>
      <c r="AD685" s="13"/>
      <c r="AE685" s="13"/>
      <c r="AT685" s="244" t="s">
        <v>145</v>
      </c>
      <c r="AU685" s="244" t="s">
        <v>80</v>
      </c>
      <c r="AV685" s="13" t="s">
        <v>80</v>
      </c>
      <c r="AW685" s="13" t="s">
        <v>33</v>
      </c>
      <c r="AX685" s="13" t="s">
        <v>72</v>
      </c>
      <c r="AY685" s="244" t="s">
        <v>135</v>
      </c>
    </row>
    <row r="686" spans="1:51" s="14" customFormat="1" ht="12">
      <c r="A686" s="14"/>
      <c r="B686" s="245"/>
      <c r="C686" s="246"/>
      <c r="D686" s="236" t="s">
        <v>145</v>
      </c>
      <c r="E686" s="247" t="s">
        <v>19</v>
      </c>
      <c r="F686" s="248" t="s">
        <v>143</v>
      </c>
      <c r="G686" s="246"/>
      <c r="H686" s="249">
        <v>4</v>
      </c>
      <c r="I686" s="250"/>
      <c r="J686" s="246"/>
      <c r="K686" s="246"/>
      <c r="L686" s="251"/>
      <c r="M686" s="252"/>
      <c r="N686" s="253"/>
      <c r="O686" s="253"/>
      <c r="P686" s="253"/>
      <c r="Q686" s="253"/>
      <c r="R686" s="253"/>
      <c r="S686" s="253"/>
      <c r="T686" s="254"/>
      <c r="U686" s="14"/>
      <c r="V686" s="14"/>
      <c r="W686" s="14"/>
      <c r="X686" s="14"/>
      <c r="Y686" s="14"/>
      <c r="Z686" s="14"/>
      <c r="AA686" s="14"/>
      <c r="AB686" s="14"/>
      <c r="AC686" s="14"/>
      <c r="AD686" s="14"/>
      <c r="AE686" s="14"/>
      <c r="AT686" s="255" t="s">
        <v>145</v>
      </c>
      <c r="AU686" s="255" t="s">
        <v>80</v>
      </c>
      <c r="AV686" s="14" t="s">
        <v>82</v>
      </c>
      <c r="AW686" s="14" t="s">
        <v>33</v>
      </c>
      <c r="AX686" s="14" t="s">
        <v>72</v>
      </c>
      <c r="AY686" s="255" t="s">
        <v>135</v>
      </c>
    </row>
    <row r="687" spans="1:51" s="15" customFormat="1" ht="12">
      <c r="A687" s="15"/>
      <c r="B687" s="256"/>
      <c r="C687" s="257"/>
      <c r="D687" s="236" t="s">
        <v>145</v>
      </c>
      <c r="E687" s="258" t="s">
        <v>19</v>
      </c>
      <c r="F687" s="259" t="s">
        <v>147</v>
      </c>
      <c r="G687" s="257"/>
      <c r="H687" s="260">
        <v>4</v>
      </c>
      <c r="I687" s="261"/>
      <c r="J687" s="257"/>
      <c r="K687" s="257"/>
      <c r="L687" s="262"/>
      <c r="M687" s="263"/>
      <c r="N687" s="264"/>
      <c r="O687" s="264"/>
      <c r="P687" s="264"/>
      <c r="Q687" s="264"/>
      <c r="R687" s="264"/>
      <c r="S687" s="264"/>
      <c r="T687" s="265"/>
      <c r="U687" s="15"/>
      <c r="V687" s="15"/>
      <c r="W687" s="15"/>
      <c r="X687" s="15"/>
      <c r="Y687" s="15"/>
      <c r="Z687" s="15"/>
      <c r="AA687" s="15"/>
      <c r="AB687" s="15"/>
      <c r="AC687" s="15"/>
      <c r="AD687" s="15"/>
      <c r="AE687" s="15"/>
      <c r="AT687" s="266" t="s">
        <v>145</v>
      </c>
      <c r="AU687" s="266" t="s">
        <v>80</v>
      </c>
      <c r="AV687" s="15" t="s">
        <v>143</v>
      </c>
      <c r="AW687" s="15" t="s">
        <v>33</v>
      </c>
      <c r="AX687" s="15" t="s">
        <v>80</v>
      </c>
      <c r="AY687" s="266" t="s">
        <v>135</v>
      </c>
    </row>
    <row r="688" spans="1:65" s="2" customFormat="1" ht="16.5" customHeight="1">
      <c r="A688" s="40"/>
      <c r="B688" s="41"/>
      <c r="C688" s="221" t="s">
        <v>907</v>
      </c>
      <c r="D688" s="221" t="s">
        <v>138</v>
      </c>
      <c r="E688" s="222" t="s">
        <v>908</v>
      </c>
      <c r="F688" s="223" t="s">
        <v>909</v>
      </c>
      <c r="G688" s="224" t="s">
        <v>904</v>
      </c>
      <c r="H688" s="225">
        <v>16</v>
      </c>
      <c r="I688" s="226"/>
      <c r="J688" s="227">
        <f>ROUND(I688*H688,2)</f>
        <v>0</v>
      </c>
      <c r="K688" s="223" t="s">
        <v>142</v>
      </c>
      <c r="L688" s="46"/>
      <c r="M688" s="228" t="s">
        <v>19</v>
      </c>
      <c r="N688" s="229" t="s">
        <v>43</v>
      </c>
      <c r="O688" s="86"/>
      <c r="P688" s="230">
        <f>O688*H688</f>
        <v>0</v>
      </c>
      <c r="Q688" s="230">
        <v>0</v>
      </c>
      <c r="R688" s="230">
        <f>Q688*H688</f>
        <v>0</v>
      </c>
      <c r="S688" s="230">
        <v>0</v>
      </c>
      <c r="T688" s="231">
        <f>S688*H688</f>
        <v>0</v>
      </c>
      <c r="U688" s="40"/>
      <c r="V688" s="40"/>
      <c r="W688" s="40"/>
      <c r="X688" s="40"/>
      <c r="Y688" s="40"/>
      <c r="Z688" s="40"/>
      <c r="AA688" s="40"/>
      <c r="AB688" s="40"/>
      <c r="AC688" s="40"/>
      <c r="AD688" s="40"/>
      <c r="AE688" s="40"/>
      <c r="AR688" s="232" t="s">
        <v>451</v>
      </c>
      <c r="AT688" s="232" t="s">
        <v>138</v>
      </c>
      <c r="AU688" s="232" t="s">
        <v>80</v>
      </c>
      <c r="AY688" s="19" t="s">
        <v>135</v>
      </c>
      <c r="BE688" s="233">
        <f>IF(N688="základní",J688,0)</f>
        <v>0</v>
      </c>
      <c r="BF688" s="233">
        <f>IF(N688="snížená",J688,0)</f>
        <v>0</v>
      </c>
      <c r="BG688" s="233">
        <f>IF(N688="zákl. přenesená",J688,0)</f>
        <v>0</v>
      </c>
      <c r="BH688" s="233">
        <f>IF(N688="sníž. přenesená",J688,0)</f>
        <v>0</v>
      </c>
      <c r="BI688" s="233">
        <f>IF(N688="nulová",J688,0)</f>
        <v>0</v>
      </c>
      <c r="BJ688" s="19" t="s">
        <v>80</v>
      </c>
      <c r="BK688" s="233">
        <f>ROUND(I688*H688,2)</f>
        <v>0</v>
      </c>
      <c r="BL688" s="19" t="s">
        <v>451</v>
      </c>
      <c r="BM688" s="232" t="s">
        <v>910</v>
      </c>
    </row>
    <row r="689" spans="1:51" s="13" customFormat="1" ht="12">
      <c r="A689" s="13"/>
      <c r="B689" s="234"/>
      <c r="C689" s="235"/>
      <c r="D689" s="236" t="s">
        <v>145</v>
      </c>
      <c r="E689" s="237" t="s">
        <v>19</v>
      </c>
      <c r="F689" s="238" t="s">
        <v>911</v>
      </c>
      <c r="G689" s="235"/>
      <c r="H689" s="237" t="s">
        <v>19</v>
      </c>
      <c r="I689" s="239"/>
      <c r="J689" s="235"/>
      <c r="K689" s="235"/>
      <c r="L689" s="240"/>
      <c r="M689" s="241"/>
      <c r="N689" s="242"/>
      <c r="O689" s="242"/>
      <c r="P689" s="242"/>
      <c r="Q689" s="242"/>
      <c r="R689" s="242"/>
      <c r="S689" s="242"/>
      <c r="T689" s="243"/>
      <c r="U689" s="13"/>
      <c r="V689" s="13"/>
      <c r="W689" s="13"/>
      <c r="X689" s="13"/>
      <c r="Y689" s="13"/>
      <c r="Z689" s="13"/>
      <c r="AA689" s="13"/>
      <c r="AB689" s="13"/>
      <c r="AC689" s="13"/>
      <c r="AD689" s="13"/>
      <c r="AE689" s="13"/>
      <c r="AT689" s="244" t="s">
        <v>145</v>
      </c>
      <c r="AU689" s="244" t="s">
        <v>80</v>
      </c>
      <c r="AV689" s="13" t="s">
        <v>80</v>
      </c>
      <c r="AW689" s="13" t="s">
        <v>33</v>
      </c>
      <c r="AX689" s="13" t="s">
        <v>72</v>
      </c>
      <c r="AY689" s="244" t="s">
        <v>135</v>
      </c>
    </row>
    <row r="690" spans="1:51" s="14" customFormat="1" ht="12">
      <c r="A690" s="14"/>
      <c r="B690" s="245"/>
      <c r="C690" s="246"/>
      <c r="D690" s="236" t="s">
        <v>145</v>
      </c>
      <c r="E690" s="247" t="s">
        <v>19</v>
      </c>
      <c r="F690" s="248" t="s">
        <v>199</v>
      </c>
      <c r="G690" s="246"/>
      <c r="H690" s="249">
        <v>16</v>
      </c>
      <c r="I690" s="250"/>
      <c r="J690" s="246"/>
      <c r="K690" s="246"/>
      <c r="L690" s="251"/>
      <c r="M690" s="252"/>
      <c r="N690" s="253"/>
      <c r="O690" s="253"/>
      <c r="P690" s="253"/>
      <c r="Q690" s="253"/>
      <c r="R690" s="253"/>
      <c r="S690" s="253"/>
      <c r="T690" s="254"/>
      <c r="U690" s="14"/>
      <c r="V690" s="14"/>
      <c r="W690" s="14"/>
      <c r="X690" s="14"/>
      <c r="Y690" s="14"/>
      <c r="Z690" s="14"/>
      <c r="AA690" s="14"/>
      <c r="AB690" s="14"/>
      <c r="AC690" s="14"/>
      <c r="AD690" s="14"/>
      <c r="AE690" s="14"/>
      <c r="AT690" s="255" t="s">
        <v>145</v>
      </c>
      <c r="AU690" s="255" t="s">
        <v>80</v>
      </c>
      <c r="AV690" s="14" t="s">
        <v>82</v>
      </c>
      <c r="AW690" s="14" t="s">
        <v>33</v>
      </c>
      <c r="AX690" s="14" t="s">
        <v>72</v>
      </c>
      <c r="AY690" s="255" t="s">
        <v>135</v>
      </c>
    </row>
    <row r="691" spans="1:51" s="15" customFormat="1" ht="12">
      <c r="A691" s="15"/>
      <c r="B691" s="256"/>
      <c r="C691" s="257"/>
      <c r="D691" s="236" t="s">
        <v>145</v>
      </c>
      <c r="E691" s="258" t="s">
        <v>19</v>
      </c>
      <c r="F691" s="259" t="s">
        <v>147</v>
      </c>
      <c r="G691" s="257"/>
      <c r="H691" s="260">
        <v>16</v>
      </c>
      <c r="I691" s="261"/>
      <c r="J691" s="257"/>
      <c r="K691" s="257"/>
      <c r="L691" s="262"/>
      <c r="M691" s="263"/>
      <c r="N691" s="264"/>
      <c r="O691" s="264"/>
      <c r="P691" s="264"/>
      <c r="Q691" s="264"/>
      <c r="R691" s="264"/>
      <c r="S691" s="264"/>
      <c r="T691" s="265"/>
      <c r="U691" s="15"/>
      <c r="V691" s="15"/>
      <c r="W691" s="15"/>
      <c r="X691" s="15"/>
      <c r="Y691" s="15"/>
      <c r="Z691" s="15"/>
      <c r="AA691" s="15"/>
      <c r="AB691" s="15"/>
      <c r="AC691" s="15"/>
      <c r="AD691" s="15"/>
      <c r="AE691" s="15"/>
      <c r="AT691" s="266" t="s">
        <v>145</v>
      </c>
      <c r="AU691" s="266" t="s">
        <v>80</v>
      </c>
      <c r="AV691" s="15" t="s">
        <v>143</v>
      </c>
      <c r="AW691" s="15" t="s">
        <v>33</v>
      </c>
      <c r="AX691" s="15" t="s">
        <v>80</v>
      </c>
      <c r="AY691" s="266" t="s">
        <v>135</v>
      </c>
    </row>
    <row r="692" spans="1:65" s="2" customFormat="1" ht="16.5" customHeight="1">
      <c r="A692" s="40"/>
      <c r="B692" s="41"/>
      <c r="C692" s="221" t="s">
        <v>912</v>
      </c>
      <c r="D692" s="221" t="s">
        <v>138</v>
      </c>
      <c r="E692" s="222" t="s">
        <v>913</v>
      </c>
      <c r="F692" s="223" t="s">
        <v>914</v>
      </c>
      <c r="G692" s="224" t="s">
        <v>904</v>
      </c>
      <c r="H692" s="225">
        <v>12</v>
      </c>
      <c r="I692" s="226"/>
      <c r="J692" s="227">
        <f>ROUND(I692*H692,2)</f>
        <v>0</v>
      </c>
      <c r="K692" s="223" t="s">
        <v>142</v>
      </c>
      <c r="L692" s="46"/>
      <c r="M692" s="228" t="s">
        <v>19</v>
      </c>
      <c r="N692" s="229" t="s">
        <v>43</v>
      </c>
      <c r="O692" s="86"/>
      <c r="P692" s="230">
        <f>O692*H692</f>
        <v>0</v>
      </c>
      <c r="Q692" s="230">
        <v>0</v>
      </c>
      <c r="R692" s="230">
        <f>Q692*H692</f>
        <v>0</v>
      </c>
      <c r="S692" s="230">
        <v>0</v>
      </c>
      <c r="T692" s="231">
        <f>S692*H692</f>
        <v>0</v>
      </c>
      <c r="U692" s="40"/>
      <c r="V692" s="40"/>
      <c r="W692" s="40"/>
      <c r="X692" s="40"/>
      <c r="Y692" s="40"/>
      <c r="Z692" s="40"/>
      <c r="AA692" s="40"/>
      <c r="AB692" s="40"/>
      <c r="AC692" s="40"/>
      <c r="AD692" s="40"/>
      <c r="AE692" s="40"/>
      <c r="AR692" s="232" t="s">
        <v>451</v>
      </c>
      <c r="AT692" s="232" t="s">
        <v>138</v>
      </c>
      <c r="AU692" s="232" t="s">
        <v>80</v>
      </c>
      <c r="AY692" s="19" t="s">
        <v>135</v>
      </c>
      <c r="BE692" s="233">
        <f>IF(N692="základní",J692,0)</f>
        <v>0</v>
      </c>
      <c r="BF692" s="233">
        <f>IF(N692="snížená",J692,0)</f>
        <v>0</v>
      </c>
      <c r="BG692" s="233">
        <f>IF(N692="zákl. přenesená",J692,0)</f>
        <v>0</v>
      </c>
      <c r="BH692" s="233">
        <f>IF(N692="sníž. přenesená",J692,0)</f>
        <v>0</v>
      </c>
      <c r="BI692" s="233">
        <f>IF(N692="nulová",J692,0)</f>
        <v>0</v>
      </c>
      <c r="BJ692" s="19" t="s">
        <v>80</v>
      </c>
      <c r="BK692" s="233">
        <f>ROUND(I692*H692,2)</f>
        <v>0</v>
      </c>
      <c r="BL692" s="19" t="s">
        <v>451</v>
      </c>
      <c r="BM692" s="232" t="s">
        <v>915</v>
      </c>
    </row>
    <row r="693" spans="1:51" s="13" customFormat="1" ht="12">
      <c r="A693" s="13"/>
      <c r="B693" s="234"/>
      <c r="C693" s="235"/>
      <c r="D693" s="236" t="s">
        <v>145</v>
      </c>
      <c r="E693" s="237" t="s">
        <v>19</v>
      </c>
      <c r="F693" s="238" t="s">
        <v>916</v>
      </c>
      <c r="G693" s="235"/>
      <c r="H693" s="237" t="s">
        <v>19</v>
      </c>
      <c r="I693" s="239"/>
      <c r="J693" s="235"/>
      <c r="K693" s="235"/>
      <c r="L693" s="240"/>
      <c r="M693" s="241"/>
      <c r="N693" s="242"/>
      <c r="O693" s="242"/>
      <c r="P693" s="242"/>
      <c r="Q693" s="242"/>
      <c r="R693" s="242"/>
      <c r="S693" s="242"/>
      <c r="T693" s="243"/>
      <c r="U693" s="13"/>
      <c r="V693" s="13"/>
      <c r="W693" s="13"/>
      <c r="X693" s="13"/>
      <c r="Y693" s="13"/>
      <c r="Z693" s="13"/>
      <c r="AA693" s="13"/>
      <c r="AB693" s="13"/>
      <c r="AC693" s="13"/>
      <c r="AD693" s="13"/>
      <c r="AE693" s="13"/>
      <c r="AT693" s="244" t="s">
        <v>145</v>
      </c>
      <c r="AU693" s="244" t="s">
        <v>80</v>
      </c>
      <c r="AV693" s="13" t="s">
        <v>80</v>
      </c>
      <c r="AW693" s="13" t="s">
        <v>33</v>
      </c>
      <c r="AX693" s="13" t="s">
        <v>72</v>
      </c>
      <c r="AY693" s="244" t="s">
        <v>135</v>
      </c>
    </row>
    <row r="694" spans="1:51" s="14" customFormat="1" ht="12">
      <c r="A694" s="14"/>
      <c r="B694" s="245"/>
      <c r="C694" s="246"/>
      <c r="D694" s="236" t="s">
        <v>145</v>
      </c>
      <c r="E694" s="247" t="s">
        <v>19</v>
      </c>
      <c r="F694" s="248" t="s">
        <v>214</v>
      </c>
      <c r="G694" s="246"/>
      <c r="H694" s="249">
        <v>12</v>
      </c>
      <c r="I694" s="250"/>
      <c r="J694" s="246"/>
      <c r="K694" s="246"/>
      <c r="L694" s="251"/>
      <c r="M694" s="252"/>
      <c r="N694" s="253"/>
      <c r="O694" s="253"/>
      <c r="P694" s="253"/>
      <c r="Q694" s="253"/>
      <c r="R694" s="253"/>
      <c r="S694" s="253"/>
      <c r="T694" s="254"/>
      <c r="U694" s="14"/>
      <c r="V694" s="14"/>
      <c r="W694" s="14"/>
      <c r="X694" s="14"/>
      <c r="Y694" s="14"/>
      <c r="Z694" s="14"/>
      <c r="AA694" s="14"/>
      <c r="AB694" s="14"/>
      <c r="AC694" s="14"/>
      <c r="AD694" s="14"/>
      <c r="AE694" s="14"/>
      <c r="AT694" s="255" t="s">
        <v>145</v>
      </c>
      <c r="AU694" s="255" t="s">
        <v>80</v>
      </c>
      <c r="AV694" s="14" t="s">
        <v>82</v>
      </c>
      <c r="AW694" s="14" t="s">
        <v>33</v>
      </c>
      <c r="AX694" s="14" t="s">
        <v>72</v>
      </c>
      <c r="AY694" s="255" t="s">
        <v>135</v>
      </c>
    </row>
    <row r="695" spans="1:51" s="15" customFormat="1" ht="12">
      <c r="A695" s="15"/>
      <c r="B695" s="256"/>
      <c r="C695" s="257"/>
      <c r="D695" s="236" t="s">
        <v>145</v>
      </c>
      <c r="E695" s="258" t="s">
        <v>19</v>
      </c>
      <c r="F695" s="259" t="s">
        <v>147</v>
      </c>
      <c r="G695" s="257"/>
      <c r="H695" s="260">
        <v>12</v>
      </c>
      <c r="I695" s="261"/>
      <c r="J695" s="257"/>
      <c r="K695" s="257"/>
      <c r="L695" s="262"/>
      <c r="M695" s="263"/>
      <c r="N695" s="264"/>
      <c r="O695" s="264"/>
      <c r="P695" s="264"/>
      <c r="Q695" s="264"/>
      <c r="R695" s="264"/>
      <c r="S695" s="264"/>
      <c r="T695" s="265"/>
      <c r="U695" s="15"/>
      <c r="V695" s="15"/>
      <c r="W695" s="15"/>
      <c r="X695" s="15"/>
      <c r="Y695" s="15"/>
      <c r="Z695" s="15"/>
      <c r="AA695" s="15"/>
      <c r="AB695" s="15"/>
      <c r="AC695" s="15"/>
      <c r="AD695" s="15"/>
      <c r="AE695" s="15"/>
      <c r="AT695" s="266" t="s">
        <v>145</v>
      </c>
      <c r="AU695" s="266" t="s">
        <v>80</v>
      </c>
      <c r="AV695" s="15" t="s">
        <v>143</v>
      </c>
      <c r="AW695" s="15" t="s">
        <v>33</v>
      </c>
      <c r="AX695" s="15" t="s">
        <v>80</v>
      </c>
      <c r="AY695" s="266" t="s">
        <v>135</v>
      </c>
    </row>
    <row r="696" spans="1:65" s="2" customFormat="1" ht="16.5" customHeight="1">
      <c r="A696" s="40"/>
      <c r="B696" s="41"/>
      <c r="C696" s="221" t="s">
        <v>917</v>
      </c>
      <c r="D696" s="221" t="s">
        <v>138</v>
      </c>
      <c r="E696" s="222" t="s">
        <v>918</v>
      </c>
      <c r="F696" s="223" t="s">
        <v>919</v>
      </c>
      <c r="G696" s="224" t="s">
        <v>904</v>
      </c>
      <c r="H696" s="225">
        <v>40</v>
      </c>
      <c r="I696" s="226"/>
      <c r="J696" s="227">
        <f>ROUND(I696*H696,2)</f>
        <v>0</v>
      </c>
      <c r="K696" s="223" t="s">
        <v>142</v>
      </c>
      <c r="L696" s="46"/>
      <c r="M696" s="228" t="s">
        <v>19</v>
      </c>
      <c r="N696" s="229" t="s">
        <v>43</v>
      </c>
      <c r="O696" s="86"/>
      <c r="P696" s="230">
        <f>O696*H696</f>
        <v>0</v>
      </c>
      <c r="Q696" s="230">
        <v>0</v>
      </c>
      <c r="R696" s="230">
        <f>Q696*H696</f>
        <v>0</v>
      </c>
      <c r="S696" s="230">
        <v>0</v>
      </c>
      <c r="T696" s="231">
        <f>S696*H696</f>
        <v>0</v>
      </c>
      <c r="U696" s="40"/>
      <c r="V696" s="40"/>
      <c r="W696" s="40"/>
      <c r="X696" s="40"/>
      <c r="Y696" s="40"/>
      <c r="Z696" s="40"/>
      <c r="AA696" s="40"/>
      <c r="AB696" s="40"/>
      <c r="AC696" s="40"/>
      <c r="AD696" s="40"/>
      <c r="AE696" s="40"/>
      <c r="AR696" s="232" t="s">
        <v>451</v>
      </c>
      <c r="AT696" s="232" t="s">
        <v>138</v>
      </c>
      <c r="AU696" s="232" t="s">
        <v>80</v>
      </c>
      <c r="AY696" s="19" t="s">
        <v>135</v>
      </c>
      <c r="BE696" s="233">
        <f>IF(N696="základní",J696,0)</f>
        <v>0</v>
      </c>
      <c r="BF696" s="233">
        <f>IF(N696="snížená",J696,0)</f>
        <v>0</v>
      </c>
      <c r="BG696" s="233">
        <f>IF(N696="zákl. přenesená",J696,0)</f>
        <v>0</v>
      </c>
      <c r="BH696" s="233">
        <f>IF(N696="sníž. přenesená",J696,0)</f>
        <v>0</v>
      </c>
      <c r="BI696" s="233">
        <f>IF(N696="nulová",J696,0)</f>
        <v>0</v>
      </c>
      <c r="BJ696" s="19" t="s">
        <v>80</v>
      </c>
      <c r="BK696" s="233">
        <f>ROUND(I696*H696,2)</f>
        <v>0</v>
      </c>
      <c r="BL696" s="19" t="s">
        <v>451</v>
      </c>
      <c r="BM696" s="232" t="s">
        <v>920</v>
      </c>
    </row>
    <row r="697" spans="1:51" s="13" customFormat="1" ht="12">
      <c r="A697" s="13"/>
      <c r="B697" s="234"/>
      <c r="C697" s="235"/>
      <c r="D697" s="236" t="s">
        <v>145</v>
      </c>
      <c r="E697" s="237" t="s">
        <v>19</v>
      </c>
      <c r="F697" s="238" t="s">
        <v>921</v>
      </c>
      <c r="G697" s="235"/>
      <c r="H697" s="237" t="s">
        <v>19</v>
      </c>
      <c r="I697" s="239"/>
      <c r="J697" s="235"/>
      <c r="K697" s="235"/>
      <c r="L697" s="240"/>
      <c r="M697" s="241"/>
      <c r="N697" s="242"/>
      <c r="O697" s="242"/>
      <c r="P697" s="242"/>
      <c r="Q697" s="242"/>
      <c r="R697" s="242"/>
      <c r="S697" s="242"/>
      <c r="T697" s="243"/>
      <c r="U697" s="13"/>
      <c r="V697" s="13"/>
      <c r="W697" s="13"/>
      <c r="X697" s="13"/>
      <c r="Y697" s="13"/>
      <c r="Z697" s="13"/>
      <c r="AA697" s="13"/>
      <c r="AB697" s="13"/>
      <c r="AC697" s="13"/>
      <c r="AD697" s="13"/>
      <c r="AE697" s="13"/>
      <c r="AT697" s="244" t="s">
        <v>145</v>
      </c>
      <c r="AU697" s="244" t="s">
        <v>80</v>
      </c>
      <c r="AV697" s="13" t="s">
        <v>80</v>
      </c>
      <c r="AW697" s="13" t="s">
        <v>33</v>
      </c>
      <c r="AX697" s="13" t="s">
        <v>72</v>
      </c>
      <c r="AY697" s="244" t="s">
        <v>135</v>
      </c>
    </row>
    <row r="698" spans="1:51" s="14" customFormat="1" ht="12">
      <c r="A698" s="14"/>
      <c r="B698" s="245"/>
      <c r="C698" s="246"/>
      <c r="D698" s="236" t="s">
        <v>145</v>
      </c>
      <c r="E698" s="247" t="s">
        <v>19</v>
      </c>
      <c r="F698" s="248" t="s">
        <v>339</v>
      </c>
      <c r="G698" s="246"/>
      <c r="H698" s="249">
        <v>40</v>
      </c>
      <c r="I698" s="250"/>
      <c r="J698" s="246"/>
      <c r="K698" s="246"/>
      <c r="L698" s="251"/>
      <c r="M698" s="252"/>
      <c r="N698" s="253"/>
      <c r="O698" s="253"/>
      <c r="P698" s="253"/>
      <c r="Q698" s="253"/>
      <c r="R698" s="253"/>
      <c r="S698" s="253"/>
      <c r="T698" s="254"/>
      <c r="U698" s="14"/>
      <c r="V698" s="14"/>
      <c r="W698" s="14"/>
      <c r="X698" s="14"/>
      <c r="Y698" s="14"/>
      <c r="Z698" s="14"/>
      <c r="AA698" s="14"/>
      <c r="AB698" s="14"/>
      <c r="AC698" s="14"/>
      <c r="AD698" s="14"/>
      <c r="AE698" s="14"/>
      <c r="AT698" s="255" t="s">
        <v>145</v>
      </c>
      <c r="AU698" s="255" t="s">
        <v>80</v>
      </c>
      <c r="AV698" s="14" t="s">
        <v>82</v>
      </c>
      <c r="AW698" s="14" t="s">
        <v>33</v>
      </c>
      <c r="AX698" s="14" t="s">
        <v>72</v>
      </c>
      <c r="AY698" s="255" t="s">
        <v>135</v>
      </c>
    </row>
    <row r="699" spans="1:51" s="15" customFormat="1" ht="12">
      <c r="A699" s="15"/>
      <c r="B699" s="256"/>
      <c r="C699" s="257"/>
      <c r="D699" s="236" t="s">
        <v>145</v>
      </c>
      <c r="E699" s="258" t="s">
        <v>19</v>
      </c>
      <c r="F699" s="259" t="s">
        <v>147</v>
      </c>
      <c r="G699" s="257"/>
      <c r="H699" s="260">
        <v>40</v>
      </c>
      <c r="I699" s="261"/>
      <c r="J699" s="257"/>
      <c r="K699" s="257"/>
      <c r="L699" s="262"/>
      <c r="M699" s="263"/>
      <c r="N699" s="264"/>
      <c r="O699" s="264"/>
      <c r="P699" s="264"/>
      <c r="Q699" s="264"/>
      <c r="R699" s="264"/>
      <c r="S699" s="264"/>
      <c r="T699" s="265"/>
      <c r="U699" s="15"/>
      <c r="V699" s="15"/>
      <c r="W699" s="15"/>
      <c r="X699" s="15"/>
      <c r="Y699" s="15"/>
      <c r="Z699" s="15"/>
      <c r="AA699" s="15"/>
      <c r="AB699" s="15"/>
      <c r="AC699" s="15"/>
      <c r="AD699" s="15"/>
      <c r="AE699" s="15"/>
      <c r="AT699" s="266" t="s">
        <v>145</v>
      </c>
      <c r="AU699" s="266" t="s">
        <v>80</v>
      </c>
      <c r="AV699" s="15" t="s">
        <v>143</v>
      </c>
      <c r="AW699" s="15" t="s">
        <v>33</v>
      </c>
      <c r="AX699" s="15" t="s">
        <v>80</v>
      </c>
      <c r="AY699" s="266" t="s">
        <v>135</v>
      </c>
    </row>
    <row r="700" spans="1:63" s="12" customFormat="1" ht="25.9" customHeight="1">
      <c r="A700" s="12"/>
      <c r="B700" s="205"/>
      <c r="C700" s="206"/>
      <c r="D700" s="207" t="s">
        <v>71</v>
      </c>
      <c r="E700" s="208" t="s">
        <v>922</v>
      </c>
      <c r="F700" s="208" t="s">
        <v>923</v>
      </c>
      <c r="G700" s="206"/>
      <c r="H700" s="206"/>
      <c r="I700" s="209"/>
      <c r="J700" s="210">
        <f>BK700</f>
        <v>0</v>
      </c>
      <c r="K700" s="206"/>
      <c r="L700" s="211"/>
      <c r="M700" s="212"/>
      <c r="N700" s="213"/>
      <c r="O700" s="213"/>
      <c r="P700" s="214">
        <f>P701+SUM(P702:P758)</f>
        <v>0</v>
      </c>
      <c r="Q700" s="213"/>
      <c r="R700" s="214">
        <f>R701+SUM(R702:R758)</f>
        <v>0</v>
      </c>
      <c r="S700" s="213"/>
      <c r="T700" s="215">
        <f>T701+SUM(T702:T758)</f>
        <v>0</v>
      </c>
      <c r="U700" s="12"/>
      <c r="V700" s="12"/>
      <c r="W700" s="12"/>
      <c r="X700" s="12"/>
      <c r="Y700" s="12"/>
      <c r="Z700" s="12"/>
      <c r="AA700" s="12"/>
      <c r="AB700" s="12"/>
      <c r="AC700" s="12"/>
      <c r="AD700" s="12"/>
      <c r="AE700" s="12"/>
      <c r="AR700" s="216" t="s">
        <v>143</v>
      </c>
      <c r="AT700" s="217" t="s">
        <v>71</v>
      </c>
      <c r="AU700" s="217" t="s">
        <v>72</v>
      </c>
      <c r="AY700" s="216" t="s">
        <v>135</v>
      </c>
      <c r="BK700" s="218">
        <f>BK701+SUM(BK702:BK758)</f>
        <v>0</v>
      </c>
    </row>
    <row r="701" spans="1:65" s="2" customFormat="1" ht="16.5" customHeight="1">
      <c r="A701" s="40"/>
      <c r="B701" s="41"/>
      <c r="C701" s="221" t="s">
        <v>924</v>
      </c>
      <c r="D701" s="221" t="s">
        <v>138</v>
      </c>
      <c r="E701" s="222" t="s">
        <v>925</v>
      </c>
      <c r="F701" s="223" t="s">
        <v>926</v>
      </c>
      <c r="G701" s="224" t="s">
        <v>904</v>
      </c>
      <c r="H701" s="225">
        <v>16</v>
      </c>
      <c r="I701" s="226"/>
      <c r="J701" s="227">
        <f>ROUND(I701*H701,2)</f>
        <v>0</v>
      </c>
      <c r="K701" s="223" t="s">
        <v>270</v>
      </c>
      <c r="L701" s="46"/>
      <c r="M701" s="228" t="s">
        <v>19</v>
      </c>
      <c r="N701" s="229" t="s">
        <v>43</v>
      </c>
      <c r="O701" s="86"/>
      <c r="P701" s="230">
        <f>O701*H701</f>
        <v>0</v>
      </c>
      <c r="Q701" s="230">
        <v>0</v>
      </c>
      <c r="R701" s="230">
        <f>Q701*H701</f>
        <v>0</v>
      </c>
      <c r="S701" s="230">
        <v>0</v>
      </c>
      <c r="T701" s="231">
        <f>S701*H701</f>
        <v>0</v>
      </c>
      <c r="U701" s="40"/>
      <c r="V701" s="40"/>
      <c r="W701" s="40"/>
      <c r="X701" s="40"/>
      <c r="Y701" s="40"/>
      <c r="Z701" s="40"/>
      <c r="AA701" s="40"/>
      <c r="AB701" s="40"/>
      <c r="AC701" s="40"/>
      <c r="AD701" s="40"/>
      <c r="AE701" s="40"/>
      <c r="AR701" s="232" t="s">
        <v>927</v>
      </c>
      <c r="AT701" s="232" t="s">
        <v>138</v>
      </c>
      <c r="AU701" s="232" t="s">
        <v>80</v>
      </c>
      <c r="AY701" s="19" t="s">
        <v>135</v>
      </c>
      <c r="BE701" s="233">
        <f>IF(N701="základní",J701,0)</f>
        <v>0</v>
      </c>
      <c r="BF701" s="233">
        <f>IF(N701="snížená",J701,0)</f>
        <v>0</v>
      </c>
      <c r="BG701" s="233">
        <f>IF(N701="zákl. přenesená",J701,0)</f>
        <v>0</v>
      </c>
      <c r="BH701" s="233">
        <f>IF(N701="sníž. přenesená",J701,0)</f>
        <v>0</v>
      </c>
      <c r="BI701" s="233">
        <f>IF(N701="nulová",J701,0)</f>
        <v>0</v>
      </c>
      <c r="BJ701" s="19" t="s">
        <v>80</v>
      </c>
      <c r="BK701" s="233">
        <f>ROUND(I701*H701,2)</f>
        <v>0</v>
      </c>
      <c r="BL701" s="19" t="s">
        <v>927</v>
      </c>
      <c r="BM701" s="232" t="s">
        <v>928</v>
      </c>
    </row>
    <row r="702" spans="1:51" s="13" customFormat="1" ht="12">
      <c r="A702" s="13"/>
      <c r="B702" s="234"/>
      <c r="C702" s="235"/>
      <c r="D702" s="236" t="s">
        <v>145</v>
      </c>
      <c r="E702" s="237" t="s">
        <v>19</v>
      </c>
      <c r="F702" s="238" t="s">
        <v>146</v>
      </c>
      <c r="G702" s="235"/>
      <c r="H702" s="237" t="s">
        <v>19</v>
      </c>
      <c r="I702" s="239"/>
      <c r="J702" s="235"/>
      <c r="K702" s="235"/>
      <c r="L702" s="240"/>
      <c r="M702" s="241"/>
      <c r="N702" s="242"/>
      <c r="O702" s="242"/>
      <c r="P702" s="242"/>
      <c r="Q702" s="242"/>
      <c r="R702" s="242"/>
      <c r="S702" s="242"/>
      <c r="T702" s="243"/>
      <c r="U702" s="13"/>
      <c r="V702" s="13"/>
      <c r="W702" s="13"/>
      <c r="X702" s="13"/>
      <c r="Y702" s="13"/>
      <c r="Z702" s="13"/>
      <c r="AA702" s="13"/>
      <c r="AB702" s="13"/>
      <c r="AC702" s="13"/>
      <c r="AD702" s="13"/>
      <c r="AE702" s="13"/>
      <c r="AT702" s="244" t="s">
        <v>145</v>
      </c>
      <c r="AU702" s="244" t="s">
        <v>80</v>
      </c>
      <c r="AV702" s="13" t="s">
        <v>80</v>
      </c>
      <c r="AW702" s="13" t="s">
        <v>33</v>
      </c>
      <c r="AX702" s="13" t="s">
        <v>72</v>
      </c>
      <c r="AY702" s="244" t="s">
        <v>135</v>
      </c>
    </row>
    <row r="703" spans="1:51" s="14" customFormat="1" ht="12">
      <c r="A703" s="14"/>
      <c r="B703" s="245"/>
      <c r="C703" s="246"/>
      <c r="D703" s="236" t="s">
        <v>145</v>
      </c>
      <c r="E703" s="247" t="s">
        <v>19</v>
      </c>
      <c r="F703" s="248" t="s">
        <v>199</v>
      </c>
      <c r="G703" s="246"/>
      <c r="H703" s="249">
        <v>16</v>
      </c>
      <c r="I703" s="250"/>
      <c r="J703" s="246"/>
      <c r="K703" s="246"/>
      <c r="L703" s="251"/>
      <c r="M703" s="252"/>
      <c r="N703" s="253"/>
      <c r="O703" s="253"/>
      <c r="P703" s="253"/>
      <c r="Q703" s="253"/>
      <c r="R703" s="253"/>
      <c r="S703" s="253"/>
      <c r="T703" s="254"/>
      <c r="U703" s="14"/>
      <c r="V703" s="14"/>
      <c r="W703" s="14"/>
      <c r="X703" s="14"/>
      <c r="Y703" s="14"/>
      <c r="Z703" s="14"/>
      <c r="AA703" s="14"/>
      <c r="AB703" s="14"/>
      <c r="AC703" s="14"/>
      <c r="AD703" s="14"/>
      <c r="AE703" s="14"/>
      <c r="AT703" s="255" t="s">
        <v>145</v>
      </c>
      <c r="AU703" s="255" t="s">
        <v>80</v>
      </c>
      <c r="AV703" s="14" t="s">
        <v>82</v>
      </c>
      <c r="AW703" s="14" t="s">
        <v>33</v>
      </c>
      <c r="AX703" s="14" t="s">
        <v>72</v>
      </c>
      <c r="AY703" s="255" t="s">
        <v>135</v>
      </c>
    </row>
    <row r="704" spans="1:51" s="15" customFormat="1" ht="12">
      <c r="A704" s="15"/>
      <c r="B704" s="256"/>
      <c r="C704" s="257"/>
      <c r="D704" s="236" t="s">
        <v>145</v>
      </c>
      <c r="E704" s="258" t="s">
        <v>19</v>
      </c>
      <c r="F704" s="259" t="s">
        <v>147</v>
      </c>
      <c r="G704" s="257"/>
      <c r="H704" s="260">
        <v>16</v>
      </c>
      <c r="I704" s="261"/>
      <c r="J704" s="257"/>
      <c r="K704" s="257"/>
      <c r="L704" s="262"/>
      <c r="M704" s="263"/>
      <c r="N704" s="264"/>
      <c r="O704" s="264"/>
      <c r="P704" s="264"/>
      <c r="Q704" s="264"/>
      <c r="R704" s="264"/>
      <c r="S704" s="264"/>
      <c r="T704" s="265"/>
      <c r="U704" s="15"/>
      <c r="V704" s="15"/>
      <c r="W704" s="15"/>
      <c r="X704" s="15"/>
      <c r="Y704" s="15"/>
      <c r="Z704" s="15"/>
      <c r="AA704" s="15"/>
      <c r="AB704" s="15"/>
      <c r="AC704" s="15"/>
      <c r="AD704" s="15"/>
      <c r="AE704" s="15"/>
      <c r="AT704" s="266" t="s">
        <v>145</v>
      </c>
      <c r="AU704" s="266" t="s">
        <v>80</v>
      </c>
      <c r="AV704" s="15" t="s">
        <v>143</v>
      </c>
      <c r="AW704" s="15" t="s">
        <v>33</v>
      </c>
      <c r="AX704" s="15" t="s">
        <v>80</v>
      </c>
      <c r="AY704" s="266" t="s">
        <v>135</v>
      </c>
    </row>
    <row r="705" spans="1:65" s="2" customFormat="1" ht="16.5" customHeight="1">
      <c r="A705" s="40"/>
      <c r="B705" s="41"/>
      <c r="C705" s="221" t="s">
        <v>929</v>
      </c>
      <c r="D705" s="221" t="s">
        <v>138</v>
      </c>
      <c r="E705" s="222" t="s">
        <v>930</v>
      </c>
      <c r="F705" s="223" t="s">
        <v>931</v>
      </c>
      <c r="G705" s="224" t="s">
        <v>904</v>
      </c>
      <c r="H705" s="225">
        <v>16</v>
      </c>
      <c r="I705" s="226"/>
      <c r="J705" s="227">
        <f>ROUND(I705*H705,2)</f>
        <v>0</v>
      </c>
      <c r="K705" s="223" t="s">
        <v>270</v>
      </c>
      <c r="L705" s="46"/>
      <c r="M705" s="228" t="s">
        <v>19</v>
      </c>
      <c r="N705" s="229" t="s">
        <v>43</v>
      </c>
      <c r="O705" s="86"/>
      <c r="P705" s="230">
        <f>O705*H705</f>
        <v>0</v>
      </c>
      <c r="Q705" s="230">
        <v>0</v>
      </c>
      <c r="R705" s="230">
        <f>Q705*H705</f>
        <v>0</v>
      </c>
      <c r="S705" s="230">
        <v>0</v>
      </c>
      <c r="T705" s="231">
        <f>S705*H705</f>
        <v>0</v>
      </c>
      <c r="U705" s="40"/>
      <c r="V705" s="40"/>
      <c r="W705" s="40"/>
      <c r="X705" s="40"/>
      <c r="Y705" s="40"/>
      <c r="Z705" s="40"/>
      <c r="AA705" s="40"/>
      <c r="AB705" s="40"/>
      <c r="AC705" s="40"/>
      <c r="AD705" s="40"/>
      <c r="AE705" s="40"/>
      <c r="AR705" s="232" t="s">
        <v>927</v>
      </c>
      <c r="AT705" s="232" t="s">
        <v>138</v>
      </c>
      <c r="AU705" s="232" t="s">
        <v>80</v>
      </c>
      <c r="AY705" s="19" t="s">
        <v>135</v>
      </c>
      <c r="BE705" s="233">
        <f>IF(N705="základní",J705,0)</f>
        <v>0</v>
      </c>
      <c r="BF705" s="233">
        <f>IF(N705="snížená",J705,0)</f>
        <v>0</v>
      </c>
      <c r="BG705" s="233">
        <f>IF(N705="zákl. přenesená",J705,0)</f>
        <v>0</v>
      </c>
      <c r="BH705" s="233">
        <f>IF(N705="sníž. přenesená",J705,0)</f>
        <v>0</v>
      </c>
      <c r="BI705" s="233">
        <f>IF(N705="nulová",J705,0)</f>
        <v>0</v>
      </c>
      <c r="BJ705" s="19" t="s">
        <v>80</v>
      </c>
      <c r="BK705" s="233">
        <f>ROUND(I705*H705,2)</f>
        <v>0</v>
      </c>
      <c r="BL705" s="19" t="s">
        <v>927</v>
      </c>
      <c r="BM705" s="232" t="s">
        <v>932</v>
      </c>
    </row>
    <row r="706" spans="1:51" s="13" customFormat="1" ht="12">
      <c r="A706" s="13"/>
      <c r="B706" s="234"/>
      <c r="C706" s="235"/>
      <c r="D706" s="236" t="s">
        <v>145</v>
      </c>
      <c r="E706" s="237" t="s">
        <v>19</v>
      </c>
      <c r="F706" s="238" t="s">
        <v>146</v>
      </c>
      <c r="G706" s="235"/>
      <c r="H706" s="237" t="s">
        <v>19</v>
      </c>
      <c r="I706" s="239"/>
      <c r="J706" s="235"/>
      <c r="K706" s="235"/>
      <c r="L706" s="240"/>
      <c r="M706" s="241"/>
      <c r="N706" s="242"/>
      <c r="O706" s="242"/>
      <c r="P706" s="242"/>
      <c r="Q706" s="242"/>
      <c r="R706" s="242"/>
      <c r="S706" s="242"/>
      <c r="T706" s="243"/>
      <c r="U706" s="13"/>
      <c r="V706" s="13"/>
      <c r="W706" s="13"/>
      <c r="X706" s="13"/>
      <c r="Y706" s="13"/>
      <c r="Z706" s="13"/>
      <c r="AA706" s="13"/>
      <c r="AB706" s="13"/>
      <c r="AC706" s="13"/>
      <c r="AD706" s="13"/>
      <c r="AE706" s="13"/>
      <c r="AT706" s="244" t="s">
        <v>145</v>
      </c>
      <c r="AU706" s="244" t="s">
        <v>80</v>
      </c>
      <c r="AV706" s="13" t="s">
        <v>80</v>
      </c>
      <c r="AW706" s="13" t="s">
        <v>33</v>
      </c>
      <c r="AX706" s="13" t="s">
        <v>72</v>
      </c>
      <c r="AY706" s="244" t="s">
        <v>135</v>
      </c>
    </row>
    <row r="707" spans="1:51" s="14" customFormat="1" ht="12">
      <c r="A707" s="14"/>
      <c r="B707" s="245"/>
      <c r="C707" s="246"/>
      <c r="D707" s="236" t="s">
        <v>145</v>
      </c>
      <c r="E707" s="247" t="s">
        <v>19</v>
      </c>
      <c r="F707" s="248" t="s">
        <v>199</v>
      </c>
      <c r="G707" s="246"/>
      <c r="H707" s="249">
        <v>16</v>
      </c>
      <c r="I707" s="250"/>
      <c r="J707" s="246"/>
      <c r="K707" s="246"/>
      <c r="L707" s="251"/>
      <c r="M707" s="252"/>
      <c r="N707" s="253"/>
      <c r="O707" s="253"/>
      <c r="P707" s="253"/>
      <c r="Q707" s="253"/>
      <c r="R707" s="253"/>
      <c r="S707" s="253"/>
      <c r="T707" s="254"/>
      <c r="U707" s="14"/>
      <c r="V707" s="14"/>
      <c r="W707" s="14"/>
      <c r="X707" s="14"/>
      <c r="Y707" s="14"/>
      <c r="Z707" s="14"/>
      <c r="AA707" s="14"/>
      <c r="AB707" s="14"/>
      <c r="AC707" s="14"/>
      <c r="AD707" s="14"/>
      <c r="AE707" s="14"/>
      <c r="AT707" s="255" t="s">
        <v>145</v>
      </c>
      <c r="AU707" s="255" t="s">
        <v>80</v>
      </c>
      <c r="AV707" s="14" t="s">
        <v>82</v>
      </c>
      <c r="AW707" s="14" t="s">
        <v>33</v>
      </c>
      <c r="AX707" s="14" t="s">
        <v>72</v>
      </c>
      <c r="AY707" s="255" t="s">
        <v>135</v>
      </c>
    </row>
    <row r="708" spans="1:51" s="15" customFormat="1" ht="12">
      <c r="A708" s="15"/>
      <c r="B708" s="256"/>
      <c r="C708" s="257"/>
      <c r="D708" s="236" t="s">
        <v>145</v>
      </c>
      <c r="E708" s="258" t="s">
        <v>19</v>
      </c>
      <c r="F708" s="259" t="s">
        <v>147</v>
      </c>
      <c r="G708" s="257"/>
      <c r="H708" s="260">
        <v>16</v>
      </c>
      <c r="I708" s="261"/>
      <c r="J708" s="257"/>
      <c r="K708" s="257"/>
      <c r="L708" s="262"/>
      <c r="M708" s="263"/>
      <c r="N708" s="264"/>
      <c r="O708" s="264"/>
      <c r="P708" s="264"/>
      <c r="Q708" s="264"/>
      <c r="R708" s="264"/>
      <c r="S708" s="264"/>
      <c r="T708" s="265"/>
      <c r="U708" s="15"/>
      <c r="V708" s="15"/>
      <c r="W708" s="15"/>
      <c r="X708" s="15"/>
      <c r="Y708" s="15"/>
      <c r="Z708" s="15"/>
      <c r="AA708" s="15"/>
      <c r="AB708" s="15"/>
      <c r="AC708" s="15"/>
      <c r="AD708" s="15"/>
      <c r="AE708" s="15"/>
      <c r="AT708" s="266" t="s">
        <v>145</v>
      </c>
      <c r="AU708" s="266" t="s">
        <v>80</v>
      </c>
      <c r="AV708" s="15" t="s">
        <v>143</v>
      </c>
      <c r="AW708" s="15" t="s">
        <v>33</v>
      </c>
      <c r="AX708" s="15" t="s">
        <v>80</v>
      </c>
      <c r="AY708" s="266" t="s">
        <v>135</v>
      </c>
    </row>
    <row r="709" spans="1:65" s="2" customFormat="1" ht="16.5" customHeight="1">
      <c r="A709" s="40"/>
      <c r="B709" s="41"/>
      <c r="C709" s="221" t="s">
        <v>933</v>
      </c>
      <c r="D709" s="221" t="s">
        <v>138</v>
      </c>
      <c r="E709" s="222" t="s">
        <v>934</v>
      </c>
      <c r="F709" s="223" t="s">
        <v>935</v>
      </c>
      <c r="G709" s="224" t="s">
        <v>904</v>
      </c>
      <c r="H709" s="225">
        <v>12</v>
      </c>
      <c r="I709" s="226"/>
      <c r="J709" s="227">
        <f>ROUND(I709*H709,2)</f>
        <v>0</v>
      </c>
      <c r="K709" s="223" t="s">
        <v>270</v>
      </c>
      <c r="L709" s="46"/>
      <c r="M709" s="228" t="s">
        <v>19</v>
      </c>
      <c r="N709" s="229" t="s">
        <v>43</v>
      </c>
      <c r="O709" s="86"/>
      <c r="P709" s="230">
        <f>O709*H709</f>
        <v>0</v>
      </c>
      <c r="Q709" s="230">
        <v>0</v>
      </c>
      <c r="R709" s="230">
        <f>Q709*H709</f>
        <v>0</v>
      </c>
      <c r="S709" s="230">
        <v>0</v>
      </c>
      <c r="T709" s="231">
        <f>S709*H709</f>
        <v>0</v>
      </c>
      <c r="U709" s="40"/>
      <c r="V709" s="40"/>
      <c r="W709" s="40"/>
      <c r="X709" s="40"/>
      <c r="Y709" s="40"/>
      <c r="Z709" s="40"/>
      <c r="AA709" s="40"/>
      <c r="AB709" s="40"/>
      <c r="AC709" s="40"/>
      <c r="AD709" s="40"/>
      <c r="AE709" s="40"/>
      <c r="AR709" s="232" t="s">
        <v>927</v>
      </c>
      <c r="AT709" s="232" t="s">
        <v>138</v>
      </c>
      <c r="AU709" s="232" t="s">
        <v>80</v>
      </c>
      <c r="AY709" s="19" t="s">
        <v>135</v>
      </c>
      <c r="BE709" s="233">
        <f>IF(N709="základní",J709,0)</f>
        <v>0</v>
      </c>
      <c r="BF709" s="233">
        <f>IF(N709="snížená",J709,0)</f>
        <v>0</v>
      </c>
      <c r="BG709" s="233">
        <f>IF(N709="zákl. přenesená",J709,0)</f>
        <v>0</v>
      </c>
      <c r="BH709" s="233">
        <f>IF(N709="sníž. přenesená",J709,0)</f>
        <v>0</v>
      </c>
      <c r="BI709" s="233">
        <f>IF(N709="nulová",J709,0)</f>
        <v>0</v>
      </c>
      <c r="BJ709" s="19" t="s">
        <v>80</v>
      </c>
      <c r="BK709" s="233">
        <f>ROUND(I709*H709,2)</f>
        <v>0</v>
      </c>
      <c r="BL709" s="19" t="s">
        <v>927</v>
      </c>
      <c r="BM709" s="232" t="s">
        <v>936</v>
      </c>
    </row>
    <row r="710" spans="1:51" s="13" customFormat="1" ht="12">
      <c r="A710" s="13"/>
      <c r="B710" s="234"/>
      <c r="C710" s="235"/>
      <c r="D710" s="236" t="s">
        <v>145</v>
      </c>
      <c r="E710" s="237" t="s">
        <v>19</v>
      </c>
      <c r="F710" s="238" t="s">
        <v>146</v>
      </c>
      <c r="G710" s="235"/>
      <c r="H710" s="237" t="s">
        <v>19</v>
      </c>
      <c r="I710" s="239"/>
      <c r="J710" s="235"/>
      <c r="K710" s="235"/>
      <c r="L710" s="240"/>
      <c r="M710" s="241"/>
      <c r="N710" s="242"/>
      <c r="O710" s="242"/>
      <c r="P710" s="242"/>
      <c r="Q710" s="242"/>
      <c r="R710" s="242"/>
      <c r="S710" s="242"/>
      <c r="T710" s="243"/>
      <c r="U710" s="13"/>
      <c r="V710" s="13"/>
      <c r="W710" s="13"/>
      <c r="X710" s="13"/>
      <c r="Y710" s="13"/>
      <c r="Z710" s="13"/>
      <c r="AA710" s="13"/>
      <c r="AB710" s="13"/>
      <c r="AC710" s="13"/>
      <c r="AD710" s="13"/>
      <c r="AE710" s="13"/>
      <c r="AT710" s="244" t="s">
        <v>145</v>
      </c>
      <c r="AU710" s="244" t="s">
        <v>80</v>
      </c>
      <c r="AV710" s="13" t="s">
        <v>80</v>
      </c>
      <c r="AW710" s="13" t="s">
        <v>33</v>
      </c>
      <c r="AX710" s="13" t="s">
        <v>72</v>
      </c>
      <c r="AY710" s="244" t="s">
        <v>135</v>
      </c>
    </row>
    <row r="711" spans="1:51" s="14" customFormat="1" ht="12">
      <c r="A711" s="14"/>
      <c r="B711" s="245"/>
      <c r="C711" s="246"/>
      <c r="D711" s="236" t="s">
        <v>145</v>
      </c>
      <c r="E711" s="247" t="s">
        <v>19</v>
      </c>
      <c r="F711" s="248" t="s">
        <v>214</v>
      </c>
      <c r="G711" s="246"/>
      <c r="H711" s="249">
        <v>12</v>
      </c>
      <c r="I711" s="250"/>
      <c r="J711" s="246"/>
      <c r="K711" s="246"/>
      <c r="L711" s="251"/>
      <c r="M711" s="252"/>
      <c r="N711" s="253"/>
      <c r="O711" s="253"/>
      <c r="P711" s="253"/>
      <c r="Q711" s="253"/>
      <c r="R711" s="253"/>
      <c r="S711" s="253"/>
      <c r="T711" s="254"/>
      <c r="U711" s="14"/>
      <c r="V711" s="14"/>
      <c r="W711" s="14"/>
      <c r="X711" s="14"/>
      <c r="Y711" s="14"/>
      <c r="Z711" s="14"/>
      <c r="AA711" s="14"/>
      <c r="AB711" s="14"/>
      <c r="AC711" s="14"/>
      <c r="AD711" s="14"/>
      <c r="AE711" s="14"/>
      <c r="AT711" s="255" t="s">
        <v>145</v>
      </c>
      <c r="AU711" s="255" t="s">
        <v>80</v>
      </c>
      <c r="AV711" s="14" t="s">
        <v>82</v>
      </c>
      <c r="AW711" s="14" t="s">
        <v>33</v>
      </c>
      <c r="AX711" s="14" t="s">
        <v>72</v>
      </c>
      <c r="AY711" s="255" t="s">
        <v>135</v>
      </c>
    </row>
    <row r="712" spans="1:51" s="15" customFormat="1" ht="12">
      <c r="A712" s="15"/>
      <c r="B712" s="256"/>
      <c r="C712" s="257"/>
      <c r="D712" s="236" t="s">
        <v>145</v>
      </c>
      <c r="E712" s="258" t="s">
        <v>19</v>
      </c>
      <c r="F712" s="259" t="s">
        <v>147</v>
      </c>
      <c r="G712" s="257"/>
      <c r="H712" s="260">
        <v>12</v>
      </c>
      <c r="I712" s="261"/>
      <c r="J712" s="257"/>
      <c r="K712" s="257"/>
      <c r="L712" s="262"/>
      <c r="M712" s="263"/>
      <c r="N712" s="264"/>
      <c r="O712" s="264"/>
      <c r="P712" s="264"/>
      <c r="Q712" s="264"/>
      <c r="R712" s="264"/>
      <c r="S712" s="264"/>
      <c r="T712" s="265"/>
      <c r="U712" s="15"/>
      <c r="V712" s="15"/>
      <c r="W712" s="15"/>
      <c r="X712" s="15"/>
      <c r="Y712" s="15"/>
      <c r="Z712" s="15"/>
      <c r="AA712" s="15"/>
      <c r="AB712" s="15"/>
      <c r="AC712" s="15"/>
      <c r="AD712" s="15"/>
      <c r="AE712" s="15"/>
      <c r="AT712" s="266" t="s">
        <v>145</v>
      </c>
      <c r="AU712" s="266" t="s">
        <v>80</v>
      </c>
      <c r="AV712" s="15" t="s">
        <v>143</v>
      </c>
      <c r="AW712" s="15" t="s">
        <v>33</v>
      </c>
      <c r="AX712" s="15" t="s">
        <v>80</v>
      </c>
      <c r="AY712" s="266" t="s">
        <v>135</v>
      </c>
    </row>
    <row r="713" spans="1:65" s="2" customFormat="1" ht="16.5" customHeight="1">
      <c r="A713" s="40"/>
      <c r="B713" s="41"/>
      <c r="C713" s="221" t="s">
        <v>937</v>
      </c>
      <c r="D713" s="221" t="s">
        <v>138</v>
      </c>
      <c r="E713" s="222" t="s">
        <v>938</v>
      </c>
      <c r="F713" s="223" t="s">
        <v>939</v>
      </c>
      <c r="G713" s="224" t="s">
        <v>904</v>
      </c>
      <c r="H713" s="225">
        <v>30</v>
      </c>
      <c r="I713" s="226"/>
      <c r="J713" s="227">
        <f>ROUND(I713*H713,2)</f>
        <v>0</v>
      </c>
      <c r="K713" s="223" t="s">
        <v>270</v>
      </c>
      <c r="L713" s="46"/>
      <c r="M713" s="228" t="s">
        <v>19</v>
      </c>
      <c r="N713" s="229" t="s">
        <v>43</v>
      </c>
      <c r="O713" s="86"/>
      <c r="P713" s="230">
        <f>O713*H713</f>
        <v>0</v>
      </c>
      <c r="Q713" s="230">
        <v>0</v>
      </c>
      <c r="R713" s="230">
        <f>Q713*H713</f>
        <v>0</v>
      </c>
      <c r="S713" s="230">
        <v>0</v>
      </c>
      <c r="T713" s="231">
        <f>S713*H713</f>
        <v>0</v>
      </c>
      <c r="U713" s="40"/>
      <c r="V713" s="40"/>
      <c r="W713" s="40"/>
      <c r="X713" s="40"/>
      <c r="Y713" s="40"/>
      <c r="Z713" s="40"/>
      <c r="AA713" s="40"/>
      <c r="AB713" s="40"/>
      <c r="AC713" s="40"/>
      <c r="AD713" s="40"/>
      <c r="AE713" s="40"/>
      <c r="AR713" s="232" t="s">
        <v>927</v>
      </c>
      <c r="AT713" s="232" t="s">
        <v>138</v>
      </c>
      <c r="AU713" s="232" t="s">
        <v>80</v>
      </c>
      <c r="AY713" s="19" t="s">
        <v>135</v>
      </c>
      <c r="BE713" s="233">
        <f>IF(N713="základní",J713,0)</f>
        <v>0</v>
      </c>
      <c r="BF713" s="233">
        <f>IF(N713="snížená",J713,0)</f>
        <v>0</v>
      </c>
      <c r="BG713" s="233">
        <f>IF(N713="zákl. přenesená",J713,0)</f>
        <v>0</v>
      </c>
      <c r="BH713" s="233">
        <f>IF(N713="sníž. přenesená",J713,0)</f>
        <v>0</v>
      </c>
      <c r="BI713" s="233">
        <f>IF(N713="nulová",J713,0)</f>
        <v>0</v>
      </c>
      <c r="BJ713" s="19" t="s">
        <v>80</v>
      </c>
      <c r="BK713" s="233">
        <f>ROUND(I713*H713,2)</f>
        <v>0</v>
      </c>
      <c r="BL713" s="19" t="s">
        <v>927</v>
      </c>
      <c r="BM713" s="232" t="s">
        <v>940</v>
      </c>
    </row>
    <row r="714" spans="1:51" s="13" customFormat="1" ht="12">
      <c r="A714" s="13"/>
      <c r="B714" s="234"/>
      <c r="C714" s="235"/>
      <c r="D714" s="236" t="s">
        <v>145</v>
      </c>
      <c r="E714" s="237" t="s">
        <v>19</v>
      </c>
      <c r="F714" s="238" t="s">
        <v>146</v>
      </c>
      <c r="G714" s="235"/>
      <c r="H714" s="237" t="s">
        <v>19</v>
      </c>
      <c r="I714" s="239"/>
      <c r="J714" s="235"/>
      <c r="K714" s="235"/>
      <c r="L714" s="240"/>
      <c r="M714" s="241"/>
      <c r="N714" s="242"/>
      <c r="O714" s="242"/>
      <c r="P714" s="242"/>
      <c r="Q714" s="242"/>
      <c r="R714" s="242"/>
      <c r="S714" s="242"/>
      <c r="T714" s="243"/>
      <c r="U714" s="13"/>
      <c r="V714" s="13"/>
      <c r="W714" s="13"/>
      <c r="X714" s="13"/>
      <c r="Y714" s="13"/>
      <c r="Z714" s="13"/>
      <c r="AA714" s="13"/>
      <c r="AB714" s="13"/>
      <c r="AC714" s="13"/>
      <c r="AD714" s="13"/>
      <c r="AE714" s="13"/>
      <c r="AT714" s="244" t="s">
        <v>145</v>
      </c>
      <c r="AU714" s="244" t="s">
        <v>80</v>
      </c>
      <c r="AV714" s="13" t="s">
        <v>80</v>
      </c>
      <c r="AW714" s="13" t="s">
        <v>33</v>
      </c>
      <c r="AX714" s="13" t="s">
        <v>72</v>
      </c>
      <c r="AY714" s="244" t="s">
        <v>135</v>
      </c>
    </row>
    <row r="715" spans="1:51" s="14" customFormat="1" ht="12">
      <c r="A715" s="14"/>
      <c r="B715" s="245"/>
      <c r="C715" s="246"/>
      <c r="D715" s="236" t="s">
        <v>145</v>
      </c>
      <c r="E715" s="247" t="s">
        <v>19</v>
      </c>
      <c r="F715" s="248" t="s">
        <v>300</v>
      </c>
      <c r="G715" s="246"/>
      <c r="H715" s="249">
        <v>30</v>
      </c>
      <c r="I715" s="250"/>
      <c r="J715" s="246"/>
      <c r="K715" s="246"/>
      <c r="L715" s="251"/>
      <c r="M715" s="252"/>
      <c r="N715" s="253"/>
      <c r="O715" s="253"/>
      <c r="P715" s="253"/>
      <c r="Q715" s="253"/>
      <c r="R715" s="253"/>
      <c r="S715" s="253"/>
      <c r="T715" s="254"/>
      <c r="U715" s="14"/>
      <c r="V715" s="14"/>
      <c r="W715" s="14"/>
      <c r="X715" s="14"/>
      <c r="Y715" s="14"/>
      <c r="Z715" s="14"/>
      <c r="AA715" s="14"/>
      <c r="AB715" s="14"/>
      <c r="AC715" s="14"/>
      <c r="AD715" s="14"/>
      <c r="AE715" s="14"/>
      <c r="AT715" s="255" t="s">
        <v>145</v>
      </c>
      <c r="AU715" s="255" t="s">
        <v>80</v>
      </c>
      <c r="AV715" s="14" t="s">
        <v>82</v>
      </c>
      <c r="AW715" s="14" t="s">
        <v>33</v>
      </c>
      <c r="AX715" s="14" t="s">
        <v>72</v>
      </c>
      <c r="AY715" s="255" t="s">
        <v>135</v>
      </c>
    </row>
    <row r="716" spans="1:51" s="15" customFormat="1" ht="12">
      <c r="A716" s="15"/>
      <c r="B716" s="256"/>
      <c r="C716" s="257"/>
      <c r="D716" s="236" t="s">
        <v>145</v>
      </c>
      <c r="E716" s="258" t="s">
        <v>19</v>
      </c>
      <c r="F716" s="259" t="s">
        <v>147</v>
      </c>
      <c r="G716" s="257"/>
      <c r="H716" s="260">
        <v>30</v>
      </c>
      <c r="I716" s="261"/>
      <c r="J716" s="257"/>
      <c r="K716" s="257"/>
      <c r="L716" s="262"/>
      <c r="M716" s="263"/>
      <c r="N716" s="264"/>
      <c r="O716" s="264"/>
      <c r="P716" s="264"/>
      <c r="Q716" s="264"/>
      <c r="R716" s="264"/>
      <c r="S716" s="264"/>
      <c r="T716" s="265"/>
      <c r="U716" s="15"/>
      <c r="V716" s="15"/>
      <c r="W716" s="15"/>
      <c r="X716" s="15"/>
      <c r="Y716" s="15"/>
      <c r="Z716" s="15"/>
      <c r="AA716" s="15"/>
      <c r="AB716" s="15"/>
      <c r="AC716" s="15"/>
      <c r="AD716" s="15"/>
      <c r="AE716" s="15"/>
      <c r="AT716" s="266" t="s">
        <v>145</v>
      </c>
      <c r="AU716" s="266" t="s">
        <v>80</v>
      </c>
      <c r="AV716" s="15" t="s">
        <v>143</v>
      </c>
      <c r="AW716" s="15" t="s">
        <v>33</v>
      </c>
      <c r="AX716" s="15" t="s">
        <v>80</v>
      </c>
      <c r="AY716" s="266" t="s">
        <v>135</v>
      </c>
    </row>
    <row r="717" spans="1:65" s="2" customFormat="1" ht="16.5" customHeight="1">
      <c r="A717" s="40"/>
      <c r="B717" s="41"/>
      <c r="C717" s="221" t="s">
        <v>941</v>
      </c>
      <c r="D717" s="221" t="s">
        <v>138</v>
      </c>
      <c r="E717" s="222" t="s">
        <v>942</v>
      </c>
      <c r="F717" s="223" t="s">
        <v>943</v>
      </c>
      <c r="G717" s="224" t="s">
        <v>904</v>
      </c>
      <c r="H717" s="225">
        <v>32</v>
      </c>
      <c r="I717" s="226"/>
      <c r="J717" s="227">
        <f>ROUND(I717*H717,2)</f>
        <v>0</v>
      </c>
      <c r="K717" s="223" t="s">
        <v>270</v>
      </c>
      <c r="L717" s="46"/>
      <c r="M717" s="228" t="s">
        <v>19</v>
      </c>
      <c r="N717" s="229" t="s">
        <v>43</v>
      </c>
      <c r="O717" s="86"/>
      <c r="P717" s="230">
        <f>O717*H717</f>
        <v>0</v>
      </c>
      <c r="Q717" s="230">
        <v>0</v>
      </c>
      <c r="R717" s="230">
        <f>Q717*H717</f>
        <v>0</v>
      </c>
      <c r="S717" s="230">
        <v>0</v>
      </c>
      <c r="T717" s="231">
        <f>S717*H717</f>
        <v>0</v>
      </c>
      <c r="U717" s="40"/>
      <c r="V717" s="40"/>
      <c r="W717" s="40"/>
      <c r="X717" s="40"/>
      <c r="Y717" s="40"/>
      <c r="Z717" s="40"/>
      <c r="AA717" s="40"/>
      <c r="AB717" s="40"/>
      <c r="AC717" s="40"/>
      <c r="AD717" s="40"/>
      <c r="AE717" s="40"/>
      <c r="AR717" s="232" t="s">
        <v>927</v>
      </c>
      <c r="AT717" s="232" t="s">
        <v>138</v>
      </c>
      <c r="AU717" s="232" t="s">
        <v>80</v>
      </c>
      <c r="AY717" s="19" t="s">
        <v>135</v>
      </c>
      <c r="BE717" s="233">
        <f>IF(N717="základní",J717,0)</f>
        <v>0</v>
      </c>
      <c r="BF717" s="233">
        <f>IF(N717="snížená",J717,0)</f>
        <v>0</v>
      </c>
      <c r="BG717" s="233">
        <f>IF(N717="zákl. přenesená",J717,0)</f>
        <v>0</v>
      </c>
      <c r="BH717" s="233">
        <f>IF(N717="sníž. přenesená",J717,0)</f>
        <v>0</v>
      </c>
      <c r="BI717" s="233">
        <f>IF(N717="nulová",J717,0)</f>
        <v>0</v>
      </c>
      <c r="BJ717" s="19" t="s">
        <v>80</v>
      </c>
      <c r="BK717" s="233">
        <f>ROUND(I717*H717,2)</f>
        <v>0</v>
      </c>
      <c r="BL717" s="19" t="s">
        <v>927</v>
      </c>
      <c r="BM717" s="232" t="s">
        <v>944</v>
      </c>
    </row>
    <row r="718" spans="1:51" s="13" customFormat="1" ht="12">
      <c r="A718" s="13"/>
      <c r="B718" s="234"/>
      <c r="C718" s="235"/>
      <c r="D718" s="236" t="s">
        <v>145</v>
      </c>
      <c r="E718" s="237" t="s">
        <v>19</v>
      </c>
      <c r="F718" s="238" t="s">
        <v>146</v>
      </c>
      <c r="G718" s="235"/>
      <c r="H718" s="237" t="s">
        <v>19</v>
      </c>
      <c r="I718" s="239"/>
      <c r="J718" s="235"/>
      <c r="K718" s="235"/>
      <c r="L718" s="240"/>
      <c r="M718" s="241"/>
      <c r="N718" s="242"/>
      <c r="O718" s="242"/>
      <c r="P718" s="242"/>
      <c r="Q718" s="242"/>
      <c r="R718" s="242"/>
      <c r="S718" s="242"/>
      <c r="T718" s="243"/>
      <c r="U718" s="13"/>
      <c r="V718" s="13"/>
      <c r="W718" s="13"/>
      <c r="X718" s="13"/>
      <c r="Y718" s="13"/>
      <c r="Z718" s="13"/>
      <c r="AA718" s="13"/>
      <c r="AB718" s="13"/>
      <c r="AC718" s="13"/>
      <c r="AD718" s="13"/>
      <c r="AE718" s="13"/>
      <c r="AT718" s="244" t="s">
        <v>145</v>
      </c>
      <c r="AU718" s="244" t="s">
        <v>80</v>
      </c>
      <c r="AV718" s="13" t="s">
        <v>80</v>
      </c>
      <c r="AW718" s="13" t="s">
        <v>33</v>
      </c>
      <c r="AX718" s="13" t="s">
        <v>72</v>
      </c>
      <c r="AY718" s="244" t="s">
        <v>135</v>
      </c>
    </row>
    <row r="719" spans="1:51" s="14" customFormat="1" ht="12">
      <c r="A719" s="14"/>
      <c r="B719" s="245"/>
      <c r="C719" s="246"/>
      <c r="D719" s="236" t="s">
        <v>145</v>
      </c>
      <c r="E719" s="247" t="s">
        <v>19</v>
      </c>
      <c r="F719" s="248" t="s">
        <v>206</v>
      </c>
      <c r="G719" s="246"/>
      <c r="H719" s="249">
        <v>32</v>
      </c>
      <c r="I719" s="250"/>
      <c r="J719" s="246"/>
      <c r="K719" s="246"/>
      <c r="L719" s="251"/>
      <c r="M719" s="252"/>
      <c r="N719" s="253"/>
      <c r="O719" s="253"/>
      <c r="P719" s="253"/>
      <c r="Q719" s="253"/>
      <c r="R719" s="253"/>
      <c r="S719" s="253"/>
      <c r="T719" s="254"/>
      <c r="U719" s="14"/>
      <c r="V719" s="14"/>
      <c r="W719" s="14"/>
      <c r="X719" s="14"/>
      <c r="Y719" s="14"/>
      <c r="Z719" s="14"/>
      <c r="AA719" s="14"/>
      <c r="AB719" s="14"/>
      <c r="AC719" s="14"/>
      <c r="AD719" s="14"/>
      <c r="AE719" s="14"/>
      <c r="AT719" s="255" t="s">
        <v>145</v>
      </c>
      <c r="AU719" s="255" t="s">
        <v>80</v>
      </c>
      <c r="AV719" s="14" t="s">
        <v>82</v>
      </c>
      <c r="AW719" s="14" t="s">
        <v>33</v>
      </c>
      <c r="AX719" s="14" t="s">
        <v>72</v>
      </c>
      <c r="AY719" s="255" t="s">
        <v>135</v>
      </c>
    </row>
    <row r="720" spans="1:51" s="15" customFormat="1" ht="12">
      <c r="A720" s="15"/>
      <c r="B720" s="256"/>
      <c r="C720" s="257"/>
      <c r="D720" s="236" t="s">
        <v>145</v>
      </c>
      <c r="E720" s="258" t="s">
        <v>19</v>
      </c>
      <c r="F720" s="259" t="s">
        <v>147</v>
      </c>
      <c r="G720" s="257"/>
      <c r="H720" s="260">
        <v>32</v>
      </c>
      <c r="I720" s="261"/>
      <c r="J720" s="257"/>
      <c r="K720" s="257"/>
      <c r="L720" s="262"/>
      <c r="M720" s="263"/>
      <c r="N720" s="264"/>
      <c r="O720" s="264"/>
      <c r="P720" s="264"/>
      <c r="Q720" s="264"/>
      <c r="R720" s="264"/>
      <c r="S720" s="264"/>
      <c r="T720" s="265"/>
      <c r="U720" s="15"/>
      <c r="V720" s="15"/>
      <c r="W720" s="15"/>
      <c r="X720" s="15"/>
      <c r="Y720" s="15"/>
      <c r="Z720" s="15"/>
      <c r="AA720" s="15"/>
      <c r="AB720" s="15"/>
      <c r="AC720" s="15"/>
      <c r="AD720" s="15"/>
      <c r="AE720" s="15"/>
      <c r="AT720" s="266" t="s">
        <v>145</v>
      </c>
      <c r="AU720" s="266" t="s">
        <v>80</v>
      </c>
      <c r="AV720" s="15" t="s">
        <v>143</v>
      </c>
      <c r="AW720" s="15" t="s">
        <v>33</v>
      </c>
      <c r="AX720" s="15" t="s">
        <v>80</v>
      </c>
      <c r="AY720" s="266" t="s">
        <v>135</v>
      </c>
    </row>
    <row r="721" spans="1:65" s="2" customFormat="1" ht="16.5" customHeight="1">
      <c r="A721" s="40"/>
      <c r="B721" s="41"/>
      <c r="C721" s="221" t="s">
        <v>945</v>
      </c>
      <c r="D721" s="221" t="s">
        <v>138</v>
      </c>
      <c r="E721" s="222" t="s">
        <v>946</v>
      </c>
      <c r="F721" s="223" t="s">
        <v>947</v>
      </c>
      <c r="G721" s="224" t="s">
        <v>904</v>
      </c>
      <c r="H721" s="225">
        <v>32</v>
      </c>
      <c r="I721" s="226"/>
      <c r="J721" s="227">
        <f>ROUND(I721*H721,2)</f>
        <v>0</v>
      </c>
      <c r="K721" s="223" t="s">
        <v>270</v>
      </c>
      <c r="L721" s="46"/>
      <c r="M721" s="228" t="s">
        <v>19</v>
      </c>
      <c r="N721" s="229" t="s">
        <v>43</v>
      </c>
      <c r="O721" s="86"/>
      <c r="P721" s="230">
        <f>O721*H721</f>
        <v>0</v>
      </c>
      <c r="Q721" s="230">
        <v>0</v>
      </c>
      <c r="R721" s="230">
        <f>Q721*H721</f>
        <v>0</v>
      </c>
      <c r="S721" s="230">
        <v>0</v>
      </c>
      <c r="T721" s="231">
        <f>S721*H721</f>
        <v>0</v>
      </c>
      <c r="U721" s="40"/>
      <c r="V721" s="40"/>
      <c r="W721" s="40"/>
      <c r="X721" s="40"/>
      <c r="Y721" s="40"/>
      <c r="Z721" s="40"/>
      <c r="AA721" s="40"/>
      <c r="AB721" s="40"/>
      <c r="AC721" s="40"/>
      <c r="AD721" s="40"/>
      <c r="AE721" s="40"/>
      <c r="AR721" s="232" t="s">
        <v>927</v>
      </c>
      <c r="AT721" s="232" t="s">
        <v>138</v>
      </c>
      <c r="AU721" s="232" t="s">
        <v>80</v>
      </c>
      <c r="AY721" s="19" t="s">
        <v>135</v>
      </c>
      <c r="BE721" s="233">
        <f>IF(N721="základní",J721,0)</f>
        <v>0</v>
      </c>
      <c r="BF721" s="233">
        <f>IF(N721="snížená",J721,0)</f>
        <v>0</v>
      </c>
      <c r="BG721" s="233">
        <f>IF(N721="zákl. přenesená",J721,0)</f>
        <v>0</v>
      </c>
      <c r="BH721" s="233">
        <f>IF(N721="sníž. přenesená",J721,0)</f>
        <v>0</v>
      </c>
      <c r="BI721" s="233">
        <f>IF(N721="nulová",J721,0)</f>
        <v>0</v>
      </c>
      <c r="BJ721" s="19" t="s">
        <v>80</v>
      </c>
      <c r="BK721" s="233">
        <f>ROUND(I721*H721,2)</f>
        <v>0</v>
      </c>
      <c r="BL721" s="19" t="s">
        <v>927</v>
      </c>
      <c r="BM721" s="232" t="s">
        <v>948</v>
      </c>
    </row>
    <row r="722" spans="1:51" s="13" customFormat="1" ht="12">
      <c r="A722" s="13"/>
      <c r="B722" s="234"/>
      <c r="C722" s="235"/>
      <c r="D722" s="236" t="s">
        <v>145</v>
      </c>
      <c r="E722" s="237" t="s">
        <v>19</v>
      </c>
      <c r="F722" s="238" t="s">
        <v>146</v>
      </c>
      <c r="G722" s="235"/>
      <c r="H722" s="237" t="s">
        <v>19</v>
      </c>
      <c r="I722" s="239"/>
      <c r="J722" s="235"/>
      <c r="K722" s="235"/>
      <c r="L722" s="240"/>
      <c r="M722" s="241"/>
      <c r="N722" s="242"/>
      <c r="O722" s="242"/>
      <c r="P722" s="242"/>
      <c r="Q722" s="242"/>
      <c r="R722" s="242"/>
      <c r="S722" s="242"/>
      <c r="T722" s="243"/>
      <c r="U722" s="13"/>
      <c r="V722" s="13"/>
      <c r="W722" s="13"/>
      <c r="X722" s="13"/>
      <c r="Y722" s="13"/>
      <c r="Z722" s="13"/>
      <c r="AA722" s="13"/>
      <c r="AB722" s="13"/>
      <c r="AC722" s="13"/>
      <c r="AD722" s="13"/>
      <c r="AE722" s="13"/>
      <c r="AT722" s="244" t="s">
        <v>145</v>
      </c>
      <c r="AU722" s="244" t="s">
        <v>80</v>
      </c>
      <c r="AV722" s="13" t="s">
        <v>80</v>
      </c>
      <c r="AW722" s="13" t="s">
        <v>33</v>
      </c>
      <c r="AX722" s="13" t="s">
        <v>72</v>
      </c>
      <c r="AY722" s="244" t="s">
        <v>135</v>
      </c>
    </row>
    <row r="723" spans="1:51" s="14" customFormat="1" ht="12">
      <c r="A723" s="14"/>
      <c r="B723" s="245"/>
      <c r="C723" s="246"/>
      <c r="D723" s="236" t="s">
        <v>145</v>
      </c>
      <c r="E723" s="247" t="s">
        <v>19</v>
      </c>
      <c r="F723" s="248" t="s">
        <v>949</v>
      </c>
      <c r="G723" s="246"/>
      <c r="H723" s="249">
        <v>32</v>
      </c>
      <c r="I723" s="250"/>
      <c r="J723" s="246"/>
      <c r="K723" s="246"/>
      <c r="L723" s="251"/>
      <c r="M723" s="252"/>
      <c r="N723" s="253"/>
      <c r="O723" s="253"/>
      <c r="P723" s="253"/>
      <c r="Q723" s="253"/>
      <c r="R723" s="253"/>
      <c r="S723" s="253"/>
      <c r="T723" s="254"/>
      <c r="U723" s="14"/>
      <c r="V723" s="14"/>
      <c r="W723" s="14"/>
      <c r="X723" s="14"/>
      <c r="Y723" s="14"/>
      <c r="Z723" s="14"/>
      <c r="AA723" s="14"/>
      <c r="AB723" s="14"/>
      <c r="AC723" s="14"/>
      <c r="AD723" s="14"/>
      <c r="AE723" s="14"/>
      <c r="AT723" s="255" t="s">
        <v>145</v>
      </c>
      <c r="AU723" s="255" t="s">
        <v>80</v>
      </c>
      <c r="AV723" s="14" t="s">
        <v>82</v>
      </c>
      <c r="AW723" s="14" t="s">
        <v>33</v>
      </c>
      <c r="AX723" s="14" t="s">
        <v>72</v>
      </c>
      <c r="AY723" s="255" t="s">
        <v>135</v>
      </c>
    </row>
    <row r="724" spans="1:51" s="15" customFormat="1" ht="12">
      <c r="A724" s="15"/>
      <c r="B724" s="256"/>
      <c r="C724" s="257"/>
      <c r="D724" s="236" t="s">
        <v>145</v>
      </c>
      <c r="E724" s="258" t="s">
        <v>19</v>
      </c>
      <c r="F724" s="259" t="s">
        <v>147</v>
      </c>
      <c r="G724" s="257"/>
      <c r="H724" s="260">
        <v>32</v>
      </c>
      <c r="I724" s="261"/>
      <c r="J724" s="257"/>
      <c r="K724" s="257"/>
      <c r="L724" s="262"/>
      <c r="M724" s="263"/>
      <c r="N724" s="264"/>
      <c r="O724" s="264"/>
      <c r="P724" s="264"/>
      <c r="Q724" s="264"/>
      <c r="R724" s="264"/>
      <c r="S724" s="264"/>
      <c r="T724" s="265"/>
      <c r="U724" s="15"/>
      <c r="V724" s="15"/>
      <c r="W724" s="15"/>
      <c r="X724" s="15"/>
      <c r="Y724" s="15"/>
      <c r="Z724" s="15"/>
      <c r="AA724" s="15"/>
      <c r="AB724" s="15"/>
      <c r="AC724" s="15"/>
      <c r="AD724" s="15"/>
      <c r="AE724" s="15"/>
      <c r="AT724" s="266" t="s">
        <v>145</v>
      </c>
      <c r="AU724" s="266" t="s">
        <v>80</v>
      </c>
      <c r="AV724" s="15" t="s">
        <v>143</v>
      </c>
      <c r="AW724" s="15" t="s">
        <v>33</v>
      </c>
      <c r="AX724" s="15" t="s">
        <v>80</v>
      </c>
      <c r="AY724" s="266" t="s">
        <v>135</v>
      </c>
    </row>
    <row r="725" spans="1:65" s="2" customFormat="1" ht="16.5" customHeight="1">
      <c r="A725" s="40"/>
      <c r="B725" s="41"/>
      <c r="C725" s="221" t="s">
        <v>950</v>
      </c>
      <c r="D725" s="221" t="s">
        <v>138</v>
      </c>
      <c r="E725" s="222" t="s">
        <v>951</v>
      </c>
      <c r="F725" s="223" t="s">
        <v>952</v>
      </c>
      <c r="G725" s="224" t="s">
        <v>141</v>
      </c>
      <c r="H725" s="225">
        <v>1</v>
      </c>
      <c r="I725" s="226"/>
      <c r="J725" s="227">
        <f>ROUND(I725*H725,2)</f>
        <v>0</v>
      </c>
      <c r="K725" s="223" t="s">
        <v>270</v>
      </c>
      <c r="L725" s="46"/>
      <c r="M725" s="228" t="s">
        <v>19</v>
      </c>
      <c r="N725" s="229" t="s">
        <v>43</v>
      </c>
      <c r="O725" s="86"/>
      <c r="P725" s="230">
        <f>O725*H725</f>
        <v>0</v>
      </c>
      <c r="Q725" s="230">
        <v>0</v>
      </c>
      <c r="R725" s="230">
        <f>Q725*H725</f>
        <v>0</v>
      </c>
      <c r="S725" s="230">
        <v>0</v>
      </c>
      <c r="T725" s="231">
        <f>S725*H725</f>
        <v>0</v>
      </c>
      <c r="U725" s="40"/>
      <c r="V725" s="40"/>
      <c r="W725" s="40"/>
      <c r="X725" s="40"/>
      <c r="Y725" s="40"/>
      <c r="Z725" s="40"/>
      <c r="AA725" s="40"/>
      <c r="AB725" s="40"/>
      <c r="AC725" s="40"/>
      <c r="AD725" s="40"/>
      <c r="AE725" s="40"/>
      <c r="AR725" s="232" t="s">
        <v>927</v>
      </c>
      <c r="AT725" s="232" t="s">
        <v>138</v>
      </c>
      <c r="AU725" s="232" t="s">
        <v>80</v>
      </c>
      <c r="AY725" s="19" t="s">
        <v>135</v>
      </c>
      <c r="BE725" s="233">
        <f>IF(N725="základní",J725,0)</f>
        <v>0</v>
      </c>
      <c r="BF725" s="233">
        <f>IF(N725="snížená",J725,0)</f>
        <v>0</v>
      </c>
      <c r="BG725" s="233">
        <f>IF(N725="zákl. přenesená",J725,0)</f>
        <v>0</v>
      </c>
      <c r="BH725" s="233">
        <f>IF(N725="sníž. přenesená",J725,0)</f>
        <v>0</v>
      </c>
      <c r="BI725" s="233">
        <f>IF(N725="nulová",J725,0)</f>
        <v>0</v>
      </c>
      <c r="BJ725" s="19" t="s">
        <v>80</v>
      </c>
      <c r="BK725" s="233">
        <f>ROUND(I725*H725,2)</f>
        <v>0</v>
      </c>
      <c r="BL725" s="19" t="s">
        <v>927</v>
      </c>
      <c r="BM725" s="232" t="s">
        <v>953</v>
      </c>
    </row>
    <row r="726" spans="1:51" s="13" customFormat="1" ht="12">
      <c r="A726" s="13"/>
      <c r="B726" s="234"/>
      <c r="C726" s="235"/>
      <c r="D726" s="236" t="s">
        <v>145</v>
      </c>
      <c r="E726" s="237" t="s">
        <v>19</v>
      </c>
      <c r="F726" s="238" t="s">
        <v>146</v>
      </c>
      <c r="G726" s="235"/>
      <c r="H726" s="237" t="s">
        <v>19</v>
      </c>
      <c r="I726" s="239"/>
      <c r="J726" s="235"/>
      <c r="K726" s="235"/>
      <c r="L726" s="240"/>
      <c r="M726" s="241"/>
      <c r="N726" s="242"/>
      <c r="O726" s="242"/>
      <c r="P726" s="242"/>
      <c r="Q726" s="242"/>
      <c r="R726" s="242"/>
      <c r="S726" s="242"/>
      <c r="T726" s="243"/>
      <c r="U726" s="13"/>
      <c r="V726" s="13"/>
      <c r="W726" s="13"/>
      <c r="X726" s="13"/>
      <c r="Y726" s="13"/>
      <c r="Z726" s="13"/>
      <c r="AA726" s="13"/>
      <c r="AB726" s="13"/>
      <c r="AC726" s="13"/>
      <c r="AD726" s="13"/>
      <c r="AE726" s="13"/>
      <c r="AT726" s="244" t="s">
        <v>145</v>
      </c>
      <c r="AU726" s="244" t="s">
        <v>80</v>
      </c>
      <c r="AV726" s="13" t="s">
        <v>80</v>
      </c>
      <c r="AW726" s="13" t="s">
        <v>33</v>
      </c>
      <c r="AX726" s="13" t="s">
        <v>72</v>
      </c>
      <c r="AY726" s="244" t="s">
        <v>135</v>
      </c>
    </row>
    <row r="727" spans="1:51" s="14" customFormat="1" ht="12">
      <c r="A727" s="14"/>
      <c r="B727" s="245"/>
      <c r="C727" s="246"/>
      <c r="D727" s="236" t="s">
        <v>145</v>
      </c>
      <c r="E727" s="247" t="s">
        <v>19</v>
      </c>
      <c r="F727" s="248" t="s">
        <v>80</v>
      </c>
      <c r="G727" s="246"/>
      <c r="H727" s="249">
        <v>1</v>
      </c>
      <c r="I727" s="250"/>
      <c r="J727" s="246"/>
      <c r="K727" s="246"/>
      <c r="L727" s="251"/>
      <c r="M727" s="252"/>
      <c r="N727" s="253"/>
      <c r="O727" s="253"/>
      <c r="P727" s="253"/>
      <c r="Q727" s="253"/>
      <c r="R727" s="253"/>
      <c r="S727" s="253"/>
      <c r="T727" s="254"/>
      <c r="U727" s="14"/>
      <c r="V727" s="14"/>
      <c r="W727" s="14"/>
      <c r="X727" s="14"/>
      <c r="Y727" s="14"/>
      <c r="Z727" s="14"/>
      <c r="AA727" s="14"/>
      <c r="AB727" s="14"/>
      <c r="AC727" s="14"/>
      <c r="AD727" s="14"/>
      <c r="AE727" s="14"/>
      <c r="AT727" s="255" t="s">
        <v>145</v>
      </c>
      <c r="AU727" s="255" t="s">
        <v>80</v>
      </c>
      <c r="AV727" s="14" t="s">
        <v>82</v>
      </c>
      <c r="AW727" s="14" t="s">
        <v>33</v>
      </c>
      <c r="AX727" s="14" t="s">
        <v>72</v>
      </c>
      <c r="AY727" s="255" t="s">
        <v>135</v>
      </c>
    </row>
    <row r="728" spans="1:51" s="15" customFormat="1" ht="12">
      <c r="A728" s="15"/>
      <c r="B728" s="256"/>
      <c r="C728" s="257"/>
      <c r="D728" s="236" t="s">
        <v>145</v>
      </c>
      <c r="E728" s="258" t="s">
        <v>19</v>
      </c>
      <c r="F728" s="259" t="s">
        <v>147</v>
      </c>
      <c r="G728" s="257"/>
      <c r="H728" s="260">
        <v>1</v>
      </c>
      <c r="I728" s="261"/>
      <c r="J728" s="257"/>
      <c r="K728" s="257"/>
      <c r="L728" s="262"/>
      <c r="M728" s="263"/>
      <c r="N728" s="264"/>
      <c r="O728" s="264"/>
      <c r="P728" s="264"/>
      <c r="Q728" s="264"/>
      <c r="R728" s="264"/>
      <c r="S728" s="264"/>
      <c r="T728" s="265"/>
      <c r="U728" s="15"/>
      <c r="V728" s="15"/>
      <c r="W728" s="15"/>
      <c r="X728" s="15"/>
      <c r="Y728" s="15"/>
      <c r="Z728" s="15"/>
      <c r="AA728" s="15"/>
      <c r="AB728" s="15"/>
      <c r="AC728" s="15"/>
      <c r="AD728" s="15"/>
      <c r="AE728" s="15"/>
      <c r="AT728" s="266" t="s">
        <v>145</v>
      </c>
      <c r="AU728" s="266" t="s">
        <v>80</v>
      </c>
      <c r="AV728" s="15" t="s">
        <v>143</v>
      </c>
      <c r="AW728" s="15" t="s">
        <v>33</v>
      </c>
      <c r="AX728" s="15" t="s">
        <v>80</v>
      </c>
      <c r="AY728" s="266" t="s">
        <v>135</v>
      </c>
    </row>
    <row r="729" spans="1:65" s="2" customFormat="1" ht="16.5" customHeight="1">
      <c r="A729" s="40"/>
      <c r="B729" s="41"/>
      <c r="C729" s="221" t="s">
        <v>954</v>
      </c>
      <c r="D729" s="221" t="s">
        <v>138</v>
      </c>
      <c r="E729" s="222" t="s">
        <v>955</v>
      </c>
      <c r="F729" s="223" t="s">
        <v>956</v>
      </c>
      <c r="G729" s="224" t="s">
        <v>141</v>
      </c>
      <c r="H729" s="225">
        <v>1</v>
      </c>
      <c r="I729" s="226"/>
      <c r="J729" s="227">
        <f>ROUND(I729*H729,2)</f>
        <v>0</v>
      </c>
      <c r="K729" s="223" t="s">
        <v>270</v>
      </c>
      <c r="L729" s="46"/>
      <c r="M729" s="228" t="s">
        <v>19</v>
      </c>
      <c r="N729" s="229" t="s">
        <v>43</v>
      </c>
      <c r="O729" s="86"/>
      <c r="P729" s="230">
        <f>O729*H729</f>
        <v>0</v>
      </c>
      <c r="Q729" s="230">
        <v>0</v>
      </c>
      <c r="R729" s="230">
        <f>Q729*H729</f>
        <v>0</v>
      </c>
      <c r="S729" s="230">
        <v>0</v>
      </c>
      <c r="T729" s="231">
        <f>S729*H729</f>
        <v>0</v>
      </c>
      <c r="U729" s="40"/>
      <c r="V729" s="40"/>
      <c r="W729" s="40"/>
      <c r="X729" s="40"/>
      <c r="Y729" s="40"/>
      <c r="Z729" s="40"/>
      <c r="AA729" s="40"/>
      <c r="AB729" s="40"/>
      <c r="AC729" s="40"/>
      <c r="AD729" s="40"/>
      <c r="AE729" s="40"/>
      <c r="AR729" s="232" t="s">
        <v>927</v>
      </c>
      <c r="AT729" s="232" t="s">
        <v>138</v>
      </c>
      <c r="AU729" s="232" t="s">
        <v>80</v>
      </c>
      <c r="AY729" s="19" t="s">
        <v>135</v>
      </c>
      <c r="BE729" s="233">
        <f>IF(N729="základní",J729,0)</f>
        <v>0</v>
      </c>
      <c r="BF729" s="233">
        <f>IF(N729="snížená",J729,0)</f>
        <v>0</v>
      </c>
      <c r="BG729" s="233">
        <f>IF(N729="zákl. přenesená",J729,0)</f>
        <v>0</v>
      </c>
      <c r="BH729" s="233">
        <f>IF(N729="sníž. přenesená",J729,0)</f>
        <v>0</v>
      </c>
      <c r="BI729" s="233">
        <f>IF(N729="nulová",J729,0)</f>
        <v>0</v>
      </c>
      <c r="BJ729" s="19" t="s">
        <v>80</v>
      </c>
      <c r="BK729" s="233">
        <f>ROUND(I729*H729,2)</f>
        <v>0</v>
      </c>
      <c r="BL729" s="19" t="s">
        <v>927</v>
      </c>
      <c r="BM729" s="232" t="s">
        <v>957</v>
      </c>
    </row>
    <row r="730" spans="1:51" s="13" customFormat="1" ht="12">
      <c r="A730" s="13"/>
      <c r="B730" s="234"/>
      <c r="C730" s="235"/>
      <c r="D730" s="236" t="s">
        <v>145</v>
      </c>
      <c r="E730" s="237" t="s">
        <v>19</v>
      </c>
      <c r="F730" s="238" t="s">
        <v>146</v>
      </c>
      <c r="G730" s="235"/>
      <c r="H730" s="237" t="s">
        <v>19</v>
      </c>
      <c r="I730" s="239"/>
      <c r="J730" s="235"/>
      <c r="K730" s="235"/>
      <c r="L730" s="240"/>
      <c r="M730" s="241"/>
      <c r="N730" s="242"/>
      <c r="O730" s="242"/>
      <c r="P730" s="242"/>
      <c r="Q730" s="242"/>
      <c r="R730" s="242"/>
      <c r="S730" s="242"/>
      <c r="T730" s="243"/>
      <c r="U730" s="13"/>
      <c r="V730" s="13"/>
      <c r="W730" s="13"/>
      <c r="X730" s="13"/>
      <c r="Y730" s="13"/>
      <c r="Z730" s="13"/>
      <c r="AA730" s="13"/>
      <c r="AB730" s="13"/>
      <c r="AC730" s="13"/>
      <c r="AD730" s="13"/>
      <c r="AE730" s="13"/>
      <c r="AT730" s="244" t="s">
        <v>145</v>
      </c>
      <c r="AU730" s="244" t="s">
        <v>80</v>
      </c>
      <c r="AV730" s="13" t="s">
        <v>80</v>
      </c>
      <c r="AW730" s="13" t="s">
        <v>33</v>
      </c>
      <c r="AX730" s="13" t="s">
        <v>72</v>
      </c>
      <c r="AY730" s="244" t="s">
        <v>135</v>
      </c>
    </row>
    <row r="731" spans="1:51" s="14" customFormat="1" ht="12">
      <c r="A731" s="14"/>
      <c r="B731" s="245"/>
      <c r="C731" s="246"/>
      <c r="D731" s="236" t="s">
        <v>145</v>
      </c>
      <c r="E731" s="247" t="s">
        <v>19</v>
      </c>
      <c r="F731" s="248" t="s">
        <v>80</v>
      </c>
      <c r="G731" s="246"/>
      <c r="H731" s="249">
        <v>1</v>
      </c>
      <c r="I731" s="250"/>
      <c r="J731" s="246"/>
      <c r="K731" s="246"/>
      <c r="L731" s="251"/>
      <c r="M731" s="252"/>
      <c r="N731" s="253"/>
      <c r="O731" s="253"/>
      <c r="P731" s="253"/>
      <c r="Q731" s="253"/>
      <c r="R731" s="253"/>
      <c r="S731" s="253"/>
      <c r="T731" s="254"/>
      <c r="U731" s="14"/>
      <c r="V731" s="14"/>
      <c r="W731" s="14"/>
      <c r="X731" s="14"/>
      <c r="Y731" s="14"/>
      <c r="Z731" s="14"/>
      <c r="AA731" s="14"/>
      <c r="AB731" s="14"/>
      <c r="AC731" s="14"/>
      <c r="AD731" s="14"/>
      <c r="AE731" s="14"/>
      <c r="AT731" s="255" t="s">
        <v>145</v>
      </c>
      <c r="AU731" s="255" t="s">
        <v>80</v>
      </c>
      <c r="AV731" s="14" t="s">
        <v>82</v>
      </c>
      <c r="AW731" s="14" t="s">
        <v>33</v>
      </c>
      <c r="AX731" s="14" t="s">
        <v>72</v>
      </c>
      <c r="AY731" s="255" t="s">
        <v>135</v>
      </c>
    </row>
    <row r="732" spans="1:51" s="15" customFormat="1" ht="12">
      <c r="A732" s="15"/>
      <c r="B732" s="256"/>
      <c r="C732" s="257"/>
      <c r="D732" s="236" t="s">
        <v>145</v>
      </c>
      <c r="E732" s="258" t="s">
        <v>19</v>
      </c>
      <c r="F732" s="259" t="s">
        <v>147</v>
      </c>
      <c r="G732" s="257"/>
      <c r="H732" s="260">
        <v>1</v>
      </c>
      <c r="I732" s="261"/>
      <c r="J732" s="257"/>
      <c r="K732" s="257"/>
      <c r="L732" s="262"/>
      <c r="M732" s="263"/>
      <c r="N732" s="264"/>
      <c r="O732" s="264"/>
      <c r="P732" s="264"/>
      <c r="Q732" s="264"/>
      <c r="R732" s="264"/>
      <c r="S732" s="264"/>
      <c r="T732" s="265"/>
      <c r="U732" s="15"/>
      <c r="V732" s="15"/>
      <c r="W732" s="15"/>
      <c r="X732" s="15"/>
      <c r="Y732" s="15"/>
      <c r="Z732" s="15"/>
      <c r="AA732" s="15"/>
      <c r="AB732" s="15"/>
      <c r="AC732" s="15"/>
      <c r="AD732" s="15"/>
      <c r="AE732" s="15"/>
      <c r="AT732" s="266" t="s">
        <v>145</v>
      </c>
      <c r="AU732" s="266" t="s">
        <v>80</v>
      </c>
      <c r="AV732" s="15" t="s">
        <v>143</v>
      </c>
      <c r="AW732" s="15" t="s">
        <v>33</v>
      </c>
      <c r="AX732" s="15" t="s">
        <v>80</v>
      </c>
      <c r="AY732" s="266" t="s">
        <v>135</v>
      </c>
    </row>
    <row r="733" spans="1:65" s="2" customFormat="1" ht="16.5" customHeight="1">
      <c r="A733" s="40"/>
      <c r="B733" s="41"/>
      <c r="C733" s="221" t="s">
        <v>958</v>
      </c>
      <c r="D733" s="221" t="s">
        <v>138</v>
      </c>
      <c r="E733" s="222" t="s">
        <v>959</v>
      </c>
      <c r="F733" s="223" t="s">
        <v>960</v>
      </c>
      <c r="G733" s="224" t="s">
        <v>434</v>
      </c>
      <c r="H733" s="225">
        <v>1</v>
      </c>
      <c r="I733" s="226"/>
      <c r="J733" s="227">
        <f>ROUND(I733*H733,2)</f>
        <v>0</v>
      </c>
      <c r="K733" s="223" t="s">
        <v>270</v>
      </c>
      <c r="L733" s="46"/>
      <c r="M733" s="228" t="s">
        <v>19</v>
      </c>
      <c r="N733" s="229" t="s">
        <v>43</v>
      </c>
      <c r="O733" s="86"/>
      <c r="P733" s="230">
        <f>O733*H733</f>
        <v>0</v>
      </c>
      <c r="Q733" s="230">
        <v>0</v>
      </c>
      <c r="R733" s="230">
        <f>Q733*H733</f>
        <v>0</v>
      </c>
      <c r="S733" s="230">
        <v>0</v>
      </c>
      <c r="T733" s="231">
        <f>S733*H733</f>
        <v>0</v>
      </c>
      <c r="U733" s="40"/>
      <c r="V733" s="40"/>
      <c r="W733" s="40"/>
      <c r="X733" s="40"/>
      <c r="Y733" s="40"/>
      <c r="Z733" s="40"/>
      <c r="AA733" s="40"/>
      <c r="AB733" s="40"/>
      <c r="AC733" s="40"/>
      <c r="AD733" s="40"/>
      <c r="AE733" s="40"/>
      <c r="AR733" s="232" t="s">
        <v>927</v>
      </c>
      <c r="AT733" s="232" t="s">
        <v>138</v>
      </c>
      <c r="AU733" s="232" t="s">
        <v>80</v>
      </c>
      <c r="AY733" s="19" t="s">
        <v>135</v>
      </c>
      <c r="BE733" s="233">
        <f>IF(N733="základní",J733,0)</f>
        <v>0</v>
      </c>
      <c r="BF733" s="233">
        <f>IF(N733="snížená",J733,0)</f>
        <v>0</v>
      </c>
      <c r="BG733" s="233">
        <f>IF(N733="zákl. přenesená",J733,0)</f>
        <v>0</v>
      </c>
      <c r="BH733" s="233">
        <f>IF(N733="sníž. přenesená",J733,0)</f>
        <v>0</v>
      </c>
      <c r="BI733" s="233">
        <f>IF(N733="nulová",J733,0)</f>
        <v>0</v>
      </c>
      <c r="BJ733" s="19" t="s">
        <v>80</v>
      </c>
      <c r="BK733" s="233">
        <f>ROUND(I733*H733,2)</f>
        <v>0</v>
      </c>
      <c r="BL733" s="19" t="s">
        <v>927</v>
      </c>
      <c r="BM733" s="232" t="s">
        <v>961</v>
      </c>
    </row>
    <row r="734" spans="1:51" s="13" customFormat="1" ht="12">
      <c r="A734" s="13"/>
      <c r="B734" s="234"/>
      <c r="C734" s="235"/>
      <c r="D734" s="236" t="s">
        <v>145</v>
      </c>
      <c r="E734" s="237" t="s">
        <v>19</v>
      </c>
      <c r="F734" s="238" t="s">
        <v>146</v>
      </c>
      <c r="G734" s="235"/>
      <c r="H734" s="237" t="s">
        <v>19</v>
      </c>
      <c r="I734" s="239"/>
      <c r="J734" s="235"/>
      <c r="K734" s="235"/>
      <c r="L734" s="240"/>
      <c r="M734" s="241"/>
      <c r="N734" s="242"/>
      <c r="O734" s="242"/>
      <c r="P734" s="242"/>
      <c r="Q734" s="242"/>
      <c r="R734" s="242"/>
      <c r="S734" s="242"/>
      <c r="T734" s="243"/>
      <c r="U734" s="13"/>
      <c r="V734" s="13"/>
      <c r="W734" s="13"/>
      <c r="X734" s="13"/>
      <c r="Y734" s="13"/>
      <c r="Z734" s="13"/>
      <c r="AA734" s="13"/>
      <c r="AB734" s="13"/>
      <c r="AC734" s="13"/>
      <c r="AD734" s="13"/>
      <c r="AE734" s="13"/>
      <c r="AT734" s="244" t="s">
        <v>145</v>
      </c>
      <c r="AU734" s="244" t="s">
        <v>80</v>
      </c>
      <c r="AV734" s="13" t="s">
        <v>80</v>
      </c>
      <c r="AW734" s="13" t="s">
        <v>33</v>
      </c>
      <c r="AX734" s="13" t="s">
        <v>72</v>
      </c>
      <c r="AY734" s="244" t="s">
        <v>135</v>
      </c>
    </row>
    <row r="735" spans="1:51" s="14" customFormat="1" ht="12">
      <c r="A735" s="14"/>
      <c r="B735" s="245"/>
      <c r="C735" s="246"/>
      <c r="D735" s="236" t="s">
        <v>145</v>
      </c>
      <c r="E735" s="247" t="s">
        <v>19</v>
      </c>
      <c r="F735" s="248" t="s">
        <v>80</v>
      </c>
      <c r="G735" s="246"/>
      <c r="H735" s="249">
        <v>1</v>
      </c>
      <c r="I735" s="250"/>
      <c r="J735" s="246"/>
      <c r="K735" s="246"/>
      <c r="L735" s="251"/>
      <c r="M735" s="252"/>
      <c r="N735" s="253"/>
      <c r="O735" s="253"/>
      <c r="P735" s="253"/>
      <c r="Q735" s="253"/>
      <c r="R735" s="253"/>
      <c r="S735" s="253"/>
      <c r="T735" s="254"/>
      <c r="U735" s="14"/>
      <c r="V735" s="14"/>
      <c r="W735" s="14"/>
      <c r="X735" s="14"/>
      <c r="Y735" s="14"/>
      <c r="Z735" s="14"/>
      <c r="AA735" s="14"/>
      <c r="AB735" s="14"/>
      <c r="AC735" s="14"/>
      <c r="AD735" s="14"/>
      <c r="AE735" s="14"/>
      <c r="AT735" s="255" t="s">
        <v>145</v>
      </c>
      <c r="AU735" s="255" t="s">
        <v>80</v>
      </c>
      <c r="AV735" s="14" t="s">
        <v>82</v>
      </c>
      <c r="AW735" s="14" t="s">
        <v>33</v>
      </c>
      <c r="AX735" s="14" t="s">
        <v>72</v>
      </c>
      <c r="AY735" s="255" t="s">
        <v>135</v>
      </c>
    </row>
    <row r="736" spans="1:51" s="15" customFormat="1" ht="12">
      <c r="A736" s="15"/>
      <c r="B736" s="256"/>
      <c r="C736" s="257"/>
      <c r="D736" s="236" t="s">
        <v>145</v>
      </c>
      <c r="E736" s="258" t="s">
        <v>19</v>
      </c>
      <c r="F736" s="259" t="s">
        <v>147</v>
      </c>
      <c r="G736" s="257"/>
      <c r="H736" s="260">
        <v>1</v>
      </c>
      <c r="I736" s="261"/>
      <c r="J736" s="257"/>
      <c r="K736" s="257"/>
      <c r="L736" s="262"/>
      <c r="M736" s="263"/>
      <c r="N736" s="264"/>
      <c r="O736" s="264"/>
      <c r="P736" s="264"/>
      <c r="Q736" s="264"/>
      <c r="R736" s="264"/>
      <c r="S736" s="264"/>
      <c r="T736" s="265"/>
      <c r="U736" s="15"/>
      <c r="V736" s="15"/>
      <c r="W736" s="15"/>
      <c r="X736" s="15"/>
      <c r="Y736" s="15"/>
      <c r="Z736" s="15"/>
      <c r="AA736" s="15"/>
      <c r="AB736" s="15"/>
      <c r="AC736" s="15"/>
      <c r="AD736" s="15"/>
      <c r="AE736" s="15"/>
      <c r="AT736" s="266" t="s">
        <v>145</v>
      </c>
      <c r="AU736" s="266" t="s">
        <v>80</v>
      </c>
      <c r="AV736" s="15" t="s">
        <v>143</v>
      </c>
      <c r="AW736" s="15" t="s">
        <v>33</v>
      </c>
      <c r="AX736" s="15" t="s">
        <v>80</v>
      </c>
      <c r="AY736" s="266" t="s">
        <v>135</v>
      </c>
    </row>
    <row r="737" spans="1:65" s="2" customFormat="1" ht="16.5" customHeight="1">
      <c r="A737" s="40"/>
      <c r="B737" s="41"/>
      <c r="C737" s="221" t="s">
        <v>962</v>
      </c>
      <c r="D737" s="221" t="s">
        <v>138</v>
      </c>
      <c r="E737" s="222" t="s">
        <v>963</v>
      </c>
      <c r="F737" s="223" t="s">
        <v>964</v>
      </c>
      <c r="G737" s="224" t="s">
        <v>141</v>
      </c>
      <c r="H737" s="225">
        <v>1</v>
      </c>
      <c r="I737" s="226"/>
      <c r="J737" s="227">
        <f>ROUND(I737*H737,2)</f>
        <v>0</v>
      </c>
      <c r="K737" s="223" t="s">
        <v>270</v>
      </c>
      <c r="L737" s="46"/>
      <c r="M737" s="228" t="s">
        <v>19</v>
      </c>
      <c r="N737" s="229" t="s">
        <v>43</v>
      </c>
      <c r="O737" s="86"/>
      <c r="P737" s="230">
        <f>O737*H737</f>
        <v>0</v>
      </c>
      <c r="Q737" s="230">
        <v>0</v>
      </c>
      <c r="R737" s="230">
        <f>Q737*H737</f>
        <v>0</v>
      </c>
      <c r="S737" s="230">
        <v>0</v>
      </c>
      <c r="T737" s="231">
        <f>S737*H737</f>
        <v>0</v>
      </c>
      <c r="U737" s="40"/>
      <c r="V737" s="40"/>
      <c r="W737" s="40"/>
      <c r="X737" s="40"/>
      <c r="Y737" s="40"/>
      <c r="Z737" s="40"/>
      <c r="AA737" s="40"/>
      <c r="AB737" s="40"/>
      <c r="AC737" s="40"/>
      <c r="AD737" s="40"/>
      <c r="AE737" s="40"/>
      <c r="AR737" s="232" t="s">
        <v>927</v>
      </c>
      <c r="AT737" s="232" t="s">
        <v>138</v>
      </c>
      <c r="AU737" s="232" t="s">
        <v>80</v>
      </c>
      <c r="AY737" s="19" t="s">
        <v>135</v>
      </c>
      <c r="BE737" s="233">
        <f>IF(N737="základní",J737,0)</f>
        <v>0</v>
      </c>
      <c r="BF737" s="233">
        <f>IF(N737="snížená",J737,0)</f>
        <v>0</v>
      </c>
      <c r="BG737" s="233">
        <f>IF(N737="zákl. přenesená",J737,0)</f>
        <v>0</v>
      </c>
      <c r="BH737" s="233">
        <f>IF(N737="sníž. přenesená",J737,0)</f>
        <v>0</v>
      </c>
      <c r="BI737" s="233">
        <f>IF(N737="nulová",J737,0)</f>
        <v>0</v>
      </c>
      <c r="BJ737" s="19" t="s">
        <v>80</v>
      </c>
      <c r="BK737" s="233">
        <f>ROUND(I737*H737,2)</f>
        <v>0</v>
      </c>
      <c r="BL737" s="19" t="s">
        <v>927</v>
      </c>
      <c r="BM737" s="232" t="s">
        <v>965</v>
      </c>
    </row>
    <row r="738" spans="1:51" s="13" customFormat="1" ht="12">
      <c r="A738" s="13"/>
      <c r="B738" s="234"/>
      <c r="C738" s="235"/>
      <c r="D738" s="236" t="s">
        <v>145</v>
      </c>
      <c r="E738" s="237" t="s">
        <v>19</v>
      </c>
      <c r="F738" s="238" t="s">
        <v>146</v>
      </c>
      <c r="G738" s="235"/>
      <c r="H738" s="237" t="s">
        <v>19</v>
      </c>
      <c r="I738" s="239"/>
      <c r="J738" s="235"/>
      <c r="K738" s="235"/>
      <c r="L738" s="240"/>
      <c r="M738" s="241"/>
      <c r="N738" s="242"/>
      <c r="O738" s="242"/>
      <c r="P738" s="242"/>
      <c r="Q738" s="242"/>
      <c r="R738" s="242"/>
      <c r="S738" s="242"/>
      <c r="T738" s="243"/>
      <c r="U738" s="13"/>
      <c r="V738" s="13"/>
      <c r="W738" s="13"/>
      <c r="X738" s="13"/>
      <c r="Y738" s="13"/>
      <c r="Z738" s="13"/>
      <c r="AA738" s="13"/>
      <c r="AB738" s="13"/>
      <c r="AC738" s="13"/>
      <c r="AD738" s="13"/>
      <c r="AE738" s="13"/>
      <c r="AT738" s="244" t="s">
        <v>145</v>
      </c>
      <c r="AU738" s="244" t="s">
        <v>80</v>
      </c>
      <c r="AV738" s="13" t="s">
        <v>80</v>
      </c>
      <c r="AW738" s="13" t="s">
        <v>33</v>
      </c>
      <c r="AX738" s="13" t="s">
        <v>72</v>
      </c>
      <c r="AY738" s="244" t="s">
        <v>135</v>
      </c>
    </row>
    <row r="739" spans="1:51" s="14" customFormat="1" ht="12">
      <c r="A739" s="14"/>
      <c r="B739" s="245"/>
      <c r="C739" s="246"/>
      <c r="D739" s="236" t="s">
        <v>145</v>
      </c>
      <c r="E739" s="247" t="s">
        <v>19</v>
      </c>
      <c r="F739" s="248" t="s">
        <v>80</v>
      </c>
      <c r="G739" s="246"/>
      <c r="H739" s="249">
        <v>1</v>
      </c>
      <c r="I739" s="250"/>
      <c r="J739" s="246"/>
      <c r="K739" s="246"/>
      <c r="L739" s="251"/>
      <c r="M739" s="252"/>
      <c r="N739" s="253"/>
      <c r="O739" s="253"/>
      <c r="P739" s="253"/>
      <c r="Q739" s="253"/>
      <c r="R739" s="253"/>
      <c r="S739" s="253"/>
      <c r="T739" s="254"/>
      <c r="U739" s="14"/>
      <c r="V739" s="14"/>
      <c r="W739" s="14"/>
      <c r="X739" s="14"/>
      <c r="Y739" s="14"/>
      <c r="Z739" s="14"/>
      <c r="AA739" s="14"/>
      <c r="AB739" s="14"/>
      <c r="AC739" s="14"/>
      <c r="AD739" s="14"/>
      <c r="AE739" s="14"/>
      <c r="AT739" s="255" t="s">
        <v>145</v>
      </c>
      <c r="AU739" s="255" t="s">
        <v>80</v>
      </c>
      <c r="AV739" s="14" t="s">
        <v>82</v>
      </c>
      <c r="AW739" s="14" t="s">
        <v>33</v>
      </c>
      <c r="AX739" s="14" t="s">
        <v>72</v>
      </c>
      <c r="AY739" s="255" t="s">
        <v>135</v>
      </c>
    </row>
    <row r="740" spans="1:51" s="15" customFormat="1" ht="12">
      <c r="A740" s="15"/>
      <c r="B740" s="256"/>
      <c r="C740" s="257"/>
      <c r="D740" s="236" t="s">
        <v>145</v>
      </c>
      <c r="E740" s="258" t="s">
        <v>19</v>
      </c>
      <c r="F740" s="259" t="s">
        <v>147</v>
      </c>
      <c r="G740" s="257"/>
      <c r="H740" s="260">
        <v>1</v>
      </c>
      <c r="I740" s="261"/>
      <c r="J740" s="257"/>
      <c r="K740" s="257"/>
      <c r="L740" s="262"/>
      <c r="M740" s="263"/>
      <c r="N740" s="264"/>
      <c r="O740" s="264"/>
      <c r="P740" s="264"/>
      <c r="Q740" s="264"/>
      <c r="R740" s="264"/>
      <c r="S740" s="264"/>
      <c r="T740" s="265"/>
      <c r="U740" s="15"/>
      <c r="V740" s="15"/>
      <c r="W740" s="15"/>
      <c r="X740" s="15"/>
      <c r="Y740" s="15"/>
      <c r="Z740" s="15"/>
      <c r="AA740" s="15"/>
      <c r="AB740" s="15"/>
      <c r="AC740" s="15"/>
      <c r="AD740" s="15"/>
      <c r="AE740" s="15"/>
      <c r="AT740" s="266" t="s">
        <v>145</v>
      </c>
      <c r="AU740" s="266" t="s">
        <v>80</v>
      </c>
      <c r="AV740" s="15" t="s">
        <v>143</v>
      </c>
      <c r="AW740" s="15" t="s">
        <v>33</v>
      </c>
      <c r="AX740" s="15" t="s">
        <v>80</v>
      </c>
      <c r="AY740" s="266" t="s">
        <v>135</v>
      </c>
    </row>
    <row r="741" spans="1:65" s="2" customFormat="1" ht="16.5" customHeight="1">
      <c r="A741" s="40"/>
      <c r="B741" s="41"/>
      <c r="C741" s="221" t="s">
        <v>966</v>
      </c>
      <c r="D741" s="221" t="s">
        <v>138</v>
      </c>
      <c r="E741" s="222" t="s">
        <v>967</v>
      </c>
      <c r="F741" s="223" t="s">
        <v>968</v>
      </c>
      <c r="G741" s="224" t="s">
        <v>904</v>
      </c>
      <c r="H741" s="225">
        <v>72</v>
      </c>
      <c r="I741" s="226"/>
      <c r="J741" s="227">
        <f>ROUND(I741*H741,2)</f>
        <v>0</v>
      </c>
      <c r="K741" s="223" t="s">
        <v>270</v>
      </c>
      <c r="L741" s="46"/>
      <c r="M741" s="228" t="s">
        <v>19</v>
      </c>
      <c r="N741" s="229" t="s">
        <v>43</v>
      </c>
      <c r="O741" s="86"/>
      <c r="P741" s="230">
        <f>O741*H741</f>
        <v>0</v>
      </c>
      <c r="Q741" s="230">
        <v>0</v>
      </c>
      <c r="R741" s="230">
        <f>Q741*H741</f>
        <v>0</v>
      </c>
      <c r="S741" s="230">
        <v>0</v>
      </c>
      <c r="T741" s="231">
        <f>S741*H741</f>
        <v>0</v>
      </c>
      <c r="U741" s="40"/>
      <c r="V741" s="40"/>
      <c r="W741" s="40"/>
      <c r="X741" s="40"/>
      <c r="Y741" s="40"/>
      <c r="Z741" s="40"/>
      <c r="AA741" s="40"/>
      <c r="AB741" s="40"/>
      <c r="AC741" s="40"/>
      <c r="AD741" s="40"/>
      <c r="AE741" s="40"/>
      <c r="AR741" s="232" t="s">
        <v>927</v>
      </c>
      <c r="AT741" s="232" t="s">
        <v>138</v>
      </c>
      <c r="AU741" s="232" t="s">
        <v>80</v>
      </c>
      <c r="AY741" s="19" t="s">
        <v>135</v>
      </c>
      <c r="BE741" s="233">
        <f>IF(N741="základní",J741,0)</f>
        <v>0</v>
      </c>
      <c r="BF741" s="233">
        <f>IF(N741="snížená",J741,0)</f>
        <v>0</v>
      </c>
      <c r="BG741" s="233">
        <f>IF(N741="zákl. přenesená",J741,0)</f>
        <v>0</v>
      </c>
      <c r="BH741" s="233">
        <f>IF(N741="sníž. přenesená",J741,0)</f>
        <v>0</v>
      </c>
      <c r="BI741" s="233">
        <f>IF(N741="nulová",J741,0)</f>
        <v>0</v>
      </c>
      <c r="BJ741" s="19" t="s">
        <v>80</v>
      </c>
      <c r="BK741" s="233">
        <f>ROUND(I741*H741,2)</f>
        <v>0</v>
      </c>
      <c r="BL741" s="19" t="s">
        <v>927</v>
      </c>
      <c r="BM741" s="232" t="s">
        <v>969</v>
      </c>
    </row>
    <row r="742" spans="1:51" s="13" customFormat="1" ht="12">
      <c r="A742" s="13"/>
      <c r="B742" s="234"/>
      <c r="C742" s="235"/>
      <c r="D742" s="236" t="s">
        <v>145</v>
      </c>
      <c r="E742" s="237" t="s">
        <v>19</v>
      </c>
      <c r="F742" s="238" t="s">
        <v>146</v>
      </c>
      <c r="G742" s="235"/>
      <c r="H742" s="237" t="s">
        <v>19</v>
      </c>
      <c r="I742" s="239"/>
      <c r="J742" s="235"/>
      <c r="K742" s="235"/>
      <c r="L742" s="240"/>
      <c r="M742" s="241"/>
      <c r="N742" s="242"/>
      <c r="O742" s="242"/>
      <c r="P742" s="242"/>
      <c r="Q742" s="242"/>
      <c r="R742" s="242"/>
      <c r="S742" s="242"/>
      <c r="T742" s="243"/>
      <c r="U742" s="13"/>
      <c r="V742" s="13"/>
      <c r="W742" s="13"/>
      <c r="X742" s="13"/>
      <c r="Y742" s="13"/>
      <c r="Z742" s="13"/>
      <c r="AA742" s="13"/>
      <c r="AB742" s="13"/>
      <c r="AC742" s="13"/>
      <c r="AD742" s="13"/>
      <c r="AE742" s="13"/>
      <c r="AT742" s="244" t="s">
        <v>145</v>
      </c>
      <c r="AU742" s="244" t="s">
        <v>80</v>
      </c>
      <c r="AV742" s="13" t="s">
        <v>80</v>
      </c>
      <c r="AW742" s="13" t="s">
        <v>33</v>
      </c>
      <c r="AX742" s="13" t="s">
        <v>72</v>
      </c>
      <c r="AY742" s="244" t="s">
        <v>135</v>
      </c>
    </row>
    <row r="743" spans="1:51" s="14" customFormat="1" ht="12">
      <c r="A743" s="14"/>
      <c r="B743" s="245"/>
      <c r="C743" s="246"/>
      <c r="D743" s="236" t="s">
        <v>145</v>
      </c>
      <c r="E743" s="247" t="s">
        <v>19</v>
      </c>
      <c r="F743" s="248" t="s">
        <v>493</v>
      </c>
      <c r="G743" s="246"/>
      <c r="H743" s="249">
        <v>72</v>
      </c>
      <c r="I743" s="250"/>
      <c r="J743" s="246"/>
      <c r="K743" s="246"/>
      <c r="L743" s="251"/>
      <c r="M743" s="252"/>
      <c r="N743" s="253"/>
      <c r="O743" s="253"/>
      <c r="P743" s="253"/>
      <c r="Q743" s="253"/>
      <c r="R743" s="253"/>
      <c r="S743" s="253"/>
      <c r="T743" s="254"/>
      <c r="U743" s="14"/>
      <c r="V743" s="14"/>
      <c r="W743" s="14"/>
      <c r="X743" s="14"/>
      <c r="Y743" s="14"/>
      <c r="Z743" s="14"/>
      <c r="AA743" s="14"/>
      <c r="AB743" s="14"/>
      <c r="AC743" s="14"/>
      <c r="AD743" s="14"/>
      <c r="AE743" s="14"/>
      <c r="AT743" s="255" t="s">
        <v>145</v>
      </c>
      <c r="AU743" s="255" t="s">
        <v>80</v>
      </c>
      <c r="AV743" s="14" t="s">
        <v>82</v>
      </c>
      <c r="AW743" s="14" t="s">
        <v>33</v>
      </c>
      <c r="AX743" s="14" t="s">
        <v>72</v>
      </c>
      <c r="AY743" s="255" t="s">
        <v>135</v>
      </c>
    </row>
    <row r="744" spans="1:51" s="15" customFormat="1" ht="12">
      <c r="A744" s="15"/>
      <c r="B744" s="256"/>
      <c r="C744" s="257"/>
      <c r="D744" s="236" t="s">
        <v>145</v>
      </c>
      <c r="E744" s="258" t="s">
        <v>19</v>
      </c>
      <c r="F744" s="259" t="s">
        <v>147</v>
      </c>
      <c r="G744" s="257"/>
      <c r="H744" s="260">
        <v>72</v>
      </c>
      <c r="I744" s="261"/>
      <c r="J744" s="257"/>
      <c r="K744" s="257"/>
      <c r="L744" s="262"/>
      <c r="M744" s="263"/>
      <c r="N744" s="264"/>
      <c r="O744" s="264"/>
      <c r="P744" s="264"/>
      <c r="Q744" s="264"/>
      <c r="R744" s="264"/>
      <c r="S744" s="264"/>
      <c r="T744" s="265"/>
      <c r="U744" s="15"/>
      <c r="V744" s="15"/>
      <c r="W744" s="15"/>
      <c r="X744" s="15"/>
      <c r="Y744" s="15"/>
      <c r="Z744" s="15"/>
      <c r="AA744" s="15"/>
      <c r="AB744" s="15"/>
      <c r="AC744" s="15"/>
      <c r="AD744" s="15"/>
      <c r="AE744" s="15"/>
      <c r="AT744" s="266" t="s">
        <v>145</v>
      </c>
      <c r="AU744" s="266" t="s">
        <v>80</v>
      </c>
      <c r="AV744" s="15" t="s">
        <v>143</v>
      </c>
      <c r="AW744" s="15" t="s">
        <v>33</v>
      </c>
      <c r="AX744" s="15" t="s">
        <v>80</v>
      </c>
      <c r="AY744" s="266" t="s">
        <v>135</v>
      </c>
    </row>
    <row r="745" spans="1:65" s="2" customFormat="1" ht="16.5" customHeight="1">
      <c r="A745" s="40"/>
      <c r="B745" s="41"/>
      <c r="C745" s="221" t="s">
        <v>970</v>
      </c>
      <c r="D745" s="221" t="s">
        <v>138</v>
      </c>
      <c r="E745" s="222" t="s">
        <v>971</v>
      </c>
      <c r="F745" s="223" t="s">
        <v>972</v>
      </c>
      <c r="G745" s="224" t="s">
        <v>904</v>
      </c>
      <c r="H745" s="225">
        <v>40</v>
      </c>
      <c r="I745" s="226"/>
      <c r="J745" s="227">
        <f>ROUND(I745*H745,2)</f>
        <v>0</v>
      </c>
      <c r="K745" s="223" t="s">
        <v>270</v>
      </c>
      <c r="L745" s="46"/>
      <c r="M745" s="228" t="s">
        <v>19</v>
      </c>
      <c r="N745" s="229" t="s">
        <v>43</v>
      </c>
      <c r="O745" s="86"/>
      <c r="P745" s="230">
        <f>O745*H745</f>
        <v>0</v>
      </c>
      <c r="Q745" s="230">
        <v>0</v>
      </c>
      <c r="R745" s="230">
        <f>Q745*H745</f>
        <v>0</v>
      </c>
      <c r="S745" s="230">
        <v>0</v>
      </c>
      <c r="T745" s="231">
        <f>S745*H745</f>
        <v>0</v>
      </c>
      <c r="U745" s="40"/>
      <c r="V745" s="40"/>
      <c r="W745" s="40"/>
      <c r="X745" s="40"/>
      <c r="Y745" s="40"/>
      <c r="Z745" s="40"/>
      <c r="AA745" s="40"/>
      <c r="AB745" s="40"/>
      <c r="AC745" s="40"/>
      <c r="AD745" s="40"/>
      <c r="AE745" s="40"/>
      <c r="AR745" s="232" t="s">
        <v>927</v>
      </c>
      <c r="AT745" s="232" t="s">
        <v>138</v>
      </c>
      <c r="AU745" s="232" t="s">
        <v>80</v>
      </c>
      <c r="AY745" s="19" t="s">
        <v>135</v>
      </c>
      <c r="BE745" s="233">
        <f>IF(N745="základní",J745,0)</f>
        <v>0</v>
      </c>
      <c r="BF745" s="233">
        <f>IF(N745="snížená",J745,0)</f>
        <v>0</v>
      </c>
      <c r="BG745" s="233">
        <f>IF(N745="zákl. přenesená",J745,0)</f>
        <v>0</v>
      </c>
      <c r="BH745" s="233">
        <f>IF(N745="sníž. přenesená",J745,0)</f>
        <v>0</v>
      </c>
      <c r="BI745" s="233">
        <f>IF(N745="nulová",J745,0)</f>
        <v>0</v>
      </c>
      <c r="BJ745" s="19" t="s">
        <v>80</v>
      </c>
      <c r="BK745" s="233">
        <f>ROUND(I745*H745,2)</f>
        <v>0</v>
      </c>
      <c r="BL745" s="19" t="s">
        <v>927</v>
      </c>
      <c r="BM745" s="232" t="s">
        <v>973</v>
      </c>
    </row>
    <row r="746" spans="1:51" s="13" customFormat="1" ht="12">
      <c r="A746" s="13"/>
      <c r="B746" s="234"/>
      <c r="C746" s="235"/>
      <c r="D746" s="236" t="s">
        <v>145</v>
      </c>
      <c r="E746" s="237" t="s">
        <v>19</v>
      </c>
      <c r="F746" s="238" t="s">
        <v>146</v>
      </c>
      <c r="G746" s="235"/>
      <c r="H746" s="237" t="s">
        <v>19</v>
      </c>
      <c r="I746" s="239"/>
      <c r="J746" s="235"/>
      <c r="K746" s="235"/>
      <c r="L746" s="240"/>
      <c r="M746" s="241"/>
      <c r="N746" s="242"/>
      <c r="O746" s="242"/>
      <c r="P746" s="242"/>
      <c r="Q746" s="242"/>
      <c r="R746" s="242"/>
      <c r="S746" s="242"/>
      <c r="T746" s="243"/>
      <c r="U746" s="13"/>
      <c r="V746" s="13"/>
      <c r="W746" s="13"/>
      <c r="X746" s="13"/>
      <c r="Y746" s="13"/>
      <c r="Z746" s="13"/>
      <c r="AA746" s="13"/>
      <c r="AB746" s="13"/>
      <c r="AC746" s="13"/>
      <c r="AD746" s="13"/>
      <c r="AE746" s="13"/>
      <c r="AT746" s="244" t="s">
        <v>145</v>
      </c>
      <c r="AU746" s="244" t="s">
        <v>80</v>
      </c>
      <c r="AV746" s="13" t="s">
        <v>80</v>
      </c>
      <c r="AW746" s="13" t="s">
        <v>33</v>
      </c>
      <c r="AX746" s="13" t="s">
        <v>72</v>
      </c>
      <c r="AY746" s="244" t="s">
        <v>135</v>
      </c>
    </row>
    <row r="747" spans="1:51" s="14" customFormat="1" ht="12">
      <c r="A747" s="14"/>
      <c r="B747" s="245"/>
      <c r="C747" s="246"/>
      <c r="D747" s="236" t="s">
        <v>145</v>
      </c>
      <c r="E747" s="247" t="s">
        <v>19</v>
      </c>
      <c r="F747" s="248" t="s">
        <v>339</v>
      </c>
      <c r="G747" s="246"/>
      <c r="H747" s="249">
        <v>40</v>
      </c>
      <c r="I747" s="250"/>
      <c r="J747" s="246"/>
      <c r="K747" s="246"/>
      <c r="L747" s="251"/>
      <c r="M747" s="252"/>
      <c r="N747" s="253"/>
      <c r="O747" s="253"/>
      <c r="P747" s="253"/>
      <c r="Q747" s="253"/>
      <c r="R747" s="253"/>
      <c r="S747" s="253"/>
      <c r="T747" s="254"/>
      <c r="U747" s="14"/>
      <c r="V747" s="14"/>
      <c r="W747" s="14"/>
      <c r="X747" s="14"/>
      <c r="Y747" s="14"/>
      <c r="Z747" s="14"/>
      <c r="AA747" s="14"/>
      <c r="AB747" s="14"/>
      <c r="AC747" s="14"/>
      <c r="AD747" s="14"/>
      <c r="AE747" s="14"/>
      <c r="AT747" s="255" t="s">
        <v>145</v>
      </c>
      <c r="AU747" s="255" t="s">
        <v>80</v>
      </c>
      <c r="AV747" s="14" t="s">
        <v>82</v>
      </c>
      <c r="AW747" s="14" t="s">
        <v>33</v>
      </c>
      <c r="AX747" s="14" t="s">
        <v>72</v>
      </c>
      <c r="AY747" s="255" t="s">
        <v>135</v>
      </c>
    </row>
    <row r="748" spans="1:51" s="15" customFormat="1" ht="12">
      <c r="A748" s="15"/>
      <c r="B748" s="256"/>
      <c r="C748" s="257"/>
      <c r="D748" s="236" t="s">
        <v>145</v>
      </c>
      <c r="E748" s="258" t="s">
        <v>19</v>
      </c>
      <c r="F748" s="259" t="s">
        <v>147</v>
      </c>
      <c r="G748" s="257"/>
      <c r="H748" s="260">
        <v>40</v>
      </c>
      <c r="I748" s="261"/>
      <c r="J748" s="257"/>
      <c r="K748" s="257"/>
      <c r="L748" s="262"/>
      <c r="M748" s="263"/>
      <c r="N748" s="264"/>
      <c r="O748" s="264"/>
      <c r="P748" s="264"/>
      <c r="Q748" s="264"/>
      <c r="R748" s="264"/>
      <c r="S748" s="264"/>
      <c r="T748" s="265"/>
      <c r="U748" s="15"/>
      <c r="V748" s="15"/>
      <c r="W748" s="15"/>
      <c r="X748" s="15"/>
      <c r="Y748" s="15"/>
      <c r="Z748" s="15"/>
      <c r="AA748" s="15"/>
      <c r="AB748" s="15"/>
      <c r="AC748" s="15"/>
      <c r="AD748" s="15"/>
      <c r="AE748" s="15"/>
      <c r="AT748" s="266" t="s">
        <v>145</v>
      </c>
      <c r="AU748" s="266" t="s">
        <v>80</v>
      </c>
      <c r="AV748" s="15" t="s">
        <v>143</v>
      </c>
      <c r="AW748" s="15" t="s">
        <v>33</v>
      </c>
      <c r="AX748" s="15" t="s">
        <v>80</v>
      </c>
      <c r="AY748" s="266" t="s">
        <v>135</v>
      </c>
    </row>
    <row r="749" spans="1:65" s="2" customFormat="1" ht="16.5" customHeight="1">
      <c r="A749" s="40"/>
      <c r="B749" s="41"/>
      <c r="C749" s="221" t="s">
        <v>974</v>
      </c>
      <c r="D749" s="221" t="s">
        <v>138</v>
      </c>
      <c r="E749" s="222" t="s">
        <v>975</v>
      </c>
      <c r="F749" s="223" t="s">
        <v>976</v>
      </c>
      <c r="G749" s="224" t="s">
        <v>434</v>
      </c>
      <c r="H749" s="225">
        <v>12</v>
      </c>
      <c r="I749" s="226"/>
      <c r="J749" s="227">
        <f>ROUND(I749*H749,2)</f>
        <v>0</v>
      </c>
      <c r="K749" s="223" t="s">
        <v>270</v>
      </c>
      <c r="L749" s="46"/>
      <c r="M749" s="228" t="s">
        <v>19</v>
      </c>
      <c r="N749" s="229" t="s">
        <v>43</v>
      </c>
      <c r="O749" s="86"/>
      <c r="P749" s="230">
        <f>O749*H749</f>
        <v>0</v>
      </c>
      <c r="Q749" s="230">
        <v>0</v>
      </c>
      <c r="R749" s="230">
        <f>Q749*H749</f>
        <v>0</v>
      </c>
      <c r="S749" s="230">
        <v>0</v>
      </c>
      <c r="T749" s="231">
        <f>S749*H749</f>
        <v>0</v>
      </c>
      <c r="U749" s="40"/>
      <c r="V749" s="40"/>
      <c r="W749" s="40"/>
      <c r="X749" s="40"/>
      <c r="Y749" s="40"/>
      <c r="Z749" s="40"/>
      <c r="AA749" s="40"/>
      <c r="AB749" s="40"/>
      <c r="AC749" s="40"/>
      <c r="AD749" s="40"/>
      <c r="AE749" s="40"/>
      <c r="AR749" s="232" t="s">
        <v>927</v>
      </c>
      <c r="AT749" s="232" t="s">
        <v>138</v>
      </c>
      <c r="AU749" s="232" t="s">
        <v>80</v>
      </c>
      <c r="AY749" s="19" t="s">
        <v>135</v>
      </c>
      <c r="BE749" s="233">
        <f>IF(N749="základní",J749,0)</f>
        <v>0</v>
      </c>
      <c r="BF749" s="233">
        <f>IF(N749="snížená",J749,0)</f>
        <v>0</v>
      </c>
      <c r="BG749" s="233">
        <f>IF(N749="zákl. přenesená",J749,0)</f>
        <v>0</v>
      </c>
      <c r="BH749" s="233">
        <f>IF(N749="sníž. přenesená",J749,0)</f>
        <v>0</v>
      </c>
      <c r="BI749" s="233">
        <f>IF(N749="nulová",J749,0)</f>
        <v>0</v>
      </c>
      <c r="BJ749" s="19" t="s">
        <v>80</v>
      </c>
      <c r="BK749" s="233">
        <f>ROUND(I749*H749,2)</f>
        <v>0</v>
      </c>
      <c r="BL749" s="19" t="s">
        <v>927</v>
      </c>
      <c r="BM749" s="232" t="s">
        <v>977</v>
      </c>
    </row>
    <row r="750" spans="1:51" s="13" customFormat="1" ht="12">
      <c r="A750" s="13"/>
      <c r="B750" s="234"/>
      <c r="C750" s="235"/>
      <c r="D750" s="236" t="s">
        <v>145</v>
      </c>
      <c r="E750" s="237" t="s">
        <v>19</v>
      </c>
      <c r="F750" s="238" t="s">
        <v>146</v>
      </c>
      <c r="G750" s="235"/>
      <c r="H750" s="237" t="s">
        <v>19</v>
      </c>
      <c r="I750" s="239"/>
      <c r="J750" s="235"/>
      <c r="K750" s="235"/>
      <c r="L750" s="240"/>
      <c r="M750" s="241"/>
      <c r="N750" s="242"/>
      <c r="O750" s="242"/>
      <c r="P750" s="242"/>
      <c r="Q750" s="242"/>
      <c r="R750" s="242"/>
      <c r="S750" s="242"/>
      <c r="T750" s="243"/>
      <c r="U750" s="13"/>
      <c r="V750" s="13"/>
      <c r="W750" s="13"/>
      <c r="X750" s="13"/>
      <c r="Y750" s="13"/>
      <c r="Z750" s="13"/>
      <c r="AA750" s="13"/>
      <c r="AB750" s="13"/>
      <c r="AC750" s="13"/>
      <c r="AD750" s="13"/>
      <c r="AE750" s="13"/>
      <c r="AT750" s="244" t="s">
        <v>145</v>
      </c>
      <c r="AU750" s="244" t="s">
        <v>80</v>
      </c>
      <c r="AV750" s="13" t="s">
        <v>80</v>
      </c>
      <c r="AW750" s="13" t="s">
        <v>33</v>
      </c>
      <c r="AX750" s="13" t="s">
        <v>72</v>
      </c>
      <c r="AY750" s="244" t="s">
        <v>135</v>
      </c>
    </row>
    <row r="751" spans="1:51" s="14" customFormat="1" ht="12">
      <c r="A751" s="14"/>
      <c r="B751" s="245"/>
      <c r="C751" s="246"/>
      <c r="D751" s="236" t="s">
        <v>145</v>
      </c>
      <c r="E751" s="247" t="s">
        <v>19</v>
      </c>
      <c r="F751" s="248" t="s">
        <v>214</v>
      </c>
      <c r="G751" s="246"/>
      <c r="H751" s="249">
        <v>12</v>
      </c>
      <c r="I751" s="250"/>
      <c r="J751" s="246"/>
      <c r="K751" s="246"/>
      <c r="L751" s="251"/>
      <c r="M751" s="252"/>
      <c r="N751" s="253"/>
      <c r="O751" s="253"/>
      <c r="P751" s="253"/>
      <c r="Q751" s="253"/>
      <c r="R751" s="253"/>
      <c r="S751" s="253"/>
      <c r="T751" s="254"/>
      <c r="U751" s="14"/>
      <c r="V751" s="14"/>
      <c r="W751" s="14"/>
      <c r="X751" s="14"/>
      <c r="Y751" s="14"/>
      <c r="Z751" s="14"/>
      <c r="AA751" s="14"/>
      <c r="AB751" s="14"/>
      <c r="AC751" s="14"/>
      <c r="AD751" s="14"/>
      <c r="AE751" s="14"/>
      <c r="AT751" s="255" t="s">
        <v>145</v>
      </c>
      <c r="AU751" s="255" t="s">
        <v>80</v>
      </c>
      <c r="AV751" s="14" t="s">
        <v>82</v>
      </c>
      <c r="AW751" s="14" t="s">
        <v>33</v>
      </c>
      <c r="AX751" s="14" t="s">
        <v>72</v>
      </c>
      <c r="AY751" s="255" t="s">
        <v>135</v>
      </c>
    </row>
    <row r="752" spans="1:51" s="15" customFormat="1" ht="12">
      <c r="A752" s="15"/>
      <c r="B752" s="256"/>
      <c r="C752" s="257"/>
      <c r="D752" s="236" t="s">
        <v>145</v>
      </c>
      <c r="E752" s="258" t="s">
        <v>19</v>
      </c>
      <c r="F752" s="259" t="s">
        <v>147</v>
      </c>
      <c r="G752" s="257"/>
      <c r="H752" s="260">
        <v>12</v>
      </c>
      <c r="I752" s="261"/>
      <c r="J752" s="257"/>
      <c r="K752" s="257"/>
      <c r="L752" s="262"/>
      <c r="M752" s="263"/>
      <c r="N752" s="264"/>
      <c r="O752" s="264"/>
      <c r="P752" s="264"/>
      <c r="Q752" s="264"/>
      <c r="R752" s="264"/>
      <c r="S752" s="264"/>
      <c r="T752" s="265"/>
      <c r="U752" s="15"/>
      <c r="V752" s="15"/>
      <c r="W752" s="15"/>
      <c r="X752" s="15"/>
      <c r="Y752" s="15"/>
      <c r="Z752" s="15"/>
      <c r="AA752" s="15"/>
      <c r="AB752" s="15"/>
      <c r="AC752" s="15"/>
      <c r="AD752" s="15"/>
      <c r="AE752" s="15"/>
      <c r="AT752" s="266" t="s">
        <v>145</v>
      </c>
      <c r="AU752" s="266" t="s">
        <v>80</v>
      </c>
      <c r="AV752" s="15" t="s">
        <v>143</v>
      </c>
      <c r="AW752" s="15" t="s">
        <v>33</v>
      </c>
      <c r="AX752" s="15" t="s">
        <v>80</v>
      </c>
      <c r="AY752" s="266" t="s">
        <v>135</v>
      </c>
    </row>
    <row r="753" spans="1:65" s="2" customFormat="1" ht="16.5" customHeight="1">
      <c r="A753" s="40"/>
      <c r="B753" s="41"/>
      <c r="C753" s="221" t="s">
        <v>978</v>
      </c>
      <c r="D753" s="221" t="s">
        <v>138</v>
      </c>
      <c r="E753" s="222" t="s">
        <v>979</v>
      </c>
      <c r="F753" s="223" t="s">
        <v>980</v>
      </c>
      <c r="G753" s="224" t="s">
        <v>904</v>
      </c>
      <c r="H753" s="225">
        <v>18</v>
      </c>
      <c r="I753" s="226"/>
      <c r="J753" s="227">
        <f>ROUND(I753*H753,2)</f>
        <v>0</v>
      </c>
      <c r="K753" s="223" t="s">
        <v>270</v>
      </c>
      <c r="L753" s="46"/>
      <c r="M753" s="228" t="s">
        <v>19</v>
      </c>
      <c r="N753" s="229" t="s">
        <v>43</v>
      </c>
      <c r="O753" s="86"/>
      <c r="P753" s="230">
        <f>O753*H753</f>
        <v>0</v>
      </c>
      <c r="Q753" s="230">
        <v>0</v>
      </c>
      <c r="R753" s="230">
        <f>Q753*H753</f>
        <v>0</v>
      </c>
      <c r="S753" s="230">
        <v>0</v>
      </c>
      <c r="T753" s="231">
        <f>S753*H753</f>
        <v>0</v>
      </c>
      <c r="U753" s="40"/>
      <c r="V753" s="40"/>
      <c r="W753" s="40"/>
      <c r="X753" s="40"/>
      <c r="Y753" s="40"/>
      <c r="Z753" s="40"/>
      <c r="AA753" s="40"/>
      <c r="AB753" s="40"/>
      <c r="AC753" s="40"/>
      <c r="AD753" s="40"/>
      <c r="AE753" s="40"/>
      <c r="AR753" s="232" t="s">
        <v>927</v>
      </c>
      <c r="AT753" s="232" t="s">
        <v>138</v>
      </c>
      <c r="AU753" s="232" t="s">
        <v>80</v>
      </c>
      <c r="AY753" s="19" t="s">
        <v>135</v>
      </c>
      <c r="BE753" s="233">
        <f>IF(N753="základní",J753,0)</f>
        <v>0</v>
      </c>
      <c r="BF753" s="233">
        <f>IF(N753="snížená",J753,0)</f>
        <v>0</v>
      </c>
      <c r="BG753" s="233">
        <f>IF(N753="zákl. přenesená",J753,0)</f>
        <v>0</v>
      </c>
      <c r="BH753" s="233">
        <f>IF(N753="sníž. přenesená",J753,0)</f>
        <v>0</v>
      </c>
      <c r="BI753" s="233">
        <f>IF(N753="nulová",J753,0)</f>
        <v>0</v>
      </c>
      <c r="BJ753" s="19" t="s">
        <v>80</v>
      </c>
      <c r="BK753" s="233">
        <f>ROUND(I753*H753,2)</f>
        <v>0</v>
      </c>
      <c r="BL753" s="19" t="s">
        <v>927</v>
      </c>
      <c r="BM753" s="232" t="s">
        <v>981</v>
      </c>
    </row>
    <row r="754" spans="1:51" s="13" customFormat="1" ht="12">
      <c r="A754" s="13"/>
      <c r="B754" s="234"/>
      <c r="C754" s="235"/>
      <c r="D754" s="236" t="s">
        <v>145</v>
      </c>
      <c r="E754" s="237" t="s">
        <v>19</v>
      </c>
      <c r="F754" s="238" t="s">
        <v>146</v>
      </c>
      <c r="G754" s="235"/>
      <c r="H754" s="237" t="s">
        <v>19</v>
      </c>
      <c r="I754" s="239"/>
      <c r="J754" s="235"/>
      <c r="K754" s="235"/>
      <c r="L754" s="240"/>
      <c r="M754" s="241"/>
      <c r="N754" s="242"/>
      <c r="O754" s="242"/>
      <c r="P754" s="242"/>
      <c r="Q754" s="242"/>
      <c r="R754" s="242"/>
      <c r="S754" s="242"/>
      <c r="T754" s="243"/>
      <c r="U754" s="13"/>
      <c r="V754" s="13"/>
      <c r="W754" s="13"/>
      <c r="X754" s="13"/>
      <c r="Y754" s="13"/>
      <c r="Z754" s="13"/>
      <c r="AA754" s="13"/>
      <c r="AB754" s="13"/>
      <c r="AC754" s="13"/>
      <c r="AD754" s="13"/>
      <c r="AE754" s="13"/>
      <c r="AT754" s="244" t="s">
        <v>145</v>
      </c>
      <c r="AU754" s="244" t="s">
        <v>80</v>
      </c>
      <c r="AV754" s="13" t="s">
        <v>80</v>
      </c>
      <c r="AW754" s="13" t="s">
        <v>33</v>
      </c>
      <c r="AX754" s="13" t="s">
        <v>72</v>
      </c>
      <c r="AY754" s="244" t="s">
        <v>135</v>
      </c>
    </row>
    <row r="755" spans="1:51" s="14" customFormat="1" ht="12">
      <c r="A755" s="14"/>
      <c r="B755" s="245"/>
      <c r="C755" s="246"/>
      <c r="D755" s="236" t="s">
        <v>145</v>
      </c>
      <c r="E755" s="247" t="s">
        <v>19</v>
      </c>
      <c r="F755" s="248" t="s">
        <v>239</v>
      </c>
      <c r="G755" s="246"/>
      <c r="H755" s="249">
        <v>18</v>
      </c>
      <c r="I755" s="250"/>
      <c r="J755" s="246"/>
      <c r="K755" s="246"/>
      <c r="L755" s="251"/>
      <c r="M755" s="252"/>
      <c r="N755" s="253"/>
      <c r="O755" s="253"/>
      <c r="P755" s="253"/>
      <c r="Q755" s="253"/>
      <c r="R755" s="253"/>
      <c r="S755" s="253"/>
      <c r="T755" s="254"/>
      <c r="U755" s="14"/>
      <c r="V755" s="14"/>
      <c r="W755" s="14"/>
      <c r="X755" s="14"/>
      <c r="Y755" s="14"/>
      <c r="Z755" s="14"/>
      <c r="AA755" s="14"/>
      <c r="AB755" s="14"/>
      <c r="AC755" s="14"/>
      <c r="AD755" s="14"/>
      <c r="AE755" s="14"/>
      <c r="AT755" s="255" t="s">
        <v>145</v>
      </c>
      <c r="AU755" s="255" t="s">
        <v>80</v>
      </c>
      <c r="AV755" s="14" t="s">
        <v>82</v>
      </c>
      <c r="AW755" s="14" t="s">
        <v>33</v>
      </c>
      <c r="AX755" s="14" t="s">
        <v>72</v>
      </c>
      <c r="AY755" s="255" t="s">
        <v>135</v>
      </c>
    </row>
    <row r="756" spans="1:51" s="15" customFormat="1" ht="12">
      <c r="A756" s="15"/>
      <c r="B756" s="256"/>
      <c r="C756" s="257"/>
      <c r="D756" s="236" t="s">
        <v>145</v>
      </c>
      <c r="E756" s="258" t="s">
        <v>19</v>
      </c>
      <c r="F756" s="259" t="s">
        <v>147</v>
      </c>
      <c r="G756" s="257"/>
      <c r="H756" s="260">
        <v>18</v>
      </c>
      <c r="I756" s="261"/>
      <c r="J756" s="257"/>
      <c r="K756" s="257"/>
      <c r="L756" s="262"/>
      <c r="M756" s="263"/>
      <c r="N756" s="264"/>
      <c r="O756" s="264"/>
      <c r="P756" s="264"/>
      <c r="Q756" s="264"/>
      <c r="R756" s="264"/>
      <c r="S756" s="264"/>
      <c r="T756" s="265"/>
      <c r="U756" s="15"/>
      <c r="V756" s="15"/>
      <c r="W756" s="15"/>
      <c r="X756" s="15"/>
      <c r="Y756" s="15"/>
      <c r="Z756" s="15"/>
      <c r="AA756" s="15"/>
      <c r="AB756" s="15"/>
      <c r="AC756" s="15"/>
      <c r="AD756" s="15"/>
      <c r="AE756" s="15"/>
      <c r="AT756" s="266" t="s">
        <v>145</v>
      </c>
      <c r="AU756" s="266" t="s">
        <v>80</v>
      </c>
      <c r="AV756" s="15" t="s">
        <v>143</v>
      </c>
      <c r="AW756" s="15" t="s">
        <v>33</v>
      </c>
      <c r="AX756" s="15" t="s">
        <v>80</v>
      </c>
      <c r="AY756" s="266" t="s">
        <v>135</v>
      </c>
    </row>
    <row r="757" spans="1:65" s="2" customFormat="1" ht="16.5" customHeight="1">
      <c r="A757" s="40"/>
      <c r="B757" s="41"/>
      <c r="C757" s="221" t="s">
        <v>982</v>
      </c>
      <c r="D757" s="221" t="s">
        <v>138</v>
      </c>
      <c r="E757" s="222" t="s">
        <v>983</v>
      </c>
      <c r="F757" s="223" t="s">
        <v>984</v>
      </c>
      <c r="G757" s="224" t="s">
        <v>434</v>
      </c>
      <c r="H757" s="225">
        <v>1</v>
      </c>
      <c r="I757" s="226"/>
      <c r="J757" s="227">
        <f>ROUND(I757*H757,2)</f>
        <v>0</v>
      </c>
      <c r="K757" s="223" t="s">
        <v>270</v>
      </c>
      <c r="L757" s="46"/>
      <c r="M757" s="228" t="s">
        <v>19</v>
      </c>
      <c r="N757" s="229" t="s">
        <v>43</v>
      </c>
      <c r="O757" s="86"/>
      <c r="P757" s="230">
        <f>O757*H757</f>
        <v>0</v>
      </c>
      <c r="Q757" s="230">
        <v>0</v>
      </c>
      <c r="R757" s="230">
        <f>Q757*H757</f>
        <v>0</v>
      </c>
      <c r="S757" s="230">
        <v>0</v>
      </c>
      <c r="T757" s="231">
        <f>S757*H757</f>
        <v>0</v>
      </c>
      <c r="U757" s="40"/>
      <c r="V757" s="40"/>
      <c r="W757" s="40"/>
      <c r="X757" s="40"/>
      <c r="Y757" s="40"/>
      <c r="Z757" s="40"/>
      <c r="AA757" s="40"/>
      <c r="AB757" s="40"/>
      <c r="AC757" s="40"/>
      <c r="AD757" s="40"/>
      <c r="AE757" s="40"/>
      <c r="AR757" s="232" t="s">
        <v>927</v>
      </c>
      <c r="AT757" s="232" t="s">
        <v>138</v>
      </c>
      <c r="AU757" s="232" t="s">
        <v>80</v>
      </c>
      <c r="AY757" s="19" t="s">
        <v>135</v>
      </c>
      <c r="BE757" s="233">
        <f>IF(N757="základní",J757,0)</f>
        <v>0</v>
      </c>
      <c r="BF757" s="233">
        <f>IF(N757="snížená",J757,0)</f>
        <v>0</v>
      </c>
      <c r="BG757" s="233">
        <f>IF(N757="zákl. přenesená",J757,0)</f>
        <v>0</v>
      </c>
      <c r="BH757" s="233">
        <f>IF(N757="sníž. přenesená",J757,0)</f>
        <v>0</v>
      </c>
      <c r="BI757" s="233">
        <f>IF(N757="nulová",J757,0)</f>
        <v>0</v>
      </c>
      <c r="BJ757" s="19" t="s">
        <v>80</v>
      </c>
      <c r="BK757" s="233">
        <f>ROUND(I757*H757,2)</f>
        <v>0</v>
      </c>
      <c r="BL757" s="19" t="s">
        <v>927</v>
      </c>
      <c r="BM757" s="232" t="s">
        <v>985</v>
      </c>
    </row>
    <row r="758" spans="1:63" s="12" customFormat="1" ht="22.8" customHeight="1">
      <c r="A758" s="12"/>
      <c r="B758" s="205"/>
      <c r="C758" s="206"/>
      <c r="D758" s="207" t="s">
        <v>71</v>
      </c>
      <c r="E758" s="219" t="s">
        <v>986</v>
      </c>
      <c r="F758" s="219" t="s">
        <v>987</v>
      </c>
      <c r="G758" s="206"/>
      <c r="H758" s="206"/>
      <c r="I758" s="209"/>
      <c r="J758" s="220">
        <f>BK758</f>
        <v>0</v>
      </c>
      <c r="K758" s="206"/>
      <c r="L758" s="211"/>
      <c r="M758" s="212"/>
      <c r="N758" s="213"/>
      <c r="O758" s="213"/>
      <c r="P758" s="214">
        <f>SUM(P759:P768)</f>
        <v>0</v>
      </c>
      <c r="Q758" s="213"/>
      <c r="R758" s="214">
        <f>SUM(R759:R768)</f>
        <v>0</v>
      </c>
      <c r="S758" s="213"/>
      <c r="T758" s="215">
        <f>SUM(T759:T768)</f>
        <v>0</v>
      </c>
      <c r="U758" s="12"/>
      <c r="V758" s="12"/>
      <c r="W758" s="12"/>
      <c r="X758" s="12"/>
      <c r="Y758" s="12"/>
      <c r="Z758" s="12"/>
      <c r="AA758" s="12"/>
      <c r="AB758" s="12"/>
      <c r="AC758" s="12"/>
      <c r="AD758" s="12"/>
      <c r="AE758" s="12"/>
      <c r="AR758" s="216" t="s">
        <v>80</v>
      </c>
      <c r="AT758" s="217" t="s">
        <v>71</v>
      </c>
      <c r="AU758" s="217" t="s">
        <v>80</v>
      </c>
      <c r="AY758" s="216" t="s">
        <v>135</v>
      </c>
      <c r="BK758" s="218">
        <f>SUM(BK759:BK768)</f>
        <v>0</v>
      </c>
    </row>
    <row r="759" spans="1:65" s="2" customFormat="1" ht="44.25" customHeight="1">
      <c r="A759" s="40"/>
      <c r="B759" s="41"/>
      <c r="C759" s="221" t="s">
        <v>988</v>
      </c>
      <c r="D759" s="221" t="s">
        <v>138</v>
      </c>
      <c r="E759" s="222" t="s">
        <v>80</v>
      </c>
      <c r="F759" s="223" t="s">
        <v>989</v>
      </c>
      <c r="G759" s="224" t="s">
        <v>19</v>
      </c>
      <c r="H759" s="225">
        <v>0</v>
      </c>
      <c r="I759" s="226"/>
      <c r="J759" s="227">
        <f>ROUND(I759*H759,2)</f>
        <v>0</v>
      </c>
      <c r="K759" s="223" t="s">
        <v>19</v>
      </c>
      <c r="L759" s="46"/>
      <c r="M759" s="228" t="s">
        <v>19</v>
      </c>
      <c r="N759" s="229" t="s">
        <v>43</v>
      </c>
      <c r="O759" s="86"/>
      <c r="P759" s="230">
        <f>O759*H759</f>
        <v>0</v>
      </c>
      <c r="Q759" s="230">
        <v>0</v>
      </c>
      <c r="R759" s="230">
        <f>Q759*H759</f>
        <v>0</v>
      </c>
      <c r="S759" s="230">
        <v>0</v>
      </c>
      <c r="T759" s="231">
        <f>S759*H759</f>
        <v>0</v>
      </c>
      <c r="U759" s="40"/>
      <c r="V759" s="40"/>
      <c r="W759" s="40"/>
      <c r="X759" s="40"/>
      <c r="Y759" s="40"/>
      <c r="Z759" s="40"/>
      <c r="AA759" s="40"/>
      <c r="AB759" s="40"/>
      <c r="AC759" s="40"/>
      <c r="AD759" s="40"/>
      <c r="AE759" s="40"/>
      <c r="AR759" s="232" t="s">
        <v>143</v>
      </c>
      <c r="AT759" s="232" t="s">
        <v>138</v>
      </c>
      <c r="AU759" s="232" t="s">
        <v>82</v>
      </c>
      <c r="AY759" s="19" t="s">
        <v>135</v>
      </c>
      <c r="BE759" s="233">
        <f>IF(N759="základní",J759,0)</f>
        <v>0</v>
      </c>
      <c r="BF759" s="233">
        <f>IF(N759="snížená",J759,0)</f>
        <v>0</v>
      </c>
      <c r="BG759" s="233">
        <f>IF(N759="zákl. přenesená",J759,0)</f>
        <v>0</v>
      </c>
      <c r="BH759" s="233">
        <f>IF(N759="sníž. přenesená",J759,0)</f>
        <v>0</v>
      </c>
      <c r="BI759" s="233">
        <f>IF(N759="nulová",J759,0)</f>
        <v>0</v>
      </c>
      <c r="BJ759" s="19" t="s">
        <v>80</v>
      </c>
      <c r="BK759" s="233">
        <f>ROUND(I759*H759,2)</f>
        <v>0</v>
      </c>
      <c r="BL759" s="19" t="s">
        <v>143</v>
      </c>
      <c r="BM759" s="232" t="s">
        <v>990</v>
      </c>
    </row>
    <row r="760" spans="1:47" s="2" customFormat="1" ht="12">
      <c r="A760" s="40"/>
      <c r="B760" s="41"/>
      <c r="C760" s="42"/>
      <c r="D760" s="236" t="s">
        <v>991</v>
      </c>
      <c r="E760" s="42"/>
      <c r="F760" s="267" t="s">
        <v>992</v>
      </c>
      <c r="G760" s="42"/>
      <c r="H760" s="42"/>
      <c r="I760" s="139"/>
      <c r="J760" s="42"/>
      <c r="K760" s="42"/>
      <c r="L760" s="46"/>
      <c r="M760" s="268"/>
      <c r="N760" s="269"/>
      <c r="O760" s="86"/>
      <c r="P760" s="86"/>
      <c r="Q760" s="86"/>
      <c r="R760" s="86"/>
      <c r="S760" s="86"/>
      <c r="T760" s="87"/>
      <c r="U760" s="40"/>
      <c r="V760" s="40"/>
      <c r="W760" s="40"/>
      <c r="X760" s="40"/>
      <c r="Y760" s="40"/>
      <c r="Z760" s="40"/>
      <c r="AA760" s="40"/>
      <c r="AB760" s="40"/>
      <c r="AC760" s="40"/>
      <c r="AD760" s="40"/>
      <c r="AE760" s="40"/>
      <c r="AT760" s="19" t="s">
        <v>991</v>
      </c>
      <c r="AU760" s="19" t="s">
        <v>82</v>
      </c>
    </row>
    <row r="761" spans="1:65" s="2" customFormat="1" ht="44.25" customHeight="1">
      <c r="A761" s="40"/>
      <c r="B761" s="41"/>
      <c r="C761" s="221" t="s">
        <v>993</v>
      </c>
      <c r="D761" s="221" t="s">
        <v>138</v>
      </c>
      <c r="E761" s="222" t="s">
        <v>82</v>
      </c>
      <c r="F761" s="223" t="s">
        <v>994</v>
      </c>
      <c r="G761" s="224" t="s">
        <v>19</v>
      </c>
      <c r="H761" s="225">
        <v>0</v>
      </c>
      <c r="I761" s="226"/>
      <c r="J761" s="227">
        <f>ROUND(I761*H761,2)</f>
        <v>0</v>
      </c>
      <c r="K761" s="223" t="s">
        <v>19</v>
      </c>
      <c r="L761" s="46"/>
      <c r="M761" s="228" t="s">
        <v>19</v>
      </c>
      <c r="N761" s="229" t="s">
        <v>43</v>
      </c>
      <c r="O761" s="86"/>
      <c r="P761" s="230">
        <f>O761*H761</f>
        <v>0</v>
      </c>
      <c r="Q761" s="230">
        <v>0</v>
      </c>
      <c r="R761" s="230">
        <f>Q761*H761</f>
        <v>0</v>
      </c>
      <c r="S761" s="230">
        <v>0</v>
      </c>
      <c r="T761" s="231">
        <f>S761*H761</f>
        <v>0</v>
      </c>
      <c r="U761" s="40"/>
      <c r="V761" s="40"/>
      <c r="W761" s="40"/>
      <c r="X761" s="40"/>
      <c r="Y761" s="40"/>
      <c r="Z761" s="40"/>
      <c r="AA761" s="40"/>
      <c r="AB761" s="40"/>
      <c r="AC761" s="40"/>
      <c r="AD761" s="40"/>
      <c r="AE761" s="40"/>
      <c r="AR761" s="232" t="s">
        <v>143</v>
      </c>
      <c r="AT761" s="232" t="s">
        <v>138</v>
      </c>
      <c r="AU761" s="232" t="s">
        <v>82</v>
      </c>
      <c r="AY761" s="19" t="s">
        <v>135</v>
      </c>
      <c r="BE761" s="233">
        <f>IF(N761="základní",J761,0)</f>
        <v>0</v>
      </c>
      <c r="BF761" s="233">
        <f>IF(N761="snížená",J761,0)</f>
        <v>0</v>
      </c>
      <c r="BG761" s="233">
        <f>IF(N761="zákl. přenesená",J761,0)</f>
        <v>0</v>
      </c>
      <c r="BH761" s="233">
        <f>IF(N761="sníž. přenesená",J761,0)</f>
        <v>0</v>
      </c>
      <c r="BI761" s="233">
        <f>IF(N761="nulová",J761,0)</f>
        <v>0</v>
      </c>
      <c r="BJ761" s="19" t="s">
        <v>80</v>
      </c>
      <c r="BK761" s="233">
        <f>ROUND(I761*H761,2)</f>
        <v>0</v>
      </c>
      <c r="BL761" s="19" t="s">
        <v>143</v>
      </c>
      <c r="BM761" s="232" t="s">
        <v>995</v>
      </c>
    </row>
    <row r="762" spans="1:47" s="2" customFormat="1" ht="12">
      <c r="A762" s="40"/>
      <c r="B762" s="41"/>
      <c r="C762" s="42"/>
      <c r="D762" s="236" t="s">
        <v>991</v>
      </c>
      <c r="E762" s="42"/>
      <c r="F762" s="267" t="s">
        <v>996</v>
      </c>
      <c r="G762" s="42"/>
      <c r="H762" s="42"/>
      <c r="I762" s="139"/>
      <c r="J762" s="42"/>
      <c r="K762" s="42"/>
      <c r="L762" s="46"/>
      <c r="M762" s="268"/>
      <c r="N762" s="269"/>
      <c r="O762" s="86"/>
      <c r="P762" s="86"/>
      <c r="Q762" s="86"/>
      <c r="R762" s="86"/>
      <c r="S762" s="86"/>
      <c r="T762" s="87"/>
      <c r="U762" s="40"/>
      <c r="V762" s="40"/>
      <c r="W762" s="40"/>
      <c r="X762" s="40"/>
      <c r="Y762" s="40"/>
      <c r="Z762" s="40"/>
      <c r="AA762" s="40"/>
      <c r="AB762" s="40"/>
      <c r="AC762" s="40"/>
      <c r="AD762" s="40"/>
      <c r="AE762" s="40"/>
      <c r="AT762" s="19" t="s">
        <v>991</v>
      </c>
      <c r="AU762" s="19" t="s">
        <v>82</v>
      </c>
    </row>
    <row r="763" spans="1:65" s="2" customFormat="1" ht="21.75" customHeight="1">
      <c r="A763" s="40"/>
      <c r="B763" s="41"/>
      <c r="C763" s="221" t="s">
        <v>997</v>
      </c>
      <c r="D763" s="221" t="s">
        <v>138</v>
      </c>
      <c r="E763" s="222" t="s">
        <v>136</v>
      </c>
      <c r="F763" s="223" t="s">
        <v>998</v>
      </c>
      <c r="G763" s="224" t="s">
        <v>19</v>
      </c>
      <c r="H763" s="225">
        <v>0</v>
      </c>
      <c r="I763" s="226"/>
      <c r="J763" s="227">
        <f>ROUND(I763*H763,2)</f>
        <v>0</v>
      </c>
      <c r="K763" s="223" t="s">
        <v>19</v>
      </c>
      <c r="L763" s="46"/>
      <c r="M763" s="228" t="s">
        <v>19</v>
      </c>
      <c r="N763" s="229" t="s">
        <v>43</v>
      </c>
      <c r="O763" s="86"/>
      <c r="P763" s="230">
        <f>O763*H763</f>
        <v>0</v>
      </c>
      <c r="Q763" s="230">
        <v>0</v>
      </c>
      <c r="R763" s="230">
        <f>Q763*H763</f>
        <v>0</v>
      </c>
      <c r="S763" s="230">
        <v>0</v>
      </c>
      <c r="T763" s="231">
        <f>S763*H763</f>
        <v>0</v>
      </c>
      <c r="U763" s="40"/>
      <c r="V763" s="40"/>
      <c r="W763" s="40"/>
      <c r="X763" s="40"/>
      <c r="Y763" s="40"/>
      <c r="Z763" s="40"/>
      <c r="AA763" s="40"/>
      <c r="AB763" s="40"/>
      <c r="AC763" s="40"/>
      <c r="AD763" s="40"/>
      <c r="AE763" s="40"/>
      <c r="AR763" s="232" t="s">
        <v>143</v>
      </c>
      <c r="AT763" s="232" t="s">
        <v>138</v>
      </c>
      <c r="AU763" s="232" t="s">
        <v>82</v>
      </c>
      <c r="AY763" s="19" t="s">
        <v>135</v>
      </c>
      <c r="BE763" s="233">
        <f>IF(N763="základní",J763,0)</f>
        <v>0</v>
      </c>
      <c r="BF763" s="233">
        <f>IF(N763="snížená",J763,0)</f>
        <v>0</v>
      </c>
      <c r="BG763" s="233">
        <f>IF(N763="zákl. přenesená",J763,0)</f>
        <v>0</v>
      </c>
      <c r="BH763" s="233">
        <f>IF(N763="sníž. přenesená",J763,0)</f>
        <v>0</v>
      </c>
      <c r="BI763" s="233">
        <f>IF(N763="nulová",J763,0)</f>
        <v>0</v>
      </c>
      <c r="BJ763" s="19" t="s">
        <v>80</v>
      </c>
      <c r="BK763" s="233">
        <f>ROUND(I763*H763,2)</f>
        <v>0</v>
      </c>
      <c r="BL763" s="19" t="s">
        <v>143</v>
      </c>
      <c r="BM763" s="232" t="s">
        <v>999</v>
      </c>
    </row>
    <row r="764" spans="1:47" s="2" customFormat="1" ht="12">
      <c r="A764" s="40"/>
      <c r="B764" s="41"/>
      <c r="C764" s="42"/>
      <c r="D764" s="236" t="s">
        <v>991</v>
      </c>
      <c r="E764" s="42"/>
      <c r="F764" s="267" t="s">
        <v>1000</v>
      </c>
      <c r="G764" s="42"/>
      <c r="H764" s="42"/>
      <c r="I764" s="139"/>
      <c r="J764" s="42"/>
      <c r="K764" s="42"/>
      <c r="L764" s="46"/>
      <c r="M764" s="268"/>
      <c r="N764" s="269"/>
      <c r="O764" s="86"/>
      <c r="P764" s="86"/>
      <c r="Q764" s="86"/>
      <c r="R764" s="86"/>
      <c r="S764" s="86"/>
      <c r="T764" s="87"/>
      <c r="U764" s="40"/>
      <c r="V764" s="40"/>
      <c r="W764" s="40"/>
      <c r="X764" s="40"/>
      <c r="Y764" s="40"/>
      <c r="Z764" s="40"/>
      <c r="AA764" s="40"/>
      <c r="AB764" s="40"/>
      <c r="AC764" s="40"/>
      <c r="AD764" s="40"/>
      <c r="AE764" s="40"/>
      <c r="AT764" s="19" t="s">
        <v>991</v>
      </c>
      <c r="AU764" s="19" t="s">
        <v>82</v>
      </c>
    </row>
    <row r="765" spans="1:65" s="2" customFormat="1" ht="21.75" customHeight="1">
      <c r="A765" s="40"/>
      <c r="B765" s="41"/>
      <c r="C765" s="221" t="s">
        <v>1001</v>
      </c>
      <c r="D765" s="221" t="s">
        <v>138</v>
      </c>
      <c r="E765" s="222" t="s">
        <v>143</v>
      </c>
      <c r="F765" s="223" t="s">
        <v>1002</v>
      </c>
      <c r="G765" s="224" t="s">
        <v>19</v>
      </c>
      <c r="H765" s="225">
        <v>0</v>
      </c>
      <c r="I765" s="226"/>
      <c r="J765" s="227">
        <f>ROUND(I765*H765,2)</f>
        <v>0</v>
      </c>
      <c r="K765" s="223" t="s">
        <v>19</v>
      </c>
      <c r="L765" s="46"/>
      <c r="M765" s="228" t="s">
        <v>19</v>
      </c>
      <c r="N765" s="229" t="s">
        <v>43</v>
      </c>
      <c r="O765" s="86"/>
      <c r="P765" s="230">
        <f>O765*H765</f>
        <v>0</v>
      </c>
      <c r="Q765" s="230">
        <v>0</v>
      </c>
      <c r="R765" s="230">
        <f>Q765*H765</f>
        <v>0</v>
      </c>
      <c r="S765" s="230">
        <v>0</v>
      </c>
      <c r="T765" s="231">
        <f>S765*H765</f>
        <v>0</v>
      </c>
      <c r="U765" s="40"/>
      <c r="V765" s="40"/>
      <c r="W765" s="40"/>
      <c r="X765" s="40"/>
      <c r="Y765" s="40"/>
      <c r="Z765" s="40"/>
      <c r="AA765" s="40"/>
      <c r="AB765" s="40"/>
      <c r="AC765" s="40"/>
      <c r="AD765" s="40"/>
      <c r="AE765" s="40"/>
      <c r="AR765" s="232" t="s">
        <v>143</v>
      </c>
      <c r="AT765" s="232" t="s">
        <v>138</v>
      </c>
      <c r="AU765" s="232" t="s">
        <v>82</v>
      </c>
      <c r="AY765" s="19" t="s">
        <v>135</v>
      </c>
      <c r="BE765" s="233">
        <f>IF(N765="základní",J765,0)</f>
        <v>0</v>
      </c>
      <c r="BF765" s="233">
        <f>IF(N765="snížená",J765,0)</f>
        <v>0</v>
      </c>
      <c r="BG765" s="233">
        <f>IF(N765="zákl. přenesená",J765,0)</f>
        <v>0</v>
      </c>
      <c r="BH765" s="233">
        <f>IF(N765="sníž. přenesená",J765,0)</f>
        <v>0</v>
      </c>
      <c r="BI765" s="233">
        <f>IF(N765="nulová",J765,0)</f>
        <v>0</v>
      </c>
      <c r="BJ765" s="19" t="s">
        <v>80</v>
      </c>
      <c r="BK765" s="233">
        <f>ROUND(I765*H765,2)</f>
        <v>0</v>
      </c>
      <c r="BL765" s="19" t="s">
        <v>143</v>
      </c>
      <c r="BM765" s="232" t="s">
        <v>1003</v>
      </c>
    </row>
    <row r="766" spans="1:47" s="2" customFormat="1" ht="12">
      <c r="A766" s="40"/>
      <c r="B766" s="41"/>
      <c r="C766" s="42"/>
      <c r="D766" s="236" t="s">
        <v>991</v>
      </c>
      <c r="E766" s="42"/>
      <c r="F766" s="267" t="s">
        <v>1004</v>
      </c>
      <c r="G766" s="42"/>
      <c r="H766" s="42"/>
      <c r="I766" s="139"/>
      <c r="J766" s="42"/>
      <c r="K766" s="42"/>
      <c r="L766" s="46"/>
      <c r="M766" s="268"/>
      <c r="N766" s="269"/>
      <c r="O766" s="86"/>
      <c r="P766" s="86"/>
      <c r="Q766" s="86"/>
      <c r="R766" s="86"/>
      <c r="S766" s="86"/>
      <c r="T766" s="87"/>
      <c r="U766" s="40"/>
      <c r="V766" s="40"/>
      <c r="W766" s="40"/>
      <c r="X766" s="40"/>
      <c r="Y766" s="40"/>
      <c r="Z766" s="40"/>
      <c r="AA766" s="40"/>
      <c r="AB766" s="40"/>
      <c r="AC766" s="40"/>
      <c r="AD766" s="40"/>
      <c r="AE766" s="40"/>
      <c r="AT766" s="19" t="s">
        <v>991</v>
      </c>
      <c r="AU766" s="19" t="s">
        <v>82</v>
      </c>
    </row>
    <row r="767" spans="1:65" s="2" customFormat="1" ht="33" customHeight="1">
      <c r="A767" s="40"/>
      <c r="B767" s="41"/>
      <c r="C767" s="221" t="s">
        <v>1005</v>
      </c>
      <c r="D767" s="221" t="s">
        <v>138</v>
      </c>
      <c r="E767" s="222" t="s">
        <v>171</v>
      </c>
      <c r="F767" s="223" t="s">
        <v>1006</v>
      </c>
      <c r="G767" s="224" t="s">
        <v>19</v>
      </c>
      <c r="H767" s="225">
        <v>0</v>
      </c>
      <c r="I767" s="226"/>
      <c r="J767" s="227">
        <f>ROUND(I767*H767,2)</f>
        <v>0</v>
      </c>
      <c r="K767" s="223" t="s">
        <v>19</v>
      </c>
      <c r="L767" s="46"/>
      <c r="M767" s="228" t="s">
        <v>19</v>
      </c>
      <c r="N767" s="229" t="s">
        <v>43</v>
      </c>
      <c r="O767" s="86"/>
      <c r="P767" s="230">
        <f>O767*H767</f>
        <v>0</v>
      </c>
      <c r="Q767" s="230">
        <v>0</v>
      </c>
      <c r="R767" s="230">
        <f>Q767*H767</f>
        <v>0</v>
      </c>
      <c r="S767" s="230">
        <v>0</v>
      </c>
      <c r="T767" s="231">
        <f>S767*H767</f>
        <v>0</v>
      </c>
      <c r="U767" s="40"/>
      <c r="V767" s="40"/>
      <c r="W767" s="40"/>
      <c r="X767" s="40"/>
      <c r="Y767" s="40"/>
      <c r="Z767" s="40"/>
      <c r="AA767" s="40"/>
      <c r="AB767" s="40"/>
      <c r="AC767" s="40"/>
      <c r="AD767" s="40"/>
      <c r="AE767" s="40"/>
      <c r="AR767" s="232" t="s">
        <v>143</v>
      </c>
      <c r="AT767" s="232" t="s">
        <v>138</v>
      </c>
      <c r="AU767" s="232" t="s">
        <v>82</v>
      </c>
      <c r="AY767" s="19" t="s">
        <v>135</v>
      </c>
      <c r="BE767" s="233">
        <f>IF(N767="základní",J767,0)</f>
        <v>0</v>
      </c>
      <c r="BF767" s="233">
        <f>IF(N767="snížená",J767,0)</f>
        <v>0</v>
      </c>
      <c r="BG767" s="233">
        <f>IF(N767="zákl. přenesená",J767,0)</f>
        <v>0</v>
      </c>
      <c r="BH767" s="233">
        <f>IF(N767="sníž. přenesená",J767,0)</f>
        <v>0</v>
      </c>
      <c r="BI767" s="233">
        <f>IF(N767="nulová",J767,0)</f>
        <v>0</v>
      </c>
      <c r="BJ767" s="19" t="s">
        <v>80</v>
      </c>
      <c r="BK767" s="233">
        <f>ROUND(I767*H767,2)</f>
        <v>0</v>
      </c>
      <c r="BL767" s="19" t="s">
        <v>143</v>
      </c>
      <c r="BM767" s="232" t="s">
        <v>1007</v>
      </c>
    </row>
    <row r="768" spans="1:47" s="2" customFormat="1" ht="12">
      <c r="A768" s="40"/>
      <c r="B768" s="41"/>
      <c r="C768" s="42"/>
      <c r="D768" s="236" t="s">
        <v>991</v>
      </c>
      <c r="E768" s="42"/>
      <c r="F768" s="267" t="s">
        <v>1008</v>
      </c>
      <c r="G768" s="42"/>
      <c r="H768" s="42"/>
      <c r="I768" s="139"/>
      <c r="J768" s="42"/>
      <c r="K768" s="42"/>
      <c r="L768" s="46"/>
      <c r="M768" s="281"/>
      <c r="N768" s="282"/>
      <c r="O768" s="283"/>
      <c r="P768" s="283"/>
      <c r="Q768" s="283"/>
      <c r="R768" s="283"/>
      <c r="S768" s="283"/>
      <c r="T768" s="284"/>
      <c r="U768" s="40"/>
      <c r="V768" s="40"/>
      <c r="W768" s="40"/>
      <c r="X768" s="40"/>
      <c r="Y768" s="40"/>
      <c r="Z768" s="40"/>
      <c r="AA768" s="40"/>
      <c r="AB768" s="40"/>
      <c r="AC768" s="40"/>
      <c r="AD768" s="40"/>
      <c r="AE768" s="40"/>
      <c r="AT768" s="19" t="s">
        <v>991</v>
      </c>
      <c r="AU768" s="19" t="s">
        <v>82</v>
      </c>
    </row>
    <row r="769" spans="1:31" s="2" customFormat="1" ht="6.95" customHeight="1">
      <c r="A769" s="40"/>
      <c r="B769" s="61"/>
      <c r="C769" s="62"/>
      <c r="D769" s="62"/>
      <c r="E769" s="62"/>
      <c r="F769" s="62"/>
      <c r="G769" s="62"/>
      <c r="H769" s="62"/>
      <c r="I769" s="169"/>
      <c r="J769" s="62"/>
      <c r="K769" s="62"/>
      <c r="L769" s="46"/>
      <c r="M769" s="40"/>
      <c r="O769" s="40"/>
      <c r="P769" s="40"/>
      <c r="Q769" s="40"/>
      <c r="R769" s="40"/>
      <c r="S769" s="40"/>
      <c r="T769" s="40"/>
      <c r="U769" s="40"/>
      <c r="V769" s="40"/>
      <c r="W769" s="40"/>
      <c r="X769" s="40"/>
      <c r="Y769" s="40"/>
      <c r="Z769" s="40"/>
      <c r="AA769" s="40"/>
      <c r="AB769" s="40"/>
      <c r="AC769" s="40"/>
      <c r="AD769" s="40"/>
      <c r="AE769" s="40"/>
    </row>
  </sheetData>
  <sheetProtection password="CC35" sheet="1" objects="1" scenarios="1" formatColumns="0" formatRows="0" autoFilter="0"/>
  <autoFilter ref="C96:K768"/>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85</v>
      </c>
      <c r="AZ2" s="131" t="s">
        <v>1009</v>
      </c>
      <c r="BA2" s="131" t="s">
        <v>1010</v>
      </c>
      <c r="BB2" s="131" t="s">
        <v>19</v>
      </c>
      <c r="BC2" s="131" t="s">
        <v>1011</v>
      </c>
      <c r="BD2" s="131" t="s">
        <v>82</v>
      </c>
    </row>
    <row r="3" spans="2:56" s="1" customFormat="1" ht="6.95" customHeight="1">
      <c r="B3" s="132"/>
      <c r="C3" s="133"/>
      <c r="D3" s="133"/>
      <c r="E3" s="133"/>
      <c r="F3" s="133"/>
      <c r="G3" s="133"/>
      <c r="H3" s="133"/>
      <c r="I3" s="134"/>
      <c r="J3" s="133"/>
      <c r="K3" s="133"/>
      <c r="L3" s="22"/>
      <c r="AT3" s="19" t="s">
        <v>82</v>
      </c>
      <c r="AZ3" s="131" t="s">
        <v>92</v>
      </c>
      <c r="BA3" s="131" t="s">
        <v>93</v>
      </c>
      <c r="BB3" s="131" t="s">
        <v>19</v>
      </c>
      <c r="BC3" s="131" t="s">
        <v>1012</v>
      </c>
      <c r="BD3" s="131" t="s">
        <v>82</v>
      </c>
    </row>
    <row r="4" spans="2:56" s="1" customFormat="1" ht="24.95" customHeight="1">
      <c r="B4" s="22"/>
      <c r="D4" s="135" t="s">
        <v>95</v>
      </c>
      <c r="I4" s="130"/>
      <c r="L4" s="22"/>
      <c r="M4" s="136" t="s">
        <v>10</v>
      </c>
      <c r="AT4" s="19" t="s">
        <v>4</v>
      </c>
      <c r="AZ4" s="131" t="s">
        <v>1013</v>
      </c>
      <c r="BA4" s="131" t="s">
        <v>1014</v>
      </c>
      <c r="BB4" s="131" t="s">
        <v>19</v>
      </c>
      <c r="BC4" s="131" t="s">
        <v>1015</v>
      </c>
      <c r="BD4" s="131" t="s">
        <v>82</v>
      </c>
    </row>
    <row r="5" spans="2:12" s="1" customFormat="1" ht="6.95" customHeight="1">
      <c r="B5" s="22"/>
      <c r="I5" s="130"/>
      <c r="L5" s="22"/>
    </row>
    <row r="6" spans="2:12" s="1" customFormat="1" ht="12" customHeight="1">
      <c r="B6" s="22"/>
      <c r="D6" s="137" t="s">
        <v>16</v>
      </c>
      <c r="I6" s="130"/>
      <c r="L6" s="22"/>
    </row>
    <row r="7" spans="2:12" s="1" customFormat="1" ht="16.5" customHeight="1">
      <c r="B7" s="22"/>
      <c r="E7" s="138" t="str">
        <f>'Rekapitulace stavby'!K6</f>
        <v>Rekonstrukce plynové kotelny Loučka</v>
      </c>
      <c r="F7" s="137"/>
      <c r="G7" s="137"/>
      <c r="H7" s="137"/>
      <c r="I7" s="130"/>
      <c r="L7" s="22"/>
    </row>
    <row r="8" spans="1:31" s="2" customFormat="1" ht="12" customHeight="1">
      <c r="A8" s="40"/>
      <c r="B8" s="46"/>
      <c r="C8" s="40"/>
      <c r="D8" s="137" t="s">
        <v>96</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1016</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3. 7. 2019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19</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27</v>
      </c>
      <c r="F15" s="40"/>
      <c r="G15" s="40"/>
      <c r="H15" s="40"/>
      <c r="I15" s="143" t="s">
        <v>28</v>
      </c>
      <c r="J15" s="142" t="s">
        <v>19</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29</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28</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31</v>
      </c>
      <c r="E20" s="40"/>
      <c r="F20" s="40"/>
      <c r="G20" s="40"/>
      <c r="H20" s="40"/>
      <c r="I20" s="143" t="s">
        <v>26</v>
      </c>
      <c r="J20" s="142" t="s">
        <v>19</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32</v>
      </c>
      <c r="F21" s="40"/>
      <c r="G21" s="40"/>
      <c r="H21" s="40"/>
      <c r="I21" s="143" t="s">
        <v>28</v>
      </c>
      <c r="J21" s="142" t="s">
        <v>19</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34</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35</v>
      </c>
      <c r="F24" s="40"/>
      <c r="G24" s="40"/>
      <c r="H24" s="40"/>
      <c r="I24" s="143" t="s">
        <v>28</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36</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38</v>
      </c>
      <c r="E30" s="40"/>
      <c r="F30" s="40"/>
      <c r="G30" s="40"/>
      <c r="H30" s="40"/>
      <c r="I30" s="139"/>
      <c r="J30" s="153">
        <f>ROUND(J92,2)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40</v>
      </c>
      <c r="G32" s="40"/>
      <c r="H32" s="40"/>
      <c r="I32" s="155" t="s">
        <v>39</v>
      </c>
      <c r="J32" s="154" t="s">
        <v>41</v>
      </c>
      <c r="K32" s="40"/>
      <c r="L32" s="140"/>
      <c r="S32" s="40"/>
      <c r="T32" s="40"/>
      <c r="U32" s="40"/>
      <c r="V32" s="40"/>
      <c r="W32" s="40"/>
      <c r="X32" s="40"/>
      <c r="Y32" s="40"/>
      <c r="Z32" s="40"/>
      <c r="AA32" s="40"/>
      <c r="AB32" s="40"/>
      <c r="AC32" s="40"/>
      <c r="AD32" s="40"/>
      <c r="AE32" s="40"/>
    </row>
    <row r="33" spans="1:31" s="2" customFormat="1" ht="14.4" customHeight="1">
      <c r="A33" s="40"/>
      <c r="B33" s="46"/>
      <c r="C33" s="40"/>
      <c r="D33" s="156" t="s">
        <v>42</v>
      </c>
      <c r="E33" s="137" t="s">
        <v>43</v>
      </c>
      <c r="F33" s="157">
        <f>ROUND((SUM(BE92:BE237)),2)</f>
        <v>0</v>
      </c>
      <c r="G33" s="40"/>
      <c r="H33" s="40"/>
      <c r="I33" s="158">
        <v>0.21</v>
      </c>
      <c r="J33" s="157">
        <f>ROUND(((SUM(BE92:BE237))*I33),2)</f>
        <v>0</v>
      </c>
      <c r="K33" s="40"/>
      <c r="L33" s="140"/>
      <c r="S33" s="40"/>
      <c r="T33" s="40"/>
      <c r="U33" s="40"/>
      <c r="V33" s="40"/>
      <c r="W33" s="40"/>
      <c r="X33" s="40"/>
      <c r="Y33" s="40"/>
      <c r="Z33" s="40"/>
      <c r="AA33" s="40"/>
      <c r="AB33" s="40"/>
      <c r="AC33" s="40"/>
      <c r="AD33" s="40"/>
      <c r="AE33" s="40"/>
    </row>
    <row r="34" spans="1:31" s="2" customFormat="1" ht="14.4" customHeight="1">
      <c r="A34" s="40"/>
      <c r="B34" s="46"/>
      <c r="C34" s="40"/>
      <c r="D34" s="40"/>
      <c r="E34" s="137" t="s">
        <v>44</v>
      </c>
      <c r="F34" s="157">
        <f>ROUND((SUM(BF92:BF237)),2)</f>
        <v>0</v>
      </c>
      <c r="G34" s="40"/>
      <c r="H34" s="40"/>
      <c r="I34" s="158">
        <v>0.15</v>
      </c>
      <c r="J34" s="157">
        <f>ROUND(((SUM(BF92:BF237))*I34),2)</f>
        <v>0</v>
      </c>
      <c r="K34" s="40"/>
      <c r="L34" s="140"/>
      <c r="S34" s="40"/>
      <c r="T34" s="40"/>
      <c r="U34" s="40"/>
      <c r="V34" s="40"/>
      <c r="W34" s="40"/>
      <c r="X34" s="40"/>
      <c r="Y34" s="40"/>
      <c r="Z34" s="40"/>
      <c r="AA34" s="40"/>
      <c r="AB34" s="40"/>
      <c r="AC34" s="40"/>
      <c r="AD34" s="40"/>
      <c r="AE34" s="40"/>
    </row>
    <row r="35" spans="1:31" s="2" customFormat="1" ht="14.4" customHeight="1" hidden="1">
      <c r="A35" s="40"/>
      <c r="B35" s="46"/>
      <c r="C35" s="40"/>
      <c r="D35" s="40"/>
      <c r="E35" s="137" t="s">
        <v>45</v>
      </c>
      <c r="F35" s="157">
        <f>ROUND((SUM(BG92:BG237)),2)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hidden="1">
      <c r="A36" s="40"/>
      <c r="B36" s="46"/>
      <c r="C36" s="40"/>
      <c r="D36" s="40"/>
      <c r="E36" s="137" t="s">
        <v>46</v>
      </c>
      <c r="F36" s="157">
        <f>ROUND((SUM(BH92:BH237)),2)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47</v>
      </c>
      <c r="F37" s="157">
        <f>ROUND((SUM(BI92:BI237)),2)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48</v>
      </c>
      <c r="E39" s="161"/>
      <c r="F39" s="161"/>
      <c r="G39" s="162" t="s">
        <v>49</v>
      </c>
      <c r="H39" s="163" t="s">
        <v>50</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Rekonstrukce plynové kotelny Loučka</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1" t="str">
        <f>E9</f>
        <v>b - DPS 01.02 - Plynová odběrná zařízení</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Nový Jičín</v>
      </c>
      <c r="G52" s="42"/>
      <c r="H52" s="42"/>
      <c r="I52" s="143" t="s">
        <v>23</v>
      </c>
      <c r="J52" s="74" t="str">
        <f>IF(J12="","",J12)</f>
        <v>3. 7. 2019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40.05" customHeight="1">
      <c r="A54" s="40"/>
      <c r="B54" s="41"/>
      <c r="C54" s="34" t="s">
        <v>25</v>
      </c>
      <c r="D54" s="42"/>
      <c r="E54" s="42"/>
      <c r="F54" s="29" t="str">
        <f>E15</f>
        <v>Město Nový Jičín,Masarykovo nám.1/1,741 01 N.Jičín</v>
      </c>
      <c r="G54" s="42"/>
      <c r="H54" s="42"/>
      <c r="I54" s="143" t="s">
        <v>31</v>
      </c>
      <c r="J54" s="38" t="str">
        <f>E21</f>
        <v>MIOT s.r.o.,Zelená 3062/30,702 00 Ostrava</v>
      </c>
      <c r="K54" s="42"/>
      <c r="L54" s="140"/>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3" t="s">
        <v>34</v>
      </c>
      <c r="J55" s="38" t="str">
        <f>E24</f>
        <v>Beránek</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99</v>
      </c>
      <c r="D57" s="175"/>
      <c r="E57" s="175"/>
      <c r="F57" s="175"/>
      <c r="G57" s="175"/>
      <c r="H57" s="175"/>
      <c r="I57" s="176"/>
      <c r="J57" s="177" t="s">
        <v>100</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70</v>
      </c>
      <c r="D59" s="42"/>
      <c r="E59" s="42"/>
      <c r="F59" s="42"/>
      <c r="G59" s="42"/>
      <c r="H59" s="42"/>
      <c r="I59" s="139"/>
      <c r="J59" s="104">
        <f>J92</f>
        <v>0</v>
      </c>
      <c r="K59" s="42"/>
      <c r="L59" s="140"/>
      <c r="S59" s="40"/>
      <c r="T59" s="40"/>
      <c r="U59" s="40"/>
      <c r="V59" s="40"/>
      <c r="W59" s="40"/>
      <c r="X59" s="40"/>
      <c r="Y59" s="40"/>
      <c r="Z59" s="40"/>
      <c r="AA59" s="40"/>
      <c r="AB59" s="40"/>
      <c r="AC59" s="40"/>
      <c r="AD59" s="40"/>
      <c r="AE59" s="40"/>
      <c r="AU59" s="19" t="s">
        <v>101</v>
      </c>
    </row>
    <row r="60" spans="1:31" s="9" customFormat="1" ht="24.95" customHeight="1">
      <c r="A60" s="9"/>
      <c r="B60" s="179"/>
      <c r="C60" s="180"/>
      <c r="D60" s="181" t="s">
        <v>102</v>
      </c>
      <c r="E60" s="182"/>
      <c r="F60" s="182"/>
      <c r="G60" s="182"/>
      <c r="H60" s="182"/>
      <c r="I60" s="183"/>
      <c r="J60" s="184">
        <f>J93</f>
        <v>0</v>
      </c>
      <c r="K60" s="180"/>
      <c r="L60" s="185"/>
      <c r="S60" s="9"/>
      <c r="T60" s="9"/>
      <c r="U60" s="9"/>
      <c r="V60" s="9"/>
      <c r="W60" s="9"/>
      <c r="X60" s="9"/>
      <c r="Y60" s="9"/>
      <c r="Z60" s="9"/>
      <c r="AA60" s="9"/>
      <c r="AB60" s="9"/>
      <c r="AC60" s="9"/>
      <c r="AD60" s="9"/>
      <c r="AE60" s="9"/>
    </row>
    <row r="61" spans="1:31" s="10" customFormat="1" ht="19.9" customHeight="1">
      <c r="A61" s="10"/>
      <c r="B61" s="186"/>
      <c r="C61" s="187"/>
      <c r="D61" s="188" t="s">
        <v>105</v>
      </c>
      <c r="E61" s="189"/>
      <c r="F61" s="189"/>
      <c r="G61" s="189"/>
      <c r="H61" s="189"/>
      <c r="I61" s="190"/>
      <c r="J61" s="191">
        <f>J94</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107</v>
      </c>
      <c r="E62" s="189"/>
      <c r="F62" s="189"/>
      <c r="G62" s="189"/>
      <c r="H62" s="189"/>
      <c r="I62" s="190"/>
      <c r="J62" s="191">
        <f>J98</f>
        <v>0</v>
      </c>
      <c r="K62" s="187"/>
      <c r="L62" s="192"/>
      <c r="S62" s="10"/>
      <c r="T62" s="10"/>
      <c r="U62" s="10"/>
      <c r="V62" s="10"/>
      <c r="W62" s="10"/>
      <c r="X62" s="10"/>
      <c r="Y62" s="10"/>
      <c r="Z62" s="10"/>
      <c r="AA62" s="10"/>
      <c r="AB62" s="10"/>
      <c r="AC62" s="10"/>
      <c r="AD62" s="10"/>
      <c r="AE62" s="10"/>
    </row>
    <row r="63" spans="1:31" s="9" customFormat="1" ht="24.95" customHeight="1">
      <c r="A63" s="9"/>
      <c r="B63" s="179"/>
      <c r="C63" s="180"/>
      <c r="D63" s="181" t="s">
        <v>108</v>
      </c>
      <c r="E63" s="182"/>
      <c r="F63" s="182"/>
      <c r="G63" s="182"/>
      <c r="H63" s="182"/>
      <c r="I63" s="183"/>
      <c r="J63" s="184">
        <f>J101</f>
        <v>0</v>
      </c>
      <c r="K63" s="180"/>
      <c r="L63" s="185"/>
      <c r="S63" s="9"/>
      <c r="T63" s="9"/>
      <c r="U63" s="9"/>
      <c r="V63" s="9"/>
      <c r="W63" s="9"/>
      <c r="X63" s="9"/>
      <c r="Y63" s="9"/>
      <c r="Z63" s="9"/>
      <c r="AA63" s="9"/>
      <c r="AB63" s="9"/>
      <c r="AC63" s="9"/>
      <c r="AD63" s="9"/>
      <c r="AE63" s="9"/>
    </row>
    <row r="64" spans="1:31" s="10" customFormat="1" ht="19.9" customHeight="1">
      <c r="A64" s="10"/>
      <c r="B64" s="186"/>
      <c r="C64" s="187"/>
      <c r="D64" s="188" t="s">
        <v>1017</v>
      </c>
      <c r="E64" s="189"/>
      <c r="F64" s="189"/>
      <c r="G64" s="189"/>
      <c r="H64" s="189"/>
      <c r="I64" s="190"/>
      <c r="J64" s="191">
        <f>J102</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111</v>
      </c>
      <c r="E65" s="189"/>
      <c r="F65" s="189"/>
      <c r="G65" s="189"/>
      <c r="H65" s="189"/>
      <c r="I65" s="190"/>
      <c r="J65" s="191">
        <f>J140</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112</v>
      </c>
      <c r="E66" s="189"/>
      <c r="F66" s="189"/>
      <c r="G66" s="189"/>
      <c r="H66" s="189"/>
      <c r="I66" s="190"/>
      <c r="J66" s="191">
        <f>J147</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114</v>
      </c>
      <c r="E67" s="189"/>
      <c r="F67" s="189"/>
      <c r="G67" s="189"/>
      <c r="H67" s="189"/>
      <c r="I67" s="190"/>
      <c r="J67" s="191">
        <f>J155</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115</v>
      </c>
      <c r="E68" s="189"/>
      <c r="F68" s="189"/>
      <c r="G68" s="189"/>
      <c r="H68" s="189"/>
      <c r="I68" s="190"/>
      <c r="J68" s="191">
        <f>J167</f>
        <v>0</v>
      </c>
      <c r="K68" s="187"/>
      <c r="L68" s="192"/>
      <c r="S68" s="10"/>
      <c r="T68" s="10"/>
      <c r="U68" s="10"/>
      <c r="V68" s="10"/>
      <c r="W68" s="10"/>
      <c r="X68" s="10"/>
      <c r="Y68" s="10"/>
      <c r="Z68" s="10"/>
      <c r="AA68" s="10"/>
      <c r="AB68" s="10"/>
      <c r="AC68" s="10"/>
      <c r="AD68" s="10"/>
      <c r="AE68" s="10"/>
    </row>
    <row r="69" spans="1:31" s="10" customFormat="1" ht="19.9" customHeight="1">
      <c r="A69" s="10"/>
      <c r="B69" s="186"/>
      <c r="C69" s="187"/>
      <c r="D69" s="188" t="s">
        <v>116</v>
      </c>
      <c r="E69" s="189"/>
      <c r="F69" s="189"/>
      <c r="G69" s="189"/>
      <c r="H69" s="189"/>
      <c r="I69" s="190"/>
      <c r="J69" s="191">
        <f>J190</f>
        <v>0</v>
      </c>
      <c r="K69" s="187"/>
      <c r="L69" s="192"/>
      <c r="S69" s="10"/>
      <c r="T69" s="10"/>
      <c r="U69" s="10"/>
      <c r="V69" s="10"/>
      <c r="W69" s="10"/>
      <c r="X69" s="10"/>
      <c r="Y69" s="10"/>
      <c r="Z69" s="10"/>
      <c r="AA69" s="10"/>
      <c r="AB69" s="10"/>
      <c r="AC69" s="10"/>
      <c r="AD69" s="10"/>
      <c r="AE69" s="10"/>
    </row>
    <row r="70" spans="1:31" s="9" customFormat="1" ht="24.95" customHeight="1">
      <c r="A70" s="9"/>
      <c r="B70" s="179"/>
      <c r="C70" s="180"/>
      <c r="D70" s="181" t="s">
        <v>117</v>
      </c>
      <c r="E70" s="182"/>
      <c r="F70" s="182"/>
      <c r="G70" s="182"/>
      <c r="H70" s="182"/>
      <c r="I70" s="183"/>
      <c r="J70" s="184">
        <f>J209</f>
        <v>0</v>
      </c>
      <c r="K70" s="180"/>
      <c r="L70" s="185"/>
      <c r="S70" s="9"/>
      <c r="T70" s="9"/>
      <c r="U70" s="9"/>
      <c r="V70" s="9"/>
      <c r="W70" s="9"/>
      <c r="X70" s="9"/>
      <c r="Y70" s="9"/>
      <c r="Z70" s="9"/>
      <c r="AA70" s="9"/>
      <c r="AB70" s="9"/>
      <c r="AC70" s="9"/>
      <c r="AD70" s="9"/>
      <c r="AE70" s="9"/>
    </row>
    <row r="71" spans="1:31" s="9" customFormat="1" ht="24.95" customHeight="1">
      <c r="A71" s="9"/>
      <c r="B71" s="179"/>
      <c r="C71" s="180"/>
      <c r="D71" s="181" t="s">
        <v>118</v>
      </c>
      <c r="E71" s="182"/>
      <c r="F71" s="182"/>
      <c r="G71" s="182"/>
      <c r="H71" s="182"/>
      <c r="I71" s="183"/>
      <c r="J71" s="184">
        <f>J218</f>
        <v>0</v>
      </c>
      <c r="K71" s="180"/>
      <c r="L71" s="185"/>
      <c r="S71" s="9"/>
      <c r="T71" s="9"/>
      <c r="U71" s="9"/>
      <c r="V71" s="9"/>
      <c r="W71" s="9"/>
      <c r="X71" s="9"/>
      <c r="Y71" s="9"/>
      <c r="Z71" s="9"/>
      <c r="AA71" s="9"/>
      <c r="AB71" s="9"/>
      <c r="AC71" s="9"/>
      <c r="AD71" s="9"/>
      <c r="AE71" s="9"/>
    </row>
    <row r="72" spans="1:31" s="10" customFormat="1" ht="19.9" customHeight="1">
      <c r="A72" s="10"/>
      <c r="B72" s="186"/>
      <c r="C72" s="187"/>
      <c r="D72" s="188" t="s">
        <v>119</v>
      </c>
      <c r="E72" s="189"/>
      <c r="F72" s="189"/>
      <c r="G72" s="189"/>
      <c r="H72" s="189"/>
      <c r="I72" s="190"/>
      <c r="J72" s="191">
        <f>J227</f>
        <v>0</v>
      </c>
      <c r="K72" s="187"/>
      <c r="L72" s="192"/>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169"/>
      <c r="J74" s="62"/>
      <c r="K74" s="62"/>
      <c r="L74" s="140"/>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172"/>
      <c r="J78" s="64"/>
      <c r="K78" s="64"/>
      <c r="L78" s="140"/>
      <c r="S78" s="40"/>
      <c r="T78" s="40"/>
      <c r="U78" s="40"/>
      <c r="V78" s="40"/>
      <c r="W78" s="40"/>
      <c r="X78" s="40"/>
      <c r="Y78" s="40"/>
      <c r="Z78" s="40"/>
      <c r="AA78" s="40"/>
      <c r="AB78" s="40"/>
      <c r="AC78" s="40"/>
      <c r="AD78" s="40"/>
      <c r="AE78" s="40"/>
    </row>
    <row r="79" spans="1:31" s="2" customFormat="1" ht="24.95" customHeight="1">
      <c r="A79" s="40"/>
      <c r="B79" s="41"/>
      <c r="C79" s="25" t="s">
        <v>120</v>
      </c>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16.5" customHeight="1">
      <c r="A82" s="40"/>
      <c r="B82" s="41"/>
      <c r="C82" s="42"/>
      <c r="D82" s="42"/>
      <c r="E82" s="173" t="str">
        <f>E7</f>
        <v>Rekonstrukce plynové kotelny Loučka</v>
      </c>
      <c r="F82" s="34"/>
      <c r="G82" s="34"/>
      <c r="H82" s="34"/>
      <c r="I82" s="139"/>
      <c r="J82" s="42"/>
      <c r="K82" s="42"/>
      <c r="L82" s="140"/>
      <c r="S82" s="40"/>
      <c r="T82" s="40"/>
      <c r="U82" s="40"/>
      <c r="V82" s="40"/>
      <c r="W82" s="40"/>
      <c r="X82" s="40"/>
      <c r="Y82" s="40"/>
      <c r="Z82" s="40"/>
      <c r="AA82" s="40"/>
      <c r="AB82" s="40"/>
      <c r="AC82" s="40"/>
      <c r="AD82" s="40"/>
      <c r="AE82" s="40"/>
    </row>
    <row r="83" spans="1:31" s="2" customFormat="1" ht="12" customHeight="1">
      <c r="A83" s="40"/>
      <c r="B83" s="41"/>
      <c r="C83" s="34" t="s">
        <v>96</v>
      </c>
      <c r="D83" s="42"/>
      <c r="E83" s="42"/>
      <c r="F83" s="42"/>
      <c r="G83" s="42"/>
      <c r="H83" s="42"/>
      <c r="I83" s="139"/>
      <c r="J83" s="42"/>
      <c r="K83" s="42"/>
      <c r="L83" s="140"/>
      <c r="S83" s="40"/>
      <c r="T83" s="40"/>
      <c r="U83" s="40"/>
      <c r="V83" s="40"/>
      <c r="W83" s="40"/>
      <c r="X83" s="40"/>
      <c r="Y83" s="40"/>
      <c r="Z83" s="40"/>
      <c r="AA83" s="40"/>
      <c r="AB83" s="40"/>
      <c r="AC83" s="40"/>
      <c r="AD83" s="40"/>
      <c r="AE83" s="40"/>
    </row>
    <row r="84" spans="1:31" s="2" customFormat="1" ht="16.5" customHeight="1">
      <c r="A84" s="40"/>
      <c r="B84" s="41"/>
      <c r="C84" s="42"/>
      <c r="D84" s="42"/>
      <c r="E84" s="71" t="str">
        <f>E9</f>
        <v>b - DPS 01.02 - Plynová odběrná zařízení</v>
      </c>
      <c r="F84" s="42"/>
      <c r="G84" s="42"/>
      <c r="H84" s="42"/>
      <c r="I84" s="139"/>
      <c r="J84" s="42"/>
      <c r="K84" s="42"/>
      <c r="L84" s="140"/>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9"/>
      <c r="J85" s="42"/>
      <c r="K85" s="42"/>
      <c r="L85" s="140"/>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F12</f>
        <v>Nový Jičín</v>
      </c>
      <c r="G86" s="42"/>
      <c r="H86" s="42"/>
      <c r="I86" s="143" t="s">
        <v>23</v>
      </c>
      <c r="J86" s="74" t="str">
        <f>IF(J12="","",J12)</f>
        <v>3. 7. 2019</v>
      </c>
      <c r="K86" s="42"/>
      <c r="L86" s="140"/>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9"/>
      <c r="J87" s="42"/>
      <c r="K87" s="42"/>
      <c r="L87" s="140"/>
      <c r="S87" s="40"/>
      <c r="T87" s="40"/>
      <c r="U87" s="40"/>
      <c r="V87" s="40"/>
      <c r="W87" s="40"/>
      <c r="X87" s="40"/>
      <c r="Y87" s="40"/>
      <c r="Z87" s="40"/>
      <c r="AA87" s="40"/>
      <c r="AB87" s="40"/>
      <c r="AC87" s="40"/>
      <c r="AD87" s="40"/>
      <c r="AE87" s="40"/>
    </row>
    <row r="88" spans="1:31" s="2" customFormat="1" ht="40.05" customHeight="1">
      <c r="A88" s="40"/>
      <c r="B88" s="41"/>
      <c r="C88" s="34" t="s">
        <v>25</v>
      </c>
      <c r="D88" s="42"/>
      <c r="E88" s="42"/>
      <c r="F88" s="29" t="str">
        <f>E15</f>
        <v>Město Nový Jičín,Masarykovo nám.1/1,741 01 N.Jičín</v>
      </c>
      <c r="G88" s="42"/>
      <c r="H88" s="42"/>
      <c r="I88" s="143" t="s">
        <v>31</v>
      </c>
      <c r="J88" s="38" t="str">
        <f>E21</f>
        <v>MIOT s.r.o.,Zelená 3062/30,702 00 Ostrava</v>
      </c>
      <c r="K88" s="42"/>
      <c r="L88" s="140"/>
      <c r="S88" s="40"/>
      <c r="T88" s="40"/>
      <c r="U88" s="40"/>
      <c r="V88" s="40"/>
      <c r="W88" s="40"/>
      <c r="X88" s="40"/>
      <c r="Y88" s="40"/>
      <c r="Z88" s="40"/>
      <c r="AA88" s="40"/>
      <c r="AB88" s="40"/>
      <c r="AC88" s="40"/>
      <c r="AD88" s="40"/>
      <c r="AE88" s="40"/>
    </row>
    <row r="89" spans="1:31" s="2" customFormat="1" ht="15.15" customHeight="1">
      <c r="A89" s="40"/>
      <c r="B89" s="41"/>
      <c r="C89" s="34" t="s">
        <v>29</v>
      </c>
      <c r="D89" s="42"/>
      <c r="E89" s="42"/>
      <c r="F89" s="29" t="str">
        <f>IF(E18="","",E18)</f>
        <v>Vyplň údaj</v>
      </c>
      <c r="G89" s="42"/>
      <c r="H89" s="42"/>
      <c r="I89" s="143" t="s">
        <v>34</v>
      </c>
      <c r="J89" s="38" t="str">
        <f>E24</f>
        <v>Beránek</v>
      </c>
      <c r="K89" s="42"/>
      <c r="L89" s="140"/>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139"/>
      <c r="J90" s="42"/>
      <c r="K90" s="42"/>
      <c r="L90" s="140"/>
      <c r="S90" s="40"/>
      <c r="T90" s="40"/>
      <c r="U90" s="40"/>
      <c r="V90" s="40"/>
      <c r="W90" s="40"/>
      <c r="X90" s="40"/>
      <c r="Y90" s="40"/>
      <c r="Z90" s="40"/>
      <c r="AA90" s="40"/>
      <c r="AB90" s="40"/>
      <c r="AC90" s="40"/>
      <c r="AD90" s="40"/>
      <c r="AE90" s="40"/>
    </row>
    <row r="91" spans="1:31" s="11" customFormat="1" ht="29.25" customHeight="1">
      <c r="A91" s="193"/>
      <c r="B91" s="194"/>
      <c r="C91" s="195" t="s">
        <v>121</v>
      </c>
      <c r="D91" s="196" t="s">
        <v>57</v>
      </c>
      <c r="E91" s="196" t="s">
        <v>53</v>
      </c>
      <c r="F91" s="196" t="s">
        <v>54</v>
      </c>
      <c r="G91" s="196" t="s">
        <v>122</v>
      </c>
      <c r="H91" s="196" t="s">
        <v>123</v>
      </c>
      <c r="I91" s="197" t="s">
        <v>124</v>
      </c>
      <c r="J91" s="196" t="s">
        <v>100</v>
      </c>
      <c r="K91" s="198" t="s">
        <v>125</v>
      </c>
      <c r="L91" s="199"/>
      <c r="M91" s="94" t="s">
        <v>19</v>
      </c>
      <c r="N91" s="95" t="s">
        <v>42</v>
      </c>
      <c r="O91" s="95" t="s">
        <v>126</v>
      </c>
      <c r="P91" s="95" t="s">
        <v>127</v>
      </c>
      <c r="Q91" s="95" t="s">
        <v>128</v>
      </c>
      <c r="R91" s="95" t="s">
        <v>129</v>
      </c>
      <c r="S91" s="95" t="s">
        <v>130</v>
      </c>
      <c r="T91" s="96" t="s">
        <v>131</v>
      </c>
      <c r="U91" s="193"/>
      <c r="V91" s="193"/>
      <c r="W91" s="193"/>
      <c r="X91" s="193"/>
      <c r="Y91" s="193"/>
      <c r="Z91" s="193"/>
      <c r="AA91" s="193"/>
      <c r="AB91" s="193"/>
      <c r="AC91" s="193"/>
      <c r="AD91" s="193"/>
      <c r="AE91" s="193"/>
    </row>
    <row r="92" spans="1:63" s="2" customFormat="1" ht="22.8" customHeight="1">
      <c r="A92" s="40"/>
      <c r="B92" s="41"/>
      <c r="C92" s="101" t="s">
        <v>132</v>
      </c>
      <c r="D92" s="42"/>
      <c r="E92" s="42"/>
      <c r="F92" s="42"/>
      <c r="G92" s="42"/>
      <c r="H92" s="42"/>
      <c r="I92" s="139"/>
      <c r="J92" s="200">
        <f>BK92</f>
        <v>0</v>
      </c>
      <c r="K92" s="42"/>
      <c r="L92" s="46"/>
      <c r="M92" s="97"/>
      <c r="N92" s="201"/>
      <c r="O92" s="98"/>
      <c r="P92" s="202">
        <f>P93+P101+P209+P218</f>
        <v>0</v>
      </c>
      <c r="Q92" s="98"/>
      <c r="R92" s="202">
        <f>R93+R101+R209+R218</f>
        <v>1.127591</v>
      </c>
      <c r="S92" s="98"/>
      <c r="T92" s="203">
        <f>T93+T101+T209+T218</f>
        <v>0.17</v>
      </c>
      <c r="U92" s="40"/>
      <c r="V92" s="40"/>
      <c r="W92" s="40"/>
      <c r="X92" s="40"/>
      <c r="Y92" s="40"/>
      <c r="Z92" s="40"/>
      <c r="AA92" s="40"/>
      <c r="AB92" s="40"/>
      <c r="AC92" s="40"/>
      <c r="AD92" s="40"/>
      <c r="AE92" s="40"/>
      <c r="AT92" s="19" t="s">
        <v>71</v>
      </c>
      <c r="AU92" s="19" t="s">
        <v>101</v>
      </c>
      <c r="BK92" s="204">
        <f>BK93+BK101+BK209+BK218</f>
        <v>0</v>
      </c>
    </row>
    <row r="93" spans="1:63" s="12" customFormat="1" ht="25.9" customHeight="1">
      <c r="A93" s="12"/>
      <c r="B93" s="205"/>
      <c r="C93" s="206"/>
      <c r="D93" s="207" t="s">
        <v>71</v>
      </c>
      <c r="E93" s="208" t="s">
        <v>133</v>
      </c>
      <c r="F93" s="208" t="s">
        <v>134</v>
      </c>
      <c r="G93" s="206"/>
      <c r="H93" s="206"/>
      <c r="I93" s="209"/>
      <c r="J93" s="210">
        <f>BK93</f>
        <v>0</v>
      </c>
      <c r="K93" s="206"/>
      <c r="L93" s="211"/>
      <c r="M93" s="212"/>
      <c r="N93" s="213"/>
      <c r="O93" s="213"/>
      <c r="P93" s="214">
        <f>P94+P98</f>
        <v>0</v>
      </c>
      <c r="Q93" s="213"/>
      <c r="R93" s="214">
        <f>R94+R98</f>
        <v>0.00945</v>
      </c>
      <c r="S93" s="213"/>
      <c r="T93" s="215">
        <f>T94+T98</f>
        <v>0</v>
      </c>
      <c r="U93" s="12"/>
      <c r="V93" s="12"/>
      <c r="W93" s="12"/>
      <c r="X93" s="12"/>
      <c r="Y93" s="12"/>
      <c r="Z93" s="12"/>
      <c r="AA93" s="12"/>
      <c r="AB93" s="12"/>
      <c r="AC93" s="12"/>
      <c r="AD93" s="12"/>
      <c r="AE93" s="12"/>
      <c r="AR93" s="216" t="s">
        <v>80</v>
      </c>
      <c r="AT93" s="217" t="s">
        <v>71</v>
      </c>
      <c r="AU93" s="217" t="s">
        <v>72</v>
      </c>
      <c r="AY93" s="216" t="s">
        <v>135</v>
      </c>
      <c r="BK93" s="218">
        <f>BK94+BK98</f>
        <v>0</v>
      </c>
    </row>
    <row r="94" spans="1:63" s="12" customFormat="1" ht="22.8" customHeight="1">
      <c r="A94" s="12"/>
      <c r="B94" s="205"/>
      <c r="C94" s="206"/>
      <c r="D94" s="207" t="s">
        <v>71</v>
      </c>
      <c r="E94" s="219" t="s">
        <v>154</v>
      </c>
      <c r="F94" s="219" t="s">
        <v>155</v>
      </c>
      <c r="G94" s="206"/>
      <c r="H94" s="206"/>
      <c r="I94" s="209"/>
      <c r="J94" s="220">
        <f>BK94</f>
        <v>0</v>
      </c>
      <c r="K94" s="206"/>
      <c r="L94" s="211"/>
      <c r="M94" s="212"/>
      <c r="N94" s="213"/>
      <c r="O94" s="213"/>
      <c r="P94" s="214">
        <f>SUM(P95:P97)</f>
        <v>0</v>
      </c>
      <c r="Q94" s="213"/>
      <c r="R94" s="214">
        <f>SUM(R95:R97)</f>
        <v>0.00945</v>
      </c>
      <c r="S94" s="213"/>
      <c r="T94" s="215">
        <f>SUM(T95:T97)</f>
        <v>0</v>
      </c>
      <c r="U94" s="12"/>
      <c r="V94" s="12"/>
      <c r="W94" s="12"/>
      <c r="X94" s="12"/>
      <c r="Y94" s="12"/>
      <c r="Z94" s="12"/>
      <c r="AA94" s="12"/>
      <c r="AB94" s="12"/>
      <c r="AC94" s="12"/>
      <c r="AD94" s="12"/>
      <c r="AE94" s="12"/>
      <c r="AR94" s="216" t="s">
        <v>80</v>
      </c>
      <c r="AT94" s="217" t="s">
        <v>71</v>
      </c>
      <c r="AU94" s="217" t="s">
        <v>80</v>
      </c>
      <c r="AY94" s="216" t="s">
        <v>135</v>
      </c>
      <c r="BK94" s="218">
        <f>SUM(BK95:BK97)</f>
        <v>0</v>
      </c>
    </row>
    <row r="95" spans="1:65" s="2" customFormat="1" ht="21.75" customHeight="1">
      <c r="A95" s="40"/>
      <c r="B95" s="41"/>
      <c r="C95" s="221" t="s">
        <v>80</v>
      </c>
      <c r="D95" s="221" t="s">
        <v>138</v>
      </c>
      <c r="E95" s="222" t="s">
        <v>156</v>
      </c>
      <c r="F95" s="223" t="s">
        <v>157</v>
      </c>
      <c r="G95" s="224" t="s">
        <v>158</v>
      </c>
      <c r="H95" s="225">
        <v>45</v>
      </c>
      <c r="I95" s="226"/>
      <c r="J95" s="227">
        <f>ROUND(I95*H95,2)</f>
        <v>0</v>
      </c>
      <c r="K95" s="223" t="s">
        <v>142</v>
      </c>
      <c r="L95" s="46"/>
      <c r="M95" s="228" t="s">
        <v>19</v>
      </c>
      <c r="N95" s="229" t="s">
        <v>43</v>
      </c>
      <c r="O95" s="86"/>
      <c r="P95" s="230">
        <f>O95*H95</f>
        <v>0</v>
      </c>
      <c r="Q95" s="230">
        <v>0.00021</v>
      </c>
      <c r="R95" s="230">
        <f>Q95*H95</f>
        <v>0.00945</v>
      </c>
      <c r="S95" s="230">
        <v>0</v>
      </c>
      <c r="T95" s="231">
        <f>S95*H95</f>
        <v>0</v>
      </c>
      <c r="U95" s="40"/>
      <c r="V95" s="40"/>
      <c r="W95" s="40"/>
      <c r="X95" s="40"/>
      <c r="Y95" s="40"/>
      <c r="Z95" s="40"/>
      <c r="AA95" s="40"/>
      <c r="AB95" s="40"/>
      <c r="AC95" s="40"/>
      <c r="AD95" s="40"/>
      <c r="AE95" s="40"/>
      <c r="AR95" s="232" t="s">
        <v>143</v>
      </c>
      <c r="AT95" s="232" t="s">
        <v>138</v>
      </c>
      <c r="AU95" s="232" t="s">
        <v>82</v>
      </c>
      <c r="AY95" s="19" t="s">
        <v>135</v>
      </c>
      <c r="BE95" s="233">
        <f>IF(N95="základní",J95,0)</f>
        <v>0</v>
      </c>
      <c r="BF95" s="233">
        <f>IF(N95="snížená",J95,0)</f>
        <v>0</v>
      </c>
      <c r="BG95" s="233">
        <f>IF(N95="zákl. přenesená",J95,0)</f>
        <v>0</v>
      </c>
      <c r="BH95" s="233">
        <f>IF(N95="sníž. přenesená",J95,0)</f>
        <v>0</v>
      </c>
      <c r="BI95" s="233">
        <f>IF(N95="nulová",J95,0)</f>
        <v>0</v>
      </c>
      <c r="BJ95" s="19" t="s">
        <v>80</v>
      </c>
      <c r="BK95" s="233">
        <f>ROUND(I95*H95,2)</f>
        <v>0</v>
      </c>
      <c r="BL95" s="19" t="s">
        <v>143</v>
      </c>
      <c r="BM95" s="232" t="s">
        <v>1018</v>
      </c>
    </row>
    <row r="96" spans="1:47" s="2" customFormat="1" ht="12">
      <c r="A96" s="40"/>
      <c r="B96" s="41"/>
      <c r="C96" s="42"/>
      <c r="D96" s="236" t="s">
        <v>160</v>
      </c>
      <c r="E96" s="42"/>
      <c r="F96" s="267" t="s">
        <v>161</v>
      </c>
      <c r="G96" s="42"/>
      <c r="H96" s="42"/>
      <c r="I96" s="139"/>
      <c r="J96" s="42"/>
      <c r="K96" s="42"/>
      <c r="L96" s="46"/>
      <c r="M96" s="268"/>
      <c r="N96" s="269"/>
      <c r="O96" s="86"/>
      <c r="P96" s="86"/>
      <c r="Q96" s="86"/>
      <c r="R96" s="86"/>
      <c r="S96" s="86"/>
      <c r="T96" s="87"/>
      <c r="U96" s="40"/>
      <c r="V96" s="40"/>
      <c r="W96" s="40"/>
      <c r="X96" s="40"/>
      <c r="Y96" s="40"/>
      <c r="Z96" s="40"/>
      <c r="AA96" s="40"/>
      <c r="AB96" s="40"/>
      <c r="AC96" s="40"/>
      <c r="AD96" s="40"/>
      <c r="AE96" s="40"/>
      <c r="AT96" s="19" t="s">
        <v>160</v>
      </c>
      <c r="AU96" s="19" t="s">
        <v>82</v>
      </c>
    </row>
    <row r="97" spans="1:51" s="14" customFormat="1" ht="12">
      <c r="A97" s="14"/>
      <c r="B97" s="245"/>
      <c r="C97" s="246"/>
      <c r="D97" s="236" t="s">
        <v>145</v>
      </c>
      <c r="E97" s="247" t="s">
        <v>19</v>
      </c>
      <c r="F97" s="248" t="s">
        <v>1019</v>
      </c>
      <c r="G97" s="246"/>
      <c r="H97" s="249">
        <v>45</v>
      </c>
      <c r="I97" s="250"/>
      <c r="J97" s="246"/>
      <c r="K97" s="246"/>
      <c r="L97" s="251"/>
      <c r="M97" s="252"/>
      <c r="N97" s="253"/>
      <c r="O97" s="253"/>
      <c r="P97" s="253"/>
      <c r="Q97" s="253"/>
      <c r="R97" s="253"/>
      <c r="S97" s="253"/>
      <c r="T97" s="254"/>
      <c r="U97" s="14"/>
      <c r="V97" s="14"/>
      <c r="W97" s="14"/>
      <c r="X97" s="14"/>
      <c r="Y97" s="14"/>
      <c r="Z97" s="14"/>
      <c r="AA97" s="14"/>
      <c r="AB97" s="14"/>
      <c r="AC97" s="14"/>
      <c r="AD97" s="14"/>
      <c r="AE97" s="14"/>
      <c r="AT97" s="255" t="s">
        <v>145</v>
      </c>
      <c r="AU97" s="255" t="s">
        <v>82</v>
      </c>
      <c r="AV97" s="14" t="s">
        <v>82</v>
      </c>
      <c r="AW97" s="14" t="s">
        <v>33</v>
      </c>
      <c r="AX97" s="14" t="s">
        <v>80</v>
      </c>
      <c r="AY97" s="255" t="s">
        <v>135</v>
      </c>
    </row>
    <row r="98" spans="1:63" s="12" customFormat="1" ht="22.8" customHeight="1">
      <c r="A98" s="12"/>
      <c r="B98" s="205"/>
      <c r="C98" s="206"/>
      <c r="D98" s="207" t="s">
        <v>71</v>
      </c>
      <c r="E98" s="219" t="s">
        <v>186</v>
      </c>
      <c r="F98" s="219" t="s">
        <v>187</v>
      </c>
      <c r="G98" s="206"/>
      <c r="H98" s="206"/>
      <c r="I98" s="209"/>
      <c r="J98" s="220">
        <f>BK98</f>
        <v>0</v>
      </c>
      <c r="K98" s="206"/>
      <c r="L98" s="211"/>
      <c r="M98" s="212"/>
      <c r="N98" s="213"/>
      <c r="O98" s="213"/>
      <c r="P98" s="214">
        <f>SUM(P99:P100)</f>
        <v>0</v>
      </c>
      <c r="Q98" s="213"/>
      <c r="R98" s="214">
        <f>SUM(R99:R100)</f>
        <v>0</v>
      </c>
      <c r="S98" s="213"/>
      <c r="T98" s="215">
        <f>SUM(T99:T100)</f>
        <v>0</v>
      </c>
      <c r="U98" s="12"/>
      <c r="V98" s="12"/>
      <c r="W98" s="12"/>
      <c r="X98" s="12"/>
      <c r="Y98" s="12"/>
      <c r="Z98" s="12"/>
      <c r="AA98" s="12"/>
      <c r="AB98" s="12"/>
      <c r="AC98" s="12"/>
      <c r="AD98" s="12"/>
      <c r="AE98" s="12"/>
      <c r="AR98" s="216" t="s">
        <v>80</v>
      </c>
      <c r="AT98" s="217" t="s">
        <v>71</v>
      </c>
      <c r="AU98" s="217" t="s">
        <v>80</v>
      </c>
      <c r="AY98" s="216" t="s">
        <v>135</v>
      </c>
      <c r="BK98" s="218">
        <f>SUM(BK99:BK100)</f>
        <v>0</v>
      </c>
    </row>
    <row r="99" spans="1:65" s="2" customFormat="1" ht="21.75" customHeight="1">
      <c r="A99" s="40"/>
      <c r="B99" s="41"/>
      <c r="C99" s="221" t="s">
        <v>82</v>
      </c>
      <c r="D99" s="221" t="s">
        <v>138</v>
      </c>
      <c r="E99" s="222" t="s">
        <v>1020</v>
      </c>
      <c r="F99" s="223" t="s">
        <v>1021</v>
      </c>
      <c r="G99" s="224" t="s">
        <v>174</v>
      </c>
      <c r="H99" s="225">
        <v>0.009</v>
      </c>
      <c r="I99" s="226"/>
      <c r="J99" s="227">
        <f>ROUND(I99*H99,2)</f>
        <v>0</v>
      </c>
      <c r="K99" s="223" t="s">
        <v>142</v>
      </c>
      <c r="L99" s="46"/>
      <c r="M99" s="228" t="s">
        <v>19</v>
      </c>
      <c r="N99" s="229" t="s">
        <v>43</v>
      </c>
      <c r="O99" s="86"/>
      <c r="P99" s="230">
        <f>O99*H99</f>
        <v>0</v>
      </c>
      <c r="Q99" s="230">
        <v>0</v>
      </c>
      <c r="R99" s="230">
        <f>Q99*H99</f>
        <v>0</v>
      </c>
      <c r="S99" s="230">
        <v>0</v>
      </c>
      <c r="T99" s="231">
        <f>S99*H99</f>
        <v>0</v>
      </c>
      <c r="U99" s="40"/>
      <c r="V99" s="40"/>
      <c r="W99" s="40"/>
      <c r="X99" s="40"/>
      <c r="Y99" s="40"/>
      <c r="Z99" s="40"/>
      <c r="AA99" s="40"/>
      <c r="AB99" s="40"/>
      <c r="AC99" s="40"/>
      <c r="AD99" s="40"/>
      <c r="AE99" s="40"/>
      <c r="AR99" s="232" t="s">
        <v>143</v>
      </c>
      <c r="AT99" s="232" t="s">
        <v>138</v>
      </c>
      <c r="AU99" s="232" t="s">
        <v>82</v>
      </c>
      <c r="AY99" s="19" t="s">
        <v>135</v>
      </c>
      <c r="BE99" s="233">
        <f>IF(N99="základní",J99,0)</f>
        <v>0</v>
      </c>
      <c r="BF99" s="233">
        <f>IF(N99="snížená",J99,0)</f>
        <v>0</v>
      </c>
      <c r="BG99" s="233">
        <f>IF(N99="zákl. přenesená",J99,0)</f>
        <v>0</v>
      </c>
      <c r="BH99" s="233">
        <f>IF(N99="sníž. přenesená",J99,0)</f>
        <v>0</v>
      </c>
      <c r="BI99" s="233">
        <f>IF(N99="nulová",J99,0)</f>
        <v>0</v>
      </c>
      <c r="BJ99" s="19" t="s">
        <v>80</v>
      </c>
      <c r="BK99" s="233">
        <f>ROUND(I99*H99,2)</f>
        <v>0</v>
      </c>
      <c r="BL99" s="19" t="s">
        <v>143</v>
      </c>
      <c r="BM99" s="232" t="s">
        <v>1022</v>
      </c>
    </row>
    <row r="100" spans="1:47" s="2" customFormat="1" ht="12">
      <c r="A100" s="40"/>
      <c r="B100" s="41"/>
      <c r="C100" s="42"/>
      <c r="D100" s="236" t="s">
        <v>160</v>
      </c>
      <c r="E100" s="42"/>
      <c r="F100" s="267" t="s">
        <v>1023</v>
      </c>
      <c r="G100" s="42"/>
      <c r="H100" s="42"/>
      <c r="I100" s="139"/>
      <c r="J100" s="42"/>
      <c r="K100" s="42"/>
      <c r="L100" s="46"/>
      <c r="M100" s="268"/>
      <c r="N100" s="269"/>
      <c r="O100" s="86"/>
      <c r="P100" s="86"/>
      <c r="Q100" s="86"/>
      <c r="R100" s="86"/>
      <c r="S100" s="86"/>
      <c r="T100" s="87"/>
      <c r="U100" s="40"/>
      <c r="V100" s="40"/>
      <c r="W100" s="40"/>
      <c r="X100" s="40"/>
      <c r="Y100" s="40"/>
      <c r="Z100" s="40"/>
      <c r="AA100" s="40"/>
      <c r="AB100" s="40"/>
      <c r="AC100" s="40"/>
      <c r="AD100" s="40"/>
      <c r="AE100" s="40"/>
      <c r="AT100" s="19" t="s">
        <v>160</v>
      </c>
      <c r="AU100" s="19" t="s">
        <v>82</v>
      </c>
    </row>
    <row r="101" spans="1:63" s="12" customFormat="1" ht="25.9" customHeight="1">
      <c r="A101" s="12"/>
      <c r="B101" s="205"/>
      <c r="C101" s="206"/>
      <c r="D101" s="207" t="s">
        <v>71</v>
      </c>
      <c r="E101" s="208" t="s">
        <v>193</v>
      </c>
      <c r="F101" s="208" t="s">
        <v>194</v>
      </c>
      <c r="G101" s="206"/>
      <c r="H101" s="206"/>
      <c r="I101" s="209"/>
      <c r="J101" s="210">
        <f>BK101</f>
        <v>0</v>
      </c>
      <c r="K101" s="206"/>
      <c r="L101" s="211"/>
      <c r="M101" s="212"/>
      <c r="N101" s="213"/>
      <c r="O101" s="213"/>
      <c r="P101" s="214">
        <f>P102+P140+P147+P155+P167+P190</f>
        <v>0</v>
      </c>
      <c r="Q101" s="213"/>
      <c r="R101" s="214">
        <f>R102+R140+R147+R155+R167+R190</f>
        <v>1.118141</v>
      </c>
      <c r="S101" s="213"/>
      <c r="T101" s="215">
        <f>T102+T140+T147+T155+T167+T190</f>
        <v>0.17</v>
      </c>
      <c r="U101" s="12"/>
      <c r="V101" s="12"/>
      <c r="W101" s="12"/>
      <c r="X101" s="12"/>
      <c r="Y101" s="12"/>
      <c r="Z101" s="12"/>
      <c r="AA101" s="12"/>
      <c r="AB101" s="12"/>
      <c r="AC101" s="12"/>
      <c r="AD101" s="12"/>
      <c r="AE101" s="12"/>
      <c r="AR101" s="216" t="s">
        <v>82</v>
      </c>
      <c r="AT101" s="217" t="s">
        <v>71</v>
      </c>
      <c r="AU101" s="217" t="s">
        <v>72</v>
      </c>
      <c r="AY101" s="216" t="s">
        <v>135</v>
      </c>
      <c r="BK101" s="218">
        <f>BK102+BK140+BK147+BK155+BK167+BK190</f>
        <v>0</v>
      </c>
    </row>
    <row r="102" spans="1:63" s="12" customFormat="1" ht="22.8" customHeight="1">
      <c r="A102" s="12"/>
      <c r="B102" s="205"/>
      <c r="C102" s="206"/>
      <c r="D102" s="207" t="s">
        <v>71</v>
      </c>
      <c r="E102" s="219" t="s">
        <v>1024</v>
      </c>
      <c r="F102" s="219" t="s">
        <v>1025</v>
      </c>
      <c r="G102" s="206"/>
      <c r="H102" s="206"/>
      <c r="I102" s="209"/>
      <c r="J102" s="220">
        <f>BK102</f>
        <v>0</v>
      </c>
      <c r="K102" s="206"/>
      <c r="L102" s="211"/>
      <c r="M102" s="212"/>
      <c r="N102" s="213"/>
      <c r="O102" s="213"/>
      <c r="P102" s="214">
        <f>SUM(P103:P139)</f>
        <v>0</v>
      </c>
      <c r="Q102" s="213"/>
      <c r="R102" s="214">
        <f>SUM(R103:R139)</f>
        <v>0.266793</v>
      </c>
      <c r="S102" s="213"/>
      <c r="T102" s="215">
        <f>SUM(T103:T139)</f>
        <v>0</v>
      </c>
      <c r="U102" s="12"/>
      <c r="V102" s="12"/>
      <c r="W102" s="12"/>
      <c r="X102" s="12"/>
      <c r="Y102" s="12"/>
      <c r="Z102" s="12"/>
      <c r="AA102" s="12"/>
      <c r="AB102" s="12"/>
      <c r="AC102" s="12"/>
      <c r="AD102" s="12"/>
      <c r="AE102" s="12"/>
      <c r="AR102" s="216" t="s">
        <v>82</v>
      </c>
      <c r="AT102" s="217" t="s">
        <v>71</v>
      </c>
      <c r="AU102" s="217" t="s">
        <v>80</v>
      </c>
      <c r="AY102" s="216" t="s">
        <v>135</v>
      </c>
      <c r="BK102" s="218">
        <f>SUM(BK103:BK139)</f>
        <v>0</v>
      </c>
    </row>
    <row r="103" spans="1:65" s="2" customFormat="1" ht="16.5" customHeight="1">
      <c r="A103" s="40"/>
      <c r="B103" s="41"/>
      <c r="C103" s="221" t="s">
        <v>136</v>
      </c>
      <c r="D103" s="221" t="s">
        <v>138</v>
      </c>
      <c r="E103" s="222" t="s">
        <v>1026</v>
      </c>
      <c r="F103" s="223" t="s">
        <v>1027</v>
      </c>
      <c r="G103" s="224" t="s">
        <v>220</v>
      </c>
      <c r="H103" s="225">
        <v>47.9</v>
      </c>
      <c r="I103" s="226"/>
      <c r="J103" s="227">
        <f>ROUND(I103*H103,2)</f>
        <v>0</v>
      </c>
      <c r="K103" s="223" t="s">
        <v>142</v>
      </c>
      <c r="L103" s="46"/>
      <c r="M103" s="228" t="s">
        <v>19</v>
      </c>
      <c r="N103" s="229" t="s">
        <v>43</v>
      </c>
      <c r="O103" s="86"/>
      <c r="P103" s="230">
        <f>O103*H103</f>
        <v>0</v>
      </c>
      <c r="Q103" s="230">
        <v>0.00147</v>
      </c>
      <c r="R103" s="230">
        <f>Q103*H103</f>
        <v>0.07041299999999999</v>
      </c>
      <c r="S103" s="230">
        <v>0</v>
      </c>
      <c r="T103" s="231">
        <f>S103*H103</f>
        <v>0</v>
      </c>
      <c r="U103" s="40"/>
      <c r="V103" s="40"/>
      <c r="W103" s="40"/>
      <c r="X103" s="40"/>
      <c r="Y103" s="40"/>
      <c r="Z103" s="40"/>
      <c r="AA103" s="40"/>
      <c r="AB103" s="40"/>
      <c r="AC103" s="40"/>
      <c r="AD103" s="40"/>
      <c r="AE103" s="40"/>
      <c r="AR103" s="232" t="s">
        <v>199</v>
      </c>
      <c r="AT103" s="232" t="s">
        <v>138</v>
      </c>
      <c r="AU103" s="232" t="s">
        <v>82</v>
      </c>
      <c r="AY103" s="19" t="s">
        <v>135</v>
      </c>
      <c r="BE103" s="233">
        <f>IF(N103="základní",J103,0)</f>
        <v>0</v>
      </c>
      <c r="BF103" s="233">
        <f>IF(N103="snížená",J103,0)</f>
        <v>0</v>
      </c>
      <c r="BG103" s="233">
        <f>IF(N103="zákl. přenesená",J103,0)</f>
        <v>0</v>
      </c>
      <c r="BH103" s="233">
        <f>IF(N103="sníž. přenesená",J103,0)</f>
        <v>0</v>
      </c>
      <c r="BI103" s="233">
        <f>IF(N103="nulová",J103,0)</f>
        <v>0</v>
      </c>
      <c r="BJ103" s="19" t="s">
        <v>80</v>
      </c>
      <c r="BK103" s="233">
        <f>ROUND(I103*H103,2)</f>
        <v>0</v>
      </c>
      <c r="BL103" s="19" t="s">
        <v>199</v>
      </c>
      <c r="BM103" s="232" t="s">
        <v>1028</v>
      </c>
    </row>
    <row r="104" spans="1:51" s="13" customFormat="1" ht="12">
      <c r="A104" s="13"/>
      <c r="B104" s="234"/>
      <c r="C104" s="235"/>
      <c r="D104" s="236" t="s">
        <v>145</v>
      </c>
      <c r="E104" s="237" t="s">
        <v>19</v>
      </c>
      <c r="F104" s="238" t="s">
        <v>146</v>
      </c>
      <c r="G104" s="235"/>
      <c r="H104" s="237" t="s">
        <v>19</v>
      </c>
      <c r="I104" s="239"/>
      <c r="J104" s="235"/>
      <c r="K104" s="235"/>
      <c r="L104" s="240"/>
      <c r="M104" s="241"/>
      <c r="N104" s="242"/>
      <c r="O104" s="242"/>
      <c r="P104" s="242"/>
      <c r="Q104" s="242"/>
      <c r="R104" s="242"/>
      <c r="S104" s="242"/>
      <c r="T104" s="243"/>
      <c r="U104" s="13"/>
      <c r="V104" s="13"/>
      <c r="W104" s="13"/>
      <c r="X104" s="13"/>
      <c r="Y104" s="13"/>
      <c r="Z104" s="13"/>
      <c r="AA104" s="13"/>
      <c r="AB104" s="13"/>
      <c r="AC104" s="13"/>
      <c r="AD104" s="13"/>
      <c r="AE104" s="13"/>
      <c r="AT104" s="244" t="s">
        <v>145</v>
      </c>
      <c r="AU104" s="244" t="s">
        <v>82</v>
      </c>
      <c r="AV104" s="13" t="s">
        <v>80</v>
      </c>
      <c r="AW104" s="13" t="s">
        <v>33</v>
      </c>
      <c r="AX104" s="13" t="s">
        <v>72</v>
      </c>
      <c r="AY104" s="244" t="s">
        <v>135</v>
      </c>
    </row>
    <row r="105" spans="1:51" s="14" customFormat="1" ht="12">
      <c r="A105" s="14"/>
      <c r="B105" s="245"/>
      <c r="C105" s="246"/>
      <c r="D105" s="236" t="s">
        <v>145</v>
      </c>
      <c r="E105" s="247" t="s">
        <v>19</v>
      </c>
      <c r="F105" s="248" t="s">
        <v>1029</v>
      </c>
      <c r="G105" s="246"/>
      <c r="H105" s="249">
        <v>47.9</v>
      </c>
      <c r="I105" s="250"/>
      <c r="J105" s="246"/>
      <c r="K105" s="246"/>
      <c r="L105" s="251"/>
      <c r="M105" s="252"/>
      <c r="N105" s="253"/>
      <c r="O105" s="253"/>
      <c r="P105" s="253"/>
      <c r="Q105" s="253"/>
      <c r="R105" s="253"/>
      <c r="S105" s="253"/>
      <c r="T105" s="254"/>
      <c r="U105" s="14"/>
      <c r="V105" s="14"/>
      <c r="W105" s="14"/>
      <c r="X105" s="14"/>
      <c r="Y105" s="14"/>
      <c r="Z105" s="14"/>
      <c r="AA105" s="14"/>
      <c r="AB105" s="14"/>
      <c r="AC105" s="14"/>
      <c r="AD105" s="14"/>
      <c r="AE105" s="14"/>
      <c r="AT105" s="255" t="s">
        <v>145</v>
      </c>
      <c r="AU105" s="255" t="s">
        <v>82</v>
      </c>
      <c r="AV105" s="14" t="s">
        <v>82</v>
      </c>
      <c r="AW105" s="14" t="s">
        <v>33</v>
      </c>
      <c r="AX105" s="14" t="s">
        <v>72</v>
      </c>
      <c r="AY105" s="255" t="s">
        <v>135</v>
      </c>
    </row>
    <row r="106" spans="1:51" s="15" customFormat="1" ht="12">
      <c r="A106" s="15"/>
      <c r="B106" s="256"/>
      <c r="C106" s="257"/>
      <c r="D106" s="236" t="s">
        <v>145</v>
      </c>
      <c r="E106" s="258" t="s">
        <v>19</v>
      </c>
      <c r="F106" s="259" t="s">
        <v>147</v>
      </c>
      <c r="G106" s="257"/>
      <c r="H106" s="260">
        <v>47.9</v>
      </c>
      <c r="I106" s="261"/>
      <c r="J106" s="257"/>
      <c r="K106" s="257"/>
      <c r="L106" s="262"/>
      <c r="M106" s="263"/>
      <c r="N106" s="264"/>
      <c r="O106" s="264"/>
      <c r="P106" s="264"/>
      <c r="Q106" s="264"/>
      <c r="R106" s="264"/>
      <c r="S106" s="264"/>
      <c r="T106" s="265"/>
      <c r="U106" s="15"/>
      <c r="V106" s="15"/>
      <c r="W106" s="15"/>
      <c r="X106" s="15"/>
      <c r="Y106" s="15"/>
      <c r="Z106" s="15"/>
      <c r="AA106" s="15"/>
      <c r="AB106" s="15"/>
      <c r="AC106" s="15"/>
      <c r="AD106" s="15"/>
      <c r="AE106" s="15"/>
      <c r="AT106" s="266" t="s">
        <v>145</v>
      </c>
      <c r="AU106" s="266" t="s">
        <v>82</v>
      </c>
      <c r="AV106" s="15" t="s">
        <v>143</v>
      </c>
      <c r="AW106" s="15" t="s">
        <v>33</v>
      </c>
      <c r="AX106" s="15" t="s">
        <v>80</v>
      </c>
      <c r="AY106" s="266" t="s">
        <v>135</v>
      </c>
    </row>
    <row r="107" spans="1:65" s="2" customFormat="1" ht="16.5" customHeight="1">
      <c r="A107" s="40"/>
      <c r="B107" s="41"/>
      <c r="C107" s="221" t="s">
        <v>143</v>
      </c>
      <c r="D107" s="221" t="s">
        <v>138</v>
      </c>
      <c r="E107" s="222" t="s">
        <v>1030</v>
      </c>
      <c r="F107" s="223" t="s">
        <v>1031</v>
      </c>
      <c r="G107" s="224" t="s">
        <v>220</v>
      </c>
      <c r="H107" s="225">
        <v>34.8</v>
      </c>
      <c r="I107" s="226"/>
      <c r="J107" s="227">
        <f>ROUND(I107*H107,2)</f>
        <v>0</v>
      </c>
      <c r="K107" s="223" t="s">
        <v>142</v>
      </c>
      <c r="L107" s="46"/>
      <c r="M107" s="228" t="s">
        <v>19</v>
      </c>
      <c r="N107" s="229" t="s">
        <v>43</v>
      </c>
      <c r="O107" s="86"/>
      <c r="P107" s="230">
        <f>O107*H107</f>
        <v>0</v>
      </c>
      <c r="Q107" s="230">
        <v>0.0027</v>
      </c>
      <c r="R107" s="230">
        <f>Q107*H107</f>
        <v>0.09396</v>
      </c>
      <c r="S107" s="230">
        <v>0</v>
      </c>
      <c r="T107" s="231">
        <f>S107*H107</f>
        <v>0</v>
      </c>
      <c r="U107" s="40"/>
      <c r="V107" s="40"/>
      <c r="W107" s="40"/>
      <c r="X107" s="40"/>
      <c r="Y107" s="40"/>
      <c r="Z107" s="40"/>
      <c r="AA107" s="40"/>
      <c r="AB107" s="40"/>
      <c r="AC107" s="40"/>
      <c r="AD107" s="40"/>
      <c r="AE107" s="40"/>
      <c r="AR107" s="232" t="s">
        <v>199</v>
      </c>
      <c r="AT107" s="232" t="s">
        <v>138</v>
      </c>
      <c r="AU107" s="232" t="s">
        <v>82</v>
      </c>
      <c r="AY107" s="19" t="s">
        <v>135</v>
      </c>
      <c r="BE107" s="233">
        <f>IF(N107="základní",J107,0)</f>
        <v>0</v>
      </c>
      <c r="BF107" s="233">
        <f>IF(N107="snížená",J107,0)</f>
        <v>0</v>
      </c>
      <c r="BG107" s="233">
        <f>IF(N107="zákl. přenesená",J107,0)</f>
        <v>0</v>
      </c>
      <c r="BH107" s="233">
        <f>IF(N107="sníž. přenesená",J107,0)</f>
        <v>0</v>
      </c>
      <c r="BI107" s="233">
        <f>IF(N107="nulová",J107,0)</f>
        <v>0</v>
      </c>
      <c r="BJ107" s="19" t="s">
        <v>80</v>
      </c>
      <c r="BK107" s="233">
        <f>ROUND(I107*H107,2)</f>
        <v>0</v>
      </c>
      <c r="BL107" s="19" t="s">
        <v>199</v>
      </c>
      <c r="BM107" s="232" t="s">
        <v>1032</v>
      </c>
    </row>
    <row r="108" spans="1:51" s="13" customFormat="1" ht="12">
      <c r="A108" s="13"/>
      <c r="B108" s="234"/>
      <c r="C108" s="235"/>
      <c r="D108" s="236" t="s">
        <v>145</v>
      </c>
      <c r="E108" s="237" t="s">
        <v>19</v>
      </c>
      <c r="F108" s="238" t="s">
        <v>146</v>
      </c>
      <c r="G108" s="235"/>
      <c r="H108" s="237" t="s">
        <v>19</v>
      </c>
      <c r="I108" s="239"/>
      <c r="J108" s="235"/>
      <c r="K108" s="235"/>
      <c r="L108" s="240"/>
      <c r="M108" s="241"/>
      <c r="N108" s="242"/>
      <c r="O108" s="242"/>
      <c r="P108" s="242"/>
      <c r="Q108" s="242"/>
      <c r="R108" s="242"/>
      <c r="S108" s="242"/>
      <c r="T108" s="243"/>
      <c r="U108" s="13"/>
      <c r="V108" s="13"/>
      <c r="W108" s="13"/>
      <c r="X108" s="13"/>
      <c r="Y108" s="13"/>
      <c r="Z108" s="13"/>
      <c r="AA108" s="13"/>
      <c r="AB108" s="13"/>
      <c r="AC108" s="13"/>
      <c r="AD108" s="13"/>
      <c r="AE108" s="13"/>
      <c r="AT108" s="244" t="s">
        <v>145</v>
      </c>
      <c r="AU108" s="244" t="s">
        <v>82</v>
      </c>
      <c r="AV108" s="13" t="s">
        <v>80</v>
      </c>
      <c r="AW108" s="13" t="s">
        <v>33</v>
      </c>
      <c r="AX108" s="13" t="s">
        <v>72</v>
      </c>
      <c r="AY108" s="244" t="s">
        <v>135</v>
      </c>
    </row>
    <row r="109" spans="1:51" s="14" customFormat="1" ht="12">
      <c r="A109" s="14"/>
      <c r="B109" s="245"/>
      <c r="C109" s="246"/>
      <c r="D109" s="236" t="s">
        <v>145</v>
      </c>
      <c r="E109" s="247" t="s">
        <v>19</v>
      </c>
      <c r="F109" s="248" t="s">
        <v>1033</v>
      </c>
      <c r="G109" s="246"/>
      <c r="H109" s="249">
        <v>34.8</v>
      </c>
      <c r="I109" s="250"/>
      <c r="J109" s="246"/>
      <c r="K109" s="246"/>
      <c r="L109" s="251"/>
      <c r="M109" s="252"/>
      <c r="N109" s="253"/>
      <c r="O109" s="253"/>
      <c r="P109" s="253"/>
      <c r="Q109" s="253"/>
      <c r="R109" s="253"/>
      <c r="S109" s="253"/>
      <c r="T109" s="254"/>
      <c r="U109" s="14"/>
      <c r="V109" s="14"/>
      <c r="W109" s="14"/>
      <c r="X109" s="14"/>
      <c r="Y109" s="14"/>
      <c r="Z109" s="14"/>
      <c r="AA109" s="14"/>
      <c r="AB109" s="14"/>
      <c r="AC109" s="14"/>
      <c r="AD109" s="14"/>
      <c r="AE109" s="14"/>
      <c r="AT109" s="255" t="s">
        <v>145</v>
      </c>
      <c r="AU109" s="255" t="s">
        <v>82</v>
      </c>
      <c r="AV109" s="14" t="s">
        <v>82</v>
      </c>
      <c r="AW109" s="14" t="s">
        <v>33</v>
      </c>
      <c r="AX109" s="14" t="s">
        <v>72</v>
      </c>
      <c r="AY109" s="255" t="s">
        <v>135</v>
      </c>
    </row>
    <row r="110" spans="1:51" s="15" customFormat="1" ht="12">
      <c r="A110" s="15"/>
      <c r="B110" s="256"/>
      <c r="C110" s="257"/>
      <c r="D110" s="236" t="s">
        <v>145</v>
      </c>
      <c r="E110" s="258" t="s">
        <v>19</v>
      </c>
      <c r="F110" s="259" t="s">
        <v>147</v>
      </c>
      <c r="G110" s="257"/>
      <c r="H110" s="260">
        <v>34.8</v>
      </c>
      <c r="I110" s="261"/>
      <c r="J110" s="257"/>
      <c r="K110" s="257"/>
      <c r="L110" s="262"/>
      <c r="M110" s="263"/>
      <c r="N110" s="264"/>
      <c r="O110" s="264"/>
      <c r="P110" s="264"/>
      <c r="Q110" s="264"/>
      <c r="R110" s="264"/>
      <c r="S110" s="264"/>
      <c r="T110" s="265"/>
      <c r="U110" s="15"/>
      <c r="V110" s="15"/>
      <c r="W110" s="15"/>
      <c r="X110" s="15"/>
      <c r="Y110" s="15"/>
      <c r="Z110" s="15"/>
      <c r="AA110" s="15"/>
      <c r="AB110" s="15"/>
      <c r="AC110" s="15"/>
      <c r="AD110" s="15"/>
      <c r="AE110" s="15"/>
      <c r="AT110" s="266" t="s">
        <v>145</v>
      </c>
      <c r="AU110" s="266" t="s">
        <v>82</v>
      </c>
      <c r="AV110" s="15" t="s">
        <v>143</v>
      </c>
      <c r="AW110" s="15" t="s">
        <v>33</v>
      </c>
      <c r="AX110" s="15" t="s">
        <v>80</v>
      </c>
      <c r="AY110" s="266" t="s">
        <v>135</v>
      </c>
    </row>
    <row r="111" spans="1:65" s="2" customFormat="1" ht="16.5" customHeight="1">
      <c r="A111" s="40"/>
      <c r="B111" s="41"/>
      <c r="C111" s="221" t="s">
        <v>171</v>
      </c>
      <c r="D111" s="221" t="s">
        <v>138</v>
      </c>
      <c r="E111" s="222" t="s">
        <v>1034</v>
      </c>
      <c r="F111" s="223" t="s">
        <v>1035</v>
      </c>
      <c r="G111" s="224" t="s">
        <v>220</v>
      </c>
      <c r="H111" s="225">
        <v>4.5</v>
      </c>
      <c r="I111" s="226"/>
      <c r="J111" s="227">
        <f>ROUND(I111*H111,2)</f>
        <v>0</v>
      </c>
      <c r="K111" s="223" t="s">
        <v>270</v>
      </c>
      <c r="L111" s="46"/>
      <c r="M111" s="228" t="s">
        <v>19</v>
      </c>
      <c r="N111" s="229" t="s">
        <v>43</v>
      </c>
      <c r="O111" s="86"/>
      <c r="P111" s="230">
        <f>O111*H111</f>
        <v>0</v>
      </c>
      <c r="Q111" s="230">
        <v>0.00396</v>
      </c>
      <c r="R111" s="230">
        <f>Q111*H111</f>
        <v>0.01782</v>
      </c>
      <c r="S111" s="230">
        <v>0</v>
      </c>
      <c r="T111" s="231">
        <f>S111*H111</f>
        <v>0</v>
      </c>
      <c r="U111" s="40"/>
      <c r="V111" s="40"/>
      <c r="W111" s="40"/>
      <c r="X111" s="40"/>
      <c r="Y111" s="40"/>
      <c r="Z111" s="40"/>
      <c r="AA111" s="40"/>
      <c r="AB111" s="40"/>
      <c r="AC111" s="40"/>
      <c r="AD111" s="40"/>
      <c r="AE111" s="40"/>
      <c r="AR111" s="232" t="s">
        <v>199</v>
      </c>
      <c r="AT111" s="232" t="s">
        <v>138</v>
      </c>
      <c r="AU111" s="232" t="s">
        <v>82</v>
      </c>
      <c r="AY111" s="19" t="s">
        <v>135</v>
      </c>
      <c r="BE111" s="233">
        <f>IF(N111="základní",J111,0)</f>
        <v>0</v>
      </c>
      <c r="BF111" s="233">
        <f>IF(N111="snížená",J111,0)</f>
        <v>0</v>
      </c>
      <c r="BG111" s="233">
        <f>IF(N111="zákl. přenesená",J111,0)</f>
        <v>0</v>
      </c>
      <c r="BH111" s="233">
        <f>IF(N111="sníž. přenesená",J111,0)</f>
        <v>0</v>
      </c>
      <c r="BI111" s="233">
        <f>IF(N111="nulová",J111,0)</f>
        <v>0</v>
      </c>
      <c r="BJ111" s="19" t="s">
        <v>80</v>
      </c>
      <c r="BK111" s="233">
        <f>ROUND(I111*H111,2)</f>
        <v>0</v>
      </c>
      <c r="BL111" s="19" t="s">
        <v>199</v>
      </c>
      <c r="BM111" s="232" t="s">
        <v>1036</v>
      </c>
    </row>
    <row r="112" spans="1:65" s="2" customFormat="1" ht="21.75" customHeight="1">
      <c r="A112" s="40"/>
      <c r="B112" s="41"/>
      <c r="C112" s="221" t="s">
        <v>148</v>
      </c>
      <c r="D112" s="221" t="s">
        <v>138</v>
      </c>
      <c r="E112" s="222" t="s">
        <v>1037</v>
      </c>
      <c r="F112" s="223" t="s">
        <v>1038</v>
      </c>
      <c r="G112" s="224" t="s">
        <v>220</v>
      </c>
      <c r="H112" s="225">
        <v>10.7</v>
      </c>
      <c r="I112" s="226"/>
      <c r="J112" s="227">
        <f>ROUND(I112*H112,2)</f>
        <v>0</v>
      </c>
      <c r="K112" s="223" t="s">
        <v>142</v>
      </c>
      <c r="L112" s="46"/>
      <c r="M112" s="228" t="s">
        <v>19</v>
      </c>
      <c r="N112" s="229" t="s">
        <v>43</v>
      </c>
      <c r="O112" s="86"/>
      <c r="P112" s="230">
        <f>O112*H112</f>
        <v>0</v>
      </c>
      <c r="Q112" s="230">
        <v>0.0068</v>
      </c>
      <c r="R112" s="230">
        <f>Q112*H112</f>
        <v>0.07275999999999999</v>
      </c>
      <c r="S112" s="230">
        <v>0</v>
      </c>
      <c r="T112" s="231">
        <f>S112*H112</f>
        <v>0</v>
      </c>
      <c r="U112" s="40"/>
      <c r="V112" s="40"/>
      <c r="W112" s="40"/>
      <c r="X112" s="40"/>
      <c r="Y112" s="40"/>
      <c r="Z112" s="40"/>
      <c r="AA112" s="40"/>
      <c r="AB112" s="40"/>
      <c r="AC112" s="40"/>
      <c r="AD112" s="40"/>
      <c r="AE112" s="40"/>
      <c r="AR112" s="232" t="s">
        <v>199</v>
      </c>
      <c r="AT112" s="232" t="s">
        <v>138</v>
      </c>
      <c r="AU112" s="232" t="s">
        <v>82</v>
      </c>
      <c r="AY112" s="19" t="s">
        <v>135</v>
      </c>
      <c r="BE112" s="233">
        <f>IF(N112="základní",J112,0)</f>
        <v>0</v>
      </c>
      <c r="BF112" s="233">
        <f>IF(N112="snížená",J112,0)</f>
        <v>0</v>
      </c>
      <c r="BG112" s="233">
        <f>IF(N112="zákl. přenesená",J112,0)</f>
        <v>0</v>
      </c>
      <c r="BH112" s="233">
        <f>IF(N112="sníž. přenesená",J112,0)</f>
        <v>0</v>
      </c>
      <c r="BI112" s="233">
        <f>IF(N112="nulová",J112,0)</f>
        <v>0</v>
      </c>
      <c r="BJ112" s="19" t="s">
        <v>80</v>
      </c>
      <c r="BK112" s="233">
        <f>ROUND(I112*H112,2)</f>
        <v>0</v>
      </c>
      <c r="BL112" s="19" t="s">
        <v>199</v>
      </c>
      <c r="BM112" s="232" t="s">
        <v>1039</v>
      </c>
    </row>
    <row r="113" spans="1:51" s="13" customFormat="1" ht="12">
      <c r="A113" s="13"/>
      <c r="B113" s="234"/>
      <c r="C113" s="235"/>
      <c r="D113" s="236" t="s">
        <v>145</v>
      </c>
      <c r="E113" s="237" t="s">
        <v>19</v>
      </c>
      <c r="F113" s="238" t="s">
        <v>146</v>
      </c>
      <c r="G113" s="235"/>
      <c r="H113" s="237" t="s">
        <v>19</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145</v>
      </c>
      <c r="AU113" s="244" t="s">
        <v>82</v>
      </c>
      <c r="AV113" s="13" t="s">
        <v>80</v>
      </c>
      <c r="AW113" s="13" t="s">
        <v>33</v>
      </c>
      <c r="AX113" s="13" t="s">
        <v>72</v>
      </c>
      <c r="AY113" s="244" t="s">
        <v>135</v>
      </c>
    </row>
    <row r="114" spans="1:51" s="14" customFormat="1" ht="12">
      <c r="A114" s="14"/>
      <c r="B114" s="245"/>
      <c r="C114" s="246"/>
      <c r="D114" s="236" t="s">
        <v>145</v>
      </c>
      <c r="E114" s="247" t="s">
        <v>19</v>
      </c>
      <c r="F114" s="248" t="s">
        <v>1040</v>
      </c>
      <c r="G114" s="246"/>
      <c r="H114" s="249">
        <v>10.7</v>
      </c>
      <c r="I114" s="250"/>
      <c r="J114" s="246"/>
      <c r="K114" s="246"/>
      <c r="L114" s="251"/>
      <c r="M114" s="252"/>
      <c r="N114" s="253"/>
      <c r="O114" s="253"/>
      <c r="P114" s="253"/>
      <c r="Q114" s="253"/>
      <c r="R114" s="253"/>
      <c r="S114" s="253"/>
      <c r="T114" s="254"/>
      <c r="U114" s="14"/>
      <c r="V114" s="14"/>
      <c r="W114" s="14"/>
      <c r="X114" s="14"/>
      <c r="Y114" s="14"/>
      <c r="Z114" s="14"/>
      <c r="AA114" s="14"/>
      <c r="AB114" s="14"/>
      <c r="AC114" s="14"/>
      <c r="AD114" s="14"/>
      <c r="AE114" s="14"/>
      <c r="AT114" s="255" t="s">
        <v>145</v>
      </c>
      <c r="AU114" s="255" t="s">
        <v>82</v>
      </c>
      <c r="AV114" s="14" t="s">
        <v>82</v>
      </c>
      <c r="AW114" s="14" t="s">
        <v>33</v>
      </c>
      <c r="AX114" s="14" t="s">
        <v>72</v>
      </c>
      <c r="AY114" s="255" t="s">
        <v>135</v>
      </c>
    </row>
    <row r="115" spans="1:51" s="15" customFormat="1" ht="12">
      <c r="A115" s="15"/>
      <c r="B115" s="256"/>
      <c r="C115" s="257"/>
      <c r="D115" s="236" t="s">
        <v>145</v>
      </c>
      <c r="E115" s="258" t="s">
        <v>19</v>
      </c>
      <c r="F115" s="259" t="s">
        <v>147</v>
      </c>
      <c r="G115" s="257"/>
      <c r="H115" s="260">
        <v>10.7</v>
      </c>
      <c r="I115" s="261"/>
      <c r="J115" s="257"/>
      <c r="K115" s="257"/>
      <c r="L115" s="262"/>
      <c r="M115" s="263"/>
      <c r="N115" s="264"/>
      <c r="O115" s="264"/>
      <c r="P115" s="264"/>
      <c r="Q115" s="264"/>
      <c r="R115" s="264"/>
      <c r="S115" s="264"/>
      <c r="T115" s="265"/>
      <c r="U115" s="15"/>
      <c r="V115" s="15"/>
      <c r="W115" s="15"/>
      <c r="X115" s="15"/>
      <c r="Y115" s="15"/>
      <c r="Z115" s="15"/>
      <c r="AA115" s="15"/>
      <c r="AB115" s="15"/>
      <c r="AC115" s="15"/>
      <c r="AD115" s="15"/>
      <c r="AE115" s="15"/>
      <c r="AT115" s="266" t="s">
        <v>145</v>
      </c>
      <c r="AU115" s="266" t="s">
        <v>82</v>
      </c>
      <c r="AV115" s="15" t="s">
        <v>143</v>
      </c>
      <c r="AW115" s="15" t="s">
        <v>33</v>
      </c>
      <c r="AX115" s="15" t="s">
        <v>80</v>
      </c>
      <c r="AY115" s="266" t="s">
        <v>135</v>
      </c>
    </row>
    <row r="116" spans="1:65" s="2" customFormat="1" ht="16.5" customHeight="1">
      <c r="A116" s="40"/>
      <c r="B116" s="41"/>
      <c r="C116" s="221" t="s">
        <v>181</v>
      </c>
      <c r="D116" s="221" t="s">
        <v>138</v>
      </c>
      <c r="E116" s="222" t="s">
        <v>1041</v>
      </c>
      <c r="F116" s="223" t="s">
        <v>1042</v>
      </c>
      <c r="G116" s="224" t="s">
        <v>141</v>
      </c>
      <c r="H116" s="225">
        <v>2</v>
      </c>
      <c r="I116" s="226"/>
      <c r="J116" s="227">
        <f>ROUND(I116*H116,2)</f>
        <v>0</v>
      </c>
      <c r="K116" s="223" t="s">
        <v>142</v>
      </c>
      <c r="L116" s="46"/>
      <c r="M116" s="228" t="s">
        <v>19</v>
      </c>
      <c r="N116" s="229" t="s">
        <v>43</v>
      </c>
      <c r="O116" s="86"/>
      <c r="P116" s="230">
        <f>O116*H116</f>
        <v>0</v>
      </c>
      <c r="Q116" s="230">
        <v>0.00176</v>
      </c>
      <c r="R116" s="230">
        <f>Q116*H116</f>
        <v>0.00352</v>
      </c>
      <c r="S116" s="230">
        <v>0</v>
      </c>
      <c r="T116" s="231">
        <f>S116*H116</f>
        <v>0</v>
      </c>
      <c r="U116" s="40"/>
      <c r="V116" s="40"/>
      <c r="W116" s="40"/>
      <c r="X116" s="40"/>
      <c r="Y116" s="40"/>
      <c r="Z116" s="40"/>
      <c r="AA116" s="40"/>
      <c r="AB116" s="40"/>
      <c r="AC116" s="40"/>
      <c r="AD116" s="40"/>
      <c r="AE116" s="40"/>
      <c r="AR116" s="232" t="s">
        <v>199</v>
      </c>
      <c r="AT116" s="232" t="s">
        <v>138</v>
      </c>
      <c r="AU116" s="232" t="s">
        <v>82</v>
      </c>
      <c r="AY116" s="19" t="s">
        <v>135</v>
      </c>
      <c r="BE116" s="233">
        <f>IF(N116="základní",J116,0)</f>
        <v>0</v>
      </c>
      <c r="BF116" s="233">
        <f>IF(N116="snížená",J116,0)</f>
        <v>0</v>
      </c>
      <c r="BG116" s="233">
        <f>IF(N116="zákl. přenesená",J116,0)</f>
        <v>0</v>
      </c>
      <c r="BH116" s="233">
        <f>IF(N116="sníž. přenesená",J116,0)</f>
        <v>0</v>
      </c>
      <c r="BI116" s="233">
        <f>IF(N116="nulová",J116,0)</f>
        <v>0</v>
      </c>
      <c r="BJ116" s="19" t="s">
        <v>80</v>
      </c>
      <c r="BK116" s="233">
        <f>ROUND(I116*H116,2)</f>
        <v>0</v>
      </c>
      <c r="BL116" s="19" t="s">
        <v>199</v>
      </c>
      <c r="BM116" s="232" t="s">
        <v>1043</v>
      </c>
    </row>
    <row r="117" spans="1:51" s="13" customFormat="1" ht="12">
      <c r="A117" s="13"/>
      <c r="B117" s="234"/>
      <c r="C117" s="235"/>
      <c r="D117" s="236" t="s">
        <v>145</v>
      </c>
      <c r="E117" s="237" t="s">
        <v>19</v>
      </c>
      <c r="F117" s="238" t="s">
        <v>146</v>
      </c>
      <c r="G117" s="235"/>
      <c r="H117" s="237" t="s">
        <v>19</v>
      </c>
      <c r="I117" s="239"/>
      <c r="J117" s="235"/>
      <c r="K117" s="235"/>
      <c r="L117" s="240"/>
      <c r="M117" s="241"/>
      <c r="N117" s="242"/>
      <c r="O117" s="242"/>
      <c r="P117" s="242"/>
      <c r="Q117" s="242"/>
      <c r="R117" s="242"/>
      <c r="S117" s="242"/>
      <c r="T117" s="243"/>
      <c r="U117" s="13"/>
      <c r="V117" s="13"/>
      <c r="W117" s="13"/>
      <c r="X117" s="13"/>
      <c r="Y117" s="13"/>
      <c r="Z117" s="13"/>
      <c r="AA117" s="13"/>
      <c r="AB117" s="13"/>
      <c r="AC117" s="13"/>
      <c r="AD117" s="13"/>
      <c r="AE117" s="13"/>
      <c r="AT117" s="244" t="s">
        <v>145</v>
      </c>
      <c r="AU117" s="244" t="s">
        <v>82</v>
      </c>
      <c r="AV117" s="13" t="s">
        <v>80</v>
      </c>
      <c r="AW117" s="13" t="s">
        <v>33</v>
      </c>
      <c r="AX117" s="13" t="s">
        <v>72</v>
      </c>
      <c r="AY117" s="244" t="s">
        <v>135</v>
      </c>
    </row>
    <row r="118" spans="1:51" s="14" customFormat="1" ht="12">
      <c r="A118" s="14"/>
      <c r="B118" s="245"/>
      <c r="C118" s="246"/>
      <c r="D118" s="236" t="s">
        <v>145</v>
      </c>
      <c r="E118" s="247" t="s">
        <v>19</v>
      </c>
      <c r="F118" s="248" t="s">
        <v>82</v>
      </c>
      <c r="G118" s="246"/>
      <c r="H118" s="249">
        <v>2</v>
      </c>
      <c r="I118" s="250"/>
      <c r="J118" s="246"/>
      <c r="K118" s="246"/>
      <c r="L118" s="251"/>
      <c r="M118" s="252"/>
      <c r="N118" s="253"/>
      <c r="O118" s="253"/>
      <c r="P118" s="253"/>
      <c r="Q118" s="253"/>
      <c r="R118" s="253"/>
      <c r="S118" s="253"/>
      <c r="T118" s="254"/>
      <c r="U118" s="14"/>
      <c r="V118" s="14"/>
      <c r="W118" s="14"/>
      <c r="X118" s="14"/>
      <c r="Y118" s="14"/>
      <c r="Z118" s="14"/>
      <c r="AA118" s="14"/>
      <c r="AB118" s="14"/>
      <c r="AC118" s="14"/>
      <c r="AD118" s="14"/>
      <c r="AE118" s="14"/>
      <c r="AT118" s="255" t="s">
        <v>145</v>
      </c>
      <c r="AU118" s="255" t="s">
        <v>82</v>
      </c>
      <c r="AV118" s="14" t="s">
        <v>82</v>
      </c>
      <c r="AW118" s="14" t="s">
        <v>33</v>
      </c>
      <c r="AX118" s="14" t="s">
        <v>72</v>
      </c>
      <c r="AY118" s="255" t="s">
        <v>135</v>
      </c>
    </row>
    <row r="119" spans="1:51" s="15" customFormat="1" ht="12">
      <c r="A119" s="15"/>
      <c r="B119" s="256"/>
      <c r="C119" s="257"/>
      <c r="D119" s="236" t="s">
        <v>145</v>
      </c>
      <c r="E119" s="258" t="s">
        <v>19</v>
      </c>
      <c r="F119" s="259" t="s">
        <v>147</v>
      </c>
      <c r="G119" s="257"/>
      <c r="H119" s="260">
        <v>2</v>
      </c>
      <c r="I119" s="261"/>
      <c r="J119" s="257"/>
      <c r="K119" s="257"/>
      <c r="L119" s="262"/>
      <c r="M119" s="263"/>
      <c r="N119" s="264"/>
      <c r="O119" s="264"/>
      <c r="P119" s="264"/>
      <c r="Q119" s="264"/>
      <c r="R119" s="264"/>
      <c r="S119" s="264"/>
      <c r="T119" s="265"/>
      <c r="U119" s="15"/>
      <c r="V119" s="15"/>
      <c r="W119" s="15"/>
      <c r="X119" s="15"/>
      <c r="Y119" s="15"/>
      <c r="Z119" s="15"/>
      <c r="AA119" s="15"/>
      <c r="AB119" s="15"/>
      <c r="AC119" s="15"/>
      <c r="AD119" s="15"/>
      <c r="AE119" s="15"/>
      <c r="AT119" s="266" t="s">
        <v>145</v>
      </c>
      <c r="AU119" s="266" t="s">
        <v>82</v>
      </c>
      <c r="AV119" s="15" t="s">
        <v>143</v>
      </c>
      <c r="AW119" s="15" t="s">
        <v>33</v>
      </c>
      <c r="AX119" s="15" t="s">
        <v>80</v>
      </c>
      <c r="AY119" s="266" t="s">
        <v>135</v>
      </c>
    </row>
    <row r="120" spans="1:65" s="2" customFormat="1" ht="16.5" customHeight="1">
      <c r="A120" s="40"/>
      <c r="B120" s="41"/>
      <c r="C120" s="221" t="s">
        <v>188</v>
      </c>
      <c r="D120" s="221" t="s">
        <v>138</v>
      </c>
      <c r="E120" s="222" t="s">
        <v>1044</v>
      </c>
      <c r="F120" s="223" t="s">
        <v>1045</v>
      </c>
      <c r="G120" s="224" t="s">
        <v>141</v>
      </c>
      <c r="H120" s="225">
        <v>1</v>
      </c>
      <c r="I120" s="226"/>
      <c r="J120" s="227">
        <f>ROUND(I120*H120,2)</f>
        <v>0</v>
      </c>
      <c r="K120" s="223" t="s">
        <v>19</v>
      </c>
      <c r="L120" s="46"/>
      <c r="M120" s="228" t="s">
        <v>19</v>
      </c>
      <c r="N120" s="229" t="s">
        <v>43</v>
      </c>
      <c r="O120" s="86"/>
      <c r="P120" s="230">
        <f>O120*H120</f>
        <v>0</v>
      </c>
      <c r="Q120" s="230">
        <v>0.00176</v>
      </c>
      <c r="R120" s="230">
        <f>Q120*H120</f>
        <v>0.00176</v>
      </c>
      <c r="S120" s="230">
        <v>0</v>
      </c>
      <c r="T120" s="231">
        <f>S120*H120</f>
        <v>0</v>
      </c>
      <c r="U120" s="40"/>
      <c r="V120" s="40"/>
      <c r="W120" s="40"/>
      <c r="X120" s="40"/>
      <c r="Y120" s="40"/>
      <c r="Z120" s="40"/>
      <c r="AA120" s="40"/>
      <c r="AB120" s="40"/>
      <c r="AC120" s="40"/>
      <c r="AD120" s="40"/>
      <c r="AE120" s="40"/>
      <c r="AR120" s="232" t="s">
        <v>199</v>
      </c>
      <c r="AT120" s="232" t="s">
        <v>138</v>
      </c>
      <c r="AU120" s="232" t="s">
        <v>82</v>
      </c>
      <c r="AY120" s="19" t="s">
        <v>135</v>
      </c>
      <c r="BE120" s="233">
        <f>IF(N120="základní",J120,0)</f>
        <v>0</v>
      </c>
      <c r="BF120" s="233">
        <f>IF(N120="snížená",J120,0)</f>
        <v>0</v>
      </c>
      <c r="BG120" s="233">
        <f>IF(N120="zákl. přenesená",J120,0)</f>
        <v>0</v>
      </c>
      <c r="BH120" s="233">
        <f>IF(N120="sníž. přenesená",J120,0)</f>
        <v>0</v>
      </c>
      <c r="BI120" s="233">
        <f>IF(N120="nulová",J120,0)</f>
        <v>0</v>
      </c>
      <c r="BJ120" s="19" t="s">
        <v>80</v>
      </c>
      <c r="BK120" s="233">
        <f>ROUND(I120*H120,2)</f>
        <v>0</v>
      </c>
      <c r="BL120" s="19" t="s">
        <v>199</v>
      </c>
      <c r="BM120" s="232" t="s">
        <v>1046</v>
      </c>
    </row>
    <row r="121" spans="1:51" s="13" customFormat="1" ht="12">
      <c r="A121" s="13"/>
      <c r="B121" s="234"/>
      <c r="C121" s="235"/>
      <c r="D121" s="236" t="s">
        <v>145</v>
      </c>
      <c r="E121" s="237" t="s">
        <v>19</v>
      </c>
      <c r="F121" s="238" t="s">
        <v>146</v>
      </c>
      <c r="G121" s="235"/>
      <c r="H121" s="237" t="s">
        <v>19</v>
      </c>
      <c r="I121" s="239"/>
      <c r="J121" s="235"/>
      <c r="K121" s="235"/>
      <c r="L121" s="240"/>
      <c r="M121" s="241"/>
      <c r="N121" s="242"/>
      <c r="O121" s="242"/>
      <c r="P121" s="242"/>
      <c r="Q121" s="242"/>
      <c r="R121" s="242"/>
      <c r="S121" s="242"/>
      <c r="T121" s="243"/>
      <c r="U121" s="13"/>
      <c r="V121" s="13"/>
      <c r="W121" s="13"/>
      <c r="X121" s="13"/>
      <c r="Y121" s="13"/>
      <c r="Z121" s="13"/>
      <c r="AA121" s="13"/>
      <c r="AB121" s="13"/>
      <c r="AC121" s="13"/>
      <c r="AD121" s="13"/>
      <c r="AE121" s="13"/>
      <c r="AT121" s="244" t="s">
        <v>145</v>
      </c>
      <c r="AU121" s="244" t="s">
        <v>82</v>
      </c>
      <c r="AV121" s="13" t="s">
        <v>80</v>
      </c>
      <c r="AW121" s="13" t="s">
        <v>33</v>
      </c>
      <c r="AX121" s="13" t="s">
        <v>72</v>
      </c>
      <c r="AY121" s="244" t="s">
        <v>135</v>
      </c>
    </row>
    <row r="122" spans="1:51" s="14" customFormat="1" ht="12">
      <c r="A122" s="14"/>
      <c r="B122" s="245"/>
      <c r="C122" s="246"/>
      <c r="D122" s="236" t="s">
        <v>145</v>
      </c>
      <c r="E122" s="247" t="s">
        <v>19</v>
      </c>
      <c r="F122" s="248" t="s">
        <v>80</v>
      </c>
      <c r="G122" s="246"/>
      <c r="H122" s="249">
        <v>1</v>
      </c>
      <c r="I122" s="250"/>
      <c r="J122" s="246"/>
      <c r="K122" s="246"/>
      <c r="L122" s="251"/>
      <c r="M122" s="252"/>
      <c r="N122" s="253"/>
      <c r="O122" s="253"/>
      <c r="P122" s="253"/>
      <c r="Q122" s="253"/>
      <c r="R122" s="253"/>
      <c r="S122" s="253"/>
      <c r="T122" s="254"/>
      <c r="U122" s="14"/>
      <c r="V122" s="14"/>
      <c r="W122" s="14"/>
      <c r="X122" s="14"/>
      <c r="Y122" s="14"/>
      <c r="Z122" s="14"/>
      <c r="AA122" s="14"/>
      <c r="AB122" s="14"/>
      <c r="AC122" s="14"/>
      <c r="AD122" s="14"/>
      <c r="AE122" s="14"/>
      <c r="AT122" s="255" t="s">
        <v>145</v>
      </c>
      <c r="AU122" s="255" t="s">
        <v>82</v>
      </c>
      <c r="AV122" s="14" t="s">
        <v>82</v>
      </c>
      <c r="AW122" s="14" t="s">
        <v>33</v>
      </c>
      <c r="AX122" s="14" t="s">
        <v>72</v>
      </c>
      <c r="AY122" s="255" t="s">
        <v>135</v>
      </c>
    </row>
    <row r="123" spans="1:51" s="15" customFormat="1" ht="12">
      <c r="A123" s="15"/>
      <c r="B123" s="256"/>
      <c r="C123" s="257"/>
      <c r="D123" s="236" t="s">
        <v>145</v>
      </c>
      <c r="E123" s="258" t="s">
        <v>19</v>
      </c>
      <c r="F123" s="259" t="s">
        <v>147</v>
      </c>
      <c r="G123" s="257"/>
      <c r="H123" s="260">
        <v>1</v>
      </c>
      <c r="I123" s="261"/>
      <c r="J123" s="257"/>
      <c r="K123" s="257"/>
      <c r="L123" s="262"/>
      <c r="M123" s="263"/>
      <c r="N123" s="264"/>
      <c r="O123" s="264"/>
      <c r="P123" s="264"/>
      <c r="Q123" s="264"/>
      <c r="R123" s="264"/>
      <c r="S123" s="264"/>
      <c r="T123" s="265"/>
      <c r="U123" s="15"/>
      <c r="V123" s="15"/>
      <c r="W123" s="15"/>
      <c r="X123" s="15"/>
      <c r="Y123" s="15"/>
      <c r="Z123" s="15"/>
      <c r="AA123" s="15"/>
      <c r="AB123" s="15"/>
      <c r="AC123" s="15"/>
      <c r="AD123" s="15"/>
      <c r="AE123" s="15"/>
      <c r="AT123" s="266" t="s">
        <v>145</v>
      </c>
      <c r="AU123" s="266" t="s">
        <v>82</v>
      </c>
      <c r="AV123" s="15" t="s">
        <v>143</v>
      </c>
      <c r="AW123" s="15" t="s">
        <v>33</v>
      </c>
      <c r="AX123" s="15" t="s">
        <v>80</v>
      </c>
      <c r="AY123" s="266" t="s">
        <v>135</v>
      </c>
    </row>
    <row r="124" spans="1:65" s="2" customFormat="1" ht="16.5" customHeight="1">
      <c r="A124" s="40"/>
      <c r="B124" s="41"/>
      <c r="C124" s="221" t="s">
        <v>154</v>
      </c>
      <c r="D124" s="221" t="s">
        <v>138</v>
      </c>
      <c r="E124" s="222" t="s">
        <v>1047</v>
      </c>
      <c r="F124" s="223" t="s">
        <v>1048</v>
      </c>
      <c r="G124" s="224" t="s">
        <v>141</v>
      </c>
      <c r="H124" s="225">
        <v>2</v>
      </c>
      <c r="I124" s="226"/>
      <c r="J124" s="227">
        <f>ROUND(I124*H124,2)</f>
        <v>0</v>
      </c>
      <c r="K124" s="223" t="s">
        <v>142</v>
      </c>
      <c r="L124" s="46"/>
      <c r="M124" s="228" t="s">
        <v>19</v>
      </c>
      <c r="N124" s="229" t="s">
        <v>43</v>
      </c>
      <c r="O124" s="86"/>
      <c r="P124" s="230">
        <f>O124*H124</f>
        <v>0</v>
      </c>
      <c r="Q124" s="230">
        <v>0.0002</v>
      </c>
      <c r="R124" s="230">
        <f>Q124*H124</f>
        <v>0.0004</v>
      </c>
      <c r="S124" s="230">
        <v>0</v>
      </c>
      <c r="T124" s="231">
        <f>S124*H124</f>
        <v>0</v>
      </c>
      <c r="U124" s="40"/>
      <c r="V124" s="40"/>
      <c r="W124" s="40"/>
      <c r="X124" s="40"/>
      <c r="Y124" s="40"/>
      <c r="Z124" s="40"/>
      <c r="AA124" s="40"/>
      <c r="AB124" s="40"/>
      <c r="AC124" s="40"/>
      <c r="AD124" s="40"/>
      <c r="AE124" s="40"/>
      <c r="AR124" s="232" t="s">
        <v>199</v>
      </c>
      <c r="AT124" s="232" t="s">
        <v>138</v>
      </c>
      <c r="AU124" s="232" t="s">
        <v>82</v>
      </c>
      <c r="AY124" s="19" t="s">
        <v>135</v>
      </c>
      <c r="BE124" s="233">
        <f>IF(N124="základní",J124,0)</f>
        <v>0</v>
      </c>
      <c r="BF124" s="233">
        <f>IF(N124="snížená",J124,0)</f>
        <v>0</v>
      </c>
      <c r="BG124" s="233">
        <f>IF(N124="zákl. přenesená",J124,0)</f>
        <v>0</v>
      </c>
      <c r="BH124" s="233">
        <f>IF(N124="sníž. přenesená",J124,0)</f>
        <v>0</v>
      </c>
      <c r="BI124" s="233">
        <f>IF(N124="nulová",J124,0)</f>
        <v>0</v>
      </c>
      <c r="BJ124" s="19" t="s">
        <v>80</v>
      </c>
      <c r="BK124" s="233">
        <f>ROUND(I124*H124,2)</f>
        <v>0</v>
      </c>
      <c r="BL124" s="19" t="s">
        <v>199</v>
      </c>
      <c r="BM124" s="232" t="s">
        <v>1049</v>
      </c>
    </row>
    <row r="125" spans="1:51" s="13" customFormat="1" ht="12">
      <c r="A125" s="13"/>
      <c r="B125" s="234"/>
      <c r="C125" s="235"/>
      <c r="D125" s="236" t="s">
        <v>145</v>
      </c>
      <c r="E125" s="237" t="s">
        <v>19</v>
      </c>
      <c r="F125" s="238" t="s">
        <v>146</v>
      </c>
      <c r="G125" s="235"/>
      <c r="H125" s="237" t="s">
        <v>19</v>
      </c>
      <c r="I125" s="239"/>
      <c r="J125" s="235"/>
      <c r="K125" s="235"/>
      <c r="L125" s="240"/>
      <c r="M125" s="241"/>
      <c r="N125" s="242"/>
      <c r="O125" s="242"/>
      <c r="P125" s="242"/>
      <c r="Q125" s="242"/>
      <c r="R125" s="242"/>
      <c r="S125" s="242"/>
      <c r="T125" s="243"/>
      <c r="U125" s="13"/>
      <c r="V125" s="13"/>
      <c r="W125" s="13"/>
      <c r="X125" s="13"/>
      <c r="Y125" s="13"/>
      <c r="Z125" s="13"/>
      <c r="AA125" s="13"/>
      <c r="AB125" s="13"/>
      <c r="AC125" s="13"/>
      <c r="AD125" s="13"/>
      <c r="AE125" s="13"/>
      <c r="AT125" s="244" t="s">
        <v>145</v>
      </c>
      <c r="AU125" s="244" t="s">
        <v>82</v>
      </c>
      <c r="AV125" s="13" t="s">
        <v>80</v>
      </c>
      <c r="AW125" s="13" t="s">
        <v>33</v>
      </c>
      <c r="AX125" s="13" t="s">
        <v>72</v>
      </c>
      <c r="AY125" s="244" t="s">
        <v>135</v>
      </c>
    </row>
    <row r="126" spans="1:51" s="14" customFormat="1" ht="12">
      <c r="A126" s="14"/>
      <c r="B126" s="245"/>
      <c r="C126" s="246"/>
      <c r="D126" s="236" t="s">
        <v>145</v>
      </c>
      <c r="E126" s="247" t="s">
        <v>19</v>
      </c>
      <c r="F126" s="248" t="s">
        <v>82</v>
      </c>
      <c r="G126" s="246"/>
      <c r="H126" s="249">
        <v>2</v>
      </c>
      <c r="I126" s="250"/>
      <c r="J126" s="246"/>
      <c r="K126" s="246"/>
      <c r="L126" s="251"/>
      <c r="M126" s="252"/>
      <c r="N126" s="253"/>
      <c r="O126" s="253"/>
      <c r="P126" s="253"/>
      <c r="Q126" s="253"/>
      <c r="R126" s="253"/>
      <c r="S126" s="253"/>
      <c r="T126" s="254"/>
      <c r="U126" s="14"/>
      <c r="V126" s="14"/>
      <c r="W126" s="14"/>
      <c r="X126" s="14"/>
      <c r="Y126" s="14"/>
      <c r="Z126" s="14"/>
      <c r="AA126" s="14"/>
      <c r="AB126" s="14"/>
      <c r="AC126" s="14"/>
      <c r="AD126" s="14"/>
      <c r="AE126" s="14"/>
      <c r="AT126" s="255" t="s">
        <v>145</v>
      </c>
      <c r="AU126" s="255" t="s">
        <v>82</v>
      </c>
      <c r="AV126" s="14" t="s">
        <v>82</v>
      </c>
      <c r="AW126" s="14" t="s">
        <v>33</v>
      </c>
      <c r="AX126" s="14" t="s">
        <v>72</v>
      </c>
      <c r="AY126" s="255" t="s">
        <v>135</v>
      </c>
    </row>
    <row r="127" spans="1:51" s="15" customFormat="1" ht="12">
      <c r="A127" s="15"/>
      <c r="B127" s="256"/>
      <c r="C127" s="257"/>
      <c r="D127" s="236" t="s">
        <v>145</v>
      </c>
      <c r="E127" s="258" t="s">
        <v>19</v>
      </c>
      <c r="F127" s="259" t="s">
        <v>147</v>
      </c>
      <c r="G127" s="257"/>
      <c r="H127" s="260">
        <v>2</v>
      </c>
      <c r="I127" s="261"/>
      <c r="J127" s="257"/>
      <c r="K127" s="257"/>
      <c r="L127" s="262"/>
      <c r="M127" s="263"/>
      <c r="N127" s="264"/>
      <c r="O127" s="264"/>
      <c r="P127" s="264"/>
      <c r="Q127" s="264"/>
      <c r="R127" s="264"/>
      <c r="S127" s="264"/>
      <c r="T127" s="265"/>
      <c r="U127" s="15"/>
      <c r="V127" s="15"/>
      <c r="W127" s="15"/>
      <c r="X127" s="15"/>
      <c r="Y127" s="15"/>
      <c r="Z127" s="15"/>
      <c r="AA127" s="15"/>
      <c r="AB127" s="15"/>
      <c r="AC127" s="15"/>
      <c r="AD127" s="15"/>
      <c r="AE127" s="15"/>
      <c r="AT127" s="266" t="s">
        <v>145</v>
      </c>
      <c r="AU127" s="266" t="s">
        <v>82</v>
      </c>
      <c r="AV127" s="15" t="s">
        <v>143</v>
      </c>
      <c r="AW127" s="15" t="s">
        <v>33</v>
      </c>
      <c r="AX127" s="15" t="s">
        <v>80</v>
      </c>
      <c r="AY127" s="266" t="s">
        <v>135</v>
      </c>
    </row>
    <row r="128" spans="1:65" s="2" customFormat="1" ht="16.5" customHeight="1">
      <c r="A128" s="40"/>
      <c r="B128" s="41"/>
      <c r="C128" s="221" t="s">
        <v>202</v>
      </c>
      <c r="D128" s="221" t="s">
        <v>138</v>
      </c>
      <c r="E128" s="222" t="s">
        <v>1050</v>
      </c>
      <c r="F128" s="223" t="s">
        <v>1051</v>
      </c>
      <c r="G128" s="224" t="s">
        <v>141</v>
      </c>
      <c r="H128" s="225">
        <v>4</v>
      </c>
      <c r="I128" s="226"/>
      <c r="J128" s="227">
        <f>ROUND(I128*H128,2)</f>
        <v>0</v>
      </c>
      <c r="K128" s="223" t="s">
        <v>142</v>
      </c>
      <c r="L128" s="46"/>
      <c r="M128" s="228" t="s">
        <v>19</v>
      </c>
      <c r="N128" s="229" t="s">
        <v>43</v>
      </c>
      <c r="O128" s="86"/>
      <c r="P128" s="230">
        <f>O128*H128</f>
        <v>0</v>
      </c>
      <c r="Q128" s="230">
        <v>0.00024</v>
      </c>
      <c r="R128" s="230">
        <f>Q128*H128</f>
        <v>0.00096</v>
      </c>
      <c r="S128" s="230">
        <v>0</v>
      </c>
      <c r="T128" s="231">
        <f>S128*H128</f>
        <v>0</v>
      </c>
      <c r="U128" s="40"/>
      <c r="V128" s="40"/>
      <c r="W128" s="40"/>
      <c r="X128" s="40"/>
      <c r="Y128" s="40"/>
      <c r="Z128" s="40"/>
      <c r="AA128" s="40"/>
      <c r="AB128" s="40"/>
      <c r="AC128" s="40"/>
      <c r="AD128" s="40"/>
      <c r="AE128" s="40"/>
      <c r="AR128" s="232" t="s">
        <v>199</v>
      </c>
      <c r="AT128" s="232" t="s">
        <v>138</v>
      </c>
      <c r="AU128" s="232" t="s">
        <v>82</v>
      </c>
      <c r="AY128" s="19" t="s">
        <v>135</v>
      </c>
      <c r="BE128" s="233">
        <f>IF(N128="základní",J128,0)</f>
        <v>0</v>
      </c>
      <c r="BF128" s="233">
        <f>IF(N128="snížená",J128,0)</f>
        <v>0</v>
      </c>
      <c r="BG128" s="233">
        <f>IF(N128="zákl. přenesená",J128,0)</f>
        <v>0</v>
      </c>
      <c r="BH128" s="233">
        <f>IF(N128="sníž. přenesená",J128,0)</f>
        <v>0</v>
      </c>
      <c r="BI128" s="233">
        <f>IF(N128="nulová",J128,0)</f>
        <v>0</v>
      </c>
      <c r="BJ128" s="19" t="s">
        <v>80</v>
      </c>
      <c r="BK128" s="233">
        <f>ROUND(I128*H128,2)</f>
        <v>0</v>
      </c>
      <c r="BL128" s="19" t="s">
        <v>199</v>
      </c>
      <c r="BM128" s="232" t="s">
        <v>1052</v>
      </c>
    </row>
    <row r="129" spans="1:47" s="2" customFormat="1" ht="12">
      <c r="A129" s="40"/>
      <c r="B129" s="41"/>
      <c r="C129" s="42"/>
      <c r="D129" s="236" t="s">
        <v>160</v>
      </c>
      <c r="E129" s="42"/>
      <c r="F129" s="267" t="s">
        <v>1053</v>
      </c>
      <c r="G129" s="42"/>
      <c r="H129" s="42"/>
      <c r="I129" s="139"/>
      <c r="J129" s="42"/>
      <c r="K129" s="42"/>
      <c r="L129" s="46"/>
      <c r="M129" s="268"/>
      <c r="N129" s="269"/>
      <c r="O129" s="86"/>
      <c r="P129" s="86"/>
      <c r="Q129" s="86"/>
      <c r="R129" s="86"/>
      <c r="S129" s="86"/>
      <c r="T129" s="87"/>
      <c r="U129" s="40"/>
      <c r="V129" s="40"/>
      <c r="W129" s="40"/>
      <c r="X129" s="40"/>
      <c r="Y129" s="40"/>
      <c r="Z129" s="40"/>
      <c r="AA129" s="40"/>
      <c r="AB129" s="40"/>
      <c r="AC129" s="40"/>
      <c r="AD129" s="40"/>
      <c r="AE129" s="40"/>
      <c r="AT129" s="19" t="s">
        <v>160</v>
      </c>
      <c r="AU129" s="19" t="s">
        <v>82</v>
      </c>
    </row>
    <row r="130" spans="1:51" s="13" customFormat="1" ht="12">
      <c r="A130" s="13"/>
      <c r="B130" s="234"/>
      <c r="C130" s="235"/>
      <c r="D130" s="236" t="s">
        <v>145</v>
      </c>
      <c r="E130" s="237" t="s">
        <v>19</v>
      </c>
      <c r="F130" s="238" t="s">
        <v>146</v>
      </c>
      <c r="G130" s="235"/>
      <c r="H130" s="237" t="s">
        <v>19</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145</v>
      </c>
      <c r="AU130" s="244" t="s">
        <v>82</v>
      </c>
      <c r="AV130" s="13" t="s">
        <v>80</v>
      </c>
      <c r="AW130" s="13" t="s">
        <v>33</v>
      </c>
      <c r="AX130" s="13" t="s">
        <v>72</v>
      </c>
      <c r="AY130" s="244" t="s">
        <v>135</v>
      </c>
    </row>
    <row r="131" spans="1:51" s="14" customFormat="1" ht="12">
      <c r="A131" s="14"/>
      <c r="B131" s="245"/>
      <c r="C131" s="246"/>
      <c r="D131" s="236" t="s">
        <v>145</v>
      </c>
      <c r="E131" s="247" t="s">
        <v>19</v>
      </c>
      <c r="F131" s="248" t="s">
        <v>143</v>
      </c>
      <c r="G131" s="246"/>
      <c r="H131" s="249">
        <v>4</v>
      </c>
      <c r="I131" s="250"/>
      <c r="J131" s="246"/>
      <c r="K131" s="246"/>
      <c r="L131" s="251"/>
      <c r="M131" s="252"/>
      <c r="N131" s="253"/>
      <c r="O131" s="253"/>
      <c r="P131" s="253"/>
      <c r="Q131" s="253"/>
      <c r="R131" s="253"/>
      <c r="S131" s="253"/>
      <c r="T131" s="254"/>
      <c r="U131" s="14"/>
      <c r="V131" s="14"/>
      <c r="W131" s="14"/>
      <c r="X131" s="14"/>
      <c r="Y131" s="14"/>
      <c r="Z131" s="14"/>
      <c r="AA131" s="14"/>
      <c r="AB131" s="14"/>
      <c r="AC131" s="14"/>
      <c r="AD131" s="14"/>
      <c r="AE131" s="14"/>
      <c r="AT131" s="255" t="s">
        <v>145</v>
      </c>
      <c r="AU131" s="255" t="s">
        <v>82</v>
      </c>
      <c r="AV131" s="14" t="s">
        <v>82</v>
      </c>
      <c r="AW131" s="14" t="s">
        <v>33</v>
      </c>
      <c r="AX131" s="14" t="s">
        <v>72</v>
      </c>
      <c r="AY131" s="255" t="s">
        <v>135</v>
      </c>
    </row>
    <row r="132" spans="1:51" s="15" customFormat="1" ht="12">
      <c r="A132" s="15"/>
      <c r="B132" s="256"/>
      <c r="C132" s="257"/>
      <c r="D132" s="236" t="s">
        <v>145</v>
      </c>
      <c r="E132" s="258" t="s">
        <v>19</v>
      </c>
      <c r="F132" s="259" t="s">
        <v>147</v>
      </c>
      <c r="G132" s="257"/>
      <c r="H132" s="260">
        <v>4</v>
      </c>
      <c r="I132" s="261"/>
      <c r="J132" s="257"/>
      <c r="K132" s="257"/>
      <c r="L132" s="262"/>
      <c r="M132" s="263"/>
      <c r="N132" s="264"/>
      <c r="O132" s="264"/>
      <c r="P132" s="264"/>
      <c r="Q132" s="264"/>
      <c r="R132" s="264"/>
      <c r="S132" s="264"/>
      <c r="T132" s="265"/>
      <c r="U132" s="15"/>
      <c r="V132" s="15"/>
      <c r="W132" s="15"/>
      <c r="X132" s="15"/>
      <c r="Y132" s="15"/>
      <c r="Z132" s="15"/>
      <c r="AA132" s="15"/>
      <c r="AB132" s="15"/>
      <c r="AC132" s="15"/>
      <c r="AD132" s="15"/>
      <c r="AE132" s="15"/>
      <c r="AT132" s="266" t="s">
        <v>145</v>
      </c>
      <c r="AU132" s="266" t="s">
        <v>82</v>
      </c>
      <c r="AV132" s="15" t="s">
        <v>143</v>
      </c>
      <c r="AW132" s="15" t="s">
        <v>33</v>
      </c>
      <c r="AX132" s="15" t="s">
        <v>80</v>
      </c>
      <c r="AY132" s="266" t="s">
        <v>135</v>
      </c>
    </row>
    <row r="133" spans="1:65" s="2" customFormat="1" ht="16.5" customHeight="1">
      <c r="A133" s="40"/>
      <c r="B133" s="41"/>
      <c r="C133" s="221" t="s">
        <v>209</v>
      </c>
      <c r="D133" s="221" t="s">
        <v>138</v>
      </c>
      <c r="E133" s="222" t="s">
        <v>1054</v>
      </c>
      <c r="F133" s="223" t="s">
        <v>1055</v>
      </c>
      <c r="G133" s="224" t="s">
        <v>141</v>
      </c>
      <c r="H133" s="225">
        <v>4</v>
      </c>
      <c r="I133" s="226"/>
      <c r="J133" s="227">
        <f>ROUND(I133*H133,2)</f>
        <v>0</v>
      </c>
      <c r="K133" s="223" t="s">
        <v>142</v>
      </c>
      <c r="L133" s="46"/>
      <c r="M133" s="228" t="s">
        <v>19</v>
      </c>
      <c r="N133" s="229" t="s">
        <v>43</v>
      </c>
      <c r="O133" s="86"/>
      <c r="P133" s="230">
        <f>O133*H133</f>
        <v>0</v>
      </c>
      <c r="Q133" s="230">
        <v>0.0013</v>
      </c>
      <c r="R133" s="230">
        <f>Q133*H133</f>
        <v>0.0052</v>
      </c>
      <c r="S133" s="230">
        <v>0</v>
      </c>
      <c r="T133" s="231">
        <f>S133*H133</f>
        <v>0</v>
      </c>
      <c r="U133" s="40"/>
      <c r="V133" s="40"/>
      <c r="W133" s="40"/>
      <c r="X133" s="40"/>
      <c r="Y133" s="40"/>
      <c r="Z133" s="40"/>
      <c r="AA133" s="40"/>
      <c r="AB133" s="40"/>
      <c r="AC133" s="40"/>
      <c r="AD133" s="40"/>
      <c r="AE133" s="40"/>
      <c r="AR133" s="232" t="s">
        <v>199</v>
      </c>
      <c r="AT133" s="232" t="s">
        <v>138</v>
      </c>
      <c r="AU133" s="232" t="s">
        <v>82</v>
      </c>
      <c r="AY133" s="19" t="s">
        <v>135</v>
      </c>
      <c r="BE133" s="233">
        <f>IF(N133="základní",J133,0)</f>
        <v>0</v>
      </c>
      <c r="BF133" s="233">
        <f>IF(N133="snížená",J133,0)</f>
        <v>0</v>
      </c>
      <c r="BG133" s="233">
        <f>IF(N133="zákl. přenesená",J133,0)</f>
        <v>0</v>
      </c>
      <c r="BH133" s="233">
        <f>IF(N133="sníž. přenesená",J133,0)</f>
        <v>0</v>
      </c>
      <c r="BI133" s="233">
        <f>IF(N133="nulová",J133,0)</f>
        <v>0</v>
      </c>
      <c r="BJ133" s="19" t="s">
        <v>80</v>
      </c>
      <c r="BK133" s="233">
        <f>ROUND(I133*H133,2)</f>
        <v>0</v>
      </c>
      <c r="BL133" s="19" t="s">
        <v>199</v>
      </c>
      <c r="BM133" s="232" t="s">
        <v>1056</v>
      </c>
    </row>
    <row r="134" spans="1:47" s="2" customFormat="1" ht="12">
      <c r="A134" s="40"/>
      <c r="B134" s="41"/>
      <c r="C134" s="42"/>
      <c r="D134" s="236" t="s">
        <v>160</v>
      </c>
      <c r="E134" s="42"/>
      <c r="F134" s="267" t="s">
        <v>1053</v>
      </c>
      <c r="G134" s="42"/>
      <c r="H134" s="42"/>
      <c r="I134" s="139"/>
      <c r="J134" s="42"/>
      <c r="K134" s="42"/>
      <c r="L134" s="46"/>
      <c r="M134" s="268"/>
      <c r="N134" s="269"/>
      <c r="O134" s="86"/>
      <c r="P134" s="86"/>
      <c r="Q134" s="86"/>
      <c r="R134" s="86"/>
      <c r="S134" s="86"/>
      <c r="T134" s="87"/>
      <c r="U134" s="40"/>
      <c r="V134" s="40"/>
      <c r="W134" s="40"/>
      <c r="X134" s="40"/>
      <c r="Y134" s="40"/>
      <c r="Z134" s="40"/>
      <c r="AA134" s="40"/>
      <c r="AB134" s="40"/>
      <c r="AC134" s="40"/>
      <c r="AD134" s="40"/>
      <c r="AE134" s="40"/>
      <c r="AT134" s="19" t="s">
        <v>160</v>
      </c>
      <c r="AU134" s="19" t="s">
        <v>82</v>
      </c>
    </row>
    <row r="135" spans="1:51" s="13" customFormat="1" ht="12">
      <c r="A135" s="13"/>
      <c r="B135" s="234"/>
      <c r="C135" s="235"/>
      <c r="D135" s="236" t="s">
        <v>145</v>
      </c>
      <c r="E135" s="237" t="s">
        <v>19</v>
      </c>
      <c r="F135" s="238" t="s">
        <v>146</v>
      </c>
      <c r="G135" s="235"/>
      <c r="H135" s="237" t="s">
        <v>19</v>
      </c>
      <c r="I135" s="239"/>
      <c r="J135" s="235"/>
      <c r="K135" s="235"/>
      <c r="L135" s="240"/>
      <c r="M135" s="241"/>
      <c r="N135" s="242"/>
      <c r="O135" s="242"/>
      <c r="P135" s="242"/>
      <c r="Q135" s="242"/>
      <c r="R135" s="242"/>
      <c r="S135" s="242"/>
      <c r="T135" s="243"/>
      <c r="U135" s="13"/>
      <c r="V135" s="13"/>
      <c r="W135" s="13"/>
      <c r="X135" s="13"/>
      <c r="Y135" s="13"/>
      <c r="Z135" s="13"/>
      <c r="AA135" s="13"/>
      <c r="AB135" s="13"/>
      <c r="AC135" s="13"/>
      <c r="AD135" s="13"/>
      <c r="AE135" s="13"/>
      <c r="AT135" s="244" t="s">
        <v>145</v>
      </c>
      <c r="AU135" s="244" t="s">
        <v>82</v>
      </c>
      <c r="AV135" s="13" t="s">
        <v>80</v>
      </c>
      <c r="AW135" s="13" t="s">
        <v>33</v>
      </c>
      <c r="AX135" s="13" t="s">
        <v>72</v>
      </c>
      <c r="AY135" s="244" t="s">
        <v>135</v>
      </c>
    </row>
    <row r="136" spans="1:51" s="14" customFormat="1" ht="12">
      <c r="A136" s="14"/>
      <c r="B136" s="245"/>
      <c r="C136" s="246"/>
      <c r="D136" s="236" t="s">
        <v>145</v>
      </c>
      <c r="E136" s="247" t="s">
        <v>19</v>
      </c>
      <c r="F136" s="248" t="s">
        <v>143</v>
      </c>
      <c r="G136" s="246"/>
      <c r="H136" s="249">
        <v>4</v>
      </c>
      <c r="I136" s="250"/>
      <c r="J136" s="246"/>
      <c r="K136" s="246"/>
      <c r="L136" s="251"/>
      <c r="M136" s="252"/>
      <c r="N136" s="253"/>
      <c r="O136" s="253"/>
      <c r="P136" s="253"/>
      <c r="Q136" s="253"/>
      <c r="R136" s="253"/>
      <c r="S136" s="253"/>
      <c r="T136" s="254"/>
      <c r="U136" s="14"/>
      <c r="V136" s="14"/>
      <c r="W136" s="14"/>
      <c r="X136" s="14"/>
      <c r="Y136" s="14"/>
      <c r="Z136" s="14"/>
      <c r="AA136" s="14"/>
      <c r="AB136" s="14"/>
      <c r="AC136" s="14"/>
      <c r="AD136" s="14"/>
      <c r="AE136" s="14"/>
      <c r="AT136" s="255" t="s">
        <v>145</v>
      </c>
      <c r="AU136" s="255" t="s">
        <v>82</v>
      </c>
      <c r="AV136" s="14" t="s">
        <v>82</v>
      </c>
      <c r="AW136" s="14" t="s">
        <v>33</v>
      </c>
      <c r="AX136" s="14" t="s">
        <v>72</v>
      </c>
      <c r="AY136" s="255" t="s">
        <v>135</v>
      </c>
    </row>
    <row r="137" spans="1:51" s="15" customFormat="1" ht="12">
      <c r="A137" s="15"/>
      <c r="B137" s="256"/>
      <c r="C137" s="257"/>
      <c r="D137" s="236" t="s">
        <v>145</v>
      </c>
      <c r="E137" s="258" t="s">
        <v>19</v>
      </c>
      <c r="F137" s="259" t="s">
        <v>147</v>
      </c>
      <c r="G137" s="257"/>
      <c r="H137" s="260">
        <v>4</v>
      </c>
      <c r="I137" s="261"/>
      <c r="J137" s="257"/>
      <c r="K137" s="257"/>
      <c r="L137" s="262"/>
      <c r="M137" s="263"/>
      <c r="N137" s="264"/>
      <c r="O137" s="264"/>
      <c r="P137" s="264"/>
      <c r="Q137" s="264"/>
      <c r="R137" s="264"/>
      <c r="S137" s="264"/>
      <c r="T137" s="265"/>
      <c r="U137" s="15"/>
      <c r="V137" s="15"/>
      <c r="W137" s="15"/>
      <c r="X137" s="15"/>
      <c r="Y137" s="15"/>
      <c r="Z137" s="15"/>
      <c r="AA137" s="15"/>
      <c r="AB137" s="15"/>
      <c r="AC137" s="15"/>
      <c r="AD137" s="15"/>
      <c r="AE137" s="15"/>
      <c r="AT137" s="266" t="s">
        <v>145</v>
      </c>
      <c r="AU137" s="266" t="s">
        <v>82</v>
      </c>
      <c r="AV137" s="15" t="s">
        <v>143</v>
      </c>
      <c r="AW137" s="15" t="s">
        <v>33</v>
      </c>
      <c r="AX137" s="15" t="s">
        <v>80</v>
      </c>
      <c r="AY137" s="266" t="s">
        <v>135</v>
      </c>
    </row>
    <row r="138" spans="1:65" s="2" customFormat="1" ht="21.75" customHeight="1">
      <c r="A138" s="40"/>
      <c r="B138" s="41"/>
      <c r="C138" s="221" t="s">
        <v>214</v>
      </c>
      <c r="D138" s="221" t="s">
        <v>138</v>
      </c>
      <c r="E138" s="222" t="s">
        <v>1057</v>
      </c>
      <c r="F138" s="223" t="s">
        <v>1058</v>
      </c>
      <c r="G138" s="224" t="s">
        <v>174</v>
      </c>
      <c r="H138" s="225">
        <v>0.267</v>
      </c>
      <c r="I138" s="226"/>
      <c r="J138" s="227">
        <f>ROUND(I138*H138,2)</f>
        <v>0</v>
      </c>
      <c r="K138" s="223" t="s">
        <v>142</v>
      </c>
      <c r="L138" s="46"/>
      <c r="M138" s="228" t="s">
        <v>19</v>
      </c>
      <c r="N138" s="229" t="s">
        <v>43</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199</v>
      </c>
      <c r="AT138" s="232" t="s">
        <v>138</v>
      </c>
      <c r="AU138" s="232" t="s">
        <v>82</v>
      </c>
      <c r="AY138" s="19" t="s">
        <v>135</v>
      </c>
      <c r="BE138" s="233">
        <f>IF(N138="základní",J138,0)</f>
        <v>0</v>
      </c>
      <c r="BF138" s="233">
        <f>IF(N138="snížená",J138,0)</f>
        <v>0</v>
      </c>
      <c r="BG138" s="233">
        <f>IF(N138="zákl. přenesená",J138,0)</f>
        <v>0</v>
      </c>
      <c r="BH138" s="233">
        <f>IF(N138="sníž. přenesená",J138,0)</f>
        <v>0</v>
      </c>
      <c r="BI138" s="233">
        <f>IF(N138="nulová",J138,0)</f>
        <v>0</v>
      </c>
      <c r="BJ138" s="19" t="s">
        <v>80</v>
      </c>
      <c r="BK138" s="233">
        <f>ROUND(I138*H138,2)</f>
        <v>0</v>
      </c>
      <c r="BL138" s="19" t="s">
        <v>199</v>
      </c>
      <c r="BM138" s="232" t="s">
        <v>1059</v>
      </c>
    </row>
    <row r="139" spans="1:47" s="2" customFormat="1" ht="12">
      <c r="A139" s="40"/>
      <c r="B139" s="41"/>
      <c r="C139" s="42"/>
      <c r="D139" s="236" t="s">
        <v>160</v>
      </c>
      <c r="E139" s="42"/>
      <c r="F139" s="267" t="s">
        <v>343</v>
      </c>
      <c r="G139" s="42"/>
      <c r="H139" s="42"/>
      <c r="I139" s="139"/>
      <c r="J139" s="42"/>
      <c r="K139" s="42"/>
      <c r="L139" s="46"/>
      <c r="M139" s="268"/>
      <c r="N139" s="269"/>
      <c r="O139" s="86"/>
      <c r="P139" s="86"/>
      <c r="Q139" s="86"/>
      <c r="R139" s="86"/>
      <c r="S139" s="86"/>
      <c r="T139" s="87"/>
      <c r="U139" s="40"/>
      <c r="V139" s="40"/>
      <c r="W139" s="40"/>
      <c r="X139" s="40"/>
      <c r="Y139" s="40"/>
      <c r="Z139" s="40"/>
      <c r="AA139" s="40"/>
      <c r="AB139" s="40"/>
      <c r="AC139" s="40"/>
      <c r="AD139" s="40"/>
      <c r="AE139" s="40"/>
      <c r="AT139" s="19" t="s">
        <v>160</v>
      </c>
      <c r="AU139" s="19" t="s">
        <v>82</v>
      </c>
    </row>
    <row r="140" spans="1:63" s="12" customFormat="1" ht="22.8" customHeight="1">
      <c r="A140" s="12"/>
      <c r="B140" s="205"/>
      <c r="C140" s="206"/>
      <c r="D140" s="207" t="s">
        <v>71</v>
      </c>
      <c r="E140" s="219" t="s">
        <v>373</v>
      </c>
      <c r="F140" s="219" t="s">
        <v>374</v>
      </c>
      <c r="G140" s="206"/>
      <c r="H140" s="206"/>
      <c r="I140" s="209"/>
      <c r="J140" s="220">
        <f>BK140</f>
        <v>0</v>
      </c>
      <c r="K140" s="206"/>
      <c r="L140" s="211"/>
      <c r="M140" s="212"/>
      <c r="N140" s="213"/>
      <c r="O140" s="213"/>
      <c r="P140" s="214">
        <f>SUM(P141:P146)</f>
        <v>0</v>
      </c>
      <c r="Q140" s="213"/>
      <c r="R140" s="214">
        <f>SUM(R141:R146)</f>
        <v>0.75</v>
      </c>
      <c r="S140" s="213"/>
      <c r="T140" s="215">
        <f>SUM(T141:T146)</f>
        <v>0</v>
      </c>
      <c r="U140" s="12"/>
      <c r="V140" s="12"/>
      <c r="W140" s="12"/>
      <c r="X140" s="12"/>
      <c r="Y140" s="12"/>
      <c r="Z140" s="12"/>
      <c r="AA140" s="12"/>
      <c r="AB140" s="12"/>
      <c r="AC140" s="12"/>
      <c r="AD140" s="12"/>
      <c r="AE140" s="12"/>
      <c r="AR140" s="216" t="s">
        <v>82</v>
      </c>
      <c r="AT140" s="217" t="s">
        <v>71</v>
      </c>
      <c r="AU140" s="217" t="s">
        <v>80</v>
      </c>
      <c r="AY140" s="216" t="s">
        <v>135</v>
      </c>
      <c r="BK140" s="218">
        <f>SUM(BK141:BK146)</f>
        <v>0</v>
      </c>
    </row>
    <row r="141" spans="1:65" s="2" customFormat="1" ht="408" customHeight="1">
      <c r="A141" s="40"/>
      <c r="B141" s="41"/>
      <c r="C141" s="221" t="s">
        <v>217</v>
      </c>
      <c r="D141" s="221" t="s">
        <v>138</v>
      </c>
      <c r="E141" s="222" t="s">
        <v>380</v>
      </c>
      <c r="F141" s="280" t="s">
        <v>1060</v>
      </c>
      <c r="G141" s="224" t="s">
        <v>141</v>
      </c>
      <c r="H141" s="225">
        <v>1</v>
      </c>
      <c r="I141" s="226"/>
      <c r="J141" s="227">
        <f>ROUND(I141*H141,2)</f>
        <v>0</v>
      </c>
      <c r="K141" s="223" t="s">
        <v>19</v>
      </c>
      <c r="L141" s="46"/>
      <c r="M141" s="228" t="s">
        <v>19</v>
      </c>
      <c r="N141" s="229" t="s">
        <v>43</v>
      </c>
      <c r="O141" s="86"/>
      <c r="P141" s="230">
        <f>O141*H141</f>
        <v>0</v>
      </c>
      <c r="Q141" s="230">
        <v>0.5</v>
      </c>
      <c r="R141" s="230">
        <f>Q141*H141</f>
        <v>0.5</v>
      </c>
      <c r="S141" s="230">
        <v>0</v>
      </c>
      <c r="T141" s="231">
        <f>S141*H141</f>
        <v>0</v>
      </c>
      <c r="U141" s="40"/>
      <c r="V141" s="40"/>
      <c r="W141" s="40"/>
      <c r="X141" s="40"/>
      <c r="Y141" s="40"/>
      <c r="Z141" s="40"/>
      <c r="AA141" s="40"/>
      <c r="AB141" s="40"/>
      <c r="AC141" s="40"/>
      <c r="AD141" s="40"/>
      <c r="AE141" s="40"/>
      <c r="AR141" s="232" t="s">
        <v>199</v>
      </c>
      <c r="AT141" s="232" t="s">
        <v>138</v>
      </c>
      <c r="AU141" s="232" t="s">
        <v>82</v>
      </c>
      <c r="AY141" s="19" t="s">
        <v>135</v>
      </c>
      <c r="BE141" s="233">
        <f>IF(N141="základní",J141,0)</f>
        <v>0</v>
      </c>
      <c r="BF141" s="233">
        <f>IF(N141="snížená",J141,0)</f>
        <v>0</v>
      </c>
      <c r="BG141" s="233">
        <f>IF(N141="zákl. přenesená",J141,0)</f>
        <v>0</v>
      </c>
      <c r="BH141" s="233">
        <f>IF(N141="sníž. přenesená",J141,0)</f>
        <v>0</v>
      </c>
      <c r="BI141" s="233">
        <f>IF(N141="nulová",J141,0)</f>
        <v>0</v>
      </c>
      <c r="BJ141" s="19" t="s">
        <v>80</v>
      </c>
      <c r="BK141" s="233">
        <f>ROUND(I141*H141,2)</f>
        <v>0</v>
      </c>
      <c r="BL141" s="19" t="s">
        <v>199</v>
      </c>
      <c r="BM141" s="232" t="s">
        <v>1061</v>
      </c>
    </row>
    <row r="142" spans="1:65" s="2" customFormat="1" ht="66.75" customHeight="1">
      <c r="A142" s="40"/>
      <c r="B142" s="41"/>
      <c r="C142" s="221" t="s">
        <v>224</v>
      </c>
      <c r="D142" s="221" t="s">
        <v>138</v>
      </c>
      <c r="E142" s="222" t="s">
        <v>1062</v>
      </c>
      <c r="F142" s="223" t="s">
        <v>1063</v>
      </c>
      <c r="G142" s="224" t="s">
        <v>141</v>
      </c>
      <c r="H142" s="225">
        <v>1</v>
      </c>
      <c r="I142" s="226"/>
      <c r="J142" s="227">
        <f>ROUND(I142*H142,2)</f>
        <v>0</v>
      </c>
      <c r="K142" s="223" t="s">
        <v>19</v>
      </c>
      <c r="L142" s="46"/>
      <c r="M142" s="228" t="s">
        <v>19</v>
      </c>
      <c r="N142" s="229" t="s">
        <v>43</v>
      </c>
      <c r="O142" s="86"/>
      <c r="P142" s="230">
        <f>O142*H142</f>
        <v>0</v>
      </c>
      <c r="Q142" s="230">
        <v>0.03</v>
      </c>
      <c r="R142" s="230">
        <f>Q142*H142</f>
        <v>0.03</v>
      </c>
      <c r="S142" s="230">
        <v>0</v>
      </c>
      <c r="T142" s="231">
        <f>S142*H142</f>
        <v>0</v>
      </c>
      <c r="U142" s="40"/>
      <c r="V142" s="40"/>
      <c r="W142" s="40"/>
      <c r="X142" s="40"/>
      <c r="Y142" s="40"/>
      <c r="Z142" s="40"/>
      <c r="AA142" s="40"/>
      <c r="AB142" s="40"/>
      <c r="AC142" s="40"/>
      <c r="AD142" s="40"/>
      <c r="AE142" s="40"/>
      <c r="AR142" s="232" t="s">
        <v>199</v>
      </c>
      <c r="AT142" s="232" t="s">
        <v>138</v>
      </c>
      <c r="AU142" s="232" t="s">
        <v>82</v>
      </c>
      <c r="AY142" s="19" t="s">
        <v>135</v>
      </c>
      <c r="BE142" s="233">
        <f>IF(N142="základní",J142,0)</f>
        <v>0</v>
      </c>
      <c r="BF142" s="233">
        <f>IF(N142="snížená",J142,0)</f>
        <v>0</v>
      </c>
      <c r="BG142" s="233">
        <f>IF(N142="zákl. přenesená",J142,0)</f>
        <v>0</v>
      </c>
      <c r="BH142" s="233">
        <f>IF(N142="sníž. přenesená",J142,0)</f>
        <v>0</v>
      </c>
      <c r="BI142" s="233">
        <f>IF(N142="nulová",J142,0)</f>
        <v>0</v>
      </c>
      <c r="BJ142" s="19" t="s">
        <v>80</v>
      </c>
      <c r="BK142" s="233">
        <f>ROUND(I142*H142,2)</f>
        <v>0</v>
      </c>
      <c r="BL142" s="19" t="s">
        <v>199</v>
      </c>
      <c r="BM142" s="232" t="s">
        <v>1064</v>
      </c>
    </row>
    <row r="143" spans="1:65" s="2" customFormat="1" ht="33.75" customHeight="1">
      <c r="A143" s="40"/>
      <c r="B143" s="41"/>
      <c r="C143" s="221" t="s">
        <v>8</v>
      </c>
      <c r="D143" s="221" t="s">
        <v>138</v>
      </c>
      <c r="E143" s="222" t="s">
        <v>1065</v>
      </c>
      <c r="F143" s="223" t="s">
        <v>1066</v>
      </c>
      <c r="G143" s="224" t="s">
        <v>141</v>
      </c>
      <c r="H143" s="225">
        <v>1</v>
      </c>
      <c r="I143" s="226"/>
      <c r="J143" s="227">
        <f>ROUND(I143*H143,2)</f>
        <v>0</v>
      </c>
      <c r="K143" s="223" t="s">
        <v>19</v>
      </c>
      <c r="L143" s="46"/>
      <c r="M143" s="228" t="s">
        <v>19</v>
      </c>
      <c r="N143" s="229" t="s">
        <v>43</v>
      </c>
      <c r="O143" s="86"/>
      <c r="P143" s="230">
        <f>O143*H143</f>
        <v>0</v>
      </c>
      <c r="Q143" s="230">
        <v>0.02</v>
      </c>
      <c r="R143" s="230">
        <f>Q143*H143</f>
        <v>0.02</v>
      </c>
      <c r="S143" s="230">
        <v>0</v>
      </c>
      <c r="T143" s="231">
        <f>S143*H143</f>
        <v>0</v>
      </c>
      <c r="U143" s="40"/>
      <c r="V143" s="40"/>
      <c r="W143" s="40"/>
      <c r="X143" s="40"/>
      <c r="Y143" s="40"/>
      <c r="Z143" s="40"/>
      <c r="AA143" s="40"/>
      <c r="AB143" s="40"/>
      <c r="AC143" s="40"/>
      <c r="AD143" s="40"/>
      <c r="AE143" s="40"/>
      <c r="AR143" s="232" t="s">
        <v>199</v>
      </c>
      <c r="AT143" s="232" t="s">
        <v>138</v>
      </c>
      <c r="AU143" s="232" t="s">
        <v>82</v>
      </c>
      <c r="AY143" s="19" t="s">
        <v>135</v>
      </c>
      <c r="BE143" s="233">
        <f>IF(N143="základní",J143,0)</f>
        <v>0</v>
      </c>
      <c r="BF143" s="233">
        <f>IF(N143="snížená",J143,0)</f>
        <v>0</v>
      </c>
      <c r="BG143" s="233">
        <f>IF(N143="zákl. přenesená",J143,0)</f>
        <v>0</v>
      </c>
      <c r="BH143" s="233">
        <f>IF(N143="sníž. přenesená",J143,0)</f>
        <v>0</v>
      </c>
      <c r="BI143" s="233">
        <f>IF(N143="nulová",J143,0)</f>
        <v>0</v>
      </c>
      <c r="BJ143" s="19" t="s">
        <v>80</v>
      </c>
      <c r="BK143" s="233">
        <f>ROUND(I143*H143,2)</f>
        <v>0</v>
      </c>
      <c r="BL143" s="19" t="s">
        <v>199</v>
      </c>
      <c r="BM143" s="232" t="s">
        <v>1067</v>
      </c>
    </row>
    <row r="144" spans="1:65" s="2" customFormat="1" ht="16.5" customHeight="1">
      <c r="A144" s="40"/>
      <c r="B144" s="41"/>
      <c r="C144" s="221" t="s">
        <v>199</v>
      </c>
      <c r="D144" s="221" t="s">
        <v>138</v>
      </c>
      <c r="E144" s="222" t="s">
        <v>1068</v>
      </c>
      <c r="F144" s="223" t="s">
        <v>1069</v>
      </c>
      <c r="G144" s="224" t="s">
        <v>141</v>
      </c>
      <c r="H144" s="225">
        <v>1</v>
      </c>
      <c r="I144" s="226"/>
      <c r="J144" s="227">
        <f>ROUND(I144*H144,2)</f>
        <v>0</v>
      </c>
      <c r="K144" s="223" t="s">
        <v>19</v>
      </c>
      <c r="L144" s="46"/>
      <c r="M144" s="228" t="s">
        <v>19</v>
      </c>
      <c r="N144" s="229" t="s">
        <v>43</v>
      </c>
      <c r="O144" s="86"/>
      <c r="P144" s="230">
        <f>O144*H144</f>
        <v>0</v>
      </c>
      <c r="Q144" s="230">
        <v>0.2</v>
      </c>
      <c r="R144" s="230">
        <f>Q144*H144</f>
        <v>0.2</v>
      </c>
      <c r="S144" s="230">
        <v>0</v>
      </c>
      <c r="T144" s="231">
        <f>S144*H144</f>
        <v>0</v>
      </c>
      <c r="U144" s="40"/>
      <c r="V144" s="40"/>
      <c r="W144" s="40"/>
      <c r="X144" s="40"/>
      <c r="Y144" s="40"/>
      <c r="Z144" s="40"/>
      <c r="AA144" s="40"/>
      <c r="AB144" s="40"/>
      <c r="AC144" s="40"/>
      <c r="AD144" s="40"/>
      <c r="AE144" s="40"/>
      <c r="AR144" s="232" t="s">
        <v>199</v>
      </c>
      <c r="AT144" s="232" t="s">
        <v>138</v>
      </c>
      <c r="AU144" s="232" t="s">
        <v>82</v>
      </c>
      <c r="AY144" s="19" t="s">
        <v>135</v>
      </c>
      <c r="BE144" s="233">
        <f>IF(N144="základní",J144,0)</f>
        <v>0</v>
      </c>
      <c r="BF144" s="233">
        <f>IF(N144="snížená",J144,0)</f>
        <v>0</v>
      </c>
      <c r="BG144" s="233">
        <f>IF(N144="zákl. přenesená",J144,0)</f>
        <v>0</v>
      </c>
      <c r="BH144" s="233">
        <f>IF(N144="sníž. přenesená",J144,0)</f>
        <v>0</v>
      </c>
      <c r="BI144" s="233">
        <f>IF(N144="nulová",J144,0)</f>
        <v>0</v>
      </c>
      <c r="BJ144" s="19" t="s">
        <v>80</v>
      </c>
      <c r="BK144" s="233">
        <f>ROUND(I144*H144,2)</f>
        <v>0</v>
      </c>
      <c r="BL144" s="19" t="s">
        <v>199</v>
      </c>
      <c r="BM144" s="232" t="s">
        <v>1070</v>
      </c>
    </row>
    <row r="145" spans="1:65" s="2" customFormat="1" ht="21.75" customHeight="1">
      <c r="A145" s="40"/>
      <c r="B145" s="41"/>
      <c r="C145" s="221" t="s">
        <v>235</v>
      </c>
      <c r="D145" s="221" t="s">
        <v>138</v>
      </c>
      <c r="E145" s="222" t="s">
        <v>1071</v>
      </c>
      <c r="F145" s="223" t="s">
        <v>1072</v>
      </c>
      <c r="G145" s="224" t="s">
        <v>174</v>
      </c>
      <c r="H145" s="225">
        <v>0.75</v>
      </c>
      <c r="I145" s="226"/>
      <c r="J145" s="227">
        <f>ROUND(I145*H145,2)</f>
        <v>0</v>
      </c>
      <c r="K145" s="223" t="s">
        <v>1073</v>
      </c>
      <c r="L145" s="46"/>
      <c r="M145" s="228" t="s">
        <v>19</v>
      </c>
      <c r="N145" s="229" t="s">
        <v>43</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199</v>
      </c>
      <c r="AT145" s="232" t="s">
        <v>138</v>
      </c>
      <c r="AU145" s="232" t="s">
        <v>82</v>
      </c>
      <c r="AY145" s="19" t="s">
        <v>135</v>
      </c>
      <c r="BE145" s="233">
        <f>IF(N145="základní",J145,0)</f>
        <v>0</v>
      </c>
      <c r="BF145" s="233">
        <f>IF(N145="snížená",J145,0)</f>
        <v>0</v>
      </c>
      <c r="BG145" s="233">
        <f>IF(N145="zákl. přenesená",J145,0)</f>
        <v>0</v>
      </c>
      <c r="BH145" s="233">
        <f>IF(N145="sníž. přenesená",J145,0)</f>
        <v>0</v>
      </c>
      <c r="BI145" s="233">
        <f>IF(N145="nulová",J145,0)</f>
        <v>0</v>
      </c>
      <c r="BJ145" s="19" t="s">
        <v>80</v>
      </c>
      <c r="BK145" s="233">
        <f>ROUND(I145*H145,2)</f>
        <v>0</v>
      </c>
      <c r="BL145" s="19" t="s">
        <v>199</v>
      </c>
      <c r="BM145" s="232" t="s">
        <v>1074</v>
      </c>
    </row>
    <row r="146" spans="1:47" s="2" customFormat="1" ht="12">
      <c r="A146" s="40"/>
      <c r="B146" s="41"/>
      <c r="C146" s="42"/>
      <c r="D146" s="236" t="s">
        <v>160</v>
      </c>
      <c r="E146" s="42"/>
      <c r="F146" s="267" t="s">
        <v>458</v>
      </c>
      <c r="G146" s="42"/>
      <c r="H146" s="42"/>
      <c r="I146" s="139"/>
      <c r="J146" s="42"/>
      <c r="K146" s="42"/>
      <c r="L146" s="46"/>
      <c r="M146" s="268"/>
      <c r="N146" s="269"/>
      <c r="O146" s="86"/>
      <c r="P146" s="86"/>
      <c r="Q146" s="86"/>
      <c r="R146" s="86"/>
      <c r="S146" s="86"/>
      <c r="T146" s="87"/>
      <c r="U146" s="40"/>
      <c r="V146" s="40"/>
      <c r="W146" s="40"/>
      <c r="X146" s="40"/>
      <c r="Y146" s="40"/>
      <c r="Z146" s="40"/>
      <c r="AA146" s="40"/>
      <c r="AB146" s="40"/>
      <c r="AC146" s="40"/>
      <c r="AD146" s="40"/>
      <c r="AE146" s="40"/>
      <c r="AT146" s="19" t="s">
        <v>160</v>
      </c>
      <c r="AU146" s="19" t="s">
        <v>82</v>
      </c>
    </row>
    <row r="147" spans="1:63" s="12" customFormat="1" ht="22.8" customHeight="1">
      <c r="A147" s="12"/>
      <c r="B147" s="205"/>
      <c r="C147" s="206"/>
      <c r="D147" s="207" t="s">
        <v>71</v>
      </c>
      <c r="E147" s="219" t="s">
        <v>459</v>
      </c>
      <c r="F147" s="219" t="s">
        <v>460</v>
      </c>
      <c r="G147" s="206"/>
      <c r="H147" s="206"/>
      <c r="I147" s="209"/>
      <c r="J147" s="220">
        <f>BK147</f>
        <v>0</v>
      </c>
      <c r="K147" s="206"/>
      <c r="L147" s="211"/>
      <c r="M147" s="212"/>
      <c r="N147" s="213"/>
      <c r="O147" s="213"/>
      <c r="P147" s="214">
        <f>SUM(P148:P154)</f>
        <v>0</v>
      </c>
      <c r="Q147" s="213"/>
      <c r="R147" s="214">
        <f>SUM(R148:R154)</f>
        <v>0.014759999999999999</v>
      </c>
      <c r="S147" s="213"/>
      <c r="T147" s="215">
        <f>SUM(T148:T154)</f>
        <v>0</v>
      </c>
      <c r="U147" s="12"/>
      <c r="V147" s="12"/>
      <c r="W147" s="12"/>
      <c r="X147" s="12"/>
      <c r="Y147" s="12"/>
      <c r="Z147" s="12"/>
      <c r="AA147" s="12"/>
      <c r="AB147" s="12"/>
      <c r="AC147" s="12"/>
      <c r="AD147" s="12"/>
      <c r="AE147" s="12"/>
      <c r="AR147" s="216" t="s">
        <v>82</v>
      </c>
      <c r="AT147" s="217" t="s">
        <v>71</v>
      </c>
      <c r="AU147" s="217" t="s">
        <v>80</v>
      </c>
      <c r="AY147" s="216" t="s">
        <v>135</v>
      </c>
      <c r="BK147" s="218">
        <f>SUM(BK148:BK154)</f>
        <v>0</v>
      </c>
    </row>
    <row r="148" spans="1:65" s="2" customFormat="1" ht="16.5" customHeight="1">
      <c r="A148" s="40"/>
      <c r="B148" s="41"/>
      <c r="C148" s="221" t="s">
        <v>239</v>
      </c>
      <c r="D148" s="221" t="s">
        <v>138</v>
      </c>
      <c r="E148" s="222" t="s">
        <v>473</v>
      </c>
      <c r="F148" s="223" t="s">
        <v>474</v>
      </c>
      <c r="G148" s="224" t="s">
        <v>434</v>
      </c>
      <c r="H148" s="225">
        <v>12</v>
      </c>
      <c r="I148" s="226"/>
      <c r="J148" s="227">
        <f>ROUND(I148*H148,2)</f>
        <v>0</v>
      </c>
      <c r="K148" s="223" t="s">
        <v>142</v>
      </c>
      <c r="L148" s="46"/>
      <c r="M148" s="228" t="s">
        <v>19</v>
      </c>
      <c r="N148" s="229" t="s">
        <v>43</v>
      </c>
      <c r="O148" s="86"/>
      <c r="P148" s="230">
        <f>O148*H148</f>
        <v>0</v>
      </c>
      <c r="Q148" s="230">
        <v>0.00113</v>
      </c>
      <c r="R148" s="230">
        <f>Q148*H148</f>
        <v>0.01356</v>
      </c>
      <c r="S148" s="230">
        <v>0</v>
      </c>
      <c r="T148" s="231">
        <f>S148*H148</f>
        <v>0</v>
      </c>
      <c r="U148" s="40"/>
      <c r="V148" s="40"/>
      <c r="W148" s="40"/>
      <c r="X148" s="40"/>
      <c r="Y148" s="40"/>
      <c r="Z148" s="40"/>
      <c r="AA148" s="40"/>
      <c r="AB148" s="40"/>
      <c r="AC148" s="40"/>
      <c r="AD148" s="40"/>
      <c r="AE148" s="40"/>
      <c r="AR148" s="232" t="s">
        <v>199</v>
      </c>
      <c r="AT148" s="232" t="s">
        <v>138</v>
      </c>
      <c r="AU148" s="232" t="s">
        <v>82</v>
      </c>
      <c r="AY148" s="19" t="s">
        <v>135</v>
      </c>
      <c r="BE148" s="233">
        <f>IF(N148="základní",J148,0)</f>
        <v>0</v>
      </c>
      <c r="BF148" s="233">
        <f>IF(N148="snížená",J148,0)</f>
        <v>0</v>
      </c>
      <c r="BG148" s="233">
        <f>IF(N148="zákl. přenesená",J148,0)</f>
        <v>0</v>
      </c>
      <c r="BH148" s="233">
        <f>IF(N148="sníž. přenesená",J148,0)</f>
        <v>0</v>
      </c>
      <c r="BI148" s="233">
        <f>IF(N148="nulová",J148,0)</f>
        <v>0</v>
      </c>
      <c r="BJ148" s="19" t="s">
        <v>80</v>
      </c>
      <c r="BK148" s="233">
        <f>ROUND(I148*H148,2)</f>
        <v>0</v>
      </c>
      <c r="BL148" s="19" t="s">
        <v>199</v>
      </c>
      <c r="BM148" s="232" t="s">
        <v>1075</v>
      </c>
    </row>
    <row r="149" spans="1:51" s="13" customFormat="1" ht="12">
      <c r="A149" s="13"/>
      <c r="B149" s="234"/>
      <c r="C149" s="235"/>
      <c r="D149" s="236" t="s">
        <v>145</v>
      </c>
      <c r="E149" s="237" t="s">
        <v>19</v>
      </c>
      <c r="F149" s="238" t="s">
        <v>146</v>
      </c>
      <c r="G149" s="235"/>
      <c r="H149" s="237" t="s">
        <v>19</v>
      </c>
      <c r="I149" s="239"/>
      <c r="J149" s="235"/>
      <c r="K149" s="235"/>
      <c r="L149" s="240"/>
      <c r="M149" s="241"/>
      <c r="N149" s="242"/>
      <c r="O149" s="242"/>
      <c r="P149" s="242"/>
      <c r="Q149" s="242"/>
      <c r="R149" s="242"/>
      <c r="S149" s="242"/>
      <c r="T149" s="243"/>
      <c r="U149" s="13"/>
      <c r="V149" s="13"/>
      <c r="W149" s="13"/>
      <c r="X149" s="13"/>
      <c r="Y149" s="13"/>
      <c r="Z149" s="13"/>
      <c r="AA149" s="13"/>
      <c r="AB149" s="13"/>
      <c r="AC149" s="13"/>
      <c r="AD149" s="13"/>
      <c r="AE149" s="13"/>
      <c r="AT149" s="244" t="s">
        <v>145</v>
      </c>
      <c r="AU149" s="244" t="s">
        <v>82</v>
      </c>
      <c r="AV149" s="13" t="s">
        <v>80</v>
      </c>
      <c r="AW149" s="13" t="s">
        <v>33</v>
      </c>
      <c r="AX149" s="13" t="s">
        <v>72</v>
      </c>
      <c r="AY149" s="244" t="s">
        <v>135</v>
      </c>
    </row>
    <row r="150" spans="1:51" s="14" customFormat="1" ht="12">
      <c r="A150" s="14"/>
      <c r="B150" s="245"/>
      <c r="C150" s="246"/>
      <c r="D150" s="236" t="s">
        <v>145</v>
      </c>
      <c r="E150" s="247" t="s">
        <v>19</v>
      </c>
      <c r="F150" s="248" t="s">
        <v>214</v>
      </c>
      <c r="G150" s="246"/>
      <c r="H150" s="249">
        <v>12</v>
      </c>
      <c r="I150" s="250"/>
      <c r="J150" s="246"/>
      <c r="K150" s="246"/>
      <c r="L150" s="251"/>
      <c r="M150" s="252"/>
      <c r="N150" s="253"/>
      <c r="O150" s="253"/>
      <c r="P150" s="253"/>
      <c r="Q150" s="253"/>
      <c r="R150" s="253"/>
      <c r="S150" s="253"/>
      <c r="T150" s="254"/>
      <c r="U150" s="14"/>
      <c r="V150" s="14"/>
      <c r="W150" s="14"/>
      <c r="X150" s="14"/>
      <c r="Y150" s="14"/>
      <c r="Z150" s="14"/>
      <c r="AA150" s="14"/>
      <c r="AB150" s="14"/>
      <c r="AC150" s="14"/>
      <c r="AD150" s="14"/>
      <c r="AE150" s="14"/>
      <c r="AT150" s="255" t="s">
        <v>145</v>
      </c>
      <c r="AU150" s="255" t="s">
        <v>82</v>
      </c>
      <c r="AV150" s="14" t="s">
        <v>82</v>
      </c>
      <c r="AW150" s="14" t="s">
        <v>33</v>
      </c>
      <c r="AX150" s="14" t="s">
        <v>72</v>
      </c>
      <c r="AY150" s="255" t="s">
        <v>135</v>
      </c>
    </row>
    <row r="151" spans="1:51" s="15" customFormat="1" ht="12">
      <c r="A151" s="15"/>
      <c r="B151" s="256"/>
      <c r="C151" s="257"/>
      <c r="D151" s="236" t="s">
        <v>145</v>
      </c>
      <c r="E151" s="258" t="s">
        <v>19</v>
      </c>
      <c r="F151" s="259" t="s">
        <v>147</v>
      </c>
      <c r="G151" s="257"/>
      <c r="H151" s="260">
        <v>12</v>
      </c>
      <c r="I151" s="261"/>
      <c r="J151" s="257"/>
      <c r="K151" s="257"/>
      <c r="L151" s="262"/>
      <c r="M151" s="263"/>
      <c r="N151" s="264"/>
      <c r="O151" s="264"/>
      <c r="P151" s="264"/>
      <c r="Q151" s="264"/>
      <c r="R151" s="264"/>
      <c r="S151" s="264"/>
      <c r="T151" s="265"/>
      <c r="U151" s="15"/>
      <c r="V151" s="15"/>
      <c r="W151" s="15"/>
      <c r="X151" s="15"/>
      <c r="Y151" s="15"/>
      <c r="Z151" s="15"/>
      <c r="AA151" s="15"/>
      <c r="AB151" s="15"/>
      <c r="AC151" s="15"/>
      <c r="AD151" s="15"/>
      <c r="AE151" s="15"/>
      <c r="AT151" s="266" t="s">
        <v>145</v>
      </c>
      <c r="AU151" s="266" t="s">
        <v>82</v>
      </c>
      <c r="AV151" s="15" t="s">
        <v>143</v>
      </c>
      <c r="AW151" s="15" t="s">
        <v>33</v>
      </c>
      <c r="AX151" s="15" t="s">
        <v>80</v>
      </c>
      <c r="AY151" s="266" t="s">
        <v>135</v>
      </c>
    </row>
    <row r="152" spans="1:65" s="2" customFormat="1" ht="16.5" customHeight="1">
      <c r="A152" s="40"/>
      <c r="B152" s="41"/>
      <c r="C152" s="270" t="s">
        <v>243</v>
      </c>
      <c r="D152" s="270" t="s">
        <v>203</v>
      </c>
      <c r="E152" s="271" t="s">
        <v>1076</v>
      </c>
      <c r="F152" s="272" t="s">
        <v>478</v>
      </c>
      <c r="G152" s="273" t="s">
        <v>141</v>
      </c>
      <c r="H152" s="274">
        <v>12</v>
      </c>
      <c r="I152" s="275"/>
      <c r="J152" s="276">
        <f>ROUND(I152*H152,2)</f>
        <v>0</v>
      </c>
      <c r="K152" s="272" t="s">
        <v>270</v>
      </c>
      <c r="L152" s="277"/>
      <c r="M152" s="278" t="s">
        <v>19</v>
      </c>
      <c r="N152" s="279" t="s">
        <v>43</v>
      </c>
      <c r="O152" s="86"/>
      <c r="P152" s="230">
        <f>O152*H152</f>
        <v>0</v>
      </c>
      <c r="Q152" s="230">
        <v>0.0001</v>
      </c>
      <c r="R152" s="230">
        <f>Q152*H152</f>
        <v>0.0012000000000000001</v>
      </c>
      <c r="S152" s="230">
        <v>0</v>
      </c>
      <c r="T152" s="231">
        <f>S152*H152</f>
        <v>0</v>
      </c>
      <c r="U152" s="40"/>
      <c r="V152" s="40"/>
      <c r="W152" s="40"/>
      <c r="X152" s="40"/>
      <c r="Y152" s="40"/>
      <c r="Z152" s="40"/>
      <c r="AA152" s="40"/>
      <c r="AB152" s="40"/>
      <c r="AC152" s="40"/>
      <c r="AD152" s="40"/>
      <c r="AE152" s="40"/>
      <c r="AR152" s="232" t="s">
        <v>206</v>
      </c>
      <c r="AT152" s="232" t="s">
        <v>203</v>
      </c>
      <c r="AU152" s="232" t="s">
        <v>82</v>
      </c>
      <c r="AY152" s="19" t="s">
        <v>135</v>
      </c>
      <c r="BE152" s="233">
        <f>IF(N152="základní",J152,0)</f>
        <v>0</v>
      </c>
      <c r="BF152" s="233">
        <f>IF(N152="snížená",J152,0)</f>
        <v>0</v>
      </c>
      <c r="BG152" s="233">
        <f>IF(N152="zákl. přenesená",J152,0)</f>
        <v>0</v>
      </c>
      <c r="BH152" s="233">
        <f>IF(N152="sníž. přenesená",J152,0)</f>
        <v>0</v>
      </c>
      <c r="BI152" s="233">
        <f>IF(N152="nulová",J152,0)</f>
        <v>0</v>
      </c>
      <c r="BJ152" s="19" t="s">
        <v>80</v>
      </c>
      <c r="BK152" s="233">
        <f>ROUND(I152*H152,2)</f>
        <v>0</v>
      </c>
      <c r="BL152" s="19" t="s">
        <v>199</v>
      </c>
      <c r="BM152" s="232" t="s">
        <v>1077</v>
      </c>
    </row>
    <row r="153" spans="1:65" s="2" customFormat="1" ht="21.75" customHeight="1">
      <c r="A153" s="40"/>
      <c r="B153" s="41"/>
      <c r="C153" s="221" t="s">
        <v>248</v>
      </c>
      <c r="D153" s="221" t="s">
        <v>138</v>
      </c>
      <c r="E153" s="222" t="s">
        <v>545</v>
      </c>
      <c r="F153" s="223" t="s">
        <v>546</v>
      </c>
      <c r="G153" s="224" t="s">
        <v>174</v>
      </c>
      <c r="H153" s="225">
        <v>0.015</v>
      </c>
      <c r="I153" s="226"/>
      <c r="J153" s="227">
        <f>ROUND(I153*H153,2)</f>
        <v>0</v>
      </c>
      <c r="K153" s="223" t="s">
        <v>142</v>
      </c>
      <c r="L153" s="46"/>
      <c r="M153" s="228" t="s">
        <v>19</v>
      </c>
      <c r="N153" s="229" t="s">
        <v>43</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199</v>
      </c>
      <c r="AT153" s="232" t="s">
        <v>138</v>
      </c>
      <c r="AU153" s="232" t="s">
        <v>82</v>
      </c>
      <c r="AY153" s="19" t="s">
        <v>135</v>
      </c>
      <c r="BE153" s="233">
        <f>IF(N153="základní",J153,0)</f>
        <v>0</v>
      </c>
      <c r="BF153" s="233">
        <f>IF(N153="snížená",J153,0)</f>
        <v>0</v>
      </c>
      <c r="BG153" s="233">
        <f>IF(N153="zákl. přenesená",J153,0)</f>
        <v>0</v>
      </c>
      <c r="BH153" s="233">
        <f>IF(N153="sníž. přenesená",J153,0)</f>
        <v>0</v>
      </c>
      <c r="BI153" s="233">
        <f>IF(N153="nulová",J153,0)</f>
        <v>0</v>
      </c>
      <c r="BJ153" s="19" t="s">
        <v>80</v>
      </c>
      <c r="BK153" s="233">
        <f>ROUND(I153*H153,2)</f>
        <v>0</v>
      </c>
      <c r="BL153" s="19" t="s">
        <v>199</v>
      </c>
      <c r="BM153" s="232" t="s">
        <v>1078</v>
      </c>
    </row>
    <row r="154" spans="1:47" s="2" customFormat="1" ht="12">
      <c r="A154" s="40"/>
      <c r="B154" s="41"/>
      <c r="C154" s="42"/>
      <c r="D154" s="236" t="s">
        <v>160</v>
      </c>
      <c r="E154" s="42"/>
      <c r="F154" s="267" t="s">
        <v>372</v>
      </c>
      <c r="G154" s="42"/>
      <c r="H154" s="42"/>
      <c r="I154" s="139"/>
      <c r="J154" s="42"/>
      <c r="K154" s="42"/>
      <c r="L154" s="46"/>
      <c r="M154" s="268"/>
      <c r="N154" s="269"/>
      <c r="O154" s="86"/>
      <c r="P154" s="86"/>
      <c r="Q154" s="86"/>
      <c r="R154" s="86"/>
      <c r="S154" s="86"/>
      <c r="T154" s="87"/>
      <c r="U154" s="40"/>
      <c r="V154" s="40"/>
      <c r="W154" s="40"/>
      <c r="X154" s="40"/>
      <c r="Y154" s="40"/>
      <c r="Z154" s="40"/>
      <c r="AA154" s="40"/>
      <c r="AB154" s="40"/>
      <c r="AC154" s="40"/>
      <c r="AD154" s="40"/>
      <c r="AE154" s="40"/>
      <c r="AT154" s="19" t="s">
        <v>160</v>
      </c>
      <c r="AU154" s="19" t="s">
        <v>82</v>
      </c>
    </row>
    <row r="155" spans="1:63" s="12" customFormat="1" ht="22.8" customHeight="1">
      <c r="A155" s="12"/>
      <c r="B155" s="205"/>
      <c r="C155" s="206"/>
      <c r="D155" s="207" t="s">
        <v>71</v>
      </c>
      <c r="E155" s="219" t="s">
        <v>652</v>
      </c>
      <c r="F155" s="219" t="s">
        <v>653</v>
      </c>
      <c r="G155" s="206"/>
      <c r="H155" s="206"/>
      <c r="I155" s="209"/>
      <c r="J155" s="220">
        <f>BK155</f>
        <v>0</v>
      </c>
      <c r="K155" s="206"/>
      <c r="L155" s="211"/>
      <c r="M155" s="212"/>
      <c r="N155" s="213"/>
      <c r="O155" s="213"/>
      <c r="P155" s="214">
        <f>SUM(P156:P166)</f>
        <v>0</v>
      </c>
      <c r="Q155" s="213"/>
      <c r="R155" s="214">
        <f>SUM(R156:R166)</f>
        <v>0.00396</v>
      </c>
      <c r="S155" s="213"/>
      <c r="T155" s="215">
        <f>SUM(T156:T166)</f>
        <v>0</v>
      </c>
      <c r="U155" s="12"/>
      <c r="V155" s="12"/>
      <c r="W155" s="12"/>
      <c r="X155" s="12"/>
      <c r="Y155" s="12"/>
      <c r="Z155" s="12"/>
      <c r="AA155" s="12"/>
      <c r="AB155" s="12"/>
      <c r="AC155" s="12"/>
      <c r="AD155" s="12"/>
      <c r="AE155" s="12"/>
      <c r="AR155" s="216" t="s">
        <v>82</v>
      </c>
      <c r="AT155" s="217" t="s">
        <v>71</v>
      </c>
      <c r="AU155" s="217" t="s">
        <v>80</v>
      </c>
      <c r="AY155" s="216" t="s">
        <v>135</v>
      </c>
      <c r="BK155" s="218">
        <f>SUM(BK156:BK166)</f>
        <v>0</v>
      </c>
    </row>
    <row r="156" spans="1:65" s="2" customFormat="1" ht="16.5" customHeight="1">
      <c r="A156" s="40"/>
      <c r="B156" s="41"/>
      <c r="C156" s="221" t="s">
        <v>7</v>
      </c>
      <c r="D156" s="221" t="s">
        <v>138</v>
      </c>
      <c r="E156" s="222" t="s">
        <v>1079</v>
      </c>
      <c r="F156" s="223" t="s">
        <v>1080</v>
      </c>
      <c r="G156" s="224" t="s">
        <v>141</v>
      </c>
      <c r="H156" s="225">
        <v>2</v>
      </c>
      <c r="I156" s="226"/>
      <c r="J156" s="227">
        <f>ROUND(I156*H156,2)</f>
        <v>0</v>
      </c>
      <c r="K156" s="223" t="s">
        <v>270</v>
      </c>
      <c r="L156" s="46"/>
      <c r="M156" s="228" t="s">
        <v>19</v>
      </c>
      <c r="N156" s="229" t="s">
        <v>43</v>
      </c>
      <c r="O156" s="86"/>
      <c r="P156" s="230">
        <f>O156*H156</f>
        <v>0</v>
      </c>
      <c r="Q156" s="230">
        <v>0.00147</v>
      </c>
      <c r="R156" s="230">
        <f>Q156*H156</f>
        <v>0.00294</v>
      </c>
      <c r="S156" s="230">
        <v>0</v>
      </c>
      <c r="T156" s="231">
        <f>S156*H156</f>
        <v>0</v>
      </c>
      <c r="U156" s="40"/>
      <c r="V156" s="40"/>
      <c r="W156" s="40"/>
      <c r="X156" s="40"/>
      <c r="Y156" s="40"/>
      <c r="Z156" s="40"/>
      <c r="AA156" s="40"/>
      <c r="AB156" s="40"/>
      <c r="AC156" s="40"/>
      <c r="AD156" s="40"/>
      <c r="AE156" s="40"/>
      <c r="AR156" s="232" t="s">
        <v>199</v>
      </c>
      <c r="AT156" s="232" t="s">
        <v>138</v>
      </c>
      <c r="AU156" s="232" t="s">
        <v>82</v>
      </c>
      <c r="AY156" s="19" t="s">
        <v>135</v>
      </c>
      <c r="BE156" s="233">
        <f>IF(N156="základní",J156,0)</f>
        <v>0</v>
      </c>
      <c r="BF156" s="233">
        <f>IF(N156="snížená",J156,0)</f>
        <v>0</v>
      </c>
      <c r="BG156" s="233">
        <f>IF(N156="zákl. přenesená",J156,0)</f>
        <v>0</v>
      </c>
      <c r="BH156" s="233">
        <f>IF(N156="sníž. přenesená",J156,0)</f>
        <v>0</v>
      </c>
      <c r="BI156" s="233">
        <f>IF(N156="nulová",J156,0)</f>
        <v>0</v>
      </c>
      <c r="BJ156" s="19" t="s">
        <v>80</v>
      </c>
      <c r="BK156" s="233">
        <f>ROUND(I156*H156,2)</f>
        <v>0</v>
      </c>
      <c r="BL156" s="19" t="s">
        <v>199</v>
      </c>
      <c r="BM156" s="232" t="s">
        <v>1081</v>
      </c>
    </row>
    <row r="157" spans="1:51" s="13" customFormat="1" ht="12">
      <c r="A157" s="13"/>
      <c r="B157" s="234"/>
      <c r="C157" s="235"/>
      <c r="D157" s="236" t="s">
        <v>145</v>
      </c>
      <c r="E157" s="237" t="s">
        <v>19</v>
      </c>
      <c r="F157" s="238" t="s">
        <v>146</v>
      </c>
      <c r="G157" s="235"/>
      <c r="H157" s="237" t="s">
        <v>19</v>
      </c>
      <c r="I157" s="239"/>
      <c r="J157" s="235"/>
      <c r="K157" s="235"/>
      <c r="L157" s="240"/>
      <c r="M157" s="241"/>
      <c r="N157" s="242"/>
      <c r="O157" s="242"/>
      <c r="P157" s="242"/>
      <c r="Q157" s="242"/>
      <c r="R157" s="242"/>
      <c r="S157" s="242"/>
      <c r="T157" s="243"/>
      <c r="U157" s="13"/>
      <c r="V157" s="13"/>
      <c r="W157" s="13"/>
      <c r="X157" s="13"/>
      <c r="Y157" s="13"/>
      <c r="Z157" s="13"/>
      <c r="AA157" s="13"/>
      <c r="AB157" s="13"/>
      <c r="AC157" s="13"/>
      <c r="AD157" s="13"/>
      <c r="AE157" s="13"/>
      <c r="AT157" s="244" t="s">
        <v>145</v>
      </c>
      <c r="AU157" s="244" t="s">
        <v>82</v>
      </c>
      <c r="AV157" s="13" t="s">
        <v>80</v>
      </c>
      <c r="AW157" s="13" t="s">
        <v>33</v>
      </c>
      <c r="AX157" s="13" t="s">
        <v>72</v>
      </c>
      <c r="AY157" s="244" t="s">
        <v>135</v>
      </c>
    </row>
    <row r="158" spans="1:51" s="14" customFormat="1" ht="12">
      <c r="A158" s="14"/>
      <c r="B158" s="245"/>
      <c r="C158" s="246"/>
      <c r="D158" s="236" t="s">
        <v>145</v>
      </c>
      <c r="E158" s="247" t="s">
        <v>19</v>
      </c>
      <c r="F158" s="248" t="s">
        <v>82</v>
      </c>
      <c r="G158" s="246"/>
      <c r="H158" s="249">
        <v>2</v>
      </c>
      <c r="I158" s="250"/>
      <c r="J158" s="246"/>
      <c r="K158" s="246"/>
      <c r="L158" s="251"/>
      <c r="M158" s="252"/>
      <c r="N158" s="253"/>
      <c r="O158" s="253"/>
      <c r="P158" s="253"/>
      <c r="Q158" s="253"/>
      <c r="R158" s="253"/>
      <c r="S158" s="253"/>
      <c r="T158" s="254"/>
      <c r="U158" s="14"/>
      <c r="V158" s="14"/>
      <c r="W158" s="14"/>
      <c r="X158" s="14"/>
      <c r="Y158" s="14"/>
      <c r="Z158" s="14"/>
      <c r="AA158" s="14"/>
      <c r="AB158" s="14"/>
      <c r="AC158" s="14"/>
      <c r="AD158" s="14"/>
      <c r="AE158" s="14"/>
      <c r="AT158" s="255" t="s">
        <v>145</v>
      </c>
      <c r="AU158" s="255" t="s">
        <v>82</v>
      </c>
      <c r="AV158" s="14" t="s">
        <v>82</v>
      </c>
      <c r="AW158" s="14" t="s">
        <v>33</v>
      </c>
      <c r="AX158" s="14" t="s">
        <v>72</v>
      </c>
      <c r="AY158" s="255" t="s">
        <v>135</v>
      </c>
    </row>
    <row r="159" spans="1:51" s="15" customFormat="1" ht="12">
      <c r="A159" s="15"/>
      <c r="B159" s="256"/>
      <c r="C159" s="257"/>
      <c r="D159" s="236" t="s">
        <v>145</v>
      </c>
      <c r="E159" s="258" t="s">
        <v>19</v>
      </c>
      <c r="F159" s="259" t="s">
        <v>147</v>
      </c>
      <c r="G159" s="257"/>
      <c r="H159" s="260">
        <v>2</v>
      </c>
      <c r="I159" s="261"/>
      <c r="J159" s="257"/>
      <c r="K159" s="257"/>
      <c r="L159" s="262"/>
      <c r="M159" s="263"/>
      <c r="N159" s="264"/>
      <c r="O159" s="264"/>
      <c r="P159" s="264"/>
      <c r="Q159" s="264"/>
      <c r="R159" s="264"/>
      <c r="S159" s="264"/>
      <c r="T159" s="265"/>
      <c r="U159" s="15"/>
      <c r="V159" s="15"/>
      <c r="W159" s="15"/>
      <c r="X159" s="15"/>
      <c r="Y159" s="15"/>
      <c r="Z159" s="15"/>
      <c r="AA159" s="15"/>
      <c r="AB159" s="15"/>
      <c r="AC159" s="15"/>
      <c r="AD159" s="15"/>
      <c r="AE159" s="15"/>
      <c r="AT159" s="266" t="s">
        <v>145</v>
      </c>
      <c r="AU159" s="266" t="s">
        <v>82</v>
      </c>
      <c r="AV159" s="15" t="s">
        <v>143</v>
      </c>
      <c r="AW159" s="15" t="s">
        <v>33</v>
      </c>
      <c r="AX159" s="15" t="s">
        <v>80</v>
      </c>
      <c r="AY159" s="266" t="s">
        <v>135</v>
      </c>
    </row>
    <row r="160" spans="1:65" s="2" customFormat="1" ht="16.5" customHeight="1">
      <c r="A160" s="40"/>
      <c r="B160" s="41"/>
      <c r="C160" s="221" t="s">
        <v>267</v>
      </c>
      <c r="D160" s="221" t="s">
        <v>138</v>
      </c>
      <c r="E160" s="222" t="s">
        <v>835</v>
      </c>
      <c r="F160" s="223" t="s">
        <v>836</v>
      </c>
      <c r="G160" s="224" t="s">
        <v>141</v>
      </c>
      <c r="H160" s="225">
        <v>2</v>
      </c>
      <c r="I160" s="226"/>
      <c r="J160" s="227">
        <f>ROUND(I160*H160,2)</f>
        <v>0</v>
      </c>
      <c r="K160" s="223" t="s">
        <v>142</v>
      </c>
      <c r="L160" s="46"/>
      <c r="M160" s="228" t="s">
        <v>19</v>
      </c>
      <c r="N160" s="229" t="s">
        <v>43</v>
      </c>
      <c r="O160" s="86"/>
      <c r="P160" s="230">
        <f>O160*H160</f>
        <v>0</v>
      </c>
      <c r="Q160" s="230">
        <v>0.00051</v>
      </c>
      <c r="R160" s="230">
        <f>Q160*H160</f>
        <v>0.00102</v>
      </c>
      <c r="S160" s="230">
        <v>0</v>
      </c>
      <c r="T160" s="231">
        <f>S160*H160</f>
        <v>0</v>
      </c>
      <c r="U160" s="40"/>
      <c r="V160" s="40"/>
      <c r="W160" s="40"/>
      <c r="X160" s="40"/>
      <c r="Y160" s="40"/>
      <c r="Z160" s="40"/>
      <c r="AA160" s="40"/>
      <c r="AB160" s="40"/>
      <c r="AC160" s="40"/>
      <c r="AD160" s="40"/>
      <c r="AE160" s="40"/>
      <c r="AR160" s="232" t="s">
        <v>199</v>
      </c>
      <c r="AT160" s="232" t="s">
        <v>138</v>
      </c>
      <c r="AU160" s="232" t="s">
        <v>82</v>
      </c>
      <c r="AY160" s="19" t="s">
        <v>135</v>
      </c>
      <c r="BE160" s="233">
        <f>IF(N160="základní",J160,0)</f>
        <v>0</v>
      </c>
      <c r="BF160" s="233">
        <f>IF(N160="snížená",J160,0)</f>
        <v>0</v>
      </c>
      <c r="BG160" s="233">
        <f>IF(N160="zákl. přenesená",J160,0)</f>
        <v>0</v>
      </c>
      <c r="BH160" s="233">
        <f>IF(N160="sníž. přenesená",J160,0)</f>
        <v>0</v>
      </c>
      <c r="BI160" s="233">
        <f>IF(N160="nulová",J160,0)</f>
        <v>0</v>
      </c>
      <c r="BJ160" s="19" t="s">
        <v>80</v>
      </c>
      <c r="BK160" s="233">
        <f>ROUND(I160*H160,2)</f>
        <v>0</v>
      </c>
      <c r="BL160" s="19" t="s">
        <v>199</v>
      </c>
      <c r="BM160" s="232" t="s">
        <v>1082</v>
      </c>
    </row>
    <row r="161" spans="1:47" s="2" customFormat="1" ht="12">
      <c r="A161" s="40"/>
      <c r="B161" s="41"/>
      <c r="C161" s="42"/>
      <c r="D161" s="236" t="s">
        <v>160</v>
      </c>
      <c r="E161" s="42"/>
      <c r="F161" s="267" t="s">
        <v>838</v>
      </c>
      <c r="G161" s="42"/>
      <c r="H161" s="42"/>
      <c r="I161" s="139"/>
      <c r="J161" s="42"/>
      <c r="K161" s="42"/>
      <c r="L161" s="46"/>
      <c r="M161" s="268"/>
      <c r="N161" s="269"/>
      <c r="O161" s="86"/>
      <c r="P161" s="86"/>
      <c r="Q161" s="86"/>
      <c r="R161" s="86"/>
      <c r="S161" s="86"/>
      <c r="T161" s="87"/>
      <c r="U161" s="40"/>
      <c r="V161" s="40"/>
      <c r="W161" s="40"/>
      <c r="X161" s="40"/>
      <c r="Y161" s="40"/>
      <c r="Z161" s="40"/>
      <c r="AA161" s="40"/>
      <c r="AB161" s="40"/>
      <c r="AC161" s="40"/>
      <c r="AD161" s="40"/>
      <c r="AE161" s="40"/>
      <c r="AT161" s="19" t="s">
        <v>160</v>
      </c>
      <c r="AU161" s="19" t="s">
        <v>82</v>
      </c>
    </row>
    <row r="162" spans="1:51" s="13" customFormat="1" ht="12">
      <c r="A162" s="13"/>
      <c r="B162" s="234"/>
      <c r="C162" s="235"/>
      <c r="D162" s="236" t="s">
        <v>145</v>
      </c>
      <c r="E162" s="237" t="s">
        <v>19</v>
      </c>
      <c r="F162" s="238" t="s">
        <v>146</v>
      </c>
      <c r="G162" s="235"/>
      <c r="H162" s="237" t="s">
        <v>19</v>
      </c>
      <c r="I162" s="239"/>
      <c r="J162" s="235"/>
      <c r="K162" s="235"/>
      <c r="L162" s="240"/>
      <c r="M162" s="241"/>
      <c r="N162" s="242"/>
      <c r="O162" s="242"/>
      <c r="P162" s="242"/>
      <c r="Q162" s="242"/>
      <c r="R162" s="242"/>
      <c r="S162" s="242"/>
      <c r="T162" s="243"/>
      <c r="U162" s="13"/>
      <c r="V162" s="13"/>
      <c r="W162" s="13"/>
      <c r="X162" s="13"/>
      <c r="Y162" s="13"/>
      <c r="Z162" s="13"/>
      <c r="AA162" s="13"/>
      <c r="AB162" s="13"/>
      <c r="AC162" s="13"/>
      <c r="AD162" s="13"/>
      <c r="AE162" s="13"/>
      <c r="AT162" s="244" t="s">
        <v>145</v>
      </c>
      <c r="AU162" s="244" t="s">
        <v>82</v>
      </c>
      <c r="AV162" s="13" t="s">
        <v>80</v>
      </c>
      <c r="AW162" s="13" t="s">
        <v>33</v>
      </c>
      <c r="AX162" s="13" t="s">
        <v>72</v>
      </c>
      <c r="AY162" s="244" t="s">
        <v>135</v>
      </c>
    </row>
    <row r="163" spans="1:51" s="14" customFormat="1" ht="12">
      <c r="A163" s="14"/>
      <c r="B163" s="245"/>
      <c r="C163" s="246"/>
      <c r="D163" s="236" t="s">
        <v>145</v>
      </c>
      <c r="E163" s="247" t="s">
        <v>19</v>
      </c>
      <c r="F163" s="248" t="s">
        <v>82</v>
      </c>
      <c r="G163" s="246"/>
      <c r="H163" s="249">
        <v>2</v>
      </c>
      <c r="I163" s="250"/>
      <c r="J163" s="246"/>
      <c r="K163" s="246"/>
      <c r="L163" s="251"/>
      <c r="M163" s="252"/>
      <c r="N163" s="253"/>
      <c r="O163" s="253"/>
      <c r="P163" s="253"/>
      <c r="Q163" s="253"/>
      <c r="R163" s="253"/>
      <c r="S163" s="253"/>
      <c r="T163" s="254"/>
      <c r="U163" s="14"/>
      <c r="V163" s="14"/>
      <c r="W163" s="14"/>
      <c r="X163" s="14"/>
      <c r="Y163" s="14"/>
      <c r="Z163" s="14"/>
      <c r="AA163" s="14"/>
      <c r="AB163" s="14"/>
      <c r="AC163" s="14"/>
      <c r="AD163" s="14"/>
      <c r="AE163" s="14"/>
      <c r="AT163" s="255" t="s">
        <v>145</v>
      </c>
      <c r="AU163" s="255" t="s">
        <v>82</v>
      </c>
      <c r="AV163" s="14" t="s">
        <v>82</v>
      </c>
      <c r="AW163" s="14" t="s">
        <v>33</v>
      </c>
      <c r="AX163" s="14" t="s">
        <v>72</v>
      </c>
      <c r="AY163" s="255" t="s">
        <v>135</v>
      </c>
    </row>
    <row r="164" spans="1:51" s="15" customFormat="1" ht="12">
      <c r="A164" s="15"/>
      <c r="B164" s="256"/>
      <c r="C164" s="257"/>
      <c r="D164" s="236" t="s">
        <v>145</v>
      </c>
      <c r="E164" s="258" t="s">
        <v>19</v>
      </c>
      <c r="F164" s="259" t="s">
        <v>147</v>
      </c>
      <c r="G164" s="257"/>
      <c r="H164" s="260">
        <v>2</v>
      </c>
      <c r="I164" s="261"/>
      <c r="J164" s="257"/>
      <c r="K164" s="257"/>
      <c r="L164" s="262"/>
      <c r="M164" s="263"/>
      <c r="N164" s="264"/>
      <c r="O164" s="264"/>
      <c r="P164" s="264"/>
      <c r="Q164" s="264"/>
      <c r="R164" s="264"/>
      <c r="S164" s="264"/>
      <c r="T164" s="265"/>
      <c r="U164" s="15"/>
      <c r="V164" s="15"/>
      <c r="W164" s="15"/>
      <c r="X164" s="15"/>
      <c r="Y164" s="15"/>
      <c r="Z164" s="15"/>
      <c r="AA164" s="15"/>
      <c r="AB164" s="15"/>
      <c r="AC164" s="15"/>
      <c r="AD164" s="15"/>
      <c r="AE164" s="15"/>
      <c r="AT164" s="266" t="s">
        <v>145</v>
      </c>
      <c r="AU164" s="266" t="s">
        <v>82</v>
      </c>
      <c r="AV164" s="15" t="s">
        <v>143</v>
      </c>
      <c r="AW164" s="15" t="s">
        <v>33</v>
      </c>
      <c r="AX164" s="15" t="s">
        <v>80</v>
      </c>
      <c r="AY164" s="266" t="s">
        <v>135</v>
      </c>
    </row>
    <row r="165" spans="1:65" s="2" customFormat="1" ht="21.75" customHeight="1">
      <c r="A165" s="40"/>
      <c r="B165" s="41"/>
      <c r="C165" s="221" t="s">
        <v>272</v>
      </c>
      <c r="D165" s="221" t="s">
        <v>138</v>
      </c>
      <c r="E165" s="222" t="s">
        <v>840</v>
      </c>
      <c r="F165" s="223" t="s">
        <v>841</v>
      </c>
      <c r="G165" s="224" t="s">
        <v>174</v>
      </c>
      <c r="H165" s="225">
        <v>0.004</v>
      </c>
      <c r="I165" s="226"/>
      <c r="J165" s="227">
        <f>ROUND(I165*H165,2)</f>
        <v>0</v>
      </c>
      <c r="K165" s="223" t="s">
        <v>142</v>
      </c>
      <c r="L165" s="46"/>
      <c r="M165" s="228" t="s">
        <v>19</v>
      </c>
      <c r="N165" s="229" t="s">
        <v>43</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199</v>
      </c>
      <c r="AT165" s="232" t="s">
        <v>138</v>
      </c>
      <c r="AU165" s="232" t="s">
        <v>82</v>
      </c>
      <c r="AY165" s="19" t="s">
        <v>135</v>
      </c>
      <c r="BE165" s="233">
        <f>IF(N165="základní",J165,0)</f>
        <v>0</v>
      </c>
      <c r="BF165" s="233">
        <f>IF(N165="snížená",J165,0)</f>
        <v>0</v>
      </c>
      <c r="BG165" s="233">
        <f>IF(N165="zákl. přenesená",J165,0)</f>
        <v>0</v>
      </c>
      <c r="BH165" s="233">
        <f>IF(N165="sníž. přenesená",J165,0)</f>
        <v>0</v>
      </c>
      <c r="BI165" s="233">
        <f>IF(N165="nulová",J165,0)</f>
        <v>0</v>
      </c>
      <c r="BJ165" s="19" t="s">
        <v>80</v>
      </c>
      <c r="BK165" s="233">
        <f>ROUND(I165*H165,2)</f>
        <v>0</v>
      </c>
      <c r="BL165" s="19" t="s">
        <v>199</v>
      </c>
      <c r="BM165" s="232" t="s">
        <v>1083</v>
      </c>
    </row>
    <row r="166" spans="1:47" s="2" customFormat="1" ht="12">
      <c r="A166" s="40"/>
      <c r="B166" s="41"/>
      <c r="C166" s="42"/>
      <c r="D166" s="236" t="s">
        <v>160</v>
      </c>
      <c r="E166" s="42"/>
      <c r="F166" s="267" t="s">
        <v>843</v>
      </c>
      <c r="G166" s="42"/>
      <c r="H166" s="42"/>
      <c r="I166" s="139"/>
      <c r="J166" s="42"/>
      <c r="K166" s="42"/>
      <c r="L166" s="46"/>
      <c r="M166" s="268"/>
      <c r="N166" s="269"/>
      <c r="O166" s="86"/>
      <c r="P166" s="86"/>
      <c r="Q166" s="86"/>
      <c r="R166" s="86"/>
      <c r="S166" s="86"/>
      <c r="T166" s="87"/>
      <c r="U166" s="40"/>
      <c r="V166" s="40"/>
      <c r="W166" s="40"/>
      <c r="X166" s="40"/>
      <c r="Y166" s="40"/>
      <c r="Z166" s="40"/>
      <c r="AA166" s="40"/>
      <c r="AB166" s="40"/>
      <c r="AC166" s="40"/>
      <c r="AD166" s="40"/>
      <c r="AE166" s="40"/>
      <c r="AT166" s="19" t="s">
        <v>160</v>
      </c>
      <c r="AU166" s="19" t="s">
        <v>82</v>
      </c>
    </row>
    <row r="167" spans="1:63" s="12" customFormat="1" ht="22.8" customHeight="1">
      <c r="A167" s="12"/>
      <c r="B167" s="205"/>
      <c r="C167" s="206"/>
      <c r="D167" s="207" t="s">
        <v>71</v>
      </c>
      <c r="E167" s="219" t="s">
        <v>844</v>
      </c>
      <c r="F167" s="219" t="s">
        <v>845</v>
      </c>
      <c r="G167" s="206"/>
      <c r="H167" s="206"/>
      <c r="I167" s="209"/>
      <c r="J167" s="220">
        <f>BK167</f>
        <v>0</v>
      </c>
      <c r="K167" s="206"/>
      <c r="L167" s="211"/>
      <c r="M167" s="212"/>
      <c r="N167" s="213"/>
      <c r="O167" s="213"/>
      <c r="P167" s="214">
        <f>SUM(P168:P189)</f>
        <v>0</v>
      </c>
      <c r="Q167" s="213"/>
      <c r="R167" s="214">
        <f>SUM(R168:R189)</f>
        <v>0.0747</v>
      </c>
      <c r="S167" s="213"/>
      <c r="T167" s="215">
        <f>SUM(T168:T189)</f>
        <v>0.17</v>
      </c>
      <c r="U167" s="12"/>
      <c r="V167" s="12"/>
      <c r="W167" s="12"/>
      <c r="X167" s="12"/>
      <c r="Y167" s="12"/>
      <c r="Z167" s="12"/>
      <c r="AA167" s="12"/>
      <c r="AB167" s="12"/>
      <c r="AC167" s="12"/>
      <c r="AD167" s="12"/>
      <c r="AE167" s="12"/>
      <c r="AR167" s="216" t="s">
        <v>82</v>
      </c>
      <c r="AT167" s="217" t="s">
        <v>71</v>
      </c>
      <c r="AU167" s="217" t="s">
        <v>80</v>
      </c>
      <c r="AY167" s="216" t="s">
        <v>135</v>
      </c>
      <c r="BK167" s="218">
        <f>SUM(BK168:BK189)</f>
        <v>0</v>
      </c>
    </row>
    <row r="168" spans="1:65" s="2" customFormat="1" ht="16.5" customHeight="1">
      <c r="A168" s="40"/>
      <c r="B168" s="41"/>
      <c r="C168" s="221" t="s">
        <v>276</v>
      </c>
      <c r="D168" s="221" t="s">
        <v>138</v>
      </c>
      <c r="E168" s="222" t="s">
        <v>847</v>
      </c>
      <c r="F168" s="223" t="s">
        <v>848</v>
      </c>
      <c r="G168" s="224" t="s">
        <v>849</v>
      </c>
      <c r="H168" s="225">
        <v>50</v>
      </c>
      <c r="I168" s="226"/>
      <c r="J168" s="227">
        <f>ROUND(I168*H168,2)</f>
        <v>0</v>
      </c>
      <c r="K168" s="223" t="s">
        <v>142</v>
      </c>
      <c r="L168" s="46"/>
      <c r="M168" s="228" t="s">
        <v>19</v>
      </c>
      <c r="N168" s="229" t="s">
        <v>43</v>
      </c>
      <c r="O168" s="86"/>
      <c r="P168" s="230">
        <f>O168*H168</f>
        <v>0</v>
      </c>
      <c r="Q168" s="230">
        <v>7E-05</v>
      </c>
      <c r="R168" s="230">
        <f>Q168*H168</f>
        <v>0.0034999999999999996</v>
      </c>
      <c r="S168" s="230">
        <v>0</v>
      </c>
      <c r="T168" s="231">
        <f>S168*H168</f>
        <v>0</v>
      </c>
      <c r="U168" s="40"/>
      <c r="V168" s="40"/>
      <c r="W168" s="40"/>
      <c r="X168" s="40"/>
      <c r="Y168" s="40"/>
      <c r="Z168" s="40"/>
      <c r="AA168" s="40"/>
      <c r="AB168" s="40"/>
      <c r="AC168" s="40"/>
      <c r="AD168" s="40"/>
      <c r="AE168" s="40"/>
      <c r="AR168" s="232" t="s">
        <v>199</v>
      </c>
      <c r="AT168" s="232" t="s">
        <v>138</v>
      </c>
      <c r="AU168" s="232" t="s">
        <v>82</v>
      </c>
      <c r="AY168" s="19" t="s">
        <v>135</v>
      </c>
      <c r="BE168" s="233">
        <f>IF(N168="základní",J168,0)</f>
        <v>0</v>
      </c>
      <c r="BF168" s="233">
        <f>IF(N168="snížená",J168,0)</f>
        <v>0</v>
      </c>
      <c r="BG168" s="233">
        <f>IF(N168="zákl. přenesená",J168,0)</f>
        <v>0</v>
      </c>
      <c r="BH168" s="233">
        <f>IF(N168="sníž. přenesená",J168,0)</f>
        <v>0</v>
      </c>
      <c r="BI168" s="233">
        <f>IF(N168="nulová",J168,0)</f>
        <v>0</v>
      </c>
      <c r="BJ168" s="19" t="s">
        <v>80</v>
      </c>
      <c r="BK168" s="233">
        <f>ROUND(I168*H168,2)</f>
        <v>0</v>
      </c>
      <c r="BL168" s="19" t="s">
        <v>199</v>
      </c>
      <c r="BM168" s="232" t="s">
        <v>1084</v>
      </c>
    </row>
    <row r="169" spans="1:47" s="2" customFormat="1" ht="12">
      <c r="A169" s="40"/>
      <c r="B169" s="41"/>
      <c r="C169" s="42"/>
      <c r="D169" s="236" t="s">
        <v>160</v>
      </c>
      <c r="E169" s="42"/>
      <c r="F169" s="267" t="s">
        <v>851</v>
      </c>
      <c r="G169" s="42"/>
      <c r="H169" s="42"/>
      <c r="I169" s="139"/>
      <c r="J169" s="42"/>
      <c r="K169" s="42"/>
      <c r="L169" s="46"/>
      <c r="M169" s="268"/>
      <c r="N169" s="269"/>
      <c r="O169" s="86"/>
      <c r="P169" s="86"/>
      <c r="Q169" s="86"/>
      <c r="R169" s="86"/>
      <c r="S169" s="86"/>
      <c r="T169" s="87"/>
      <c r="U169" s="40"/>
      <c r="V169" s="40"/>
      <c r="W169" s="40"/>
      <c r="X169" s="40"/>
      <c r="Y169" s="40"/>
      <c r="Z169" s="40"/>
      <c r="AA169" s="40"/>
      <c r="AB169" s="40"/>
      <c r="AC169" s="40"/>
      <c r="AD169" s="40"/>
      <c r="AE169" s="40"/>
      <c r="AT169" s="19" t="s">
        <v>160</v>
      </c>
      <c r="AU169" s="19" t="s">
        <v>82</v>
      </c>
    </row>
    <row r="170" spans="1:51" s="13" customFormat="1" ht="12">
      <c r="A170" s="13"/>
      <c r="B170" s="234"/>
      <c r="C170" s="235"/>
      <c r="D170" s="236" t="s">
        <v>145</v>
      </c>
      <c r="E170" s="237" t="s">
        <v>19</v>
      </c>
      <c r="F170" s="238" t="s">
        <v>146</v>
      </c>
      <c r="G170" s="235"/>
      <c r="H170" s="237" t="s">
        <v>19</v>
      </c>
      <c r="I170" s="239"/>
      <c r="J170" s="235"/>
      <c r="K170" s="235"/>
      <c r="L170" s="240"/>
      <c r="M170" s="241"/>
      <c r="N170" s="242"/>
      <c r="O170" s="242"/>
      <c r="P170" s="242"/>
      <c r="Q170" s="242"/>
      <c r="R170" s="242"/>
      <c r="S170" s="242"/>
      <c r="T170" s="243"/>
      <c r="U170" s="13"/>
      <c r="V170" s="13"/>
      <c r="W170" s="13"/>
      <c r="X170" s="13"/>
      <c r="Y170" s="13"/>
      <c r="Z170" s="13"/>
      <c r="AA170" s="13"/>
      <c r="AB170" s="13"/>
      <c r="AC170" s="13"/>
      <c r="AD170" s="13"/>
      <c r="AE170" s="13"/>
      <c r="AT170" s="244" t="s">
        <v>145</v>
      </c>
      <c r="AU170" s="244" t="s">
        <v>82</v>
      </c>
      <c r="AV170" s="13" t="s">
        <v>80</v>
      </c>
      <c r="AW170" s="13" t="s">
        <v>33</v>
      </c>
      <c r="AX170" s="13" t="s">
        <v>72</v>
      </c>
      <c r="AY170" s="244" t="s">
        <v>135</v>
      </c>
    </row>
    <row r="171" spans="1:51" s="14" customFormat="1" ht="12">
      <c r="A171" s="14"/>
      <c r="B171" s="245"/>
      <c r="C171" s="246"/>
      <c r="D171" s="236" t="s">
        <v>145</v>
      </c>
      <c r="E171" s="247" t="s">
        <v>19</v>
      </c>
      <c r="F171" s="248" t="s">
        <v>1085</v>
      </c>
      <c r="G171" s="246"/>
      <c r="H171" s="249">
        <v>50</v>
      </c>
      <c r="I171" s="250"/>
      <c r="J171" s="246"/>
      <c r="K171" s="246"/>
      <c r="L171" s="251"/>
      <c r="M171" s="252"/>
      <c r="N171" s="253"/>
      <c r="O171" s="253"/>
      <c r="P171" s="253"/>
      <c r="Q171" s="253"/>
      <c r="R171" s="253"/>
      <c r="S171" s="253"/>
      <c r="T171" s="254"/>
      <c r="U171" s="14"/>
      <c r="V171" s="14"/>
      <c r="W171" s="14"/>
      <c r="X171" s="14"/>
      <c r="Y171" s="14"/>
      <c r="Z171" s="14"/>
      <c r="AA171" s="14"/>
      <c r="AB171" s="14"/>
      <c r="AC171" s="14"/>
      <c r="AD171" s="14"/>
      <c r="AE171" s="14"/>
      <c r="AT171" s="255" t="s">
        <v>145</v>
      </c>
      <c r="AU171" s="255" t="s">
        <v>82</v>
      </c>
      <c r="AV171" s="14" t="s">
        <v>82</v>
      </c>
      <c r="AW171" s="14" t="s">
        <v>33</v>
      </c>
      <c r="AX171" s="14" t="s">
        <v>72</v>
      </c>
      <c r="AY171" s="255" t="s">
        <v>135</v>
      </c>
    </row>
    <row r="172" spans="1:51" s="15" customFormat="1" ht="12">
      <c r="A172" s="15"/>
      <c r="B172" s="256"/>
      <c r="C172" s="257"/>
      <c r="D172" s="236" t="s">
        <v>145</v>
      </c>
      <c r="E172" s="258" t="s">
        <v>19</v>
      </c>
      <c r="F172" s="259" t="s">
        <v>147</v>
      </c>
      <c r="G172" s="257"/>
      <c r="H172" s="260">
        <v>50</v>
      </c>
      <c r="I172" s="261"/>
      <c r="J172" s="257"/>
      <c r="K172" s="257"/>
      <c r="L172" s="262"/>
      <c r="M172" s="263"/>
      <c r="N172" s="264"/>
      <c r="O172" s="264"/>
      <c r="P172" s="264"/>
      <c r="Q172" s="264"/>
      <c r="R172" s="264"/>
      <c r="S172" s="264"/>
      <c r="T172" s="265"/>
      <c r="U172" s="15"/>
      <c r="V172" s="15"/>
      <c r="W172" s="15"/>
      <c r="X172" s="15"/>
      <c r="Y172" s="15"/>
      <c r="Z172" s="15"/>
      <c r="AA172" s="15"/>
      <c r="AB172" s="15"/>
      <c r="AC172" s="15"/>
      <c r="AD172" s="15"/>
      <c r="AE172" s="15"/>
      <c r="AT172" s="266" t="s">
        <v>145</v>
      </c>
      <c r="AU172" s="266" t="s">
        <v>82</v>
      </c>
      <c r="AV172" s="15" t="s">
        <v>143</v>
      </c>
      <c r="AW172" s="15" t="s">
        <v>33</v>
      </c>
      <c r="AX172" s="15" t="s">
        <v>80</v>
      </c>
      <c r="AY172" s="266" t="s">
        <v>135</v>
      </c>
    </row>
    <row r="173" spans="1:65" s="2" customFormat="1" ht="16.5" customHeight="1">
      <c r="A173" s="40"/>
      <c r="B173" s="41"/>
      <c r="C173" s="270" t="s">
        <v>280</v>
      </c>
      <c r="D173" s="270" t="s">
        <v>203</v>
      </c>
      <c r="E173" s="271" t="s">
        <v>856</v>
      </c>
      <c r="F173" s="272" t="s">
        <v>1086</v>
      </c>
      <c r="G173" s="273" t="s">
        <v>849</v>
      </c>
      <c r="H173" s="274">
        <v>50</v>
      </c>
      <c r="I173" s="275"/>
      <c r="J173" s="276">
        <f>ROUND(I173*H173,2)</f>
        <v>0</v>
      </c>
      <c r="K173" s="272" t="s">
        <v>270</v>
      </c>
      <c r="L173" s="277"/>
      <c r="M173" s="278" t="s">
        <v>19</v>
      </c>
      <c r="N173" s="279" t="s">
        <v>43</v>
      </c>
      <c r="O173" s="86"/>
      <c r="P173" s="230">
        <f>O173*H173</f>
        <v>0</v>
      </c>
      <c r="Q173" s="230">
        <v>0.001</v>
      </c>
      <c r="R173" s="230">
        <f>Q173*H173</f>
        <v>0.05</v>
      </c>
      <c r="S173" s="230">
        <v>0</v>
      </c>
      <c r="T173" s="231">
        <f>S173*H173</f>
        <v>0</v>
      </c>
      <c r="U173" s="40"/>
      <c r="V173" s="40"/>
      <c r="W173" s="40"/>
      <c r="X173" s="40"/>
      <c r="Y173" s="40"/>
      <c r="Z173" s="40"/>
      <c r="AA173" s="40"/>
      <c r="AB173" s="40"/>
      <c r="AC173" s="40"/>
      <c r="AD173" s="40"/>
      <c r="AE173" s="40"/>
      <c r="AR173" s="232" t="s">
        <v>206</v>
      </c>
      <c r="AT173" s="232" t="s">
        <v>203</v>
      </c>
      <c r="AU173" s="232" t="s">
        <v>82</v>
      </c>
      <c r="AY173" s="19" t="s">
        <v>135</v>
      </c>
      <c r="BE173" s="233">
        <f>IF(N173="základní",J173,0)</f>
        <v>0</v>
      </c>
      <c r="BF173" s="233">
        <f>IF(N173="snížená",J173,0)</f>
        <v>0</v>
      </c>
      <c r="BG173" s="233">
        <f>IF(N173="zákl. přenesená",J173,0)</f>
        <v>0</v>
      </c>
      <c r="BH173" s="233">
        <f>IF(N173="sníž. přenesená",J173,0)</f>
        <v>0</v>
      </c>
      <c r="BI173" s="233">
        <f>IF(N173="nulová",J173,0)</f>
        <v>0</v>
      </c>
      <c r="BJ173" s="19" t="s">
        <v>80</v>
      </c>
      <c r="BK173" s="233">
        <f>ROUND(I173*H173,2)</f>
        <v>0</v>
      </c>
      <c r="BL173" s="19" t="s">
        <v>199</v>
      </c>
      <c r="BM173" s="232" t="s">
        <v>1087</v>
      </c>
    </row>
    <row r="174" spans="1:65" s="2" customFormat="1" ht="16.5" customHeight="1">
      <c r="A174" s="40"/>
      <c r="B174" s="41"/>
      <c r="C174" s="221" t="s">
        <v>284</v>
      </c>
      <c r="D174" s="221" t="s">
        <v>138</v>
      </c>
      <c r="E174" s="222" t="s">
        <v>1088</v>
      </c>
      <c r="F174" s="223" t="s">
        <v>1089</v>
      </c>
      <c r="G174" s="224" t="s">
        <v>849</v>
      </c>
      <c r="H174" s="225">
        <v>20</v>
      </c>
      <c r="I174" s="226"/>
      <c r="J174" s="227">
        <f>ROUND(I174*H174,2)</f>
        <v>0</v>
      </c>
      <c r="K174" s="223" t="s">
        <v>1073</v>
      </c>
      <c r="L174" s="46"/>
      <c r="M174" s="228" t="s">
        <v>19</v>
      </c>
      <c r="N174" s="229" t="s">
        <v>43</v>
      </c>
      <c r="O174" s="86"/>
      <c r="P174" s="230">
        <f>O174*H174</f>
        <v>0</v>
      </c>
      <c r="Q174" s="230">
        <v>6E-05</v>
      </c>
      <c r="R174" s="230">
        <f>Q174*H174</f>
        <v>0.0012000000000000001</v>
      </c>
      <c r="S174" s="230">
        <v>0</v>
      </c>
      <c r="T174" s="231">
        <f>S174*H174</f>
        <v>0</v>
      </c>
      <c r="U174" s="40"/>
      <c r="V174" s="40"/>
      <c r="W174" s="40"/>
      <c r="X174" s="40"/>
      <c r="Y174" s="40"/>
      <c r="Z174" s="40"/>
      <c r="AA174" s="40"/>
      <c r="AB174" s="40"/>
      <c r="AC174" s="40"/>
      <c r="AD174" s="40"/>
      <c r="AE174" s="40"/>
      <c r="AR174" s="232" t="s">
        <v>199</v>
      </c>
      <c r="AT174" s="232" t="s">
        <v>138</v>
      </c>
      <c r="AU174" s="232" t="s">
        <v>82</v>
      </c>
      <c r="AY174" s="19" t="s">
        <v>135</v>
      </c>
      <c r="BE174" s="233">
        <f>IF(N174="základní",J174,0)</f>
        <v>0</v>
      </c>
      <c r="BF174" s="233">
        <f>IF(N174="snížená",J174,0)</f>
        <v>0</v>
      </c>
      <c r="BG174" s="233">
        <f>IF(N174="zákl. přenesená",J174,0)</f>
        <v>0</v>
      </c>
      <c r="BH174" s="233">
        <f>IF(N174="sníž. přenesená",J174,0)</f>
        <v>0</v>
      </c>
      <c r="BI174" s="233">
        <f>IF(N174="nulová",J174,0)</f>
        <v>0</v>
      </c>
      <c r="BJ174" s="19" t="s">
        <v>80</v>
      </c>
      <c r="BK174" s="233">
        <f>ROUND(I174*H174,2)</f>
        <v>0</v>
      </c>
      <c r="BL174" s="19" t="s">
        <v>199</v>
      </c>
      <c r="BM174" s="232" t="s">
        <v>1090</v>
      </c>
    </row>
    <row r="175" spans="1:47" s="2" customFormat="1" ht="12">
      <c r="A175" s="40"/>
      <c r="B175" s="41"/>
      <c r="C175" s="42"/>
      <c r="D175" s="236" t="s">
        <v>160</v>
      </c>
      <c r="E175" s="42"/>
      <c r="F175" s="267" t="s">
        <v>851</v>
      </c>
      <c r="G175" s="42"/>
      <c r="H175" s="42"/>
      <c r="I175" s="139"/>
      <c r="J175" s="42"/>
      <c r="K175" s="42"/>
      <c r="L175" s="46"/>
      <c r="M175" s="268"/>
      <c r="N175" s="269"/>
      <c r="O175" s="86"/>
      <c r="P175" s="86"/>
      <c r="Q175" s="86"/>
      <c r="R175" s="86"/>
      <c r="S175" s="86"/>
      <c r="T175" s="87"/>
      <c r="U175" s="40"/>
      <c r="V175" s="40"/>
      <c r="W175" s="40"/>
      <c r="X175" s="40"/>
      <c r="Y175" s="40"/>
      <c r="Z175" s="40"/>
      <c r="AA175" s="40"/>
      <c r="AB175" s="40"/>
      <c r="AC175" s="40"/>
      <c r="AD175" s="40"/>
      <c r="AE175" s="40"/>
      <c r="AT175" s="19" t="s">
        <v>160</v>
      </c>
      <c r="AU175" s="19" t="s">
        <v>82</v>
      </c>
    </row>
    <row r="176" spans="1:51" s="13" customFormat="1" ht="12">
      <c r="A176" s="13"/>
      <c r="B176" s="234"/>
      <c r="C176" s="235"/>
      <c r="D176" s="236" t="s">
        <v>145</v>
      </c>
      <c r="E176" s="237" t="s">
        <v>19</v>
      </c>
      <c r="F176" s="238" t="s">
        <v>146</v>
      </c>
      <c r="G176" s="235"/>
      <c r="H176" s="237" t="s">
        <v>19</v>
      </c>
      <c r="I176" s="239"/>
      <c r="J176" s="235"/>
      <c r="K176" s="235"/>
      <c r="L176" s="240"/>
      <c r="M176" s="241"/>
      <c r="N176" s="242"/>
      <c r="O176" s="242"/>
      <c r="P176" s="242"/>
      <c r="Q176" s="242"/>
      <c r="R176" s="242"/>
      <c r="S176" s="242"/>
      <c r="T176" s="243"/>
      <c r="U176" s="13"/>
      <c r="V176" s="13"/>
      <c r="W176" s="13"/>
      <c r="X176" s="13"/>
      <c r="Y176" s="13"/>
      <c r="Z176" s="13"/>
      <c r="AA176" s="13"/>
      <c r="AB176" s="13"/>
      <c r="AC176" s="13"/>
      <c r="AD176" s="13"/>
      <c r="AE176" s="13"/>
      <c r="AT176" s="244" t="s">
        <v>145</v>
      </c>
      <c r="AU176" s="244" t="s">
        <v>82</v>
      </c>
      <c r="AV176" s="13" t="s">
        <v>80</v>
      </c>
      <c r="AW176" s="13" t="s">
        <v>33</v>
      </c>
      <c r="AX176" s="13" t="s">
        <v>72</v>
      </c>
      <c r="AY176" s="244" t="s">
        <v>135</v>
      </c>
    </row>
    <row r="177" spans="1:51" s="14" customFormat="1" ht="12">
      <c r="A177" s="14"/>
      <c r="B177" s="245"/>
      <c r="C177" s="246"/>
      <c r="D177" s="236" t="s">
        <v>145</v>
      </c>
      <c r="E177" s="247" t="s">
        <v>19</v>
      </c>
      <c r="F177" s="248" t="s">
        <v>398</v>
      </c>
      <c r="G177" s="246"/>
      <c r="H177" s="249">
        <v>20</v>
      </c>
      <c r="I177" s="250"/>
      <c r="J177" s="246"/>
      <c r="K177" s="246"/>
      <c r="L177" s="251"/>
      <c r="M177" s="252"/>
      <c r="N177" s="253"/>
      <c r="O177" s="253"/>
      <c r="P177" s="253"/>
      <c r="Q177" s="253"/>
      <c r="R177" s="253"/>
      <c r="S177" s="253"/>
      <c r="T177" s="254"/>
      <c r="U177" s="14"/>
      <c r="V177" s="14"/>
      <c r="W177" s="14"/>
      <c r="X177" s="14"/>
      <c r="Y177" s="14"/>
      <c r="Z177" s="14"/>
      <c r="AA177" s="14"/>
      <c r="AB177" s="14"/>
      <c r="AC177" s="14"/>
      <c r="AD177" s="14"/>
      <c r="AE177" s="14"/>
      <c r="AT177" s="255" t="s">
        <v>145</v>
      </c>
      <c r="AU177" s="255" t="s">
        <v>82</v>
      </c>
      <c r="AV177" s="14" t="s">
        <v>82</v>
      </c>
      <c r="AW177" s="14" t="s">
        <v>33</v>
      </c>
      <c r="AX177" s="14" t="s">
        <v>72</v>
      </c>
      <c r="AY177" s="255" t="s">
        <v>135</v>
      </c>
    </row>
    <row r="178" spans="1:51" s="15" customFormat="1" ht="12">
      <c r="A178" s="15"/>
      <c r="B178" s="256"/>
      <c r="C178" s="257"/>
      <c r="D178" s="236" t="s">
        <v>145</v>
      </c>
      <c r="E178" s="258" t="s">
        <v>19</v>
      </c>
      <c r="F178" s="259" t="s">
        <v>147</v>
      </c>
      <c r="G178" s="257"/>
      <c r="H178" s="260">
        <v>20</v>
      </c>
      <c r="I178" s="261"/>
      <c r="J178" s="257"/>
      <c r="K178" s="257"/>
      <c r="L178" s="262"/>
      <c r="M178" s="263"/>
      <c r="N178" s="264"/>
      <c r="O178" s="264"/>
      <c r="P178" s="264"/>
      <c r="Q178" s="264"/>
      <c r="R178" s="264"/>
      <c r="S178" s="264"/>
      <c r="T178" s="265"/>
      <c r="U178" s="15"/>
      <c r="V178" s="15"/>
      <c r="W178" s="15"/>
      <c r="X178" s="15"/>
      <c r="Y178" s="15"/>
      <c r="Z178" s="15"/>
      <c r="AA178" s="15"/>
      <c r="AB178" s="15"/>
      <c r="AC178" s="15"/>
      <c r="AD178" s="15"/>
      <c r="AE178" s="15"/>
      <c r="AT178" s="266" t="s">
        <v>145</v>
      </c>
      <c r="AU178" s="266" t="s">
        <v>82</v>
      </c>
      <c r="AV178" s="15" t="s">
        <v>143</v>
      </c>
      <c r="AW178" s="15" t="s">
        <v>33</v>
      </c>
      <c r="AX178" s="15" t="s">
        <v>80</v>
      </c>
      <c r="AY178" s="266" t="s">
        <v>135</v>
      </c>
    </row>
    <row r="179" spans="1:65" s="2" customFormat="1" ht="16.5" customHeight="1">
      <c r="A179" s="40"/>
      <c r="B179" s="41"/>
      <c r="C179" s="270" t="s">
        <v>288</v>
      </c>
      <c r="D179" s="270" t="s">
        <v>203</v>
      </c>
      <c r="E179" s="271" t="s">
        <v>1091</v>
      </c>
      <c r="F179" s="272" t="s">
        <v>1092</v>
      </c>
      <c r="G179" s="273" t="s">
        <v>141</v>
      </c>
      <c r="H179" s="274">
        <v>1</v>
      </c>
      <c r="I179" s="275"/>
      <c r="J179" s="276">
        <f>ROUND(I179*H179,2)</f>
        <v>0</v>
      </c>
      <c r="K179" s="272" t="s">
        <v>19</v>
      </c>
      <c r="L179" s="277"/>
      <c r="M179" s="278" t="s">
        <v>19</v>
      </c>
      <c r="N179" s="279" t="s">
        <v>43</v>
      </c>
      <c r="O179" s="86"/>
      <c r="P179" s="230">
        <f>O179*H179</f>
        <v>0</v>
      </c>
      <c r="Q179" s="230">
        <v>0.02</v>
      </c>
      <c r="R179" s="230">
        <f>Q179*H179</f>
        <v>0.02</v>
      </c>
      <c r="S179" s="230">
        <v>0</v>
      </c>
      <c r="T179" s="231">
        <f>S179*H179</f>
        <v>0</v>
      </c>
      <c r="U179" s="40"/>
      <c r="V179" s="40"/>
      <c r="W179" s="40"/>
      <c r="X179" s="40"/>
      <c r="Y179" s="40"/>
      <c r="Z179" s="40"/>
      <c r="AA179" s="40"/>
      <c r="AB179" s="40"/>
      <c r="AC179" s="40"/>
      <c r="AD179" s="40"/>
      <c r="AE179" s="40"/>
      <c r="AR179" s="232" t="s">
        <v>206</v>
      </c>
      <c r="AT179" s="232" t="s">
        <v>203</v>
      </c>
      <c r="AU179" s="232" t="s">
        <v>82</v>
      </c>
      <c r="AY179" s="19" t="s">
        <v>135</v>
      </c>
      <c r="BE179" s="233">
        <f>IF(N179="základní",J179,0)</f>
        <v>0</v>
      </c>
      <c r="BF179" s="233">
        <f>IF(N179="snížená",J179,0)</f>
        <v>0</v>
      </c>
      <c r="BG179" s="233">
        <f>IF(N179="zákl. přenesená",J179,0)</f>
        <v>0</v>
      </c>
      <c r="BH179" s="233">
        <f>IF(N179="sníž. přenesená",J179,0)</f>
        <v>0</v>
      </c>
      <c r="BI179" s="233">
        <f>IF(N179="nulová",J179,0)</f>
        <v>0</v>
      </c>
      <c r="BJ179" s="19" t="s">
        <v>80</v>
      </c>
      <c r="BK179" s="233">
        <f>ROUND(I179*H179,2)</f>
        <v>0</v>
      </c>
      <c r="BL179" s="19" t="s">
        <v>199</v>
      </c>
      <c r="BM179" s="232" t="s">
        <v>1093</v>
      </c>
    </row>
    <row r="180" spans="1:65" s="2" customFormat="1" ht="16.5" customHeight="1">
      <c r="A180" s="40"/>
      <c r="B180" s="41"/>
      <c r="C180" s="221" t="s">
        <v>292</v>
      </c>
      <c r="D180" s="221" t="s">
        <v>138</v>
      </c>
      <c r="E180" s="222" t="s">
        <v>1094</v>
      </c>
      <c r="F180" s="223" t="s">
        <v>1095</v>
      </c>
      <c r="G180" s="224" t="s">
        <v>849</v>
      </c>
      <c r="H180" s="225">
        <v>170</v>
      </c>
      <c r="I180" s="226"/>
      <c r="J180" s="227">
        <f>ROUND(I180*H180,2)</f>
        <v>0</v>
      </c>
      <c r="K180" s="223" t="s">
        <v>142</v>
      </c>
      <c r="L180" s="46"/>
      <c r="M180" s="228" t="s">
        <v>19</v>
      </c>
      <c r="N180" s="229" t="s">
        <v>43</v>
      </c>
      <c r="O180" s="86"/>
      <c r="P180" s="230">
        <f>O180*H180</f>
        <v>0</v>
      </c>
      <c r="Q180" s="230">
        <v>0</v>
      </c>
      <c r="R180" s="230">
        <f>Q180*H180</f>
        <v>0</v>
      </c>
      <c r="S180" s="230">
        <v>0.001</v>
      </c>
      <c r="T180" s="231">
        <f>S180*H180</f>
        <v>0.17</v>
      </c>
      <c r="U180" s="40"/>
      <c r="V180" s="40"/>
      <c r="W180" s="40"/>
      <c r="X180" s="40"/>
      <c r="Y180" s="40"/>
      <c r="Z180" s="40"/>
      <c r="AA180" s="40"/>
      <c r="AB180" s="40"/>
      <c r="AC180" s="40"/>
      <c r="AD180" s="40"/>
      <c r="AE180" s="40"/>
      <c r="AR180" s="232" t="s">
        <v>199</v>
      </c>
      <c r="AT180" s="232" t="s">
        <v>138</v>
      </c>
      <c r="AU180" s="232" t="s">
        <v>82</v>
      </c>
      <c r="AY180" s="19" t="s">
        <v>135</v>
      </c>
      <c r="BE180" s="233">
        <f>IF(N180="základní",J180,0)</f>
        <v>0</v>
      </c>
      <c r="BF180" s="233">
        <f>IF(N180="snížená",J180,0)</f>
        <v>0</v>
      </c>
      <c r="BG180" s="233">
        <f>IF(N180="zákl. přenesená",J180,0)</f>
        <v>0</v>
      </c>
      <c r="BH180" s="233">
        <f>IF(N180="sníž. přenesená",J180,0)</f>
        <v>0</v>
      </c>
      <c r="BI180" s="233">
        <f>IF(N180="nulová",J180,0)</f>
        <v>0</v>
      </c>
      <c r="BJ180" s="19" t="s">
        <v>80</v>
      </c>
      <c r="BK180" s="233">
        <f>ROUND(I180*H180,2)</f>
        <v>0</v>
      </c>
      <c r="BL180" s="19" t="s">
        <v>199</v>
      </c>
      <c r="BM180" s="232" t="s">
        <v>1096</v>
      </c>
    </row>
    <row r="181" spans="1:47" s="2" customFormat="1" ht="12">
      <c r="A181" s="40"/>
      <c r="B181" s="41"/>
      <c r="C181" s="42"/>
      <c r="D181" s="236" t="s">
        <v>160</v>
      </c>
      <c r="E181" s="42"/>
      <c r="F181" s="267" t="s">
        <v>863</v>
      </c>
      <c r="G181" s="42"/>
      <c r="H181" s="42"/>
      <c r="I181" s="139"/>
      <c r="J181" s="42"/>
      <c r="K181" s="42"/>
      <c r="L181" s="46"/>
      <c r="M181" s="268"/>
      <c r="N181" s="269"/>
      <c r="O181" s="86"/>
      <c r="P181" s="86"/>
      <c r="Q181" s="86"/>
      <c r="R181" s="86"/>
      <c r="S181" s="86"/>
      <c r="T181" s="87"/>
      <c r="U181" s="40"/>
      <c r="V181" s="40"/>
      <c r="W181" s="40"/>
      <c r="X181" s="40"/>
      <c r="Y181" s="40"/>
      <c r="Z181" s="40"/>
      <c r="AA181" s="40"/>
      <c r="AB181" s="40"/>
      <c r="AC181" s="40"/>
      <c r="AD181" s="40"/>
      <c r="AE181" s="40"/>
      <c r="AT181" s="19" t="s">
        <v>160</v>
      </c>
      <c r="AU181" s="19" t="s">
        <v>82</v>
      </c>
    </row>
    <row r="182" spans="1:51" s="13" customFormat="1" ht="12">
      <c r="A182" s="13"/>
      <c r="B182" s="234"/>
      <c r="C182" s="235"/>
      <c r="D182" s="236" t="s">
        <v>145</v>
      </c>
      <c r="E182" s="237" t="s">
        <v>19</v>
      </c>
      <c r="F182" s="238" t="s">
        <v>146</v>
      </c>
      <c r="G182" s="235"/>
      <c r="H182" s="237" t="s">
        <v>19</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145</v>
      </c>
      <c r="AU182" s="244" t="s">
        <v>82</v>
      </c>
      <c r="AV182" s="13" t="s">
        <v>80</v>
      </c>
      <c r="AW182" s="13" t="s">
        <v>33</v>
      </c>
      <c r="AX182" s="13" t="s">
        <v>72</v>
      </c>
      <c r="AY182" s="244" t="s">
        <v>135</v>
      </c>
    </row>
    <row r="183" spans="1:51" s="13" customFormat="1" ht="12">
      <c r="A183" s="13"/>
      <c r="B183" s="234"/>
      <c r="C183" s="235"/>
      <c r="D183" s="236" t="s">
        <v>145</v>
      </c>
      <c r="E183" s="237" t="s">
        <v>19</v>
      </c>
      <c r="F183" s="238" t="s">
        <v>1097</v>
      </c>
      <c r="G183" s="235"/>
      <c r="H183" s="237" t="s">
        <v>19</v>
      </c>
      <c r="I183" s="239"/>
      <c r="J183" s="235"/>
      <c r="K183" s="235"/>
      <c r="L183" s="240"/>
      <c r="M183" s="241"/>
      <c r="N183" s="242"/>
      <c r="O183" s="242"/>
      <c r="P183" s="242"/>
      <c r="Q183" s="242"/>
      <c r="R183" s="242"/>
      <c r="S183" s="242"/>
      <c r="T183" s="243"/>
      <c r="U183" s="13"/>
      <c r="V183" s="13"/>
      <c r="W183" s="13"/>
      <c r="X183" s="13"/>
      <c r="Y183" s="13"/>
      <c r="Z183" s="13"/>
      <c r="AA183" s="13"/>
      <c r="AB183" s="13"/>
      <c r="AC183" s="13"/>
      <c r="AD183" s="13"/>
      <c r="AE183" s="13"/>
      <c r="AT183" s="244" t="s">
        <v>145</v>
      </c>
      <c r="AU183" s="244" t="s">
        <v>82</v>
      </c>
      <c r="AV183" s="13" t="s">
        <v>80</v>
      </c>
      <c r="AW183" s="13" t="s">
        <v>33</v>
      </c>
      <c r="AX183" s="13" t="s">
        <v>72</v>
      </c>
      <c r="AY183" s="244" t="s">
        <v>135</v>
      </c>
    </row>
    <row r="184" spans="1:51" s="14" customFormat="1" ht="12">
      <c r="A184" s="14"/>
      <c r="B184" s="245"/>
      <c r="C184" s="246"/>
      <c r="D184" s="236" t="s">
        <v>145</v>
      </c>
      <c r="E184" s="247" t="s">
        <v>19</v>
      </c>
      <c r="F184" s="248" t="s">
        <v>1098</v>
      </c>
      <c r="G184" s="246"/>
      <c r="H184" s="249">
        <v>120</v>
      </c>
      <c r="I184" s="250"/>
      <c r="J184" s="246"/>
      <c r="K184" s="246"/>
      <c r="L184" s="251"/>
      <c r="M184" s="252"/>
      <c r="N184" s="253"/>
      <c r="O184" s="253"/>
      <c r="P184" s="253"/>
      <c r="Q184" s="253"/>
      <c r="R184" s="253"/>
      <c r="S184" s="253"/>
      <c r="T184" s="254"/>
      <c r="U184" s="14"/>
      <c r="V184" s="14"/>
      <c r="W184" s="14"/>
      <c r="X184" s="14"/>
      <c r="Y184" s="14"/>
      <c r="Z184" s="14"/>
      <c r="AA184" s="14"/>
      <c r="AB184" s="14"/>
      <c r="AC184" s="14"/>
      <c r="AD184" s="14"/>
      <c r="AE184" s="14"/>
      <c r="AT184" s="255" t="s">
        <v>145</v>
      </c>
      <c r="AU184" s="255" t="s">
        <v>82</v>
      </c>
      <c r="AV184" s="14" t="s">
        <v>82</v>
      </c>
      <c r="AW184" s="14" t="s">
        <v>33</v>
      </c>
      <c r="AX184" s="14" t="s">
        <v>72</v>
      </c>
      <c r="AY184" s="255" t="s">
        <v>135</v>
      </c>
    </row>
    <row r="185" spans="1:51" s="13" customFormat="1" ht="12">
      <c r="A185" s="13"/>
      <c r="B185" s="234"/>
      <c r="C185" s="235"/>
      <c r="D185" s="236" t="s">
        <v>145</v>
      </c>
      <c r="E185" s="237" t="s">
        <v>19</v>
      </c>
      <c r="F185" s="238" t="s">
        <v>1099</v>
      </c>
      <c r="G185" s="235"/>
      <c r="H185" s="237" t="s">
        <v>19</v>
      </c>
      <c r="I185" s="239"/>
      <c r="J185" s="235"/>
      <c r="K185" s="235"/>
      <c r="L185" s="240"/>
      <c r="M185" s="241"/>
      <c r="N185" s="242"/>
      <c r="O185" s="242"/>
      <c r="P185" s="242"/>
      <c r="Q185" s="242"/>
      <c r="R185" s="242"/>
      <c r="S185" s="242"/>
      <c r="T185" s="243"/>
      <c r="U185" s="13"/>
      <c r="V185" s="13"/>
      <c r="W185" s="13"/>
      <c r="X185" s="13"/>
      <c r="Y185" s="13"/>
      <c r="Z185" s="13"/>
      <c r="AA185" s="13"/>
      <c r="AB185" s="13"/>
      <c r="AC185" s="13"/>
      <c r="AD185" s="13"/>
      <c r="AE185" s="13"/>
      <c r="AT185" s="244" t="s">
        <v>145</v>
      </c>
      <c r="AU185" s="244" t="s">
        <v>82</v>
      </c>
      <c r="AV185" s="13" t="s">
        <v>80</v>
      </c>
      <c r="AW185" s="13" t="s">
        <v>33</v>
      </c>
      <c r="AX185" s="13" t="s">
        <v>72</v>
      </c>
      <c r="AY185" s="244" t="s">
        <v>135</v>
      </c>
    </row>
    <row r="186" spans="1:51" s="14" customFormat="1" ht="12">
      <c r="A186" s="14"/>
      <c r="B186" s="245"/>
      <c r="C186" s="246"/>
      <c r="D186" s="236" t="s">
        <v>145</v>
      </c>
      <c r="E186" s="247" t="s">
        <v>19</v>
      </c>
      <c r="F186" s="248" t="s">
        <v>1085</v>
      </c>
      <c r="G186" s="246"/>
      <c r="H186" s="249">
        <v>50</v>
      </c>
      <c r="I186" s="250"/>
      <c r="J186" s="246"/>
      <c r="K186" s="246"/>
      <c r="L186" s="251"/>
      <c r="M186" s="252"/>
      <c r="N186" s="253"/>
      <c r="O186" s="253"/>
      <c r="P186" s="253"/>
      <c r="Q186" s="253"/>
      <c r="R186" s="253"/>
      <c r="S186" s="253"/>
      <c r="T186" s="254"/>
      <c r="U186" s="14"/>
      <c r="V186" s="14"/>
      <c r="W186" s="14"/>
      <c r="X186" s="14"/>
      <c r="Y186" s="14"/>
      <c r="Z186" s="14"/>
      <c r="AA186" s="14"/>
      <c r="AB186" s="14"/>
      <c r="AC186" s="14"/>
      <c r="AD186" s="14"/>
      <c r="AE186" s="14"/>
      <c r="AT186" s="255" t="s">
        <v>145</v>
      </c>
      <c r="AU186" s="255" t="s">
        <v>82</v>
      </c>
      <c r="AV186" s="14" t="s">
        <v>82</v>
      </c>
      <c r="AW186" s="14" t="s">
        <v>33</v>
      </c>
      <c r="AX186" s="14" t="s">
        <v>72</v>
      </c>
      <c r="AY186" s="255" t="s">
        <v>135</v>
      </c>
    </row>
    <row r="187" spans="1:51" s="15" customFormat="1" ht="12">
      <c r="A187" s="15"/>
      <c r="B187" s="256"/>
      <c r="C187" s="257"/>
      <c r="D187" s="236" t="s">
        <v>145</v>
      </c>
      <c r="E187" s="258" t="s">
        <v>19</v>
      </c>
      <c r="F187" s="259" t="s">
        <v>147</v>
      </c>
      <c r="G187" s="257"/>
      <c r="H187" s="260">
        <v>170</v>
      </c>
      <c r="I187" s="261"/>
      <c r="J187" s="257"/>
      <c r="K187" s="257"/>
      <c r="L187" s="262"/>
      <c r="M187" s="263"/>
      <c r="N187" s="264"/>
      <c r="O187" s="264"/>
      <c r="P187" s="264"/>
      <c r="Q187" s="264"/>
      <c r="R187" s="264"/>
      <c r="S187" s="264"/>
      <c r="T187" s="265"/>
      <c r="U187" s="15"/>
      <c r="V187" s="15"/>
      <c r="W187" s="15"/>
      <c r="X187" s="15"/>
      <c r="Y187" s="15"/>
      <c r="Z187" s="15"/>
      <c r="AA187" s="15"/>
      <c r="AB187" s="15"/>
      <c r="AC187" s="15"/>
      <c r="AD187" s="15"/>
      <c r="AE187" s="15"/>
      <c r="AT187" s="266" t="s">
        <v>145</v>
      </c>
      <c r="AU187" s="266" t="s">
        <v>82</v>
      </c>
      <c r="AV187" s="15" t="s">
        <v>143</v>
      </c>
      <c r="AW187" s="15" t="s">
        <v>33</v>
      </c>
      <c r="AX187" s="15" t="s">
        <v>80</v>
      </c>
      <c r="AY187" s="266" t="s">
        <v>135</v>
      </c>
    </row>
    <row r="188" spans="1:65" s="2" customFormat="1" ht="21.75" customHeight="1">
      <c r="A188" s="40"/>
      <c r="B188" s="41"/>
      <c r="C188" s="221" t="s">
        <v>296</v>
      </c>
      <c r="D188" s="221" t="s">
        <v>138</v>
      </c>
      <c r="E188" s="222" t="s">
        <v>1100</v>
      </c>
      <c r="F188" s="223" t="s">
        <v>1101</v>
      </c>
      <c r="G188" s="224" t="s">
        <v>174</v>
      </c>
      <c r="H188" s="225">
        <v>0.075</v>
      </c>
      <c r="I188" s="226"/>
      <c r="J188" s="227">
        <f>ROUND(I188*H188,2)</f>
        <v>0</v>
      </c>
      <c r="K188" s="223" t="s">
        <v>142</v>
      </c>
      <c r="L188" s="46"/>
      <c r="M188" s="228" t="s">
        <v>19</v>
      </c>
      <c r="N188" s="229" t="s">
        <v>43</v>
      </c>
      <c r="O188" s="86"/>
      <c r="P188" s="230">
        <f>O188*H188</f>
        <v>0</v>
      </c>
      <c r="Q188" s="230">
        <v>0</v>
      </c>
      <c r="R188" s="230">
        <f>Q188*H188</f>
        <v>0</v>
      </c>
      <c r="S188" s="230">
        <v>0</v>
      </c>
      <c r="T188" s="231">
        <f>S188*H188</f>
        <v>0</v>
      </c>
      <c r="U188" s="40"/>
      <c r="V188" s="40"/>
      <c r="W188" s="40"/>
      <c r="X188" s="40"/>
      <c r="Y188" s="40"/>
      <c r="Z188" s="40"/>
      <c r="AA188" s="40"/>
      <c r="AB188" s="40"/>
      <c r="AC188" s="40"/>
      <c r="AD188" s="40"/>
      <c r="AE188" s="40"/>
      <c r="AR188" s="232" t="s">
        <v>199</v>
      </c>
      <c r="AT188" s="232" t="s">
        <v>138</v>
      </c>
      <c r="AU188" s="232" t="s">
        <v>82</v>
      </c>
      <c r="AY188" s="19" t="s">
        <v>135</v>
      </c>
      <c r="BE188" s="233">
        <f>IF(N188="základní",J188,0)</f>
        <v>0</v>
      </c>
      <c r="BF188" s="233">
        <f>IF(N188="snížená",J188,0)</f>
        <v>0</v>
      </c>
      <c r="BG188" s="233">
        <f>IF(N188="zákl. přenesená",J188,0)</f>
        <v>0</v>
      </c>
      <c r="BH188" s="233">
        <f>IF(N188="sníž. přenesená",J188,0)</f>
        <v>0</v>
      </c>
      <c r="BI188" s="233">
        <f>IF(N188="nulová",J188,0)</f>
        <v>0</v>
      </c>
      <c r="BJ188" s="19" t="s">
        <v>80</v>
      </c>
      <c r="BK188" s="233">
        <f>ROUND(I188*H188,2)</f>
        <v>0</v>
      </c>
      <c r="BL188" s="19" t="s">
        <v>199</v>
      </c>
      <c r="BM188" s="232" t="s">
        <v>1102</v>
      </c>
    </row>
    <row r="189" spans="1:47" s="2" customFormat="1" ht="12">
      <c r="A189" s="40"/>
      <c r="B189" s="41"/>
      <c r="C189" s="42"/>
      <c r="D189" s="236" t="s">
        <v>160</v>
      </c>
      <c r="E189" s="42"/>
      <c r="F189" s="267" t="s">
        <v>870</v>
      </c>
      <c r="G189" s="42"/>
      <c r="H189" s="42"/>
      <c r="I189" s="139"/>
      <c r="J189" s="42"/>
      <c r="K189" s="42"/>
      <c r="L189" s="46"/>
      <c r="M189" s="268"/>
      <c r="N189" s="269"/>
      <c r="O189" s="86"/>
      <c r="P189" s="86"/>
      <c r="Q189" s="86"/>
      <c r="R189" s="86"/>
      <c r="S189" s="86"/>
      <c r="T189" s="87"/>
      <c r="U189" s="40"/>
      <c r="V189" s="40"/>
      <c r="W189" s="40"/>
      <c r="X189" s="40"/>
      <c r="Y189" s="40"/>
      <c r="Z189" s="40"/>
      <c r="AA189" s="40"/>
      <c r="AB189" s="40"/>
      <c r="AC189" s="40"/>
      <c r="AD189" s="40"/>
      <c r="AE189" s="40"/>
      <c r="AT189" s="19" t="s">
        <v>160</v>
      </c>
      <c r="AU189" s="19" t="s">
        <v>82</v>
      </c>
    </row>
    <row r="190" spans="1:63" s="12" customFormat="1" ht="22.8" customHeight="1">
      <c r="A190" s="12"/>
      <c r="B190" s="205"/>
      <c r="C190" s="206"/>
      <c r="D190" s="207" t="s">
        <v>71</v>
      </c>
      <c r="E190" s="219" t="s">
        <v>871</v>
      </c>
      <c r="F190" s="219" t="s">
        <v>872</v>
      </c>
      <c r="G190" s="206"/>
      <c r="H190" s="206"/>
      <c r="I190" s="209"/>
      <c r="J190" s="220">
        <f>BK190</f>
        <v>0</v>
      </c>
      <c r="K190" s="206"/>
      <c r="L190" s="211"/>
      <c r="M190" s="212"/>
      <c r="N190" s="213"/>
      <c r="O190" s="213"/>
      <c r="P190" s="214">
        <f>SUM(P191:P208)</f>
        <v>0</v>
      </c>
      <c r="Q190" s="213"/>
      <c r="R190" s="214">
        <f>SUM(R191:R208)</f>
        <v>0.007928</v>
      </c>
      <c r="S190" s="213"/>
      <c r="T190" s="215">
        <f>SUM(T191:T208)</f>
        <v>0</v>
      </c>
      <c r="U190" s="12"/>
      <c r="V190" s="12"/>
      <c r="W190" s="12"/>
      <c r="X190" s="12"/>
      <c r="Y190" s="12"/>
      <c r="Z190" s="12"/>
      <c r="AA190" s="12"/>
      <c r="AB190" s="12"/>
      <c r="AC190" s="12"/>
      <c r="AD190" s="12"/>
      <c r="AE190" s="12"/>
      <c r="AR190" s="216" t="s">
        <v>82</v>
      </c>
      <c r="AT190" s="217" t="s">
        <v>71</v>
      </c>
      <c r="AU190" s="217" t="s">
        <v>80</v>
      </c>
      <c r="AY190" s="216" t="s">
        <v>135</v>
      </c>
      <c r="BK190" s="218">
        <f>SUM(BK191:BK208)</f>
        <v>0</v>
      </c>
    </row>
    <row r="191" spans="1:65" s="2" customFormat="1" ht="16.5" customHeight="1">
      <c r="A191" s="40"/>
      <c r="B191" s="41"/>
      <c r="C191" s="221" t="s">
        <v>300</v>
      </c>
      <c r="D191" s="221" t="s">
        <v>138</v>
      </c>
      <c r="E191" s="222" t="s">
        <v>874</v>
      </c>
      <c r="F191" s="223" t="s">
        <v>875</v>
      </c>
      <c r="G191" s="224" t="s">
        <v>158</v>
      </c>
      <c r="H191" s="225">
        <v>3.2</v>
      </c>
      <c r="I191" s="226"/>
      <c r="J191" s="227">
        <f>ROUND(I191*H191,2)</f>
        <v>0</v>
      </c>
      <c r="K191" s="223" t="s">
        <v>142</v>
      </c>
      <c r="L191" s="46"/>
      <c r="M191" s="228" t="s">
        <v>19</v>
      </c>
      <c r="N191" s="229" t="s">
        <v>43</v>
      </c>
      <c r="O191" s="86"/>
      <c r="P191" s="230">
        <f>O191*H191</f>
        <v>0</v>
      </c>
      <c r="Q191" s="230">
        <v>0.00014</v>
      </c>
      <c r="R191" s="230">
        <f>Q191*H191</f>
        <v>0.000448</v>
      </c>
      <c r="S191" s="230">
        <v>0</v>
      </c>
      <c r="T191" s="231">
        <f>S191*H191</f>
        <v>0</v>
      </c>
      <c r="U191" s="40"/>
      <c r="V191" s="40"/>
      <c r="W191" s="40"/>
      <c r="X191" s="40"/>
      <c r="Y191" s="40"/>
      <c r="Z191" s="40"/>
      <c r="AA191" s="40"/>
      <c r="AB191" s="40"/>
      <c r="AC191" s="40"/>
      <c r="AD191" s="40"/>
      <c r="AE191" s="40"/>
      <c r="AR191" s="232" t="s">
        <v>199</v>
      </c>
      <c r="AT191" s="232" t="s">
        <v>138</v>
      </c>
      <c r="AU191" s="232" t="s">
        <v>82</v>
      </c>
      <c r="AY191" s="19" t="s">
        <v>135</v>
      </c>
      <c r="BE191" s="233">
        <f>IF(N191="základní",J191,0)</f>
        <v>0</v>
      </c>
      <c r="BF191" s="233">
        <f>IF(N191="snížená",J191,0)</f>
        <v>0</v>
      </c>
      <c r="BG191" s="233">
        <f>IF(N191="zákl. přenesená",J191,0)</f>
        <v>0</v>
      </c>
      <c r="BH191" s="233">
        <f>IF(N191="sníž. přenesená",J191,0)</f>
        <v>0</v>
      </c>
      <c r="BI191" s="233">
        <f>IF(N191="nulová",J191,0)</f>
        <v>0</v>
      </c>
      <c r="BJ191" s="19" t="s">
        <v>80</v>
      </c>
      <c r="BK191" s="233">
        <f>ROUND(I191*H191,2)</f>
        <v>0</v>
      </c>
      <c r="BL191" s="19" t="s">
        <v>199</v>
      </c>
      <c r="BM191" s="232" t="s">
        <v>1103</v>
      </c>
    </row>
    <row r="192" spans="1:51" s="13" customFormat="1" ht="12">
      <c r="A192" s="13"/>
      <c r="B192" s="234"/>
      <c r="C192" s="235"/>
      <c r="D192" s="236" t="s">
        <v>145</v>
      </c>
      <c r="E192" s="237" t="s">
        <v>19</v>
      </c>
      <c r="F192" s="238" t="s">
        <v>146</v>
      </c>
      <c r="G192" s="235"/>
      <c r="H192" s="237" t="s">
        <v>19</v>
      </c>
      <c r="I192" s="239"/>
      <c r="J192" s="235"/>
      <c r="K192" s="235"/>
      <c r="L192" s="240"/>
      <c r="M192" s="241"/>
      <c r="N192" s="242"/>
      <c r="O192" s="242"/>
      <c r="P192" s="242"/>
      <c r="Q192" s="242"/>
      <c r="R192" s="242"/>
      <c r="S192" s="242"/>
      <c r="T192" s="243"/>
      <c r="U192" s="13"/>
      <c r="V192" s="13"/>
      <c r="W192" s="13"/>
      <c r="X192" s="13"/>
      <c r="Y192" s="13"/>
      <c r="Z192" s="13"/>
      <c r="AA192" s="13"/>
      <c r="AB192" s="13"/>
      <c r="AC192" s="13"/>
      <c r="AD192" s="13"/>
      <c r="AE192" s="13"/>
      <c r="AT192" s="244" t="s">
        <v>145</v>
      </c>
      <c r="AU192" s="244" t="s">
        <v>82</v>
      </c>
      <c r="AV192" s="13" t="s">
        <v>80</v>
      </c>
      <c r="AW192" s="13" t="s">
        <v>33</v>
      </c>
      <c r="AX192" s="13" t="s">
        <v>72</v>
      </c>
      <c r="AY192" s="244" t="s">
        <v>135</v>
      </c>
    </row>
    <row r="193" spans="1:51" s="14" customFormat="1" ht="12">
      <c r="A193" s="14"/>
      <c r="B193" s="245"/>
      <c r="C193" s="246"/>
      <c r="D193" s="236" t="s">
        <v>145</v>
      </c>
      <c r="E193" s="247" t="s">
        <v>19</v>
      </c>
      <c r="F193" s="248" t="s">
        <v>1104</v>
      </c>
      <c r="G193" s="246"/>
      <c r="H193" s="249">
        <v>3.2</v>
      </c>
      <c r="I193" s="250"/>
      <c r="J193" s="246"/>
      <c r="K193" s="246"/>
      <c r="L193" s="251"/>
      <c r="M193" s="252"/>
      <c r="N193" s="253"/>
      <c r="O193" s="253"/>
      <c r="P193" s="253"/>
      <c r="Q193" s="253"/>
      <c r="R193" s="253"/>
      <c r="S193" s="253"/>
      <c r="T193" s="254"/>
      <c r="U193" s="14"/>
      <c r="V193" s="14"/>
      <c r="W193" s="14"/>
      <c r="X193" s="14"/>
      <c r="Y193" s="14"/>
      <c r="Z193" s="14"/>
      <c r="AA193" s="14"/>
      <c r="AB193" s="14"/>
      <c r="AC193" s="14"/>
      <c r="AD193" s="14"/>
      <c r="AE193" s="14"/>
      <c r="AT193" s="255" t="s">
        <v>145</v>
      </c>
      <c r="AU193" s="255" t="s">
        <v>82</v>
      </c>
      <c r="AV193" s="14" t="s">
        <v>82</v>
      </c>
      <c r="AW193" s="14" t="s">
        <v>33</v>
      </c>
      <c r="AX193" s="14" t="s">
        <v>72</v>
      </c>
      <c r="AY193" s="255" t="s">
        <v>135</v>
      </c>
    </row>
    <row r="194" spans="1:51" s="15" customFormat="1" ht="12">
      <c r="A194" s="15"/>
      <c r="B194" s="256"/>
      <c r="C194" s="257"/>
      <c r="D194" s="236" t="s">
        <v>145</v>
      </c>
      <c r="E194" s="258" t="s">
        <v>92</v>
      </c>
      <c r="F194" s="259" t="s">
        <v>147</v>
      </c>
      <c r="G194" s="257"/>
      <c r="H194" s="260">
        <v>3.2</v>
      </c>
      <c r="I194" s="261"/>
      <c r="J194" s="257"/>
      <c r="K194" s="257"/>
      <c r="L194" s="262"/>
      <c r="M194" s="263"/>
      <c r="N194" s="264"/>
      <c r="O194" s="264"/>
      <c r="P194" s="264"/>
      <c r="Q194" s="264"/>
      <c r="R194" s="264"/>
      <c r="S194" s="264"/>
      <c r="T194" s="265"/>
      <c r="U194" s="15"/>
      <c r="V194" s="15"/>
      <c r="W194" s="15"/>
      <c r="X194" s="15"/>
      <c r="Y194" s="15"/>
      <c r="Z194" s="15"/>
      <c r="AA194" s="15"/>
      <c r="AB194" s="15"/>
      <c r="AC194" s="15"/>
      <c r="AD194" s="15"/>
      <c r="AE194" s="15"/>
      <c r="AT194" s="266" t="s">
        <v>145</v>
      </c>
      <c r="AU194" s="266" t="s">
        <v>82</v>
      </c>
      <c r="AV194" s="15" t="s">
        <v>143</v>
      </c>
      <c r="AW194" s="15" t="s">
        <v>33</v>
      </c>
      <c r="AX194" s="15" t="s">
        <v>80</v>
      </c>
      <c r="AY194" s="266" t="s">
        <v>135</v>
      </c>
    </row>
    <row r="195" spans="1:65" s="2" customFormat="1" ht="16.5" customHeight="1">
      <c r="A195" s="40"/>
      <c r="B195" s="41"/>
      <c r="C195" s="221" t="s">
        <v>304</v>
      </c>
      <c r="D195" s="221" t="s">
        <v>138</v>
      </c>
      <c r="E195" s="222" t="s">
        <v>879</v>
      </c>
      <c r="F195" s="223" t="s">
        <v>880</v>
      </c>
      <c r="G195" s="224" t="s">
        <v>158</v>
      </c>
      <c r="H195" s="225">
        <v>3.2</v>
      </c>
      <c r="I195" s="226"/>
      <c r="J195" s="227">
        <f>ROUND(I195*H195,2)</f>
        <v>0</v>
      </c>
      <c r="K195" s="223" t="s">
        <v>142</v>
      </c>
      <c r="L195" s="46"/>
      <c r="M195" s="228" t="s">
        <v>19</v>
      </c>
      <c r="N195" s="229" t="s">
        <v>43</v>
      </c>
      <c r="O195" s="86"/>
      <c r="P195" s="230">
        <f>O195*H195</f>
        <v>0</v>
      </c>
      <c r="Q195" s="230">
        <v>0.00012</v>
      </c>
      <c r="R195" s="230">
        <f>Q195*H195</f>
        <v>0.000384</v>
      </c>
      <c r="S195" s="230">
        <v>0</v>
      </c>
      <c r="T195" s="231">
        <f>S195*H195</f>
        <v>0</v>
      </c>
      <c r="U195" s="40"/>
      <c r="V195" s="40"/>
      <c r="W195" s="40"/>
      <c r="X195" s="40"/>
      <c r="Y195" s="40"/>
      <c r="Z195" s="40"/>
      <c r="AA195" s="40"/>
      <c r="AB195" s="40"/>
      <c r="AC195" s="40"/>
      <c r="AD195" s="40"/>
      <c r="AE195" s="40"/>
      <c r="AR195" s="232" t="s">
        <v>199</v>
      </c>
      <c r="AT195" s="232" t="s">
        <v>138</v>
      </c>
      <c r="AU195" s="232" t="s">
        <v>82</v>
      </c>
      <c r="AY195" s="19" t="s">
        <v>135</v>
      </c>
      <c r="BE195" s="233">
        <f>IF(N195="základní",J195,0)</f>
        <v>0</v>
      </c>
      <c r="BF195" s="233">
        <f>IF(N195="snížená",J195,0)</f>
        <v>0</v>
      </c>
      <c r="BG195" s="233">
        <f>IF(N195="zákl. přenesená",J195,0)</f>
        <v>0</v>
      </c>
      <c r="BH195" s="233">
        <f>IF(N195="sníž. přenesená",J195,0)</f>
        <v>0</v>
      </c>
      <c r="BI195" s="233">
        <f>IF(N195="nulová",J195,0)</f>
        <v>0</v>
      </c>
      <c r="BJ195" s="19" t="s">
        <v>80</v>
      </c>
      <c r="BK195" s="233">
        <f>ROUND(I195*H195,2)</f>
        <v>0</v>
      </c>
      <c r="BL195" s="19" t="s">
        <v>199</v>
      </c>
      <c r="BM195" s="232" t="s">
        <v>1105</v>
      </c>
    </row>
    <row r="196" spans="1:51" s="14" customFormat="1" ht="12">
      <c r="A196" s="14"/>
      <c r="B196" s="245"/>
      <c r="C196" s="246"/>
      <c r="D196" s="236" t="s">
        <v>145</v>
      </c>
      <c r="E196" s="247" t="s">
        <v>19</v>
      </c>
      <c r="F196" s="248" t="s">
        <v>882</v>
      </c>
      <c r="G196" s="246"/>
      <c r="H196" s="249">
        <v>3.2</v>
      </c>
      <c r="I196" s="250"/>
      <c r="J196" s="246"/>
      <c r="K196" s="246"/>
      <c r="L196" s="251"/>
      <c r="M196" s="252"/>
      <c r="N196" s="253"/>
      <c r="O196" s="253"/>
      <c r="P196" s="253"/>
      <c r="Q196" s="253"/>
      <c r="R196" s="253"/>
      <c r="S196" s="253"/>
      <c r="T196" s="254"/>
      <c r="U196" s="14"/>
      <c r="V196" s="14"/>
      <c r="W196" s="14"/>
      <c r="X196" s="14"/>
      <c r="Y196" s="14"/>
      <c r="Z196" s="14"/>
      <c r="AA196" s="14"/>
      <c r="AB196" s="14"/>
      <c r="AC196" s="14"/>
      <c r="AD196" s="14"/>
      <c r="AE196" s="14"/>
      <c r="AT196" s="255" t="s">
        <v>145</v>
      </c>
      <c r="AU196" s="255" t="s">
        <v>82</v>
      </c>
      <c r="AV196" s="14" t="s">
        <v>82</v>
      </c>
      <c r="AW196" s="14" t="s">
        <v>33</v>
      </c>
      <c r="AX196" s="14" t="s">
        <v>80</v>
      </c>
      <c r="AY196" s="255" t="s">
        <v>135</v>
      </c>
    </row>
    <row r="197" spans="1:65" s="2" customFormat="1" ht="16.5" customHeight="1">
      <c r="A197" s="40"/>
      <c r="B197" s="41"/>
      <c r="C197" s="221" t="s">
        <v>206</v>
      </c>
      <c r="D197" s="221" t="s">
        <v>138</v>
      </c>
      <c r="E197" s="222" t="s">
        <v>1106</v>
      </c>
      <c r="F197" s="223" t="s">
        <v>1107</v>
      </c>
      <c r="G197" s="224" t="s">
        <v>220</v>
      </c>
      <c r="H197" s="225">
        <v>134.6</v>
      </c>
      <c r="I197" s="226"/>
      <c r="J197" s="227">
        <f>ROUND(I197*H197,2)</f>
        <v>0</v>
      </c>
      <c r="K197" s="223" t="s">
        <v>142</v>
      </c>
      <c r="L197" s="46"/>
      <c r="M197" s="228" t="s">
        <v>19</v>
      </c>
      <c r="N197" s="229" t="s">
        <v>43</v>
      </c>
      <c r="O197" s="86"/>
      <c r="P197" s="230">
        <f>O197*H197</f>
        <v>0</v>
      </c>
      <c r="Q197" s="230">
        <v>2E-05</v>
      </c>
      <c r="R197" s="230">
        <f>Q197*H197</f>
        <v>0.002692</v>
      </c>
      <c r="S197" s="230">
        <v>0</v>
      </c>
      <c r="T197" s="231">
        <f>S197*H197</f>
        <v>0</v>
      </c>
      <c r="U197" s="40"/>
      <c r="V197" s="40"/>
      <c r="W197" s="40"/>
      <c r="X197" s="40"/>
      <c r="Y197" s="40"/>
      <c r="Z197" s="40"/>
      <c r="AA197" s="40"/>
      <c r="AB197" s="40"/>
      <c r="AC197" s="40"/>
      <c r="AD197" s="40"/>
      <c r="AE197" s="40"/>
      <c r="AR197" s="232" t="s">
        <v>199</v>
      </c>
      <c r="AT197" s="232" t="s">
        <v>138</v>
      </c>
      <c r="AU197" s="232" t="s">
        <v>82</v>
      </c>
      <c r="AY197" s="19" t="s">
        <v>135</v>
      </c>
      <c r="BE197" s="233">
        <f>IF(N197="základní",J197,0)</f>
        <v>0</v>
      </c>
      <c r="BF197" s="233">
        <f>IF(N197="snížená",J197,0)</f>
        <v>0</v>
      </c>
      <c r="BG197" s="233">
        <f>IF(N197="zákl. přenesená",J197,0)</f>
        <v>0</v>
      </c>
      <c r="BH197" s="233">
        <f>IF(N197="sníž. přenesená",J197,0)</f>
        <v>0</v>
      </c>
      <c r="BI197" s="233">
        <f>IF(N197="nulová",J197,0)</f>
        <v>0</v>
      </c>
      <c r="BJ197" s="19" t="s">
        <v>80</v>
      </c>
      <c r="BK197" s="233">
        <f>ROUND(I197*H197,2)</f>
        <v>0</v>
      </c>
      <c r="BL197" s="19" t="s">
        <v>199</v>
      </c>
      <c r="BM197" s="232" t="s">
        <v>1108</v>
      </c>
    </row>
    <row r="198" spans="1:51" s="13" customFormat="1" ht="12">
      <c r="A198" s="13"/>
      <c r="B198" s="234"/>
      <c r="C198" s="235"/>
      <c r="D198" s="236" t="s">
        <v>145</v>
      </c>
      <c r="E198" s="237" t="s">
        <v>19</v>
      </c>
      <c r="F198" s="238" t="s">
        <v>146</v>
      </c>
      <c r="G198" s="235"/>
      <c r="H198" s="237" t="s">
        <v>19</v>
      </c>
      <c r="I198" s="239"/>
      <c r="J198" s="235"/>
      <c r="K198" s="235"/>
      <c r="L198" s="240"/>
      <c r="M198" s="241"/>
      <c r="N198" s="242"/>
      <c r="O198" s="242"/>
      <c r="P198" s="242"/>
      <c r="Q198" s="242"/>
      <c r="R198" s="242"/>
      <c r="S198" s="242"/>
      <c r="T198" s="243"/>
      <c r="U198" s="13"/>
      <c r="V198" s="13"/>
      <c r="W198" s="13"/>
      <c r="X198" s="13"/>
      <c r="Y198" s="13"/>
      <c r="Z198" s="13"/>
      <c r="AA198" s="13"/>
      <c r="AB198" s="13"/>
      <c r="AC198" s="13"/>
      <c r="AD198" s="13"/>
      <c r="AE198" s="13"/>
      <c r="AT198" s="244" t="s">
        <v>145</v>
      </c>
      <c r="AU198" s="244" t="s">
        <v>82</v>
      </c>
      <c r="AV198" s="13" t="s">
        <v>80</v>
      </c>
      <c r="AW198" s="13" t="s">
        <v>33</v>
      </c>
      <c r="AX198" s="13" t="s">
        <v>72</v>
      </c>
      <c r="AY198" s="244" t="s">
        <v>135</v>
      </c>
    </row>
    <row r="199" spans="1:51" s="14" customFormat="1" ht="12">
      <c r="A199" s="14"/>
      <c r="B199" s="245"/>
      <c r="C199" s="246"/>
      <c r="D199" s="236" t="s">
        <v>145</v>
      </c>
      <c r="E199" s="247" t="s">
        <v>19</v>
      </c>
      <c r="F199" s="248" t="s">
        <v>1109</v>
      </c>
      <c r="G199" s="246"/>
      <c r="H199" s="249">
        <v>134.6</v>
      </c>
      <c r="I199" s="250"/>
      <c r="J199" s="246"/>
      <c r="K199" s="246"/>
      <c r="L199" s="251"/>
      <c r="M199" s="252"/>
      <c r="N199" s="253"/>
      <c r="O199" s="253"/>
      <c r="P199" s="253"/>
      <c r="Q199" s="253"/>
      <c r="R199" s="253"/>
      <c r="S199" s="253"/>
      <c r="T199" s="254"/>
      <c r="U199" s="14"/>
      <c r="V199" s="14"/>
      <c r="W199" s="14"/>
      <c r="X199" s="14"/>
      <c r="Y199" s="14"/>
      <c r="Z199" s="14"/>
      <c r="AA199" s="14"/>
      <c r="AB199" s="14"/>
      <c r="AC199" s="14"/>
      <c r="AD199" s="14"/>
      <c r="AE199" s="14"/>
      <c r="AT199" s="255" t="s">
        <v>145</v>
      </c>
      <c r="AU199" s="255" t="s">
        <v>82</v>
      </c>
      <c r="AV199" s="14" t="s">
        <v>82</v>
      </c>
      <c r="AW199" s="14" t="s">
        <v>33</v>
      </c>
      <c r="AX199" s="14" t="s">
        <v>72</v>
      </c>
      <c r="AY199" s="255" t="s">
        <v>135</v>
      </c>
    </row>
    <row r="200" spans="1:51" s="15" customFormat="1" ht="12">
      <c r="A200" s="15"/>
      <c r="B200" s="256"/>
      <c r="C200" s="257"/>
      <c r="D200" s="236" t="s">
        <v>145</v>
      </c>
      <c r="E200" s="258" t="s">
        <v>1009</v>
      </c>
      <c r="F200" s="259" t="s">
        <v>147</v>
      </c>
      <c r="G200" s="257"/>
      <c r="H200" s="260">
        <v>134.6</v>
      </c>
      <c r="I200" s="261"/>
      <c r="J200" s="257"/>
      <c r="K200" s="257"/>
      <c r="L200" s="262"/>
      <c r="M200" s="263"/>
      <c r="N200" s="264"/>
      <c r="O200" s="264"/>
      <c r="P200" s="264"/>
      <c r="Q200" s="264"/>
      <c r="R200" s="264"/>
      <c r="S200" s="264"/>
      <c r="T200" s="265"/>
      <c r="U200" s="15"/>
      <c r="V200" s="15"/>
      <c r="W200" s="15"/>
      <c r="X200" s="15"/>
      <c r="Y200" s="15"/>
      <c r="Z200" s="15"/>
      <c r="AA200" s="15"/>
      <c r="AB200" s="15"/>
      <c r="AC200" s="15"/>
      <c r="AD200" s="15"/>
      <c r="AE200" s="15"/>
      <c r="AT200" s="266" t="s">
        <v>145</v>
      </c>
      <c r="AU200" s="266" t="s">
        <v>82</v>
      </c>
      <c r="AV200" s="15" t="s">
        <v>143</v>
      </c>
      <c r="AW200" s="15" t="s">
        <v>33</v>
      </c>
      <c r="AX200" s="15" t="s">
        <v>80</v>
      </c>
      <c r="AY200" s="266" t="s">
        <v>135</v>
      </c>
    </row>
    <row r="201" spans="1:65" s="2" customFormat="1" ht="16.5" customHeight="1">
      <c r="A201" s="40"/>
      <c r="B201" s="41"/>
      <c r="C201" s="221" t="s">
        <v>311</v>
      </c>
      <c r="D201" s="221" t="s">
        <v>138</v>
      </c>
      <c r="E201" s="222" t="s">
        <v>884</v>
      </c>
      <c r="F201" s="223" t="s">
        <v>885</v>
      </c>
      <c r="G201" s="224" t="s">
        <v>220</v>
      </c>
      <c r="H201" s="225">
        <v>21.4</v>
      </c>
      <c r="I201" s="226"/>
      <c r="J201" s="227">
        <f>ROUND(I201*H201,2)</f>
        <v>0</v>
      </c>
      <c r="K201" s="223" t="s">
        <v>142</v>
      </c>
      <c r="L201" s="46"/>
      <c r="M201" s="228" t="s">
        <v>19</v>
      </c>
      <c r="N201" s="229" t="s">
        <v>43</v>
      </c>
      <c r="O201" s="86"/>
      <c r="P201" s="230">
        <f>O201*H201</f>
        <v>0</v>
      </c>
      <c r="Q201" s="230">
        <v>4E-05</v>
      </c>
      <c r="R201" s="230">
        <f>Q201*H201</f>
        <v>0.000856</v>
      </c>
      <c r="S201" s="230">
        <v>0</v>
      </c>
      <c r="T201" s="231">
        <f>S201*H201</f>
        <v>0</v>
      </c>
      <c r="U201" s="40"/>
      <c r="V201" s="40"/>
      <c r="W201" s="40"/>
      <c r="X201" s="40"/>
      <c r="Y201" s="40"/>
      <c r="Z201" s="40"/>
      <c r="AA201" s="40"/>
      <c r="AB201" s="40"/>
      <c r="AC201" s="40"/>
      <c r="AD201" s="40"/>
      <c r="AE201" s="40"/>
      <c r="AR201" s="232" t="s">
        <v>199</v>
      </c>
      <c r="AT201" s="232" t="s">
        <v>138</v>
      </c>
      <c r="AU201" s="232" t="s">
        <v>82</v>
      </c>
      <c r="AY201" s="19" t="s">
        <v>135</v>
      </c>
      <c r="BE201" s="233">
        <f>IF(N201="základní",J201,0)</f>
        <v>0</v>
      </c>
      <c r="BF201" s="233">
        <f>IF(N201="snížená",J201,0)</f>
        <v>0</v>
      </c>
      <c r="BG201" s="233">
        <f>IF(N201="zákl. přenesená",J201,0)</f>
        <v>0</v>
      </c>
      <c r="BH201" s="233">
        <f>IF(N201="sníž. přenesená",J201,0)</f>
        <v>0</v>
      </c>
      <c r="BI201" s="233">
        <f>IF(N201="nulová",J201,0)</f>
        <v>0</v>
      </c>
      <c r="BJ201" s="19" t="s">
        <v>80</v>
      </c>
      <c r="BK201" s="233">
        <f>ROUND(I201*H201,2)</f>
        <v>0</v>
      </c>
      <c r="BL201" s="19" t="s">
        <v>199</v>
      </c>
      <c r="BM201" s="232" t="s">
        <v>1110</v>
      </c>
    </row>
    <row r="202" spans="1:51" s="13" customFormat="1" ht="12">
      <c r="A202" s="13"/>
      <c r="B202" s="234"/>
      <c r="C202" s="235"/>
      <c r="D202" s="236" t="s">
        <v>145</v>
      </c>
      <c r="E202" s="237" t="s">
        <v>19</v>
      </c>
      <c r="F202" s="238" t="s">
        <v>146</v>
      </c>
      <c r="G202" s="235"/>
      <c r="H202" s="237" t="s">
        <v>19</v>
      </c>
      <c r="I202" s="239"/>
      <c r="J202" s="235"/>
      <c r="K202" s="235"/>
      <c r="L202" s="240"/>
      <c r="M202" s="241"/>
      <c r="N202" s="242"/>
      <c r="O202" s="242"/>
      <c r="P202" s="242"/>
      <c r="Q202" s="242"/>
      <c r="R202" s="242"/>
      <c r="S202" s="242"/>
      <c r="T202" s="243"/>
      <c r="U202" s="13"/>
      <c r="V202" s="13"/>
      <c r="W202" s="13"/>
      <c r="X202" s="13"/>
      <c r="Y202" s="13"/>
      <c r="Z202" s="13"/>
      <c r="AA202" s="13"/>
      <c r="AB202" s="13"/>
      <c r="AC202" s="13"/>
      <c r="AD202" s="13"/>
      <c r="AE202" s="13"/>
      <c r="AT202" s="244" t="s">
        <v>145</v>
      </c>
      <c r="AU202" s="244" t="s">
        <v>82</v>
      </c>
      <c r="AV202" s="13" t="s">
        <v>80</v>
      </c>
      <c r="AW202" s="13" t="s">
        <v>33</v>
      </c>
      <c r="AX202" s="13" t="s">
        <v>72</v>
      </c>
      <c r="AY202" s="244" t="s">
        <v>135</v>
      </c>
    </row>
    <row r="203" spans="1:51" s="14" customFormat="1" ht="12">
      <c r="A203" s="14"/>
      <c r="B203" s="245"/>
      <c r="C203" s="246"/>
      <c r="D203" s="236" t="s">
        <v>145</v>
      </c>
      <c r="E203" s="247" t="s">
        <v>19</v>
      </c>
      <c r="F203" s="248" t="s">
        <v>1111</v>
      </c>
      <c r="G203" s="246"/>
      <c r="H203" s="249">
        <v>21.4</v>
      </c>
      <c r="I203" s="250"/>
      <c r="J203" s="246"/>
      <c r="K203" s="246"/>
      <c r="L203" s="251"/>
      <c r="M203" s="252"/>
      <c r="N203" s="253"/>
      <c r="O203" s="253"/>
      <c r="P203" s="253"/>
      <c r="Q203" s="253"/>
      <c r="R203" s="253"/>
      <c r="S203" s="253"/>
      <c r="T203" s="254"/>
      <c r="U203" s="14"/>
      <c r="V203" s="14"/>
      <c r="W203" s="14"/>
      <c r="X203" s="14"/>
      <c r="Y203" s="14"/>
      <c r="Z203" s="14"/>
      <c r="AA203" s="14"/>
      <c r="AB203" s="14"/>
      <c r="AC203" s="14"/>
      <c r="AD203" s="14"/>
      <c r="AE203" s="14"/>
      <c r="AT203" s="255" t="s">
        <v>145</v>
      </c>
      <c r="AU203" s="255" t="s">
        <v>82</v>
      </c>
      <c r="AV203" s="14" t="s">
        <v>82</v>
      </c>
      <c r="AW203" s="14" t="s">
        <v>33</v>
      </c>
      <c r="AX203" s="14" t="s">
        <v>72</v>
      </c>
      <c r="AY203" s="255" t="s">
        <v>135</v>
      </c>
    </row>
    <row r="204" spans="1:51" s="15" customFormat="1" ht="12">
      <c r="A204" s="15"/>
      <c r="B204" s="256"/>
      <c r="C204" s="257"/>
      <c r="D204" s="236" t="s">
        <v>145</v>
      </c>
      <c r="E204" s="258" t="s">
        <v>1013</v>
      </c>
      <c r="F204" s="259" t="s">
        <v>147</v>
      </c>
      <c r="G204" s="257"/>
      <c r="H204" s="260">
        <v>21.4</v>
      </c>
      <c r="I204" s="261"/>
      <c r="J204" s="257"/>
      <c r="K204" s="257"/>
      <c r="L204" s="262"/>
      <c r="M204" s="263"/>
      <c r="N204" s="264"/>
      <c r="O204" s="264"/>
      <c r="P204" s="264"/>
      <c r="Q204" s="264"/>
      <c r="R204" s="264"/>
      <c r="S204" s="264"/>
      <c r="T204" s="265"/>
      <c r="U204" s="15"/>
      <c r="V204" s="15"/>
      <c r="W204" s="15"/>
      <c r="X204" s="15"/>
      <c r="Y204" s="15"/>
      <c r="Z204" s="15"/>
      <c r="AA204" s="15"/>
      <c r="AB204" s="15"/>
      <c r="AC204" s="15"/>
      <c r="AD204" s="15"/>
      <c r="AE204" s="15"/>
      <c r="AT204" s="266" t="s">
        <v>145</v>
      </c>
      <c r="AU204" s="266" t="s">
        <v>82</v>
      </c>
      <c r="AV204" s="15" t="s">
        <v>143</v>
      </c>
      <c r="AW204" s="15" t="s">
        <v>33</v>
      </c>
      <c r="AX204" s="15" t="s">
        <v>80</v>
      </c>
      <c r="AY204" s="266" t="s">
        <v>135</v>
      </c>
    </row>
    <row r="205" spans="1:65" s="2" customFormat="1" ht="16.5" customHeight="1">
      <c r="A205" s="40"/>
      <c r="B205" s="41"/>
      <c r="C205" s="221" t="s">
        <v>315</v>
      </c>
      <c r="D205" s="221" t="s">
        <v>138</v>
      </c>
      <c r="E205" s="222" t="s">
        <v>1112</v>
      </c>
      <c r="F205" s="223" t="s">
        <v>1113</v>
      </c>
      <c r="G205" s="224" t="s">
        <v>220</v>
      </c>
      <c r="H205" s="225">
        <v>134.6</v>
      </c>
      <c r="I205" s="226"/>
      <c r="J205" s="227">
        <f>ROUND(I205*H205,2)</f>
        <v>0</v>
      </c>
      <c r="K205" s="223" t="s">
        <v>142</v>
      </c>
      <c r="L205" s="46"/>
      <c r="M205" s="228" t="s">
        <v>19</v>
      </c>
      <c r="N205" s="229" t="s">
        <v>43</v>
      </c>
      <c r="O205" s="86"/>
      <c r="P205" s="230">
        <f>O205*H205</f>
        <v>0</v>
      </c>
      <c r="Q205" s="230">
        <v>2E-05</v>
      </c>
      <c r="R205" s="230">
        <f>Q205*H205</f>
        <v>0.002692</v>
      </c>
      <c r="S205" s="230">
        <v>0</v>
      </c>
      <c r="T205" s="231">
        <f>S205*H205</f>
        <v>0</v>
      </c>
      <c r="U205" s="40"/>
      <c r="V205" s="40"/>
      <c r="W205" s="40"/>
      <c r="X205" s="40"/>
      <c r="Y205" s="40"/>
      <c r="Z205" s="40"/>
      <c r="AA205" s="40"/>
      <c r="AB205" s="40"/>
      <c r="AC205" s="40"/>
      <c r="AD205" s="40"/>
      <c r="AE205" s="40"/>
      <c r="AR205" s="232" t="s">
        <v>199</v>
      </c>
      <c r="AT205" s="232" t="s">
        <v>138</v>
      </c>
      <c r="AU205" s="232" t="s">
        <v>82</v>
      </c>
      <c r="AY205" s="19" t="s">
        <v>135</v>
      </c>
      <c r="BE205" s="233">
        <f>IF(N205="základní",J205,0)</f>
        <v>0</v>
      </c>
      <c r="BF205" s="233">
        <f>IF(N205="snížená",J205,0)</f>
        <v>0</v>
      </c>
      <c r="BG205" s="233">
        <f>IF(N205="zákl. přenesená",J205,0)</f>
        <v>0</v>
      </c>
      <c r="BH205" s="233">
        <f>IF(N205="sníž. přenesená",J205,0)</f>
        <v>0</v>
      </c>
      <c r="BI205" s="233">
        <f>IF(N205="nulová",J205,0)</f>
        <v>0</v>
      </c>
      <c r="BJ205" s="19" t="s">
        <v>80</v>
      </c>
      <c r="BK205" s="233">
        <f>ROUND(I205*H205,2)</f>
        <v>0</v>
      </c>
      <c r="BL205" s="19" t="s">
        <v>199</v>
      </c>
      <c r="BM205" s="232" t="s">
        <v>1114</v>
      </c>
    </row>
    <row r="206" spans="1:51" s="14" customFormat="1" ht="12">
      <c r="A206" s="14"/>
      <c r="B206" s="245"/>
      <c r="C206" s="246"/>
      <c r="D206" s="236" t="s">
        <v>145</v>
      </c>
      <c r="E206" s="247" t="s">
        <v>19</v>
      </c>
      <c r="F206" s="248" t="s">
        <v>1115</v>
      </c>
      <c r="G206" s="246"/>
      <c r="H206" s="249">
        <v>134.6</v>
      </c>
      <c r="I206" s="250"/>
      <c r="J206" s="246"/>
      <c r="K206" s="246"/>
      <c r="L206" s="251"/>
      <c r="M206" s="252"/>
      <c r="N206" s="253"/>
      <c r="O206" s="253"/>
      <c r="P206" s="253"/>
      <c r="Q206" s="253"/>
      <c r="R206" s="253"/>
      <c r="S206" s="253"/>
      <c r="T206" s="254"/>
      <c r="U206" s="14"/>
      <c r="V206" s="14"/>
      <c r="W206" s="14"/>
      <c r="X206" s="14"/>
      <c r="Y206" s="14"/>
      <c r="Z206" s="14"/>
      <c r="AA206" s="14"/>
      <c r="AB206" s="14"/>
      <c r="AC206" s="14"/>
      <c r="AD206" s="14"/>
      <c r="AE206" s="14"/>
      <c r="AT206" s="255" t="s">
        <v>145</v>
      </c>
      <c r="AU206" s="255" t="s">
        <v>82</v>
      </c>
      <c r="AV206" s="14" t="s">
        <v>82</v>
      </c>
      <c r="AW206" s="14" t="s">
        <v>33</v>
      </c>
      <c r="AX206" s="14" t="s">
        <v>80</v>
      </c>
      <c r="AY206" s="255" t="s">
        <v>135</v>
      </c>
    </row>
    <row r="207" spans="1:65" s="2" customFormat="1" ht="21.75" customHeight="1">
      <c r="A207" s="40"/>
      <c r="B207" s="41"/>
      <c r="C207" s="221" t="s">
        <v>319</v>
      </c>
      <c r="D207" s="221" t="s">
        <v>138</v>
      </c>
      <c r="E207" s="222" t="s">
        <v>1116</v>
      </c>
      <c r="F207" s="223" t="s">
        <v>1117</v>
      </c>
      <c r="G207" s="224" t="s">
        <v>220</v>
      </c>
      <c r="H207" s="225">
        <v>21.4</v>
      </c>
      <c r="I207" s="226"/>
      <c r="J207" s="227">
        <f>ROUND(I207*H207,2)</f>
        <v>0</v>
      </c>
      <c r="K207" s="223" t="s">
        <v>142</v>
      </c>
      <c r="L207" s="46"/>
      <c r="M207" s="228" t="s">
        <v>19</v>
      </c>
      <c r="N207" s="229" t="s">
        <v>43</v>
      </c>
      <c r="O207" s="86"/>
      <c r="P207" s="230">
        <f>O207*H207</f>
        <v>0</v>
      </c>
      <c r="Q207" s="230">
        <v>4E-05</v>
      </c>
      <c r="R207" s="230">
        <f>Q207*H207</f>
        <v>0.000856</v>
      </c>
      <c r="S207" s="230">
        <v>0</v>
      </c>
      <c r="T207" s="231">
        <f>S207*H207</f>
        <v>0</v>
      </c>
      <c r="U207" s="40"/>
      <c r="V207" s="40"/>
      <c r="W207" s="40"/>
      <c r="X207" s="40"/>
      <c r="Y207" s="40"/>
      <c r="Z207" s="40"/>
      <c r="AA207" s="40"/>
      <c r="AB207" s="40"/>
      <c r="AC207" s="40"/>
      <c r="AD207" s="40"/>
      <c r="AE207" s="40"/>
      <c r="AR207" s="232" t="s">
        <v>199</v>
      </c>
      <c r="AT207" s="232" t="s">
        <v>138</v>
      </c>
      <c r="AU207" s="232" t="s">
        <v>82</v>
      </c>
      <c r="AY207" s="19" t="s">
        <v>135</v>
      </c>
      <c r="BE207" s="233">
        <f>IF(N207="základní",J207,0)</f>
        <v>0</v>
      </c>
      <c r="BF207" s="233">
        <f>IF(N207="snížená",J207,0)</f>
        <v>0</v>
      </c>
      <c r="BG207" s="233">
        <f>IF(N207="zákl. přenesená",J207,0)</f>
        <v>0</v>
      </c>
      <c r="BH207" s="233">
        <f>IF(N207="sníž. přenesená",J207,0)</f>
        <v>0</v>
      </c>
      <c r="BI207" s="233">
        <f>IF(N207="nulová",J207,0)</f>
        <v>0</v>
      </c>
      <c r="BJ207" s="19" t="s">
        <v>80</v>
      </c>
      <c r="BK207" s="233">
        <f>ROUND(I207*H207,2)</f>
        <v>0</v>
      </c>
      <c r="BL207" s="19" t="s">
        <v>199</v>
      </c>
      <c r="BM207" s="232" t="s">
        <v>1118</v>
      </c>
    </row>
    <row r="208" spans="1:51" s="14" customFormat="1" ht="12">
      <c r="A208" s="14"/>
      <c r="B208" s="245"/>
      <c r="C208" s="246"/>
      <c r="D208" s="236" t="s">
        <v>145</v>
      </c>
      <c r="E208" s="247" t="s">
        <v>19</v>
      </c>
      <c r="F208" s="248" t="s">
        <v>1119</v>
      </c>
      <c r="G208" s="246"/>
      <c r="H208" s="249">
        <v>21.4</v>
      </c>
      <c r="I208" s="250"/>
      <c r="J208" s="246"/>
      <c r="K208" s="246"/>
      <c r="L208" s="251"/>
      <c r="M208" s="252"/>
      <c r="N208" s="253"/>
      <c r="O208" s="253"/>
      <c r="P208" s="253"/>
      <c r="Q208" s="253"/>
      <c r="R208" s="253"/>
      <c r="S208" s="253"/>
      <c r="T208" s="254"/>
      <c r="U208" s="14"/>
      <c r="V208" s="14"/>
      <c r="W208" s="14"/>
      <c r="X208" s="14"/>
      <c r="Y208" s="14"/>
      <c r="Z208" s="14"/>
      <c r="AA208" s="14"/>
      <c r="AB208" s="14"/>
      <c r="AC208" s="14"/>
      <c r="AD208" s="14"/>
      <c r="AE208" s="14"/>
      <c r="AT208" s="255" t="s">
        <v>145</v>
      </c>
      <c r="AU208" s="255" t="s">
        <v>82</v>
      </c>
      <c r="AV208" s="14" t="s">
        <v>82</v>
      </c>
      <c r="AW208" s="14" t="s">
        <v>33</v>
      </c>
      <c r="AX208" s="14" t="s">
        <v>80</v>
      </c>
      <c r="AY208" s="255" t="s">
        <v>135</v>
      </c>
    </row>
    <row r="209" spans="1:63" s="12" customFormat="1" ht="25.9" customHeight="1">
      <c r="A209" s="12"/>
      <c r="B209" s="205"/>
      <c r="C209" s="206"/>
      <c r="D209" s="207" t="s">
        <v>71</v>
      </c>
      <c r="E209" s="208" t="s">
        <v>899</v>
      </c>
      <c r="F209" s="208" t="s">
        <v>900</v>
      </c>
      <c r="G209" s="206"/>
      <c r="H209" s="206"/>
      <c r="I209" s="209"/>
      <c r="J209" s="210">
        <f>BK209</f>
        <v>0</v>
      </c>
      <c r="K209" s="206"/>
      <c r="L209" s="211"/>
      <c r="M209" s="212"/>
      <c r="N209" s="213"/>
      <c r="O209" s="213"/>
      <c r="P209" s="214">
        <f>SUM(P210:P217)</f>
        <v>0</v>
      </c>
      <c r="Q209" s="213"/>
      <c r="R209" s="214">
        <f>SUM(R210:R217)</f>
        <v>0</v>
      </c>
      <c r="S209" s="213"/>
      <c r="T209" s="215">
        <f>SUM(T210:T217)</f>
        <v>0</v>
      </c>
      <c r="U209" s="12"/>
      <c r="V209" s="12"/>
      <c r="W209" s="12"/>
      <c r="X209" s="12"/>
      <c r="Y209" s="12"/>
      <c r="Z209" s="12"/>
      <c r="AA209" s="12"/>
      <c r="AB209" s="12"/>
      <c r="AC209" s="12"/>
      <c r="AD209" s="12"/>
      <c r="AE209" s="12"/>
      <c r="AR209" s="216" t="s">
        <v>143</v>
      </c>
      <c r="AT209" s="217" t="s">
        <v>71</v>
      </c>
      <c r="AU209" s="217" t="s">
        <v>72</v>
      </c>
      <c r="AY209" s="216" t="s">
        <v>135</v>
      </c>
      <c r="BK209" s="218">
        <f>SUM(BK210:BK217)</f>
        <v>0</v>
      </c>
    </row>
    <row r="210" spans="1:65" s="2" customFormat="1" ht="16.5" customHeight="1">
      <c r="A210" s="40"/>
      <c r="B210" s="41"/>
      <c r="C210" s="221" t="s">
        <v>323</v>
      </c>
      <c r="D210" s="221" t="s">
        <v>138</v>
      </c>
      <c r="E210" s="222" t="s">
        <v>1120</v>
      </c>
      <c r="F210" s="223" t="s">
        <v>1121</v>
      </c>
      <c r="G210" s="224" t="s">
        <v>904</v>
      </c>
      <c r="H210" s="225">
        <v>8</v>
      </c>
      <c r="I210" s="226"/>
      <c r="J210" s="227">
        <f>ROUND(I210*H210,2)</f>
        <v>0</v>
      </c>
      <c r="K210" s="223" t="s">
        <v>142</v>
      </c>
      <c r="L210" s="46"/>
      <c r="M210" s="228" t="s">
        <v>19</v>
      </c>
      <c r="N210" s="229" t="s">
        <v>43</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451</v>
      </c>
      <c r="AT210" s="232" t="s">
        <v>138</v>
      </c>
      <c r="AU210" s="232" t="s">
        <v>80</v>
      </c>
      <c r="AY210" s="19" t="s">
        <v>135</v>
      </c>
      <c r="BE210" s="233">
        <f>IF(N210="základní",J210,0)</f>
        <v>0</v>
      </c>
      <c r="BF210" s="233">
        <f>IF(N210="snížená",J210,0)</f>
        <v>0</v>
      </c>
      <c r="BG210" s="233">
        <f>IF(N210="zákl. přenesená",J210,0)</f>
        <v>0</v>
      </c>
      <c r="BH210" s="233">
        <f>IF(N210="sníž. přenesená",J210,0)</f>
        <v>0</v>
      </c>
      <c r="BI210" s="233">
        <f>IF(N210="nulová",J210,0)</f>
        <v>0</v>
      </c>
      <c r="BJ210" s="19" t="s">
        <v>80</v>
      </c>
      <c r="BK210" s="233">
        <f>ROUND(I210*H210,2)</f>
        <v>0</v>
      </c>
      <c r="BL210" s="19" t="s">
        <v>451</v>
      </c>
      <c r="BM210" s="232" t="s">
        <v>1122</v>
      </c>
    </row>
    <row r="211" spans="1:51" s="13" customFormat="1" ht="12">
      <c r="A211" s="13"/>
      <c r="B211" s="234"/>
      <c r="C211" s="235"/>
      <c r="D211" s="236" t="s">
        <v>145</v>
      </c>
      <c r="E211" s="237" t="s">
        <v>19</v>
      </c>
      <c r="F211" s="238" t="s">
        <v>1123</v>
      </c>
      <c r="G211" s="235"/>
      <c r="H211" s="237" t="s">
        <v>19</v>
      </c>
      <c r="I211" s="239"/>
      <c r="J211" s="235"/>
      <c r="K211" s="235"/>
      <c r="L211" s="240"/>
      <c r="M211" s="241"/>
      <c r="N211" s="242"/>
      <c r="O211" s="242"/>
      <c r="P211" s="242"/>
      <c r="Q211" s="242"/>
      <c r="R211" s="242"/>
      <c r="S211" s="242"/>
      <c r="T211" s="243"/>
      <c r="U211" s="13"/>
      <c r="V211" s="13"/>
      <c r="W211" s="13"/>
      <c r="X211" s="13"/>
      <c r="Y211" s="13"/>
      <c r="Z211" s="13"/>
      <c r="AA211" s="13"/>
      <c r="AB211" s="13"/>
      <c r="AC211" s="13"/>
      <c r="AD211" s="13"/>
      <c r="AE211" s="13"/>
      <c r="AT211" s="244" t="s">
        <v>145</v>
      </c>
      <c r="AU211" s="244" t="s">
        <v>80</v>
      </c>
      <c r="AV211" s="13" t="s">
        <v>80</v>
      </c>
      <c r="AW211" s="13" t="s">
        <v>33</v>
      </c>
      <c r="AX211" s="13" t="s">
        <v>72</v>
      </c>
      <c r="AY211" s="244" t="s">
        <v>135</v>
      </c>
    </row>
    <row r="212" spans="1:51" s="14" customFormat="1" ht="12">
      <c r="A212" s="14"/>
      <c r="B212" s="245"/>
      <c r="C212" s="246"/>
      <c r="D212" s="236" t="s">
        <v>145</v>
      </c>
      <c r="E212" s="247" t="s">
        <v>19</v>
      </c>
      <c r="F212" s="248" t="s">
        <v>188</v>
      </c>
      <c r="G212" s="246"/>
      <c r="H212" s="249">
        <v>8</v>
      </c>
      <c r="I212" s="250"/>
      <c r="J212" s="246"/>
      <c r="K212" s="246"/>
      <c r="L212" s="251"/>
      <c r="M212" s="252"/>
      <c r="N212" s="253"/>
      <c r="O212" s="253"/>
      <c r="P212" s="253"/>
      <c r="Q212" s="253"/>
      <c r="R212" s="253"/>
      <c r="S212" s="253"/>
      <c r="T212" s="254"/>
      <c r="U212" s="14"/>
      <c r="V212" s="14"/>
      <c r="W212" s="14"/>
      <c r="X212" s="14"/>
      <c r="Y212" s="14"/>
      <c r="Z212" s="14"/>
      <c r="AA212" s="14"/>
      <c r="AB212" s="14"/>
      <c r="AC212" s="14"/>
      <c r="AD212" s="14"/>
      <c r="AE212" s="14"/>
      <c r="AT212" s="255" t="s">
        <v>145</v>
      </c>
      <c r="AU212" s="255" t="s">
        <v>80</v>
      </c>
      <c r="AV212" s="14" t="s">
        <v>82</v>
      </c>
      <c r="AW212" s="14" t="s">
        <v>33</v>
      </c>
      <c r="AX212" s="14" t="s">
        <v>72</v>
      </c>
      <c r="AY212" s="255" t="s">
        <v>135</v>
      </c>
    </row>
    <row r="213" spans="1:51" s="15" customFormat="1" ht="12">
      <c r="A213" s="15"/>
      <c r="B213" s="256"/>
      <c r="C213" s="257"/>
      <c r="D213" s="236" t="s">
        <v>145</v>
      </c>
      <c r="E213" s="258" t="s">
        <v>19</v>
      </c>
      <c r="F213" s="259" t="s">
        <v>147</v>
      </c>
      <c r="G213" s="257"/>
      <c r="H213" s="260">
        <v>8</v>
      </c>
      <c r="I213" s="261"/>
      <c r="J213" s="257"/>
      <c r="K213" s="257"/>
      <c r="L213" s="262"/>
      <c r="M213" s="263"/>
      <c r="N213" s="264"/>
      <c r="O213" s="264"/>
      <c r="P213" s="264"/>
      <c r="Q213" s="264"/>
      <c r="R213" s="264"/>
      <c r="S213" s="264"/>
      <c r="T213" s="265"/>
      <c r="U213" s="15"/>
      <c r="V213" s="15"/>
      <c r="W213" s="15"/>
      <c r="X213" s="15"/>
      <c r="Y213" s="15"/>
      <c r="Z213" s="15"/>
      <c r="AA213" s="15"/>
      <c r="AB213" s="15"/>
      <c r="AC213" s="15"/>
      <c r="AD213" s="15"/>
      <c r="AE213" s="15"/>
      <c r="AT213" s="266" t="s">
        <v>145</v>
      </c>
      <c r="AU213" s="266" t="s">
        <v>80</v>
      </c>
      <c r="AV213" s="15" t="s">
        <v>143</v>
      </c>
      <c r="AW213" s="15" t="s">
        <v>33</v>
      </c>
      <c r="AX213" s="15" t="s">
        <v>80</v>
      </c>
      <c r="AY213" s="266" t="s">
        <v>135</v>
      </c>
    </row>
    <row r="214" spans="1:65" s="2" customFormat="1" ht="16.5" customHeight="1">
      <c r="A214" s="40"/>
      <c r="B214" s="41"/>
      <c r="C214" s="221" t="s">
        <v>327</v>
      </c>
      <c r="D214" s="221" t="s">
        <v>138</v>
      </c>
      <c r="E214" s="222" t="s">
        <v>918</v>
      </c>
      <c r="F214" s="223" t="s">
        <v>919</v>
      </c>
      <c r="G214" s="224" t="s">
        <v>904</v>
      </c>
      <c r="H214" s="225">
        <v>16</v>
      </c>
      <c r="I214" s="226"/>
      <c r="J214" s="227">
        <f>ROUND(I214*H214,2)</f>
        <v>0</v>
      </c>
      <c r="K214" s="223" t="s">
        <v>1073</v>
      </c>
      <c r="L214" s="46"/>
      <c r="M214" s="228" t="s">
        <v>19</v>
      </c>
      <c r="N214" s="229" t="s">
        <v>43</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451</v>
      </c>
      <c r="AT214" s="232" t="s">
        <v>138</v>
      </c>
      <c r="AU214" s="232" t="s">
        <v>80</v>
      </c>
      <c r="AY214" s="19" t="s">
        <v>135</v>
      </c>
      <c r="BE214" s="233">
        <f>IF(N214="základní",J214,0)</f>
        <v>0</v>
      </c>
      <c r="BF214" s="233">
        <f>IF(N214="snížená",J214,0)</f>
        <v>0</v>
      </c>
      <c r="BG214" s="233">
        <f>IF(N214="zákl. přenesená",J214,0)</f>
        <v>0</v>
      </c>
      <c r="BH214" s="233">
        <f>IF(N214="sníž. přenesená",J214,0)</f>
        <v>0</v>
      </c>
      <c r="BI214" s="233">
        <f>IF(N214="nulová",J214,0)</f>
        <v>0</v>
      </c>
      <c r="BJ214" s="19" t="s">
        <v>80</v>
      </c>
      <c r="BK214" s="233">
        <f>ROUND(I214*H214,2)</f>
        <v>0</v>
      </c>
      <c r="BL214" s="19" t="s">
        <v>451</v>
      </c>
      <c r="BM214" s="232" t="s">
        <v>1124</v>
      </c>
    </row>
    <row r="215" spans="1:51" s="13" customFormat="1" ht="12">
      <c r="A215" s="13"/>
      <c r="B215" s="234"/>
      <c r="C215" s="235"/>
      <c r="D215" s="236" t="s">
        <v>145</v>
      </c>
      <c r="E215" s="237" t="s">
        <v>19</v>
      </c>
      <c r="F215" s="238" t="s">
        <v>1125</v>
      </c>
      <c r="G215" s="235"/>
      <c r="H215" s="237" t="s">
        <v>19</v>
      </c>
      <c r="I215" s="239"/>
      <c r="J215" s="235"/>
      <c r="K215" s="235"/>
      <c r="L215" s="240"/>
      <c r="M215" s="241"/>
      <c r="N215" s="242"/>
      <c r="O215" s="242"/>
      <c r="P215" s="242"/>
      <c r="Q215" s="242"/>
      <c r="R215" s="242"/>
      <c r="S215" s="242"/>
      <c r="T215" s="243"/>
      <c r="U215" s="13"/>
      <c r="V215" s="13"/>
      <c r="W215" s="13"/>
      <c r="X215" s="13"/>
      <c r="Y215" s="13"/>
      <c r="Z215" s="13"/>
      <c r="AA215" s="13"/>
      <c r="AB215" s="13"/>
      <c r="AC215" s="13"/>
      <c r="AD215" s="13"/>
      <c r="AE215" s="13"/>
      <c r="AT215" s="244" t="s">
        <v>145</v>
      </c>
      <c r="AU215" s="244" t="s">
        <v>80</v>
      </c>
      <c r="AV215" s="13" t="s">
        <v>80</v>
      </c>
      <c r="AW215" s="13" t="s">
        <v>33</v>
      </c>
      <c r="AX215" s="13" t="s">
        <v>72</v>
      </c>
      <c r="AY215" s="244" t="s">
        <v>135</v>
      </c>
    </row>
    <row r="216" spans="1:51" s="14" customFormat="1" ht="12">
      <c r="A216" s="14"/>
      <c r="B216" s="245"/>
      <c r="C216" s="246"/>
      <c r="D216" s="236" t="s">
        <v>145</v>
      </c>
      <c r="E216" s="247" t="s">
        <v>19</v>
      </c>
      <c r="F216" s="248" t="s">
        <v>199</v>
      </c>
      <c r="G216" s="246"/>
      <c r="H216" s="249">
        <v>16</v>
      </c>
      <c r="I216" s="250"/>
      <c r="J216" s="246"/>
      <c r="K216" s="246"/>
      <c r="L216" s="251"/>
      <c r="M216" s="252"/>
      <c r="N216" s="253"/>
      <c r="O216" s="253"/>
      <c r="P216" s="253"/>
      <c r="Q216" s="253"/>
      <c r="R216" s="253"/>
      <c r="S216" s="253"/>
      <c r="T216" s="254"/>
      <c r="U216" s="14"/>
      <c r="V216" s="14"/>
      <c r="W216" s="14"/>
      <c r="X216" s="14"/>
      <c r="Y216" s="14"/>
      <c r="Z216" s="14"/>
      <c r="AA216" s="14"/>
      <c r="AB216" s="14"/>
      <c r="AC216" s="14"/>
      <c r="AD216" s="14"/>
      <c r="AE216" s="14"/>
      <c r="AT216" s="255" t="s">
        <v>145</v>
      </c>
      <c r="AU216" s="255" t="s">
        <v>80</v>
      </c>
      <c r="AV216" s="14" t="s">
        <v>82</v>
      </c>
      <c r="AW216" s="14" t="s">
        <v>33</v>
      </c>
      <c r="AX216" s="14" t="s">
        <v>72</v>
      </c>
      <c r="AY216" s="255" t="s">
        <v>135</v>
      </c>
    </row>
    <row r="217" spans="1:51" s="15" customFormat="1" ht="12">
      <c r="A217" s="15"/>
      <c r="B217" s="256"/>
      <c r="C217" s="257"/>
      <c r="D217" s="236" t="s">
        <v>145</v>
      </c>
      <c r="E217" s="258" t="s">
        <v>19</v>
      </c>
      <c r="F217" s="259" t="s">
        <v>147</v>
      </c>
      <c r="G217" s="257"/>
      <c r="H217" s="260">
        <v>16</v>
      </c>
      <c r="I217" s="261"/>
      <c r="J217" s="257"/>
      <c r="K217" s="257"/>
      <c r="L217" s="262"/>
      <c r="M217" s="263"/>
      <c r="N217" s="264"/>
      <c r="O217" s="264"/>
      <c r="P217" s="264"/>
      <c r="Q217" s="264"/>
      <c r="R217" s="264"/>
      <c r="S217" s="264"/>
      <c r="T217" s="265"/>
      <c r="U217" s="15"/>
      <c r="V217" s="15"/>
      <c r="W217" s="15"/>
      <c r="X217" s="15"/>
      <c r="Y217" s="15"/>
      <c r="Z217" s="15"/>
      <c r="AA217" s="15"/>
      <c r="AB217" s="15"/>
      <c r="AC217" s="15"/>
      <c r="AD217" s="15"/>
      <c r="AE217" s="15"/>
      <c r="AT217" s="266" t="s">
        <v>145</v>
      </c>
      <c r="AU217" s="266" t="s">
        <v>80</v>
      </c>
      <c r="AV217" s="15" t="s">
        <v>143</v>
      </c>
      <c r="AW217" s="15" t="s">
        <v>33</v>
      </c>
      <c r="AX217" s="15" t="s">
        <v>80</v>
      </c>
      <c r="AY217" s="266" t="s">
        <v>135</v>
      </c>
    </row>
    <row r="218" spans="1:63" s="12" customFormat="1" ht="25.9" customHeight="1">
      <c r="A218" s="12"/>
      <c r="B218" s="205"/>
      <c r="C218" s="206"/>
      <c r="D218" s="207" t="s">
        <v>71</v>
      </c>
      <c r="E218" s="208" t="s">
        <v>922</v>
      </c>
      <c r="F218" s="208" t="s">
        <v>923</v>
      </c>
      <c r="G218" s="206"/>
      <c r="H218" s="206"/>
      <c r="I218" s="209"/>
      <c r="J218" s="210">
        <f>BK218</f>
        <v>0</v>
      </c>
      <c r="K218" s="206"/>
      <c r="L218" s="211"/>
      <c r="M218" s="212"/>
      <c r="N218" s="213"/>
      <c r="O218" s="213"/>
      <c r="P218" s="214">
        <f>P219+SUM(P220:P227)</f>
        <v>0</v>
      </c>
      <c r="Q218" s="213"/>
      <c r="R218" s="214">
        <f>R219+SUM(R220:R227)</f>
        <v>0</v>
      </c>
      <c r="S218" s="213"/>
      <c r="T218" s="215">
        <f>T219+SUM(T220:T227)</f>
        <v>0</v>
      </c>
      <c r="U218" s="12"/>
      <c r="V218" s="12"/>
      <c r="W218" s="12"/>
      <c r="X218" s="12"/>
      <c r="Y218" s="12"/>
      <c r="Z218" s="12"/>
      <c r="AA218" s="12"/>
      <c r="AB218" s="12"/>
      <c r="AC218" s="12"/>
      <c r="AD218" s="12"/>
      <c r="AE218" s="12"/>
      <c r="AR218" s="216" t="s">
        <v>143</v>
      </c>
      <c r="AT218" s="217" t="s">
        <v>71</v>
      </c>
      <c r="AU218" s="217" t="s">
        <v>72</v>
      </c>
      <c r="AY218" s="216" t="s">
        <v>135</v>
      </c>
      <c r="BK218" s="218">
        <f>BK219+SUM(BK220:BK227)</f>
        <v>0</v>
      </c>
    </row>
    <row r="219" spans="1:65" s="2" customFormat="1" ht="16.5" customHeight="1">
      <c r="A219" s="40"/>
      <c r="B219" s="41"/>
      <c r="C219" s="221" t="s">
        <v>331</v>
      </c>
      <c r="D219" s="221" t="s">
        <v>138</v>
      </c>
      <c r="E219" s="222" t="s">
        <v>1126</v>
      </c>
      <c r="F219" s="223" t="s">
        <v>1127</v>
      </c>
      <c r="G219" s="224" t="s">
        <v>141</v>
      </c>
      <c r="H219" s="225">
        <v>1</v>
      </c>
      <c r="I219" s="226"/>
      <c r="J219" s="227">
        <f>ROUND(I219*H219,2)</f>
        <v>0</v>
      </c>
      <c r="K219" s="223" t="s">
        <v>270</v>
      </c>
      <c r="L219" s="46"/>
      <c r="M219" s="228" t="s">
        <v>19</v>
      </c>
      <c r="N219" s="229" t="s">
        <v>43</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927</v>
      </c>
      <c r="AT219" s="232" t="s">
        <v>138</v>
      </c>
      <c r="AU219" s="232" t="s">
        <v>80</v>
      </c>
      <c r="AY219" s="19" t="s">
        <v>135</v>
      </c>
      <c r="BE219" s="233">
        <f>IF(N219="základní",J219,0)</f>
        <v>0</v>
      </c>
      <c r="BF219" s="233">
        <f>IF(N219="snížená",J219,0)</f>
        <v>0</v>
      </c>
      <c r="BG219" s="233">
        <f>IF(N219="zákl. přenesená",J219,0)</f>
        <v>0</v>
      </c>
      <c r="BH219" s="233">
        <f>IF(N219="sníž. přenesená",J219,0)</f>
        <v>0</v>
      </c>
      <c r="BI219" s="233">
        <f>IF(N219="nulová",J219,0)</f>
        <v>0</v>
      </c>
      <c r="BJ219" s="19" t="s">
        <v>80</v>
      </c>
      <c r="BK219" s="233">
        <f>ROUND(I219*H219,2)</f>
        <v>0</v>
      </c>
      <c r="BL219" s="19" t="s">
        <v>927</v>
      </c>
      <c r="BM219" s="232" t="s">
        <v>1128</v>
      </c>
    </row>
    <row r="220" spans="1:65" s="2" customFormat="1" ht="16.5" customHeight="1">
      <c r="A220" s="40"/>
      <c r="B220" s="41"/>
      <c r="C220" s="221" t="s">
        <v>335</v>
      </c>
      <c r="D220" s="221" t="s">
        <v>138</v>
      </c>
      <c r="E220" s="222" t="s">
        <v>1129</v>
      </c>
      <c r="F220" s="223" t="s">
        <v>1130</v>
      </c>
      <c r="G220" s="224" t="s">
        <v>434</v>
      </c>
      <c r="H220" s="225">
        <v>1</v>
      </c>
      <c r="I220" s="226"/>
      <c r="J220" s="227">
        <f>ROUND(I220*H220,2)</f>
        <v>0</v>
      </c>
      <c r="K220" s="223" t="s">
        <v>270</v>
      </c>
      <c r="L220" s="46"/>
      <c r="M220" s="228" t="s">
        <v>19</v>
      </c>
      <c r="N220" s="229" t="s">
        <v>43</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927</v>
      </c>
      <c r="AT220" s="232" t="s">
        <v>138</v>
      </c>
      <c r="AU220" s="232" t="s">
        <v>80</v>
      </c>
      <c r="AY220" s="19" t="s">
        <v>135</v>
      </c>
      <c r="BE220" s="233">
        <f>IF(N220="základní",J220,0)</f>
        <v>0</v>
      </c>
      <c r="BF220" s="233">
        <f>IF(N220="snížená",J220,0)</f>
        <v>0</v>
      </c>
      <c r="BG220" s="233">
        <f>IF(N220="zákl. přenesená",J220,0)</f>
        <v>0</v>
      </c>
      <c r="BH220" s="233">
        <f>IF(N220="sníž. přenesená",J220,0)</f>
        <v>0</v>
      </c>
      <c r="BI220" s="233">
        <f>IF(N220="nulová",J220,0)</f>
        <v>0</v>
      </c>
      <c r="BJ220" s="19" t="s">
        <v>80</v>
      </c>
      <c r="BK220" s="233">
        <f>ROUND(I220*H220,2)</f>
        <v>0</v>
      </c>
      <c r="BL220" s="19" t="s">
        <v>927</v>
      </c>
      <c r="BM220" s="232" t="s">
        <v>1131</v>
      </c>
    </row>
    <row r="221" spans="1:65" s="2" customFormat="1" ht="16.5" customHeight="1">
      <c r="A221" s="40"/>
      <c r="B221" s="41"/>
      <c r="C221" s="221" t="s">
        <v>339</v>
      </c>
      <c r="D221" s="221" t="s">
        <v>138</v>
      </c>
      <c r="E221" s="222" t="s">
        <v>1132</v>
      </c>
      <c r="F221" s="223" t="s">
        <v>1133</v>
      </c>
      <c r="G221" s="224" t="s">
        <v>899</v>
      </c>
      <c r="H221" s="225">
        <v>8</v>
      </c>
      <c r="I221" s="226"/>
      <c r="J221" s="227">
        <f>ROUND(I221*H221,2)</f>
        <v>0</v>
      </c>
      <c r="K221" s="223" t="s">
        <v>270</v>
      </c>
      <c r="L221" s="46"/>
      <c r="M221" s="228" t="s">
        <v>19</v>
      </c>
      <c r="N221" s="229" t="s">
        <v>43</v>
      </c>
      <c r="O221" s="86"/>
      <c r="P221" s="230">
        <f>O221*H221</f>
        <v>0</v>
      </c>
      <c r="Q221" s="230">
        <v>0</v>
      </c>
      <c r="R221" s="230">
        <f>Q221*H221</f>
        <v>0</v>
      </c>
      <c r="S221" s="230">
        <v>0</v>
      </c>
      <c r="T221" s="231">
        <f>S221*H221</f>
        <v>0</v>
      </c>
      <c r="U221" s="40"/>
      <c r="V221" s="40"/>
      <c r="W221" s="40"/>
      <c r="X221" s="40"/>
      <c r="Y221" s="40"/>
      <c r="Z221" s="40"/>
      <c r="AA221" s="40"/>
      <c r="AB221" s="40"/>
      <c r="AC221" s="40"/>
      <c r="AD221" s="40"/>
      <c r="AE221" s="40"/>
      <c r="AR221" s="232" t="s">
        <v>927</v>
      </c>
      <c r="AT221" s="232" t="s">
        <v>138</v>
      </c>
      <c r="AU221" s="232" t="s">
        <v>80</v>
      </c>
      <c r="AY221" s="19" t="s">
        <v>135</v>
      </c>
      <c r="BE221" s="233">
        <f>IF(N221="základní",J221,0)</f>
        <v>0</v>
      </c>
      <c r="BF221" s="233">
        <f>IF(N221="snížená",J221,0)</f>
        <v>0</v>
      </c>
      <c r="BG221" s="233">
        <f>IF(N221="zákl. přenesená",J221,0)</f>
        <v>0</v>
      </c>
      <c r="BH221" s="233">
        <f>IF(N221="sníž. přenesená",J221,0)</f>
        <v>0</v>
      </c>
      <c r="BI221" s="233">
        <f>IF(N221="nulová",J221,0)</f>
        <v>0</v>
      </c>
      <c r="BJ221" s="19" t="s">
        <v>80</v>
      </c>
      <c r="BK221" s="233">
        <f>ROUND(I221*H221,2)</f>
        <v>0</v>
      </c>
      <c r="BL221" s="19" t="s">
        <v>927</v>
      </c>
      <c r="BM221" s="232" t="s">
        <v>1134</v>
      </c>
    </row>
    <row r="222" spans="1:65" s="2" customFormat="1" ht="21.75" customHeight="1">
      <c r="A222" s="40"/>
      <c r="B222" s="41"/>
      <c r="C222" s="221" t="s">
        <v>346</v>
      </c>
      <c r="D222" s="221" t="s">
        <v>138</v>
      </c>
      <c r="E222" s="222" t="s">
        <v>930</v>
      </c>
      <c r="F222" s="223" t="s">
        <v>1135</v>
      </c>
      <c r="G222" s="224" t="s">
        <v>1136</v>
      </c>
      <c r="H222" s="225">
        <v>12</v>
      </c>
      <c r="I222" s="226"/>
      <c r="J222" s="227">
        <f>ROUND(I222*H222,2)</f>
        <v>0</v>
      </c>
      <c r="K222" s="223" t="s">
        <v>270</v>
      </c>
      <c r="L222" s="46"/>
      <c r="M222" s="228" t="s">
        <v>19</v>
      </c>
      <c r="N222" s="229" t="s">
        <v>43</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927</v>
      </c>
      <c r="AT222" s="232" t="s">
        <v>138</v>
      </c>
      <c r="AU222" s="232" t="s">
        <v>80</v>
      </c>
      <c r="AY222" s="19" t="s">
        <v>135</v>
      </c>
      <c r="BE222" s="233">
        <f>IF(N222="základní",J222,0)</f>
        <v>0</v>
      </c>
      <c r="BF222" s="233">
        <f>IF(N222="snížená",J222,0)</f>
        <v>0</v>
      </c>
      <c r="BG222" s="233">
        <f>IF(N222="zákl. přenesená",J222,0)</f>
        <v>0</v>
      </c>
      <c r="BH222" s="233">
        <f>IF(N222="sníž. přenesená",J222,0)</f>
        <v>0</v>
      </c>
      <c r="BI222" s="233">
        <f>IF(N222="nulová",J222,0)</f>
        <v>0</v>
      </c>
      <c r="BJ222" s="19" t="s">
        <v>80</v>
      </c>
      <c r="BK222" s="233">
        <f>ROUND(I222*H222,2)</f>
        <v>0</v>
      </c>
      <c r="BL222" s="19" t="s">
        <v>927</v>
      </c>
      <c r="BM222" s="232" t="s">
        <v>1137</v>
      </c>
    </row>
    <row r="223" spans="1:65" s="2" customFormat="1" ht="16.5" customHeight="1">
      <c r="A223" s="40"/>
      <c r="B223" s="41"/>
      <c r="C223" s="221" t="s">
        <v>352</v>
      </c>
      <c r="D223" s="221" t="s">
        <v>138</v>
      </c>
      <c r="E223" s="222" t="s">
        <v>934</v>
      </c>
      <c r="F223" s="223" t="s">
        <v>1138</v>
      </c>
      <c r="G223" s="224" t="s">
        <v>1136</v>
      </c>
      <c r="H223" s="225">
        <v>6</v>
      </c>
      <c r="I223" s="226"/>
      <c r="J223" s="227">
        <f>ROUND(I223*H223,2)</f>
        <v>0</v>
      </c>
      <c r="K223" s="223" t="s">
        <v>270</v>
      </c>
      <c r="L223" s="46"/>
      <c r="M223" s="228" t="s">
        <v>19</v>
      </c>
      <c r="N223" s="229" t="s">
        <v>43</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927</v>
      </c>
      <c r="AT223" s="232" t="s">
        <v>138</v>
      </c>
      <c r="AU223" s="232" t="s">
        <v>80</v>
      </c>
      <c r="AY223" s="19" t="s">
        <v>135</v>
      </c>
      <c r="BE223" s="233">
        <f>IF(N223="základní",J223,0)</f>
        <v>0</v>
      </c>
      <c r="BF223" s="233">
        <f>IF(N223="snížená",J223,0)</f>
        <v>0</v>
      </c>
      <c r="BG223" s="233">
        <f>IF(N223="zákl. přenesená",J223,0)</f>
        <v>0</v>
      </c>
      <c r="BH223" s="233">
        <f>IF(N223="sníž. přenesená",J223,0)</f>
        <v>0</v>
      </c>
      <c r="BI223" s="233">
        <f>IF(N223="nulová",J223,0)</f>
        <v>0</v>
      </c>
      <c r="BJ223" s="19" t="s">
        <v>80</v>
      </c>
      <c r="BK223" s="233">
        <f>ROUND(I223*H223,2)</f>
        <v>0</v>
      </c>
      <c r="BL223" s="19" t="s">
        <v>927</v>
      </c>
      <c r="BM223" s="232" t="s">
        <v>1139</v>
      </c>
    </row>
    <row r="224" spans="1:65" s="2" customFormat="1" ht="16.5" customHeight="1">
      <c r="A224" s="40"/>
      <c r="B224" s="41"/>
      <c r="C224" s="221" t="s">
        <v>358</v>
      </c>
      <c r="D224" s="221" t="s">
        <v>138</v>
      </c>
      <c r="E224" s="222" t="s">
        <v>938</v>
      </c>
      <c r="F224" s="223" t="s">
        <v>1140</v>
      </c>
      <c r="G224" s="224" t="s">
        <v>141</v>
      </c>
      <c r="H224" s="225">
        <v>1</v>
      </c>
      <c r="I224" s="226"/>
      <c r="J224" s="227">
        <f>ROUND(I224*H224,2)</f>
        <v>0</v>
      </c>
      <c r="K224" s="223" t="s">
        <v>270</v>
      </c>
      <c r="L224" s="46"/>
      <c r="M224" s="228" t="s">
        <v>19</v>
      </c>
      <c r="N224" s="229" t="s">
        <v>43</v>
      </c>
      <c r="O224" s="86"/>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927</v>
      </c>
      <c r="AT224" s="232" t="s">
        <v>138</v>
      </c>
      <c r="AU224" s="232" t="s">
        <v>80</v>
      </c>
      <c r="AY224" s="19" t="s">
        <v>135</v>
      </c>
      <c r="BE224" s="233">
        <f>IF(N224="základní",J224,0)</f>
        <v>0</v>
      </c>
      <c r="BF224" s="233">
        <f>IF(N224="snížená",J224,0)</f>
        <v>0</v>
      </c>
      <c r="BG224" s="233">
        <f>IF(N224="zákl. přenesená",J224,0)</f>
        <v>0</v>
      </c>
      <c r="BH224" s="233">
        <f>IF(N224="sníž. přenesená",J224,0)</f>
        <v>0</v>
      </c>
      <c r="BI224" s="233">
        <f>IF(N224="nulová",J224,0)</f>
        <v>0</v>
      </c>
      <c r="BJ224" s="19" t="s">
        <v>80</v>
      </c>
      <c r="BK224" s="233">
        <f>ROUND(I224*H224,2)</f>
        <v>0</v>
      </c>
      <c r="BL224" s="19" t="s">
        <v>927</v>
      </c>
      <c r="BM224" s="232" t="s">
        <v>1141</v>
      </c>
    </row>
    <row r="225" spans="1:65" s="2" customFormat="1" ht="16.5" customHeight="1">
      <c r="A225" s="40"/>
      <c r="B225" s="41"/>
      <c r="C225" s="221" t="s">
        <v>363</v>
      </c>
      <c r="D225" s="221" t="s">
        <v>138</v>
      </c>
      <c r="E225" s="222" t="s">
        <v>942</v>
      </c>
      <c r="F225" s="223" t="s">
        <v>947</v>
      </c>
      <c r="G225" s="224" t="s">
        <v>899</v>
      </c>
      <c r="H225" s="225">
        <v>16</v>
      </c>
      <c r="I225" s="226"/>
      <c r="J225" s="227">
        <f>ROUND(I225*H225,2)</f>
        <v>0</v>
      </c>
      <c r="K225" s="223" t="s">
        <v>270</v>
      </c>
      <c r="L225" s="46"/>
      <c r="M225" s="228" t="s">
        <v>19</v>
      </c>
      <c r="N225" s="229" t="s">
        <v>43</v>
      </c>
      <c r="O225" s="86"/>
      <c r="P225" s="230">
        <f>O225*H225</f>
        <v>0</v>
      </c>
      <c r="Q225" s="230">
        <v>0</v>
      </c>
      <c r="R225" s="230">
        <f>Q225*H225</f>
        <v>0</v>
      </c>
      <c r="S225" s="230">
        <v>0</v>
      </c>
      <c r="T225" s="231">
        <f>S225*H225</f>
        <v>0</v>
      </c>
      <c r="U225" s="40"/>
      <c r="V225" s="40"/>
      <c r="W225" s="40"/>
      <c r="X225" s="40"/>
      <c r="Y225" s="40"/>
      <c r="Z225" s="40"/>
      <c r="AA225" s="40"/>
      <c r="AB225" s="40"/>
      <c r="AC225" s="40"/>
      <c r="AD225" s="40"/>
      <c r="AE225" s="40"/>
      <c r="AR225" s="232" t="s">
        <v>927</v>
      </c>
      <c r="AT225" s="232" t="s">
        <v>138</v>
      </c>
      <c r="AU225" s="232" t="s">
        <v>80</v>
      </c>
      <c r="AY225" s="19" t="s">
        <v>135</v>
      </c>
      <c r="BE225" s="233">
        <f>IF(N225="základní",J225,0)</f>
        <v>0</v>
      </c>
      <c r="BF225" s="233">
        <f>IF(N225="snížená",J225,0)</f>
        <v>0</v>
      </c>
      <c r="BG225" s="233">
        <f>IF(N225="zákl. přenesená",J225,0)</f>
        <v>0</v>
      </c>
      <c r="BH225" s="233">
        <f>IF(N225="sníž. přenesená",J225,0)</f>
        <v>0</v>
      </c>
      <c r="BI225" s="233">
        <f>IF(N225="nulová",J225,0)</f>
        <v>0</v>
      </c>
      <c r="BJ225" s="19" t="s">
        <v>80</v>
      </c>
      <c r="BK225" s="233">
        <f>ROUND(I225*H225,2)</f>
        <v>0</v>
      </c>
      <c r="BL225" s="19" t="s">
        <v>927</v>
      </c>
      <c r="BM225" s="232" t="s">
        <v>1142</v>
      </c>
    </row>
    <row r="226" spans="1:65" s="2" customFormat="1" ht="16.5" customHeight="1">
      <c r="A226" s="40"/>
      <c r="B226" s="41"/>
      <c r="C226" s="221" t="s">
        <v>368</v>
      </c>
      <c r="D226" s="221" t="s">
        <v>138</v>
      </c>
      <c r="E226" s="222" t="s">
        <v>951</v>
      </c>
      <c r="F226" s="223" t="s">
        <v>980</v>
      </c>
      <c r="G226" s="224" t="s">
        <v>899</v>
      </c>
      <c r="H226" s="225">
        <v>4</v>
      </c>
      <c r="I226" s="226"/>
      <c r="J226" s="227">
        <f>ROUND(I226*H226,2)</f>
        <v>0</v>
      </c>
      <c r="K226" s="223" t="s">
        <v>270</v>
      </c>
      <c r="L226" s="46"/>
      <c r="M226" s="228" t="s">
        <v>19</v>
      </c>
      <c r="N226" s="229" t="s">
        <v>43</v>
      </c>
      <c r="O226" s="86"/>
      <c r="P226" s="230">
        <f>O226*H226</f>
        <v>0</v>
      </c>
      <c r="Q226" s="230">
        <v>0</v>
      </c>
      <c r="R226" s="230">
        <f>Q226*H226</f>
        <v>0</v>
      </c>
      <c r="S226" s="230">
        <v>0</v>
      </c>
      <c r="T226" s="231">
        <f>S226*H226</f>
        <v>0</v>
      </c>
      <c r="U226" s="40"/>
      <c r="V226" s="40"/>
      <c r="W226" s="40"/>
      <c r="X226" s="40"/>
      <c r="Y226" s="40"/>
      <c r="Z226" s="40"/>
      <c r="AA226" s="40"/>
      <c r="AB226" s="40"/>
      <c r="AC226" s="40"/>
      <c r="AD226" s="40"/>
      <c r="AE226" s="40"/>
      <c r="AR226" s="232" t="s">
        <v>927</v>
      </c>
      <c r="AT226" s="232" t="s">
        <v>138</v>
      </c>
      <c r="AU226" s="232" t="s">
        <v>80</v>
      </c>
      <c r="AY226" s="19" t="s">
        <v>135</v>
      </c>
      <c r="BE226" s="233">
        <f>IF(N226="základní",J226,0)</f>
        <v>0</v>
      </c>
      <c r="BF226" s="233">
        <f>IF(N226="snížená",J226,0)</f>
        <v>0</v>
      </c>
      <c r="BG226" s="233">
        <f>IF(N226="zákl. přenesená",J226,0)</f>
        <v>0</v>
      </c>
      <c r="BH226" s="233">
        <f>IF(N226="sníž. přenesená",J226,0)</f>
        <v>0</v>
      </c>
      <c r="BI226" s="233">
        <f>IF(N226="nulová",J226,0)</f>
        <v>0</v>
      </c>
      <c r="BJ226" s="19" t="s">
        <v>80</v>
      </c>
      <c r="BK226" s="233">
        <f>ROUND(I226*H226,2)</f>
        <v>0</v>
      </c>
      <c r="BL226" s="19" t="s">
        <v>927</v>
      </c>
      <c r="BM226" s="232" t="s">
        <v>1143</v>
      </c>
    </row>
    <row r="227" spans="1:63" s="12" customFormat="1" ht="22.8" customHeight="1">
      <c r="A227" s="12"/>
      <c r="B227" s="205"/>
      <c r="C227" s="206"/>
      <c r="D227" s="207" t="s">
        <v>71</v>
      </c>
      <c r="E227" s="219" t="s">
        <v>986</v>
      </c>
      <c r="F227" s="219" t="s">
        <v>987</v>
      </c>
      <c r="G227" s="206"/>
      <c r="H227" s="206"/>
      <c r="I227" s="209"/>
      <c r="J227" s="220">
        <f>BK227</f>
        <v>0</v>
      </c>
      <c r="K227" s="206"/>
      <c r="L227" s="211"/>
      <c r="M227" s="212"/>
      <c r="N227" s="213"/>
      <c r="O227" s="213"/>
      <c r="P227" s="214">
        <f>SUM(P228:P237)</f>
        <v>0</v>
      </c>
      <c r="Q227" s="213"/>
      <c r="R227" s="214">
        <f>SUM(R228:R237)</f>
        <v>0</v>
      </c>
      <c r="S227" s="213"/>
      <c r="T227" s="215">
        <f>SUM(T228:T237)</f>
        <v>0</v>
      </c>
      <c r="U227" s="12"/>
      <c r="V227" s="12"/>
      <c r="W227" s="12"/>
      <c r="X227" s="12"/>
      <c r="Y227" s="12"/>
      <c r="Z227" s="12"/>
      <c r="AA227" s="12"/>
      <c r="AB227" s="12"/>
      <c r="AC227" s="12"/>
      <c r="AD227" s="12"/>
      <c r="AE227" s="12"/>
      <c r="AR227" s="216" t="s">
        <v>80</v>
      </c>
      <c r="AT227" s="217" t="s">
        <v>71</v>
      </c>
      <c r="AU227" s="217" t="s">
        <v>80</v>
      </c>
      <c r="AY227" s="216" t="s">
        <v>135</v>
      </c>
      <c r="BK227" s="218">
        <f>SUM(BK228:BK237)</f>
        <v>0</v>
      </c>
    </row>
    <row r="228" spans="1:65" s="2" customFormat="1" ht="44.25" customHeight="1">
      <c r="A228" s="40"/>
      <c r="B228" s="41"/>
      <c r="C228" s="221" t="s">
        <v>375</v>
      </c>
      <c r="D228" s="221" t="s">
        <v>138</v>
      </c>
      <c r="E228" s="222" t="s">
        <v>80</v>
      </c>
      <c r="F228" s="223" t="s">
        <v>989</v>
      </c>
      <c r="G228" s="224" t="s">
        <v>19</v>
      </c>
      <c r="H228" s="225">
        <v>0</v>
      </c>
      <c r="I228" s="226"/>
      <c r="J228" s="227">
        <f>ROUND(I228*H228,2)</f>
        <v>0</v>
      </c>
      <c r="K228" s="223" t="s">
        <v>19</v>
      </c>
      <c r="L228" s="46"/>
      <c r="M228" s="228" t="s">
        <v>19</v>
      </c>
      <c r="N228" s="229" t="s">
        <v>43</v>
      </c>
      <c r="O228" s="86"/>
      <c r="P228" s="230">
        <f>O228*H228</f>
        <v>0</v>
      </c>
      <c r="Q228" s="230">
        <v>0</v>
      </c>
      <c r="R228" s="230">
        <f>Q228*H228</f>
        <v>0</v>
      </c>
      <c r="S228" s="230">
        <v>0</v>
      </c>
      <c r="T228" s="231">
        <f>S228*H228</f>
        <v>0</v>
      </c>
      <c r="U228" s="40"/>
      <c r="V228" s="40"/>
      <c r="W228" s="40"/>
      <c r="X228" s="40"/>
      <c r="Y228" s="40"/>
      <c r="Z228" s="40"/>
      <c r="AA228" s="40"/>
      <c r="AB228" s="40"/>
      <c r="AC228" s="40"/>
      <c r="AD228" s="40"/>
      <c r="AE228" s="40"/>
      <c r="AR228" s="232" t="s">
        <v>143</v>
      </c>
      <c r="AT228" s="232" t="s">
        <v>138</v>
      </c>
      <c r="AU228" s="232" t="s">
        <v>82</v>
      </c>
      <c r="AY228" s="19" t="s">
        <v>135</v>
      </c>
      <c r="BE228" s="233">
        <f>IF(N228="základní",J228,0)</f>
        <v>0</v>
      </c>
      <c r="BF228" s="233">
        <f>IF(N228="snížená",J228,0)</f>
        <v>0</v>
      </c>
      <c r="BG228" s="233">
        <f>IF(N228="zákl. přenesená",J228,0)</f>
        <v>0</v>
      </c>
      <c r="BH228" s="233">
        <f>IF(N228="sníž. přenesená",J228,0)</f>
        <v>0</v>
      </c>
      <c r="BI228" s="233">
        <f>IF(N228="nulová",J228,0)</f>
        <v>0</v>
      </c>
      <c r="BJ228" s="19" t="s">
        <v>80</v>
      </c>
      <c r="BK228" s="233">
        <f>ROUND(I228*H228,2)</f>
        <v>0</v>
      </c>
      <c r="BL228" s="19" t="s">
        <v>143</v>
      </c>
      <c r="BM228" s="232" t="s">
        <v>1144</v>
      </c>
    </row>
    <row r="229" spans="1:47" s="2" customFormat="1" ht="12">
      <c r="A229" s="40"/>
      <c r="B229" s="41"/>
      <c r="C229" s="42"/>
      <c r="D229" s="236" t="s">
        <v>991</v>
      </c>
      <c r="E229" s="42"/>
      <c r="F229" s="267" t="s">
        <v>992</v>
      </c>
      <c r="G229" s="42"/>
      <c r="H229" s="42"/>
      <c r="I229" s="139"/>
      <c r="J229" s="42"/>
      <c r="K229" s="42"/>
      <c r="L229" s="46"/>
      <c r="M229" s="268"/>
      <c r="N229" s="269"/>
      <c r="O229" s="86"/>
      <c r="P229" s="86"/>
      <c r="Q229" s="86"/>
      <c r="R229" s="86"/>
      <c r="S229" s="86"/>
      <c r="T229" s="87"/>
      <c r="U229" s="40"/>
      <c r="V229" s="40"/>
      <c r="W229" s="40"/>
      <c r="X229" s="40"/>
      <c r="Y229" s="40"/>
      <c r="Z229" s="40"/>
      <c r="AA229" s="40"/>
      <c r="AB229" s="40"/>
      <c r="AC229" s="40"/>
      <c r="AD229" s="40"/>
      <c r="AE229" s="40"/>
      <c r="AT229" s="19" t="s">
        <v>991</v>
      </c>
      <c r="AU229" s="19" t="s">
        <v>82</v>
      </c>
    </row>
    <row r="230" spans="1:65" s="2" customFormat="1" ht="44.25" customHeight="1">
      <c r="A230" s="40"/>
      <c r="B230" s="41"/>
      <c r="C230" s="221" t="s">
        <v>379</v>
      </c>
      <c r="D230" s="221" t="s">
        <v>138</v>
      </c>
      <c r="E230" s="222" t="s">
        <v>82</v>
      </c>
      <c r="F230" s="223" t="s">
        <v>994</v>
      </c>
      <c r="G230" s="224" t="s">
        <v>19</v>
      </c>
      <c r="H230" s="225">
        <v>0</v>
      </c>
      <c r="I230" s="226"/>
      <c r="J230" s="227">
        <f>ROUND(I230*H230,2)</f>
        <v>0</v>
      </c>
      <c r="K230" s="223" t="s">
        <v>19</v>
      </c>
      <c r="L230" s="46"/>
      <c r="M230" s="228" t="s">
        <v>19</v>
      </c>
      <c r="N230" s="229" t="s">
        <v>43</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143</v>
      </c>
      <c r="AT230" s="232" t="s">
        <v>138</v>
      </c>
      <c r="AU230" s="232" t="s">
        <v>82</v>
      </c>
      <c r="AY230" s="19" t="s">
        <v>135</v>
      </c>
      <c r="BE230" s="233">
        <f>IF(N230="základní",J230,0)</f>
        <v>0</v>
      </c>
      <c r="BF230" s="233">
        <f>IF(N230="snížená",J230,0)</f>
        <v>0</v>
      </c>
      <c r="BG230" s="233">
        <f>IF(N230="zákl. přenesená",J230,0)</f>
        <v>0</v>
      </c>
      <c r="BH230" s="233">
        <f>IF(N230="sníž. přenesená",J230,0)</f>
        <v>0</v>
      </c>
      <c r="BI230" s="233">
        <f>IF(N230="nulová",J230,0)</f>
        <v>0</v>
      </c>
      <c r="BJ230" s="19" t="s">
        <v>80</v>
      </c>
      <c r="BK230" s="233">
        <f>ROUND(I230*H230,2)</f>
        <v>0</v>
      </c>
      <c r="BL230" s="19" t="s">
        <v>143</v>
      </c>
      <c r="BM230" s="232" t="s">
        <v>1145</v>
      </c>
    </row>
    <row r="231" spans="1:47" s="2" customFormat="1" ht="12">
      <c r="A231" s="40"/>
      <c r="B231" s="41"/>
      <c r="C231" s="42"/>
      <c r="D231" s="236" t="s">
        <v>991</v>
      </c>
      <c r="E231" s="42"/>
      <c r="F231" s="267" t="s">
        <v>996</v>
      </c>
      <c r="G231" s="42"/>
      <c r="H231" s="42"/>
      <c r="I231" s="139"/>
      <c r="J231" s="42"/>
      <c r="K231" s="42"/>
      <c r="L231" s="46"/>
      <c r="M231" s="268"/>
      <c r="N231" s="269"/>
      <c r="O231" s="86"/>
      <c r="P231" s="86"/>
      <c r="Q231" s="86"/>
      <c r="R231" s="86"/>
      <c r="S231" s="86"/>
      <c r="T231" s="87"/>
      <c r="U231" s="40"/>
      <c r="V231" s="40"/>
      <c r="W231" s="40"/>
      <c r="X231" s="40"/>
      <c r="Y231" s="40"/>
      <c r="Z231" s="40"/>
      <c r="AA231" s="40"/>
      <c r="AB231" s="40"/>
      <c r="AC231" s="40"/>
      <c r="AD231" s="40"/>
      <c r="AE231" s="40"/>
      <c r="AT231" s="19" t="s">
        <v>991</v>
      </c>
      <c r="AU231" s="19" t="s">
        <v>82</v>
      </c>
    </row>
    <row r="232" spans="1:65" s="2" customFormat="1" ht="21.75" customHeight="1">
      <c r="A232" s="40"/>
      <c r="B232" s="41"/>
      <c r="C232" s="221" t="s">
        <v>385</v>
      </c>
      <c r="D232" s="221" t="s">
        <v>138</v>
      </c>
      <c r="E232" s="222" t="s">
        <v>136</v>
      </c>
      <c r="F232" s="223" t="s">
        <v>998</v>
      </c>
      <c r="G232" s="224" t="s">
        <v>19</v>
      </c>
      <c r="H232" s="225">
        <v>0</v>
      </c>
      <c r="I232" s="226"/>
      <c r="J232" s="227">
        <f>ROUND(I232*H232,2)</f>
        <v>0</v>
      </c>
      <c r="K232" s="223" t="s">
        <v>19</v>
      </c>
      <c r="L232" s="46"/>
      <c r="M232" s="228" t="s">
        <v>19</v>
      </c>
      <c r="N232" s="229" t="s">
        <v>43</v>
      </c>
      <c r="O232" s="86"/>
      <c r="P232" s="230">
        <f>O232*H232</f>
        <v>0</v>
      </c>
      <c r="Q232" s="230">
        <v>0</v>
      </c>
      <c r="R232" s="230">
        <f>Q232*H232</f>
        <v>0</v>
      </c>
      <c r="S232" s="230">
        <v>0</v>
      </c>
      <c r="T232" s="231">
        <f>S232*H232</f>
        <v>0</v>
      </c>
      <c r="U232" s="40"/>
      <c r="V232" s="40"/>
      <c r="W232" s="40"/>
      <c r="X232" s="40"/>
      <c r="Y232" s="40"/>
      <c r="Z232" s="40"/>
      <c r="AA232" s="40"/>
      <c r="AB232" s="40"/>
      <c r="AC232" s="40"/>
      <c r="AD232" s="40"/>
      <c r="AE232" s="40"/>
      <c r="AR232" s="232" t="s">
        <v>143</v>
      </c>
      <c r="AT232" s="232" t="s">
        <v>138</v>
      </c>
      <c r="AU232" s="232" t="s">
        <v>82</v>
      </c>
      <c r="AY232" s="19" t="s">
        <v>135</v>
      </c>
      <c r="BE232" s="233">
        <f>IF(N232="základní",J232,0)</f>
        <v>0</v>
      </c>
      <c r="BF232" s="233">
        <f>IF(N232="snížená",J232,0)</f>
        <v>0</v>
      </c>
      <c r="BG232" s="233">
        <f>IF(N232="zákl. přenesená",J232,0)</f>
        <v>0</v>
      </c>
      <c r="BH232" s="233">
        <f>IF(N232="sníž. přenesená",J232,0)</f>
        <v>0</v>
      </c>
      <c r="BI232" s="233">
        <f>IF(N232="nulová",J232,0)</f>
        <v>0</v>
      </c>
      <c r="BJ232" s="19" t="s">
        <v>80</v>
      </c>
      <c r="BK232" s="233">
        <f>ROUND(I232*H232,2)</f>
        <v>0</v>
      </c>
      <c r="BL232" s="19" t="s">
        <v>143</v>
      </c>
      <c r="BM232" s="232" t="s">
        <v>1146</v>
      </c>
    </row>
    <row r="233" spans="1:47" s="2" customFormat="1" ht="12">
      <c r="A233" s="40"/>
      <c r="B233" s="41"/>
      <c r="C233" s="42"/>
      <c r="D233" s="236" t="s">
        <v>991</v>
      </c>
      <c r="E233" s="42"/>
      <c r="F233" s="267" t="s">
        <v>1000</v>
      </c>
      <c r="G233" s="42"/>
      <c r="H233" s="42"/>
      <c r="I233" s="139"/>
      <c r="J233" s="42"/>
      <c r="K233" s="42"/>
      <c r="L233" s="46"/>
      <c r="M233" s="268"/>
      <c r="N233" s="269"/>
      <c r="O233" s="86"/>
      <c r="P233" s="86"/>
      <c r="Q233" s="86"/>
      <c r="R233" s="86"/>
      <c r="S233" s="86"/>
      <c r="T233" s="87"/>
      <c r="U233" s="40"/>
      <c r="V233" s="40"/>
      <c r="W233" s="40"/>
      <c r="X233" s="40"/>
      <c r="Y233" s="40"/>
      <c r="Z233" s="40"/>
      <c r="AA233" s="40"/>
      <c r="AB233" s="40"/>
      <c r="AC233" s="40"/>
      <c r="AD233" s="40"/>
      <c r="AE233" s="40"/>
      <c r="AT233" s="19" t="s">
        <v>991</v>
      </c>
      <c r="AU233" s="19" t="s">
        <v>82</v>
      </c>
    </row>
    <row r="234" spans="1:65" s="2" customFormat="1" ht="21.75" customHeight="1">
      <c r="A234" s="40"/>
      <c r="B234" s="41"/>
      <c r="C234" s="221" t="s">
        <v>389</v>
      </c>
      <c r="D234" s="221" t="s">
        <v>138</v>
      </c>
      <c r="E234" s="222" t="s">
        <v>143</v>
      </c>
      <c r="F234" s="223" t="s">
        <v>1002</v>
      </c>
      <c r="G234" s="224" t="s">
        <v>19</v>
      </c>
      <c r="H234" s="225">
        <v>0</v>
      </c>
      <c r="I234" s="226"/>
      <c r="J234" s="227">
        <f>ROUND(I234*H234,2)</f>
        <v>0</v>
      </c>
      <c r="K234" s="223" t="s">
        <v>19</v>
      </c>
      <c r="L234" s="46"/>
      <c r="M234" s="228" t="s">
        <v>19</v>
      </c>
      <c r="N234" s="229" t="s">
        <v>43</v>
      </c>
      <c r="O234" s="86"/>
      <c r="P234" s="230">
        <f>O234*H234</f>
        <v>0</v>
      </c>
      <c r="Q234" s="230">
        <v>0</v>
      </c>
      <c r="R234" s="230">
        <f>Q234*H234</f>
        <v>0</v>
      </c>
      <c r="S234" s="230">
        <v>0</v>
      </c>
      <c r="T234" s="231">
        <f>S234*H234</f>
        <v>0</v>
      </c>
      <c r="U234" s="40"/>
      <c r="V234" s="40"/>
      <c r="W234" s="40"/>
      <c r="X234" s="40"/>
      <c r="Y234" s="40"/>
      <c r="Z234" s="40"/>
      <c r="AA234" s="40"/>
      <c r="AB234" s="40"/>
      <c r="AC234" s="40"/>
      <c r="AD234" s="40"/>
      <c r="AE234" s="40"/>
      <c r="AR234" s="232" t="s">
        <v>143</v>
      </c>
      <c r="AT234" s="232" t="s">
        <v>138</v>
      </c>
      <c r="AU234" s="232" t="s">
        <v>82</v>
      </c>
      <c r="AY234" s="19" t="s">
        <v>135</v>
      </c>
      <c r="BE234" s="233">
        <f>IF(N234="základní",J234,0)</f>
        <v>0</v>
      </c>
      <c r="BF234" s="233">
        <f>IF(N234="snížená",J234,0)</f>
        <v>0</v>
      </c>
      <c r="BG234" s="233">
        <f>IF(N234="zákl. přenesená",J234,0)</f>
        <v>0</v>
      </c>
      <c r="BH234" s="233">
        <f>IF(N234="sníž. přenesená",J234,0)</f>
        <v>0</v>
      </c>
      <c r="BI234" s="233">
        <f>IF(N234="nulová",J234,0)</f>
        <v>0</v>
      </c>
      <c r="BJ234" s="19" t="s">
        <v>80</v>
      </c>
      <c r="BK234" s="233">
        <f>ROUND(I234*H234,2)</f>
        <v>0</v>
      </c>
      <c r="BL234" s="19" t="s">
        <v>143</v>
      </c>
      <c r="BM234" s="232" t="s">
        <v>1147</v>
      </c>
    </row>
    <row r="235" spans="1:47" s="2" customFormat="1" ht="12">
      <c r="A235" s="40"/>
      <c r="B235" s="41"/>
      <c r="C235" s="42"/>
      <c r="D235" s="236" t="s">
        <v>991</v>
      </c>
      <c r="E235" s="42"/>
      <c r="F235" s="267" t="s">
        <v>1004</v>
      </c>
      <c r="G235" s="42"/>
      <c r="H235" s="42"/>
      <c r="I235" s="139"/>
      <c r="J235" s="42"/>
      <c r="K235" s="42"/>
      <c r="L235" s="46"/>
      <c r="M235" s="268"/>
      <c r="N235" s="269"/>
      <c r="O235" s="86"/>
      <c r="P235" s="86"/>
      <c r="Q235" s="86"/>
      <c r="R235" s="86"/>
      <c r="S235" s="86"/>
      <c r="T235" s="87"/>
      <c r="U235" s="40"/>
      <c r="V235" s="40"/>
      <c r="W235" s="40"/>
      <c r="X235" s="40"/>
      <c r="Y235" s="40"/>
      <c r="Z235" s="40"/>
      <c r="AA235" s="40"/>
      <c r="AB235" s="40"/>
      <c r="AC235" s="40"/>
      <c r="AD235" s="40"/>
      <c r="AE235" s="40"/>
      <c r="AT235" s="19" t="s">
        <v>991</v>
      </c>
      <c r="AU235" s="19" t="s">
        <v>82</v>
      </c>
    </row>
    <row r="236" spans="1:65" s="2" customFormat="1" ht="33" customHeight="1">
      <c r="A236" s="40"/>
      <c r="B236" s="41"/>
      <c r="C236" s="221" t="s">
        <v>393</v>
      </c>
      <c r="D236" s="221" t="s">
        <v>138</v>
      </c>
      <c r="E236" s="222" t="s">
        <v>171</v>
      </c>
      <c r="F236" s="223" t="s">
        <v>1006</v>
      </c>
      <c r="G236" s="224" t="s">
        <v>19</v>
      </c>
      <c r="H236" s="225">
        <v>0</v>
      </c>
      <c r="I236" s="226"/>
      <c r="J236" s="227">
        <f>ROUND(I236*H236,2)</f>
        <v>0</v>
      </c>
      <c r="K236" s="223" t="s">
        <v>19</v>
      </c>
      <c r="L236" s="46"/>
      <c r="M236" s="228" t="s">
        <v>19</v>
      </c>
      <c r="N236" s="229" t="s">
        <v>43</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143</v>
      </c>
      <c r="AT236" s="232" t="s">
        <v>138</v>
      </c>
      <c r="AU236" s="232" t="s">
        <v>82</v>
      </c>
      <c r="AY236" s="19" t="s">
        <v>135</v>
      </c>
      <c r="BE236" s="233">
        <f>IF(N236="základní",J236,0)</f>
        <v>0</v>
      </c>
      <c r="BF236" s="233">
        <f>IF(N236="snížená",J236,0)</f>
        <v>0</v>
      </c>
      <c r="BG236" s="233">
        <f>IF(N236="zákl. přenesená",J236,0)</f>
        <v>0</v>
      </c>
      <c r="BH236" s="233">
        <f>IF(N236="sníž. přenesená",J236,0)</f>
        <v>0</v>
      </c>
      <c r="BI236" s="233">
        <f>IF(N236="nulová",J236,0)</f>
        <v>0</v>
      </c>
      <c r="BJ236" s="19" t="s">
        <v>80</v>
      </c>
      <c r="BK236" s="233">
        <f>ROUND(I236*H236,2)</f>
        <v>0</v>
      </c>
      <c r="BL236" s="19" t="s">
        <v>143</v>
      </c>
      <c r="BM236" s="232" t="s">
        <v>1148</v>
      </c>
    </row>
    <row r="237" spans="1:47" s="2" customFormat="1" ht="12">
      <c r="A237" s="40"/>
      <c r="B237" s="41"/>
      <c r="C237" s="42"/>
      <c r="D237" s="236" t="s">
        <v>991</v>
      </c>
      <c r="E237" s="42"/>
      <c r="F237" s="267" t="s">
        <v>1008</v>
      </c>
      <c r="G237" s="42"/>
      <c r="H237" s="42"/>
      <c r="I237" s="139"/>
      <c r="J237" s="42"/>
      <c r="K237" s="42"/>
      <c r="L237" s="46"/>
      <c r="M237" s="281"/>
      <c r="N237" s="282"/>
      <c r="O237" s="283"/>
      <c r="P237" s="283"/>
      <c r="Q237" s="283"/>
      <c r="R237" s="283"/>
      <c r="S237" s="283"/>
      <c r="T237" s="284"/>
      <c r="U237" s="40"/>
      <c r="V237" s="40"/>
      <c r="W237" s="40"/>
      <c r="X237" s="40"/>
      <c r="Y237" s="40"/>
      <c r="Z237" s="40"/>
      <c r="AA237" s="40"/>
      <c r="AB237" s="40"/>
      <c r="AC237" s="40"/>
      <c r="AD237" s="40"/>
      <c r="AE237" s="40"/>
      <c r="AT237" s="19" t="s">
        <v>991</v>
      </c>
      <c r="AU237" s="19" t="s">
        <v>82</v>
      </c>
    </row>
    <row r="238" spans="1:31" s="2" customFormat="1" ht="6.95" customHeight="1">
      <c r="A238" s="40"/>
      <c r="B238" s="61"/>
      <c r="C238" s="62"/>
      <c r="D238" s="62"/>
      <c r="E238" s="62"/>
      <c r="F238" s="62"/>
      <c r="G238" s="62"/>
      <c r="H238" s="62"/>
      <c r="I238" s="169"/>
      <c r="J238" s="62"/>
      <c r="K238" s="62"/>
      <c r="L238" s="46"/>
      <c r="M238" s="40"/>
      <c r="O238" s="40"/>
      <c r="P238" s="40"/>
      <c r="Q238" s="40"/>
      <c r="R238" s="40"/>
      <c r="S238" s="40"/>
      <c r="T238" s="40"/>
      <c r="U238" s="40"/>
      <c r="V238" s="40"/>
      <c r="W238" s="40"/>
      <c r="X238" s="40"/>
      <c r="Y238" s="40"/>
      <c r="Z238" s="40"/>
      <c r="AA238" s="40"/>
      <c r="AB238" s="40"/>
      <c r="AC238" s="40"/>
      <c r="AD238" s="40"/>
      <c r="AE238" s="40"/>
    </row>
  </sheetData>
  <sheetProtection password="CC35" sheet="1" objects="1" scenarios="1" formatColumns="0" formatRows="0" autoFilter="0"/>
  <autoFilter ref="C91:K237"/>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88</v>
      </c>
    </row>
    <row r="3" spans="2:46" s="1" customFormat="1" ht="6.95" customHeight="1">
      <c r="B3" s="132"/>
      <c r="C3" s="133"/>
      <c r="D3" s="133"/>
      <c r="E3" s="133"/>
      <c r="F3" s="133"/>
      <c r="G3" s="133"/>
      <c r="H3" s="133"/>
      <c r="I3" s="134"/>
      <c r="J3" s="133"/>
      <c r="K3" s="133"/>
      <c r="L3" s="22"/>
      <c r="AT3" s="19" t="s">
        <v>82</v>
      </c>
    </row>
    <row r="4" spans="2:46" s="1" customFormat="1" ht="24.95" customHeight="1">
      <c r="B4" s="22"/>
      <c r="D4" s="135" t="s">
        <v>95</v>
      </c>
      <c r="I4" s="130"/>
      <c r="L4" s="22"/>
      <c r="M4" s="136" t="s">
        <v>10</v>
      </c>
      <c r="AT4" s="19" t="s">
        <v>4</v>
      </c>
    </row>
    <row r="5" spans="2:12" s="1" customFormat="1" ht="6.95" customHeight="1">
      <c r="B5" s="22"/>
      <c r="I5" s="130"/>
      <c r="L5" s="22"/>
    </row>
    <row r="6" spans="2:12" s="1" customFormat="1" ht="12" customHeight="1">
      <c r="B6" s="22"/>
      <c r="D6" s="137" t="s">
        <v>16</v>
      </c>
      <c r="I6" s="130"/>
      <c r="L6" s="22"/>
    </row>
    <row r="7" spans="2:12" s="1" customFormat="1" ht="16.5" customHeight="1">
      <c r="B7" s="22"/>
      <c r="E7" s="138" t="str">
        <f>'Rekapitulace stavby'!K6</f>
        <v>Rekonstrukce plynové kotelny Loučka</v>
      </c>
      <c r="F7" s="137"/>
      <c r="G7" s="137"/>
      <c r="H7" s="137"/>
      <c r="I7" s="130"/>
      <c r="L7" s="22"/>
    </row>
    <row r="8" spans="1:31" s="2" customFormat="1" ht="12" customHeight="1">
      <c r="A8" s="40"/>
      <c r="B8" s="46"/>
      <c r="C8" s="40"/>
      <c r="D8" s="137" t="s">
        <v>96</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1149</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3. 7. 2019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19</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27</v>
      </c>
      <c r="F15" s="40"/>
      <c r="G15" s="40"/>
      <c r="H15" s="40"/>
      <c r="I15" s="143" t="s">
        <v>28</v>
      </c>
      <c r="J15" s="142" t="s">
        <v>19</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29</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28</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31</v>
      </c>
      <c r="E20" s="40"/>
      <c r="F20" s="40"/>
      <c r="G20" s="40"/>
      <c r="H20" s="40"/>
      <c r="I20" s="143" t="s">
        <v>26</v>
      </c>
      <c r="J20" s="142" t="s">
        <v>19</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32</v>
      </c>
      <c r="F21" s="40"/>
      <c r="G21" s="40"/>
      <c r="H21" s="40"/>
      <c r="I21" s="143" t="s">
        <v>28</v>
      </c>
      <c r="J21" s="142" t="s">
        <v>19</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34</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35</v>
      </c>
      <c r="F24" s="40"/>
      <c r="G24" s="40"/>
      <c r="H24" s="40"/>
      <c r="I24" s="143" t="s">
        <v>28</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36</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38</v>
      </c>
      <c r="E30" s="40"/>
      <c r="F30" s="40"/>
      <c r="G30" s="40"/>
      <c r="H30" s="40"/>
      <c r="I30" s="139"/>
      <c r="J30" s="153">
        <f>ROUND(J96,2)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40</v>
      </c>
      <c r="G32" s="40"/>
      <c r="H32" s="40"/>
      <c r="I32" s="155" t="s">
        <v>39</v>
      </c>
      <c r="J32" s="154" t="s">
        <v>41</v>
      </c>
      <c r="K32" s="40"/>
      <c r="L32" s="140"/>
      <c r="S32" s="40"/>
      <c r="T32" s="40"/>
      <c r="U32" s="40"/>
      <c r="V32" s="40"/>
      <c r="W32" s="40"/>
      <c r="X32" s="40"/>
      <c r="Y32" s="40"/>
      <c r="Z32" s="40"/>
      <c r="AA32" s="40"/>
      <c r="AB32" s="40"/>
      <c r="AC32" s="40"/>
      <c r="AD32" s="40"/>
      <c r="AE32" s="40"/>
    </row>
    <row r="33" spans="1:31" s="2" customFormat="1" ht="14.4" customHeight="1">
      <c r="A33" s="40"/>
      <c r="B33" s="46"/>
      <c r="C33" s="40"/>
      <c r="D33" s="156" t="s">
        <v>42</v>
      </c>
      <c r="E33" s="137" t="s">
        <v>43</v>
      </c>
      <c r="F33" s="157">
        <f>ROUND((SUM(BE96:BE175)),2)</f>
        <v>0</v>
      </c>
      <c r="G33" s="40"/>
      <c r="H33" s="40"/>
      <c r="I33" s="158">
        <v>0.21</v>
      </c>
      <c r="J33" s="157">
        <f>ROUND(((SUM(BE96:BE175))*I33),2)</f>
        <v>0</v>
      </c>
      <c r="K33" s="40"/>
      <c r="L33" s="140"/>
      <c r="S33" s="40"/>
      <c r="T33" s="40"/>
      <c r="U33" s="40"/>
      <c r="V33" s="40"/>
      <c r="W33" s="40"/>
      <c r="X33" s="40"/>
      <c r="Y33" s="40"/>
      <c r="Z33" s="40"/>
      <c r="AA33" s="40"/>
      <c r="AB33" s="40"/>
      <c r="AC33" s="40"/>
      <c r="AD33" s="40"/>
      <c r="AE33" s="40"/>
    </row>
    <row r="34" spans="1:31" s="2" customFormat="1" ht="14.4" customHeight="1">
      <c r="A34" s="40"/>
      <c r="B34" s="46"/>
      <c r="C34" s="40"/>
      <c r="D34" s="40"/>
      <c r="E34" s="137" t="s">
        <v>44</v>
      </c>
      <c r="F34" s="157">
        <f>ROUND((SUM(BF96:BF175)),2)</f>
        <v>0</v>
      </c>
      <c r="G34" s="40"/>
      <c r="H34" s="40"/>
      <c r="I34" s="158">
        <v>0.15</v>
      </c>
      <c r="J34" s="157">
        <f>ROUND(((SUM(BF96:BF175))*I34),2)</f>
        <v>0</v>
      </c>
      <c r="K34" s="40"/>
      <c r="L34" s="140"/>
      <c r="S34" s="40"/>
      <c r="T34" s="40"/>
      <c r="U34" s="40"/>
      <c r="V34" s="40"/>
      <c r="W34" s="40"/>
      <c r="X34" s="40"/>
      <c r="Y34" s="40"/>
      <c r="Z34" s="40"/>
      <c r="AA34" s="40"/>
      <c r="AB34" s="40"/>
      <c r="AC34" s="40"/>
      <c r="AD34" s="40"/>
      <c r="AE34" s="40"/>
    </row>
    <row r="35" spans="1:31" s="2" customFormat="1" ht="14.4" customHeight="1" hidden="1">
      <c r="A35" s="40"/>
      <c r="B35" s="46"/>
      <c r="C35" s="40"/>
      <c r="D35" s="40"/>
      <c r="E35" s="137" t="s">
        <v>45</v>
      </c>
      <c r="F35" s="157">
        <f>ROUND((SUM(BG96:BG175)),2)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hidden="1">
      <c r="A36" s="40"/>
      <c r="B36" s="46"/>
      <c r="C36" s="40"/>
      <c r="D36" s="40"/>
      <c r="E36" s="137" t="s">
        <v>46</v>
      </c>
      <c r="F36" s="157">
        <f>ROUND((SUM(BH96:BH175)),2)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47</v>
      </c>
      <c r="F37" s="157">
        <f>ROUND((SUM(BI96:BI175)),2)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48</v>
      </c>
      <c r="E39" s="161"/>
      <c r="F39" s="161"/>
      <c r="G39" s="162" t="s">
        <v>49</v>
      </c>
      <c r="H39" s="163" t="s">
        <v>50</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Rekonstrukce plynové kotelny Loučka</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1" t="str">
        <f>E9</f>
        <v>c - DPS 01.03 - MaR</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Nový Jičín</v>
      </c>
      <c r="G52" s="42"/>
      <c r="H52" s="42"/>
      <c r="I52" s="143" t="s">
        <v>23</v>
      </c>
      <c r="J52" s="74" t="str">
        <f>IF(J12="","",J12)</f>
        <v>3. 7. 2019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40.05" customHeight="1">
      <c r="A54" s="40"/>
      <c r="B54" s="41"/>
      <c r="C54" s="34" t="s">
        <v>25</v>
      </c>
      <c r="D54" s="42"/>
      <c r="E54" s="42"/>
      <c r="F54" s="29" t="str">
        <f>E15</f>
        <v>Město Nový Jičín,Masarykovo nám.1/1,741 01 N.Jičín</v>
      </c>
      <c r="G54" s="42"/>
      <c r="H54" s="42"/>
      <c r="I54" s="143" t="s">
        <v>31</v>
      </c>
      <c r="J54" s="38" t="str">
        <f>E21</f>
        <v>MIOT s.r.o.,Zelená 3062/30,702 00 Ostrava</v>
      </c>
      <c r="K54" s="42"/>
      <c r="L54" s="140"/>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3" t="s">
        <v>34</v>
      </c>
      <c r="J55" s="38" t="str">
        <f>E24</f>
        <v>Beránek</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99</v>
      </c>
      <c r="D57" s="175"/>
      <c r="E57" s="175"/>
      <c r="F57" s="175"/>
      <c r="G57" s="175"/>
      <c r="H57" s="175"/>
      <c r="I57" s="176"/>
      <c r="J57" s="177" t="s">
        <v>100</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70</v>
      </c>
      <c r="D59" s="42"/>
      <c r="E59" s="42"/>
      <c r="F59" s="42"/>
      <c r="G59" s="42"/>
      <c r="H59" s="42"/>
      <c r="I59" s="139"/>
      <c r="J59" s="104">
        <f>J96</f>
        <v>0</v>
      </c>
      <c r="K59" s="42"/>
      <c r="L59" s="140"/>
      <c r="S59" s="40"/>
      <c r="T59" s="40"/>
      <c r="U59" s="40"/>
      <c r="V59" s="40"/>
      <c r="W59" s="40"/>
      <c r="X59" s="40"/>
      <c r="Y59" s="40"/>
      <c r="Z59" s="40"/>
      <c r="AA59" s="40"/>
      <c r="AB59" s="40"/>
      <c r="AC59" s="40"/>
      <c r="AD59" s="40"/>
      <c r="AE59" s="40"/>
      <c r="AU59" s="19" t="s">
        <v>101</v>
      </c>
    </row>
    <row r="60" spans="1:31" s="9" customFormat="1" ht="24.95" customHeight="1">
      <c r="A60" s="9"/>
      <c r="B60" s="179"/>
      <c r="C60" s="180"/>
      <c r="D60" s="181" t="s">
        <v>1150</v>
      </c>
      <c r="E60" s="182"/>
      <c r="F60" s="182"/>
      <c r="G60" s="182"/>
      <c r="H60" s="182"/>
      <c r="I60" s="183"/>
      <c r="J60" s="184">
        <f>J97</f>
        <v>0</v>
      </c>
      <c r="K60" s="180"/>
      <c r="L60" s="185"/>
      <c r="S60" s="9"/>
      <c r="T60" s="9"/>
      <c r="U60" s="9"/>
      <c r="V60" s="9"/>
      <c r="W60" s="9"/>
      <c r="X60" s="9"/>
      <c r="Y60" s="9"/>
      <c r="Z60" s="9"/>
      <c r="AA60" s="9"/>
      <c r="AB60" s="9"/>
      <c r="AC60" s="9"/>
      <c r="AD60" s="9"/>
      <c r="AE60" s="9"/>
    </row>
    <row r="61" spans="1:31" s="10" customFormat="1" ht="19.9" customHeight="1">
      <c r="A61" s="10"/>
      <c r="B61" s="186"/>
      <c r="C61" s="187"/>
      <c r="D61" s="188" t="s">
        <v>1151</v>
      </c>
      <c r="E61" s="189"/>
      <c r="F61" s="189"/>
      <c r="G61" s="189"/>
      <c r="H61" s="189"/>
      <c r="I61" s="190"/>
      <c r="J61" s="191">
        <f>J98</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1152</v>
      </c>
      <c r="E62" s="189"/>
      <c r="F62" s="189"/>
      <c r="G62" s="189"/>
      <c r="H62" s="189"/>
      <c r="I62" s="190"/>
      <c r="J62" s="191">
        <f>J102</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1153</v>
      </c>
      <c r="E63" s="189"/>
      <c r="F63" s="189"/>
      <c r="G63" s="189"/>
      <c r="H63" s="189"/>
      <c r="I63" s="190"/>
      <c r="J63" s="191">
        <f>J109</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1154</v>
      </c>
      <c r="E64" s="189"/>
      <c r="F64" s="189"/>
      <c r="G64" s="189"/>
      <c r="H64" s="189"/>
      <c r="I64" s="190"/>
      <c r="J64" s="191">
        <f>J119</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1155</v>
      </c>
      <c r="E65" s="189"/>
      <c r="F65" s="189"/>
      <c r="G65" s="189"/>
      <c r="H65" s="189"/>
      <c r="I65" s="190"/>
      <c r="J65" s="191">
        <f>J121</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1156</v>
      </c>
      <c r="E66" s="189"/>
      <c r="F66" s="189"/>
      <c r="G66" s="189"/>
      <c r="H66" s="189"/>
      <c r="I66" s="190"/>
      <c r="J66" s="191">
        <f>J126</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1157</v>
      </c>
      <c r="E67" s="189"/>
      <c r="F67" s="189"/>
      <c r="G67" s="189"/>
      <c r="H67" s="189"/>
      <c r="I67" s="190"/>
      <c r="J67" s="191">
        <f>J132</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1158</v>
      </c>
      <c r="E68" s="189"/>
      <c r="F68" s="189"/>
      <c r="G68" s="189"/>
      <c r="H68" s="189"/>
      <c r="I68" s="190"/>
      <c r="J68" s="191">
        <f>J138</f>
        <v>0</v>
      </c>
      <c r="K68" s="187"/>
      <c r="L68" s="192"/>
      <c r="S68" s="10"/>
      <c r="T68" s="10"/>
      <c r="U68" s="10"/>
      <c r="V68" s="10"/>
      <c r="W68" s="10"/>
      <c r="X68" s="10"/>
      <c r="Y68" s="10"/>
      <c r="Z68" s="10"/>
      <c r="AA68" s="10"/>
      <c r="AB68" s="10"/>
      <c r="AC68" s="10"/>
      <c r="AD68" s="10"/>
      <c r="AE68" s="10"/>
    </row>
    <row r="69" spans="1:31" s="10" customFormat="1" ht="19.9" customHeight="1">
      <c r="A69" s="10"/>
      <c r="B69" s="186"/>
      <c r="C69" s="187"/>
      <c r="D69" s="188" t="s">
        <v>1159</v>
      </c>
      <c r="E69" s="189"/>
      <c r="F69" s="189"/>
      <c r="G69" s="189"/>
      <c r="H69" s="189"/>
      <c r="I69" s="190"/>
      <c r="J69" s="191">
        <f>J142</f>
        <v>0</v>
      </c>
      <c r="K69" s="187"/>
      <c r="L69" s="192"/>
      <c r="S69" s="10"/>
      <c r="T69" s="10"/>
      <c r="U69" s="10"/>
      <c r="V69" s="10"/>
      <c r="W69" s="10"/>
      <c r="X69" s="10"/>
      <c r="Y69" s="10"/>
      <c r="Z69" s="10"/>
      <c r="AA69" s="10"/>
      <c r="AB69" s="10"/>
      <c r="AC69" s="10"/>
      <c r="AD69" s="10"/>
      <c r="AE69" s="10"/>
    </row>
    <row r="70" spans="1:31" s="9" customFormat="1" ht="24.95" customHeight="1">
      <c r="A70" s="9"/>
      <c r="B70" s="179"/>
      <c r="C70" s="180"/>
      <c r="D70" s="181" t="s">
        <v>1160</v>
      </c>
      <c r="E70" s="182"/>
      <c r="F70" s="182"/>
      <c r="G70" s="182"/>
      <c r="H70" s="182"/>
      <c r="I70" s="183"/>
      <c r="J70" s="184">
        <f>J146</f>
        <v>0</v>
      </c>
      <c r="K70" s="180"/>
      <c r="L70" s="185"/>
      <c r="S70" s="9"/>
      <c r="T70" s="9"/>
      <c r="U70" s="9"/>
      <c r="V70" s="9"/>
      <c r="W70" s="9"/>
      <c r="X70" s="9"/>
      <c r="Y70" s="9"/>
      <c r="Z70" s="9"/>
      <c r="AA70" s="9"/>
      <c r="AB70" s="9"/>
      <c r="AC70" s="9"/>
      <c r="AD70" s="9"/>
      <c r="AE70" s="9"/>
    </row>
    <row r="71" spans="1:31" s="10" customFormat="1" ht="19.9" customHeight="1">
      <c r="A71" s="10"/>
      <c r="B71" s="186"/>
      <c r="C71" s="187"/>
      <c r="D71" s="188" t="s">
        <v>1161</v>
      </c>
      <c r="E71" s="189"/>
      <c r="F71" s="189"/>
      <c r="G71" s="189"/>
      <c r="H71" s="189"/>
      <c r="I71" s="190"/>
      <c r="J71" s="191">
        <f>J147</f>
        <v>0</v>
      </c>
      <c r="K71" s="187"/>
      <c r="L71" s="192"/>
      <c r="S71" s="10"/>
      <c r="T71" s="10"/>
      <c r="U71" s="10"/>
      <c r="V71" s="10"/>
      <c r="W71" s="10"/>
      <c r="X71" s="10"/>
      <c r="Y71" s="10"/>
      <c r="Z71" s="10"/>
      <c r="AA71" s="10"/>
      <c r="AB71" s="10"/>
      <c r="AC71" s="10"/>
      <c r="AD71" s="10"/>
      <c r="AE71" s="10"/>
    </row>
    <row r="72" spans="1:31" s="10" customFormat="1" ht="14.85" customHeight="1">
      <c r="A72" s="10"/>
      <c r="B72" s="186"/>
      <c r="C72" s="187"/>
      <c r="D72" s="188" t="s">
        <v>1162</v>
      </c>
      <c r="E72" s="189"/>
      <c r="F72" s="189"/>
      <c r="G72" s="189"/>
      <c r="H72" s="189"/>
      <c r="I72" s="190"/>
      <c r="J72" s="191">
        <f>J154</f>
        <v>0</v>
      </c>
      <c r="K72" s="187"/>
      <c r="L72" s="192"/>
      <c r="S72" s="10"/>
      <c r="T72" s="10"/>
      <c r="U72" s="10"/>
      <c r="V72" s="10"/>
      <c r="W72" s="10"/>
      <c r="X72" s="10"/>
      <c r="Y72" s="10"/>
      <c r="Z72" s="10"/>
      <c r="AA72" s="10"/>
      <c r="AB72" s="10"/>
      <c r="AC72" s="10"/>
      <c r="AD72" s="10"/>
      <c r="AE72" s="10"/>
    </row>
    <row r="73" spans="1:31" s="10" customFormat="1" ht="14.85" customHeight="1">
      <c r="A73" s="10"/>
      <c r="B73" s="186"/>
      <c r="C73" s="187"/>
      <c r="D73" s="188" t="s">
        <v>1163</v>
      </c>
      <c r="E73" s="189"/>
      <c r="F73" s="189"/>
      <c r="G73" s="189"/>
      <c r="H73" s="189"/>
      <c r="I73" s="190"/>
      <c r="J73" s="191">
        <f>J160</f>
        <v>0</v>
      </c>
      <c r="K73" s="187"/>
      <c r="L73" s="192"/>
      <c r="S73" s="10"/>
      <c r="T73" s="10"/>
      <c r="U73" s="10"/>
      <c r="V73" s="10"/>
      <c r="W73" s="10"/>
      <c r="X73" s="10"/>
      <c r="Y73" s="10"/>
      <c r="Z73" s="10"/>
      <c r="AA73" s="10"/>
      <c r="AB73" s="10"/>
      <c r="AC73" s="10"/>
      <c r="AD73" s="10"/>
      <c r="AE73" s="10"/>
    </row>
    <row r="74" spans="1:31" s="10" customFormat="1" ht="14.85" customHeight="1">
      <c r="A74" s="10"/>
      <c r="B74" s="186"/>
      <c r="C74" s="187"/>
      <c r="D74" s="188" t="s">
        <v>1164</v>
      </c>
      <c r="E74" s="189"/>
      <c r="F74" s="189"/>
      <c r="G74" s="189"/>
      <c r="H74" s="189"/>
      <c r="I74" s="190"/>
      <c r="J74" s="191">
        <f>J164</f>
        <v>0</v>
      </c>
      <c r="K74" s="187"/>
      <c r="L74" s="192"/>
      <c r="S74" s="10"/>
      <c r="T74" s="10"/>
      <c r="U74" s="10"/>
      <c r="V74" s="10"/>
      <c r="W74" s="10"/>
      <c r="X74" s="10"/>
      <c r="Y74" s="10"/>
      <c r="Z74" s="10"/>
      <c r="AA74" s="10"/>
      <c r="AB74" s="10"/>
      <c r="AC74" s="10"/>
      <c r="AD74" s="10"/>
      <c r="AE74" s="10"/>
    </row>
    <row r="75" spans="1:31" s="10" customFormat="1" ht="14.85" customHeight="1">
      <c r="A75" s="10"/>
      <c r="B75" s="186"/>
      <c r="C75" s="187"/>
      <c r="D75" s="188" t="s">
        <v>1165</v>
      </c>
      <c r="E75" s="189"/>
      <c r="F75" s="189"/>
      <c r="G75" s="189"/>
      <c r="H75" s="189"/>
      <c r="I75" s="190"/>
      <c r="J75" s="191">
        <f>J167</f>
        <v>0</v>
      </c>
      <c r="K75" s="187"/>
      <c r="L75" s="192"/>
      <c r="S75" s="10"/>
      <c r="T75" s="10"/>
      <c r="U75" s="10"/>
      <c r="V75" s="10"/>
      <c r="W75" s="10"/>
      <c r="X75" s="10"/>
      <c r="Y75" s="10"/>
      <c r="Z75" s="10"/>
      <c r="AA75" s="10"/>
      <c r="AB75" s="10"/>
      <c r="AC75" s="10"/>
      <c r="AD75" s="10"/>
      <c r="AE75" s="10"/>
    </row>
    <row r="76" spans="1:31" s="10" customFormat="1" ht="21.8" customHeight="1">
      <c r="A76" s="10"/>
      <c r="B76" s="186"/>
      <c r="C76" s="187"/>
      <c r="D76" s="188" t="s">
        <v>1166</v>
      </c>
      <c r="E76" s="189"/>
      <c r="F76" s="189"/>
      <c r="G76" s="189"/>
      <c r="H76" s="189"/>
      <c r="I76" s="190"/>
      <c r="J76" s="191">
        <f>J171</f>
        <v>0</v>
      </c>
      <c r="K76" s="187"/>
      <c r="L76" s="192"/>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169"/>
      <c r="J78" s="62"/>
      <c r="K78" s="62"/>
      <c r="L78" s="140"/>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172"/>
      <c r="J82" s="64"/>
      <c r="K82" s="64"/>
      <c r="L82" s="140"/>
      <c r="S82" s="40"/>
      <c r="T82" s="40"/>
      <c r="U82" s="40"/>
      <c r="V82" s="40"/>
      <c r="W82" s="40"/>
      <c r="X82" s="40"/>
      <c r="Y82" s="40"/>
      <c r="Z82" s="40"/>
      <c r="AA82" s="40"/>
      <c r="AB82" s="40"/>
      <c r="AC82" s="40"/>
      <c r="AD82" s="40"/>
      <c r="AE82" s="40"/>
    </row>
    <row r="83" spans="1:31" s="2" customFormat="1" ht="24.95" customHeight="1">
      <c r="A83" s="40"/>
      <c r="B83" s="41"/>
      <c r="C83" s="25" t="s">
        <v>120</v>
      </c>
      <c r="D83" s="42"/>
      <c r="E83" s="42"/>
      <c r="F83" s="42"/>
      <c r="G83" s="42"/>
      <c r="H83" s="42"/>
      <c r="I83" s="139"/>
      <c r="J83" s="42"/>
      <c r="K83" s="42"/>
      <c r="L83" s="14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9"/>
      <c r="J84" s="42"/>
      <c r="K84" s="42"/>
      <c r="L84" s="140"/>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139"/>
      <c r="J85" s="42"/>
      <c r="K85" s="42"/>
      <c r="L85" s="140"/>
      <c r="S85" s="40"/>
      <c r="T85" s="40"/>
      <c r="U85" s="40"/>
      <c r="V85" s="40"/>
      <c r="W85" s="40"/>
      <c r="X85" s="40"/>
      <c r="Y85" s="40"/>
      <c r="Z85" s="40"/>
      <c r="AA85" s="40"/>
      <c r="AB85" s="40"/>
      <c r="AC85" s="40"/>
      <c r="AD85" s="40"/>
      <c r="AE85" s="40"/>
    </row>
    <row r="86" spans="1:31" s="2" customFormat="1" ht="16.5" customHeight="1">
      <c r="A86" s="40"/>
      <c r="B86" s="41"/>
      <c r="C86" s="42"/>
      <c r="D86" s="42"/>
      <c r="E86" s="173" t="str">
        <f>E7</f>
        <v>Rekonstrukce plynové kotelny Loučka</v>
      </c>
      <c r="F86" s="34"/>
      <c r="G86" s="34"/>
      <c r="H86" s="34"/>
      <c r="I86" s="139"/>
      <c r="J86" s="42"/>
      <c r="K86" s="42"/>
      <c r="L86" s="140"/>
      <c r="S86" s="40"/>
      <c r="T86" s="40"/>
      <c r="U86" s="40"/>
      <c r="V86" s="40"/>
      <c r="W86" s="40"/>
      <c r="X86" s="40"/>
      <c r="Y86" s="40"/>
      <c r="Z86" s="40"/>
      <c r="AA86" s="40"/>
      <c r="AB86" s="40"/>
      <c r="AC86" s="40"/>
      <c r="AD86" s="40"/>
      <c r="AE86" s="40"/>
    </row>
    <row r="87" spans="1:31" s="2" customFormat="1" ht="12" customHeight="1">
      <c r="A87" s="40"/>
      <c r="B87" s="41"/>
      <c r="C87" s="34" t="s">
        <v>96</v>
      </c>
      <c r="D87" s="42"/>
      <c r="E87" s="42"/>
      <c r="F87" s="42"/>
      <c r="G87" s="42"/>
      <c r="H87" s="42"/>
      <c r="I87" s="139"/>
      <c r="J87" s="42"/>
      <c r="K87" s="42"/>
      <c r="L87" s="140"/>
      <c r="S87" s="40"/>
      <c r="T87" s="40"/>
      <c r="U87" s="40"/>
      <c r="V87" s="40"/>
      <c r="W87" s="40"/>
      <c r="X87" s="40"/>
      <c r="Y87" s="40"/>
      <c r="Z87" s="40"/>
      <c r="AA87" s="40"/>
      <c r="AB87" s="40"/>
      <c r="AC87" s="40"/>
      <c r="AD87" s="40"/>
      <c r="AE87" s="40"/>
    </row>
    <row r="88" spans="1:31" s="2" customFormat="1" ht="16.5" customHeight="1">
      <c r="A88" s="40"/>
      <c r="B88" s="41"/>
      <c r="C88" s="42"/>
      <c r="D88" s="42"/>
      <c r="E88" s="71" t="str">
        <f>E9</f>
        <v>c - DPS 01.03 - MaR</v>
      </c>
      <c r="F88" s="42"/>
      <c r="G88" s="42"/>
      <c r="H88" s="42"/>
      <c r="I88" s="139"/>
      <c r="J88" s="42"/>
      <c r="K88" s="42"/>
      <c r="L88" s="140"/>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9"/>
      <c r="J89" s="42"/>
      <c r="K89" s="42"/>
      <c r="L89" s="140"/>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F12</f>
        <v>Nový Jičín</v>
      </c>
      <c r="G90" s="42"/>
      <c r="H90" s="42"/>
      <c r="I90" s="143" t="s">
        <v>23</v>
      </c>
      <c r="J90" s="74" t="str">
        <f>IF(J12="","",J12)</f>
        <v>3. 7. 2019</v>
      </c>
      <c r="K90" s="42"/>
      <c r="L90" s="140"/>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139"/>
      <c r="J91" s="42"/>
      <c r="K91" s="42"/>
      <c r="L91" s="140"/>
      <c r="S91" s="40"/>
      <c r="T91" s="40"/>
      <c r="U91" s="40"/>
      <c r="V91" s="40"/>
      <c r="W91" s="40"/>
      <c r="X91" s="40"/>
      <c r="Y91" s="40"/>
      <c r="Z91" s="40"/>
      <c r="AA91" s="40"/>
      <c r="AB91" s="40"/>
      <c r="AC91" s="40"/>
      <c r="AD91" s="40"/>
      <c r="AE91" s="40"/>
    </row>
    <row r="92" spans="1:31" s="2" customFormat="1" ht="40.05" customHeight="1">
      <c r="A92" s="40"/>
      <c r="B92" s="41"/>
      <c r="C92" s="34" t="s">
        <v>25</v>
      </c>
      <c r="D92" s="42"/>
      <c r="E92" s="42"/>
      <c r="F92" s="29" t="str">
        <f>E15</f>
        <v>Město Nový Jičín,Masarykovo nám.1/1,741 01 N.Jičín</v>
      </c>
      <c r="G92" s="42"/>
      <c r="H92" s="42"/>
      <c r="I92" s="143" t="s">
        <v>31</v>
      </c>
      <c r="J92" s="38" t="str">
        <f>E21</f>
        <v>MIOT s.r.o.,Zelená 3062/30,702 00 Ostrava</v>
      </c>
      <c r="K92" s="42"/>
      <c r="L92" s="140"/>
      <c r="S92" s="40"/>
      <c r="T92" s="40"/>
      <c r="U92" s="40"/>
      <c r="V92" s="40"/>
      <c r="W92" s="40"/>
      <c r="X92" s="40"/>
      <c r="Y92" s="40"/>
      <c r="Z92" s="40"/>
      <c r="AA92" s="40"/>
      <c r="AB92" s="40"/>
      <c r="AC92" s="40"/>
      <c r="AD92" s="40"/>
      <c r="AE92" s="40"/>
    </row>
    <row r="93" spans="1:31" s="2" customFormat="1" ht="15.15" customHeight="1">
      <c r="A93" s="40"/>
      <c r="B93" s="41"/>
      <c r="C93" s="34" t="s">
        <v>29</v>
      </c>
      <c r="D93" s="42"/>
      <c r="E93" s="42"/>
      <c r="F93" s="29" t="str">
        <f>IF(E18="","",E18)</f>
        <v>Vyplň údaj</v>
      </c>
      <c r="G93" s="42"/>
      <c r="H93" s="42"/>
      <c r="I93" s="143" t="s">
        <v>34</v>
      </c>
      <c r="J93" s="38" t="str">
        <f>E24</f>
        <v>Beránek</v>
      </c>
      <c r="K93" s="42"/>
      <c r="L93" s="140"/>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139"/>
      <c r="J94" s="42"/>
      <c r="K94" s="42"/>
      <c r="L94" s="140"/>
      <c r="S94" s="40"/>
      <c r="T94" s="40"/>
      <c r="U94" s="40"/>
      <c r="V94" s="40"/>
      <c r="W94" s="40"/>
      <c r="X94" s="40"/>
      <c r="Y94" s="40"/>
      <c r="Z94" s="40"/>
      <c r="AA94" s="40"/>
      <c r="AB94" s="40"/>
      <c r="AC94" s="40"/>
      <c r="AD94" s="40"/>
      <c r="AE94" s="40"/>
    </row>
    <row r="95" spans="1:31" s="11" customFormat="1" ht="29.25" customHeight="1">
      <c r="A95" s="193"/>
      <c r="B95" s="194"/>
      <c r="C95" s="195" t="s">
        <v>121</v>
      </c>
      <c r="D95" s="196" t="s">
        <v>57</v>
      </c>
      <c r="E95" s="196" t="s">
        <v>53</v>
      </c>
      <c r="F95" s="196" t="s">
        <v>54</v>
      </c>
      <c r="G95" s="196" t="s">
        <v>122</v>
      </c>
      <c r="H95" s="196" t="s">
        <v>123</v>
      </c>
      <c r="I95" s="197" t="s">
        <v>124</v>
      </c>
      <c r="J95" s="196" t="s">
        <v>100</v>
      </c>
      <c r="K95" s="198" t="s">
        <v>125</v>
      </c>
      <c r="L95" s="199"/>
      <c r="M95" s="94" t="s">
        <v>19</v>
      </c>
      <c r="N95" s="95" t="s">
        <v>42</v>
      </c>
      <c r="O95" s="95" t="s">
        <v>126</v>
      </c>
      <c r="P95" s="95" t="s">
        <v>127</v>
      </c>
      <c r="Q95" s="95" t="s">
        <v>128</v>
      </c>
      <c r="R95" s="95" t="s">
        <v>129</v>
      </c>
      <c r="S95" s="95" t="s">
        <v>130</v>
      </c>
      <c r="T95" s="96" t="s">
        <v>131</v>
      </c>
      <c r="U95" s="193"/>
      <c r="V95" s="193"/>
      <c r="W95" s="193"/>
      <c r="X95" s="193"/>
      <c r="Y95" s="193"/>
      <c r="Z95" s="193"/>
      <c r="AA95" s="193"/>
      <c r="AB95" s="193"/>
      <c r="AC95" s="193"/>
      <c r="AD95" s="193"/>
      <c r="AE95" s="193"/>
    </row>
    <row r="96" spans="1:63" s="2" customFormat="1" ht="22.8" customHeight="1">
      <c r="A96" s="40"/>
      <c r="B96" s="41"/>
      <c r="C96" s="101" t="s">
        <v>132</v>
      </c>
      <c r="D96" s="42"/>
      <c r="E96" s="42"/>
      <c r="F96" s="42"/>
      <c r="G96" s="42"/>
      <c r="H96" s="42"/>
      <c r="I96" s="139"/>
      <c r="J96" s="200">
        <f>BK96</f>
        <v>0</v>
      </c>
      <c r="K96" s="42"/>
      <c r="L96" s="46"/>
      <c r="M96" s="97"/>
      <c r="N96" s="201"/>
      <c r="O96" s="98"/>
      <c r="P96" s="202">
        <f>P97+P146</f>
        <v>0</v>
      </c>
      <c r="Q96" s="98"/>
      <c r="R96" s="202">
        <f>R97+R146</f>
        <v>0.05</v>
      </c>
      <c r="S96" s="98"/>
      <c r="T96" s="203">
        <f>T97+T146</f>
        <v>0</v>
      </c>
      <c r="U96" s="40"/>
      <c r="V96" s="40"/>
      <c r="W96" s="40"/>
      <c r="X96" s="40"/>
      <c r="Y96" s="40"/>
      <c r="Z96" s="40"/>
      <c r="AA96" s="40"/>
      <c r="AB96" s="40"/>
      <c r="AC96" s="40"/>
      <c r="AD96" s="40"/>
      <c r="AE96" s="40"/>
      <c r="AT96" s="19" t="s">
        <v>71</v>
      </c>
      <c r="AU96" s="19" t="s">
        <v>101</v>
      </c>
      <c r="BK96" s="204">
        <f>BK97+BK146</f>
        <v>0</v>
      </c>
    </row>
    <row r="97" spans="1:63" s="12" customFormat="1" ht="25.9" customHeight="1">
      <c r="A97" s="12"/>
      <c r="B97" s="205"/>
      <c r="C97" s="206"/>
      <c r="D97" s="207" t="s">
        <v>71</v>
      </c>
      <c r="E97" s="208" t="s">
        <v>1167</v>
      </c>
      <c r="F97" s="208" t="s">
        <v>1168</v>
      </c>
      <c r="G97" s="206"/>
      <c r="H97" s="206"/>
      <c r="I97" s="209"/>
      <c r="J97" s="210">
        <f>BK97</f>
        <v>0</v>
      </c>
      <c r="K97" s="206"/>
      <c r="L97" s="211"/>
      <c r="M97" s="212"/>
      <c r="N97" s="213"/>
      <c r="O97" s="213"/>
      <c r="P97" s="214">
        <f>P98+P102+P109+P119+P121+P126+P132+P138+P142</f>
        <v>0</v>
      </c>
      <c r="Q97" s="213"/>
      <c r="R97" s="214">
        <f>R98+R102+R109+R119+R121+R126+R132+R138+R142</f>
        <v>0.05</v>
      </c>
      <c r="S97" s="213"/>
      <c r="T97" s="215">
        <f>T98+T102+T109+T119+T121+T126+T132+T138+T142</f>
        <v>0</v>
      </c>
      <c r="U97" s="12"/>
      <c r="V97" s="12"/>
      <c r="W97" s="12"/>
      <c r="X97" s="12"/>
      <c r="Y97" s="12"/>
      <c r="Z97" s="12"/>
      <c r="AA97" s="12"/>
      <c r="AB97" s="12"/>
      <c r="AC97" s="12"/>
      <c r="AD97" s="12"/>
      <c r="AE97" s="12"/>
      <c r="AR97" s="216" t="s">
        <v>80</v>
      </c>
      <c r="AT97" s="217" t="s">
        <v>71</v>
      </c>
      <c r="AU97" s="217" t="s">
        <v>72</v>
      </c>
      <c r="AY97" s="216" t="s">
        <v>135</v>
      </c>
      <c r="BK97" s="218">
        <f>BK98+BK102+BK109+BK119+BK121+BK126+BK132+BK138+BK142</f>
        <v>0</v>
      </c>
    </row>
    <row r="98" spans="1:63" s="12" customFormat="1" ht="22.8" customHeight="1">
      <c r="A98" s="12"/>
      <c r="B98" s="205"/>
      <c r="C98" s="206"/>
      <c r="D98" s="207" t="s">
        <v>71</v>
      </c>
      <c r="E98" s="219" t="s">
        <v>1169</v>
      </c>
      <c r="F98" s="219" t="s">
        <v>1170</v>
      </c>
      <c r="G98" s="206"/>
      <c r="H98" s="206"/>
      <c r="I98" s="209"/>
      <c r="J98" s="220">
        <f>BK98</f>
        <v>0</v>
      </c>
      <c r="K98" s="206"/>
      <c r="L98" s="211"/>
      <c r="M98" s="212"/>
      <c r="N98" s="213"/>
      <c r="O98" s="213"/>
      <c r="P98" s="214">
        <f>SUM(P99:P101)</f>
        <v>0</v>
      </c>
      <c r="Q98" s="213"/>
      <c r="R98" s="214">
        <f>SUM(R99:R101)</f>
        <v>0.05</v>
      </c>
      <c r="S98" s="213"/>
      <c r="T98" s="215">
        <f>SUM(T99:T101)</f>
        <v>0</v>
      </c>
      <c r="U98" s="12"/>
      <c r="V98" s="12"/>
      <c r="W98" s="12"/>
      <c r="X98" s="12"/>
      <c r="Y98" s="12"/>
      <c r="Z98" s="12"/>
      <c r="AA98" s="12"/>
      <c r="AB98" s="12"/>
      <c r="AC98" s="12"/>
      <c r="AD98" s="12"/>
      <c r="AE98" s="12"/>
      <c r="AR98" s="216" t="s">
        <v>80</v>
      </c>
      <c r="AT98" s="217" t="s">
        <v>71</v>
      </c>
      <c r="AU98" s="217" t="s">
        <v>80</v>
      </c>
      <c r="AY98" s="216" t="s">
        <v>135</v>
      </c>
      <c r="BK98" s="218">
        <f>SUM(BK99:BK101)</f>
        <v>0</v>
      </c>
    </row>
    <row r="99" spans="1:65" s="2" customFormat="1" ht="16.5" customHeight="1">
      <c r="A99" s="40"/>
      <c r="B99" s="41"/>
      <c r="C99" s="221" t="s">
        <v>80</v>
      </c>
      <c r="D99" s="221" t="s">
        <v>138</v>
      </c>
      <c r="E99" s="222" t="s">
        <v>1171</v>
      </c>
      <c r="F99" s="223" t="s">
        <v>1172</v>
      </c>
      <c r="G99" s="224" t="s">
        <v>141</v>
      </c>
      <c r="H99" s="225">
        <v>1</v>
      </c>
      <c r="I99" s="226"/>
      <c r="J99" s="227">
        <f>ROUND(I99*H99,2)</f>
        <v>0</v>
      </c>
      <c r="K99" s="223" t="s">
        <v>270</v>
      </c>
      <c r="L99" s="46"/>
      <c r="M99" s="228" t="s">
        <v>19</v>
      </c>
      <c r="N99" s="229" t="s">
        <v>43</v>
      </c>
      <c r="O99" s="86"/>
      <c r="P99" s="230">
        <f>O99*H99</f>
        <v>0</v>
      </c>
      <c r="Q99" s="230">
        <v>0</v>
      </c>
      <c r="R99" s="230">
        <f>Q99*H99</f>
        <v>0</v>
      </c>
      <c r="S99" s="230">
        <v>0</v>
      </c>
      <c r="T99" s="231">
        <f>S99*H99</f>
        <v>0</v>
      </c>
      <c r="U99" s="40"/>
      <c r="V99" s="40"/>
      <c r="W99" s="40"/>
      <c r="X99" s="40"/>
      <c r="Y99" s="40"/>
      <c r="Z99" s="40"/>
      <c r="AA99" s="40"/>
      <c r="AB99" s="40"/>
      <c r="AC99" s="40"/>
      <c r="AD99" s="40"/>
      <c r="AE99" s="40"/>
      <c r="AR99" s="232" t="s">
        <v>454</v>
      </c>
      <c r="AT99" s="232" t="s">
        <v>138</v>
      </c>
      <c r="AU99" s="232" t="s">
        <v>82</v>
      </c>
      <c r="AY99" s="19" t="s">
        <v>135</v>
      </c>
      <c r="BE99" s="233">
        <f>IF(N99="základní",J99,0)</f>
        <v>0</v>
      </c>
      <c r="BF99" s="233">
        <f>IF(N99="snížená",J99,0)</f>
        <v>0</v>
      </c>
      <c r="BG99" s="233">
        <f>IF(N99="zákl. přenesená",J99,0)</f>
        <v>0</v>
      </c>
      <c r="BH99" s="233">
        <f>IF(N99="sníž. přenesená",J99,0)</f>
        <v>0</v>
      </c>
      <c r="BI99" s="233">
        <f>IF(N99="nulová",J99,0)</f>
        <v>0</v>
      </c>
      <c r="BJ99" s="19" t="s">
        <v>80</v>
      </c>
      <c r="BK99" s="233">
        <f>ROUND(I99*H99,2)</f>
        <v>0</v>
      </c>
      <c r="BL99" s="19" t="s">
        <v>454</v>
      </c>
      <c r="BM99" s="232" t="s">
        <v>1173</v>
      </c>
    </row>
    <row r="100" spans="1:65" s="2" customFormat="1" ht="246.75" customHeight="1">
      <c r="A100" s="40"/>
      <c r="B100" s="41"/>
      <c r="C100" s="221" t="s">
        <v>82</v>
      </c>
      <c r="D100" s="221" t="s">
        <v>138</v>
      </c>
      <c r="E100" s="222" t="s">
        <v>1174</v>
      </c>
      <c r="F100" s="223" t="s">
        <v>1175</v>
      </c>
      <c r="G100" s="224" t="s">
        <v>141</v>
      </c>
      <c r="H100" s="225">
        <v>1</v>
      </c>
      <c r="I100" s="226"/>
      <c r="J100" s="227">
        <f>ROUND(I100*H100,2)</f>
        <v>0</v>
      </c>
      <c r="K100" s="223" t="s">
        <v>270</v>
      </c>
      <c r="L100" s="46"/>
      <c r="M100" s="228" t="s">
        <v>19</v>
      </c>
      <c r="N100" s="229" t="s">
        <v>43</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454</v>
      </c>
      <c r="AT100" s="232" t="s">
        <v>138</v>
      </c>
      <c r="AU100" s="232" t="s">
        <v>82</v>
      </c>
      <c r="AY100" s="19" t="s">
        <v>135</v>
      </c>
      <c r="BE100" s="233">
        <f>IF(N100="základní",J100,0)</f>
        <v>0</v>
      </c>
      <c r="BF100" s="233">
        <f>IF(N100="snížená",J100,0)</f>
        <v>0</v>
      </c>
      <c r="BG100" s="233">
        <f>IF(N100="zákl. přenesená",J100,0)</f>
        <v>0</v>
      </c>
      <c r="BH100" s="233">
        <f>IF(N100="sníž. přenesená",J100,0)</f>
        <v>0</v>
      </c>
      <c r="BI100" s="233">
        <f>IF(N100="nulová",J100,0)</f>
        <v>0</v>
      </c>
      <c r="BJ100" s="19" t="s">
        <v>80</v>
      </c>
      <c r="BK100" s="233">
        <f>ROUND(I100*H100,2)</f>
        <v>0</v>
      </c>
      <c r="BL100" s="19" t="s">
        <v>454</v>
      </c>
      <c r="BM100" s="232" t="s">
        <v>1176</v>
      </c>
    </row>
    <row r="101" spans="1:65" s="2" customFormat="1" ht="224.25" customHeight="1">
      <c r="A101" s="40"/>
      <c r="B101" s="41"/>
      <c r="C101" s="221" t="s">
        <v>136</v>
      </c>
      <c r="D101" s="221" t="s">
        <v>138</v>
      </c>
      <c r="E101" s="222" t="s">
        <v>1177</v>
      </c>
      <c r="F101" s="223" t="s">
        <v>1178</v>
      </c>
      <c r="G101" s="224" t="s">
        <v>1179</v>
      </c>
      <c r="H101" s="225">
        <v>1</v>
      </c>
      <c r="I101" s="226"/>
      <c r="J101" s="227">
        <f>ROUND(I101*H101,2)</f>
        <v>0</v>
      </c>
      <c r="K101" s="223" t="s">
        <v>270</v>
      </c>
      <c r="L101" s="46"/>
      <c r="M101" s="228" t="s">
        <v>19</v>
      </c>
      <c r="N101" s="229" t="s">
        <v>43</v>
      </c>
      <c r="O101" s="86"/>
      <c r="P101" s="230">
        <f>O101*H101</f>
        <v>0</v>
      </c>
      <c r="Q101" s="230">
        <v>0.05</v>
      </c>
      <c r="R101" s="230">
        <f>Q101*H101</f>
        <v>0.05</v>
      </c>
      <c r="S101" s="230">
        <v>0</v>
      </c>
      <c r="T101" s="231">
        <f>S101*H101</f>
        <v>0</v>
      </c>
      <c r="U101" s="40"/>
      <c r="V101" s="40"/>
      <c r="W101" s="40"/>
      <c r="X101" s="40"/>
      <c r="Y101" s="40"/>
      <c r="Z101" s="40"/>
      <c r="AA101" s="40"/>
      <c r="AB101" s="40"/>
      <c r="AC101" s="40"/>
      <c r="AD101" s="40"/>
      <c r="AE101" s="40"/>
      <c r="AR101" s="232" t="s">
        <v>454</v>
      </c>
      <c r="AT101" s="232" t="s">
        <v>138</v>
      </c>
      <c r="AU101" s="232" t="s">
        <v>82</v>
      </c>
      <c r="AY101" s="19" t="s">
        <v>135</v>
      </c>
      <c r="BE101" s="233">
        <f>IF(N101="základní",J101,0)</f>
        <v>0</v>
      </c>
      <c r="BF101" s="233">
        <f>IF(N101="snížená",J101,0)</f>
        <v>0</v>
      </c>
      <c r="BG101" s="233">
        <f>IF(N101="zákl. přenesená",J101,0)</f>
        <v>0</v>
      </c>
      <c r="BH101" s="233">
        <f>IF(N101="sníž. přenesená",J101,0)</f>
        <v>0</v>
      </c>
      <c r="BI101" s="233">
        <f>IF(N101="nulová",J101,0)</f>
        <v>0</v>
      </c>
      <c r="BJ101" s="19" t="s">
        <v>80</v>
      </c>
      <c r="BK101" s="233">
        <f>ROUND(I101*H101,2)</f>
        <v>0</v>
      </c>
      <c r="BL101" s="19" t="s">
        <v>454</v>
      </c>
      <c r="BM101" s="232" t="s">
        <v>1180</v>
      </c>
    </row>
    <row r="102" spans="1:63" s="12" customFormat="1" ht="22.8" customHeight="1">
      <c r="A102" s="12"/>
      <c r="B102" s="205"/>
      <c r="C102" s="206"/>
      <c r="D102" s="207" t="s">
        <v>71</v>
      </c>
      <c r="E102" s="219" t="s">
        <v>1181</v>
      </c>
      <c r="F102" s="219" t="s">
        <v>1182</v>
      </c>
      <c r="G102" s="206"/>
      <c r="H102" s="206"/>
      <c r="I102" s="209"/>
      <c r="J102" s="220">
        <f>BK102</f>
        <v>0</v>
      </c>
      <c r="K102" s="206"/>
      <c r="L102" s="211"/>
      <c r="M102" s="212"/>
      <c r="N102" s="213"/>
      <c r="O102" s="213"/>
      <c r="P102" s="214">
        <f>SUM(P103:P108)</f>
        <v>0</v>
      </c>
      <c r="Q102" s="213"/>
      <c r="R102" s="214">
        <f>SUM(R103:R108)</f>
        <v>0</v>
      </c>
      <c r="S102" s="213"/>
      <c r="T102" s="215">
        <f>SUM(T103:T108)</f>
        <v>0</v>
      </c>
      <c r="U102" s="12"/>
      <c r="V102" s="12"/>
      <c r="W102" s="12"/>
      <c r="X102" s="12"/>
      <c r="Y102" s="12"/>
      <c r="Z102" s="12"/>
      <c r="AA102" s="12"/>
      <c r="AB102" s="12"/>
      <c r="AC102" s="12"/>
      <c r="AD102" s="12"/>
      <c r="AE102" s="12"/>
      <c r="AR102" s="216" t="s">
        <v>80</v>
      </c>
      <c r="AT102" s="217" t="s">
        <v>71</v>
      </c>
      <c r="AU102" s="217" t="s">
        <v>80</v>
      </c>
      <c r="AY102" s="216" t="s">
        <v>135</v>
      </c>
      <c r="BK102" s="218">
        <f>SUM(BK103:BK108)</f>
        <v>0</v>
      </c>
    </row>
    <row r="103" spans="1:65" s="2" customFormat="1" ht="16.5" customHeight="1">
      <c r="A103" s="40"/>
      <c r="B103" s="41"/>
      <c r="C103" s="221" t="s">
        <v>143</v>
      </c>
      <c r="D103" s="221" t="s">
        <v>138</v>
      </c>
      <c r="E103" s="222" t="s">
        <v>1183</v>
      </c>
      <c r="F103" s="223" t="s">
        <v>1184</v>
      </c>
      <c r="G103" s="224" t="s">
        <v>220</v>
      </c>
      <c r="H103" s="225">
        <v>50</v>
      </c>
      <c r="I103" s="226"/>
      <c r="J103" s="227">
        <f>ROUND(I103*H103,2)</f>
        <v>0</v>
      </c>
      <c r="K103" s="223" t="s">
        <v>270</v>
      </c>
      <c r="L103" s="46"/>
      <c r="M103" s="228" t="s">
        <v>19</v>
      </c>
      <c r="N103" s="229" t="s">
        <v>43</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454</v>
      </c>
      <c r="AT103" s="232" t="s">
        <v>138</v>
      </c>
      <c r="AU103" s="232" t="s">
        <v>82</v>
      </c>
      <c r="AY103" s="19" t="s">
        <v>135</v>
      </c>
      <c r="BE103" s="233">
        <f>IF(N103="základní",J103,0)</f>
        <v>0</v>
      </c>
      <c r="BF103" s="233">
        <f>IF(N103="snížená",J103,0)</f>
        <v>0</v>
      </c>
      <c r="BG103" s="233">
        <f>IF(N103="zákl. přenesená",J103,0)</f>
        <v>0</v>
      </c>
      <c r="BH103" s="233">
        <f>IF(N103="sníž. přenesená",J103,0)</f>
        <v>0</v>
      </c>
      <c r="BI103" s="233">
        <f>IF(N103="nulová",J103,0)</f>
        <v>0</v>
      </c>
      <c r="BJ103" s="19" t="s">
        <v>80</v>
      </c>
      <c r="BK103" s="233">
        <f>ROUND(I103*H103,2)</f>
        <v>0</v>
      </c>
      <c r="BL103" s="19" t="s">
        <v>454</v>
      </c>
      <c r="BM103" s="232" t="s">
        <v>1185</v>
      </c>
    </row>
    <row r="104" spans="1:65" s="2" customFormat="1" ht="16.5" customHeight="1">
      <c r="A104" s="40"/>
      <c r="B104" s="41"/>
      <c r="C104" s="221" t="s">
        <v>171</v>
      </c>
      <c r="D104" s="221" t="s">
        <v>138</v>
      </c>
      <c r="E104" s="222" t="s">
        <v>1186</v>
      </c>
      <c r="F104" s="223" t="s">
        <v>1187</v>
      </c>
      <c r="G104" s="224" t="s">
        <v>220</v>
      </c>
      <c r="H104" s="225">
        <v>1050</v>
      </c>
      <c r="I104" s="226"/>
      <c r="J104" s="227">
        <f>ROUND(I104*H104,2)</f>
        <v>0</v>
      </c>
      <c r="K104" s="223" t="s">
        <v>270</v>
      </c>
      <c r="L104" s="46"/>
      <c r="M104" s="228" t="s">
        <v>19</v>
      </c>
      <c r="N104" s="229" t="s">
        <v>43</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454</v>
      </c>
      <c r="AT104" s="232" t="s">
        <v>138</v>
      </c>
      <c r="AU104" s="232" t="s">
        <v>82</v>
      </c>
      <c r="AY104" s="19" t="s">
        <v>135</v>
      </c>
      <c r="BE104" s="233">
        <f>IF(N104="základní",J104,0)</f>
        <v>0</v>
      </c>
      <c r="BF104" s="233">
        <f>IF(N104="snížená",J104,0)</f>
        <v>0</v>
      </c>
      <c r="BG104" s="233">
        <f>IF(N104="zákl. přenesená",J104,0)</f>
        <v>0</v>
      </c>
      <c r="BH104" s="233">
        <f>IF(N104="sníž. přenesená",J104,0)</f>
        <v>0</v>
      </c>
      <c r="BI104" s="233">
        <f>IF(N104="nulová",J104,0)</f>
        <v>0</v>
      </c>
      <c r="BJ104" s="19" t="s">
        <v>80</v>
      </c>
      <c r="BK104" s="233">
        <f>ROUND(I104*H104,2)</f>
        <v>0</v>
      </c>
      <c r="BL104" s="19" t="s">
        <v>454</v>
      </c>
      <c r="BM104" s="232" t="s">
        <v>1188</v>
      </c>
    </row>
    <row r="105" spans="1:65" s="2" customFormat="1" ht="16.5" customHeight="1">
      <c r="A105" s="40"/>
      <c r="B105" s="41"/>
      <c r="C105" s="221" t="s">
        <v>148</v>
      </c>
      <c r="D105" s="221" t="s">
        <v>138</v>
      </c>
      <c r="E105" s="222" t="s">
        <v>1189</v>
      </c>
      <c r="F105" s="223" t="s">
        <v>1190</v>
      </c>
      <c r="G105" s="224" t="s">
        <v>220</v>
      </c>
      <c r="H105" s="225">
        <v>230</v>
      </c>
      <c r="I105" s="226"/>
      <c r="J105" s="227">
        <f>ROUND(I105*H105,2)</f>
        <v>0</v>
      </c>
      <c r="K105" s="223" t="s">
        <v>270</v>
      </c>
      <c r="L105" s="46"/>
      <c r="M105" s="228" t="s">
        <v>19</v>
      </c>
      <c r="N105" s="229" t="s">
        <v>43</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454</v>
      </c>
      <c r="AT105" s="232" t="s">
        <v>138</v>
      </c>
      <c r="AU105" s="232" t="s">
        <v>82</v>
      </c>
      <c r="AY105" s="19" t="s">
        <v>135</v>
      </c>
      <c r="BE105" s="233">
        <f>IF(N105="základní",J105,0)</f>
        <v>0</v>
      </c>
      <c r="BF105" s="233">
        <f>IF(N105="snížená",J105,0)</f>
        <v>0</v>
      </c>
      <c r="BG105" s="233">
        <f>IF(N105="zákl. přenesená",J105,0)</f>
        <v>0</v>
      </c>
      <c r="BH105" s="233">
        <f>IF(N105="sníž. přenesená",J105,0)</f>
        <v>0</v>
      </c>
      <c r="BI105" s="233">
        <f>IF(N105="nulová",J105,0)</f>
        <v>0</v>
      </c>
      <c r="BJ105" s="19" t="s">
        <v>80</v>
      </c>
      <c r="BK105" s="233">
        <f>ROUND(I105*H105,2)</f>
        <v>0</v>
      </c>
      <c r="BL105" s="19" t="s">
        <v>454</v>
      </c>
      <c r="BM105" s="232" t="s">
        <v>1191</v>
      </c>
    </row>
    <row r="106" spans="1:65" s="2" customFormat="1" ht="16.5" customHeight="1">
      <c r="A106" s="40"/>
      <c r="B106" s="41"/>
      <c r="C106" s="221" t="s">
        <v>181</v>
      </c>
      <c r="D106" s="221" t="s">
        <v>138</v>
      </c>
      <c r="E106" s="222" t="s">
        <v>1192</v>
      </c>
      <c r="F106" s="223" t="s">
        <v>1193</v>
      </c>
      <c r="G106" s="224" t="s">
        <v>220</v>
      </c>
      <c r="H106" s="225">
        <v>50</v>
      </c>
      <c r="I106" s="226"/>
      <c r="J106" s="227">
        <f>ROUND(I106*H106,2)</f>
        <v>0</v>
      </c>
      <c r="K106" s="223" t="s">
        <v>270</v>
      </c>
      <c r="L106" s="46"/>
      <c r="M106" s="228" t="s">
        <v>19</v>
      </c>
      <c r="N106" s="229" t="s">
        <v>43</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454</v>
      </c>
      <c r="AT106" s="232" t="s">
        <v>138</v>
      </c>
      <c r="AU106" s="232" t="s">
        <v>82</v>
      </c>
      <c r="AY106" s="19" t="s">
        <v>135</v>
      </c>
      <c r="BE106" s="233">
        <f>IF(N106="základní",J106,0)</f>
        <v>0</v>
      </c>
      <c r="BF106" s="233">
        <f>IF(N106="snížená",J106,0)</f>
        <v>0</v>
      </c>
      <c r="BG106" s="233">
        <f>IF(N106="zákl. přenesená",J106,0)</f>
        <v>0</v>
      </c>
      <c r="BH106" s="233">
        <f>IF(N106="sníž. přenesená",J106,0)</f>
        <v>0</v>
      </c>
      <c r="BI106" s="233">
        <f>IF(N106="nulová",J106,0)</f>
        <v>0</v>
      </c>
      <c r="BJ106" s="19" t="s">
        <v>80</v>
      </c>
      <c r="BK106" s="233">
        <f>ROUND(I106*H106,2)</f>
        <v>0</v>
      </c>
      <c r="BL106" s="19" t="s">
        <v>454</v>
      </c>
      <c r="BM106" s="232" t="s">
        <v>1194</v>
      </c>
    </row>
    <row r="107" spans="1:65" s="2" customFormat="1" ht="16.5" customHeight="1">
      <c r="A107" s="40"/>
      <c r="B107" s="41"/>
      <c r="C107" s="221" t="s">
        <v>188</v>
      </c>
      <c r="D107" s="221" t="s">
        <v>138</v>
      </c>
      <c r="E107" s="222" t="s">
        <v>1195</v>
      </c>
      <c r="F107" s="223" t="s">
        <v>1196</v>
      </c>
      <c r="G107" s="224" t="s">
        <v>220</v>
      </c>
      <c r="H107" s="225">
        <v>20</v>
      </c>
      <c r="I107" s="226"/>
      <c r="J107" s="227">
        <f>ROUND(I107*H107,2)</f>
        <v>0</v>
      </c>
      <c r="K107" s="223" t="s">
        <v>270</v>
      </c>
      <c r="L107" s="46"/>
      <c r="M107" s="228" t="s">
        <v>19</v>
      </c>
      <c r="N107" s="229" t="s">
        <v>43</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454</v>
      </c>
      <c r="AT107" s="232" t="s">
        <v>138</v>
      </c>
      <c r="AU107" s="232" t="s">
        <v>82</v>
      </c>
      <c r="AY107" s="19" t="s">
        <v>135</v>
      </c>
      <c r="BE107" s="233">
        <f>IF(N107="základní",J107,0)</f>
        <v>0</v>
      </c>
      <c r="BF107" s="233">
        <f>IF(N107="snížená",J107,0)</f>
        <v>0</v>
      </c>
      <c r="BG107" s="233">
        <f>IF(N107="zákl. přenesená",J107,0)</f>
        <v>0</v>
      </c>
      <c r="BH107" s="233">
        <f>IF(N107="sníž. přenesená",J107,0)</f>
        <v>0</v>
      </c>
      <c r="BI107" s="233">
        <f>IF(N107="nulová",J107,0)</f>
        <v>0</v>
      </c>
      <c r="BJ107" s="19" t="s">
        <v>80</v>
      </c>
      <c r="BK107" s="233">
        <f>ROUND(I107*H107,2)</f>
        <v>0</v>
      </c>
      <c r="BL107" s="19" t="s">
        <v>454</v>
      </c>
      <c r="BM107" s="232" t="s">
        <v>1197</v>
      </c>
    </row>
    <row r="108" spans="1:65" s="2" customFormat="1" ht="16.5" customHeight="1">
      <c r="A108" s="40"/>
      <c r="B108" s="41"/>
      <c r="C108" s="221" t="s">
        <v>154</v>
      </c>
      <c r="D108" s="221" t="s">
        <v>138</v>
      </c>
      <c r="E108" s="222" t="s">
        <v>1198</v>
      </c>
      <c r="F108" s="223" t="s">
        <v>1199</v>
      </c>
      <c r="G108" s="224" t="s">
        <v>220</v>
      </c>
      <c r="H108" s="225">
        <v>180</v>
      </c>
      <c r="I108" s="226"/>
      <c r="J108" s="227">
        <f>ROUND(I108*H108,2)</f>
        <v>0</v>
      </c>
      <c r="K108" s="223" t="s">
        <v>270</v>
      </c>
      <c r="L108" s="46"/>
      <c r="M108" s="228" t="s">
        <v>19</v>
      </c>
      <c r="N108" s="229" t="s">
        <v>43</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454</v>
      </c>
      <c r="AT108" s="232" t="s">
        <v>138</v>
      </c>
      <c r="AU108" s="232" t="s">
        <v>82</v>
      </c>
      <c r="AY108" s="19" t="s">
        <v>135</v>
      </c>
      <c r="BE108" s="233">
        <f>IF(N108="základní",J108,0)</f>
        <v>0</v>
      </c>
      <c r="BF108" s="233">
        <f>IF(N108="snížená",J108,0)</f>
        <v>0</v>
      </c>
      <c r="BG108" s="233">
        <f>IF(N108="zákl. přenesená",J108,0)</f>
        <v>0</v>
      </c>
      <c r="BH108" s="233">
        <f>IF(N108="sníž. přenesená",J108,0)</f>
        <v>0</v>
      </c>
      <c r="BI108" s="233">
        <f>IF(N108="nulová",J108,0)</f>
        <v>0</v>
      </c>
      <c r="BJ108" s="19" t="s">
        <v>80</v>
      </c>
      <c r="BK108" s="233">
        <f>ROUND(I108*H108,2)</f>
        <v>0</v>
      </c>
      <c r="BL108" s="19" t="s">
        <v>454</v>
      </c>
      <c r="BM108" s="232" t="s">
        <v>1200</v>
      </c>
    </row>
    <row r="109" spans="1:63" s="12" customFormat="1" ht="22.8" customHeight="1">
      <c r="A109" s="12"/>
      <c r="B109" s="205"/>
      <c r="C109" s="206"/>
      <c r="D109" s="207" t="s">
        <v>71</v>
      </c>
      <c r="E109" s="219" t="s">
        <v>1201</v>
      </c>
      <c r="F109" s="219" t="s">
        <v>1202</v>
      </c>
      <c r="G109" s="206"/>
      <c r="H109" s="206"/>
      <c r="I109" s="209"/>
      <c r="J109" s="220">
        <f>BK109</f>
        <v>0</v>
      </c>
      <c r="K109" s="206"/>
      <c r="L109" s="211"/>
      <c r="M109" s="212"/>
      <c r="N109" s="213"/>
      <c r="O109" s="213"/>
      <c r="P109" s="214">
        <f>SUM(P110:P118)</f>
        <v>0</v>
      </c>
      <c r="Q109" s="213"/>
      <c r="R109" s="214">
        <f>SUM(R110:R118)</f>
        <v>0</v>
      </c>
      <c r="S109" s="213"/>
      <c r="T109" s="215">
        <f>SUM(T110:T118)</f>
        <v>0</v>
      </c>
      <c r="U109" s="12"/>
      <c r="V109" s="12"/>
      <c r="W109" s="12"/>
      <c r="X109" s="12"/>
      <c r="Y109" s="12"/>
      <c r="Z109" s="12"/>
      <c r="AA109" s="12"/>
      <c r="AB109" s="12"/>
      <c r="AC109" s="12"/>
      <c r="AD109" s="12"/>
      <c r="AE109" s="12"/>
      <c r="AR109" s="216" t="s">
        <v>80</v>
      </c>
      <c r="AT109" s="217" t="s">
        <v>71</v>
      </c>
      <c r="AU109" s="217" t="s">
        <v>80</v>
      </c>
      <c r="AY109" s="216" t="s">
        <v>135</v>
      </c>
      <c r="BK109" s="218">
        <f>SUM(BK110:BK118)</f>
        <v>0</v>
      </c>
    </row>
    <row r="110" spans="1:65" s="2" customFormat="1" ht="16.5" customHeight="1">
      <c r="A110" s="40"/>
      <c r="B110" s="41"/>
      <c r="C110" s="221" t="s">
        <v>202</v>
      </c>
      <c r="D110" s="221" t="s">
        <v>138</v>
      </c>
      <c r="E110" s="222" t="s">
        <v>1203</v>
      </c>
      <c r="F110" s="223" t="s">
        <v>1204</v>
      </c>
      <c r="G110" s="224" t="s">
        <v>220</v>
      </c>
      <c r="H110" s="225">
        <v>240</v>
      </c>
      <c r="I110" s="226"/>
      <c r="J110" s="227">
        <f>ROUND(I110*H110,2)</f>
        <v>0</v>
      </c>
      <c r="K110" s="223" t="s">
        <v>270</v>
      </c>
      <c r="L110" s="46"/>
      <c r="M110" s="228" t="s">
        <v>19</v>
      </c>
      <c r="N110" s="229" t="s">
        <v>43</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454</v>
      </c>
      <c r="AT110" s="232" t="s">
        <v>138</v>
      </c>
      <c r="AU110" s="232" t="s">
        <v>82</v>
      </c>
      <c r="AY110" s="19" t="s">
        <v>135</v>
      </c>
      <c r="BE110" s="233">
        <f>IF(N110="základní",J110,0)</f>
        <v>0</v>
      </c>
      <c r="BF110" s="233">
        <f>IF(N110="snížená",J110,0)</f>
        <v>0</v>
      </c>
      <c r="BG110" s="233">
        <f>IF(N110="zákl. přenesená",J110,0)</f>
        <v>0</v>
      </c>
      <c r="BH110" s="233">
        <f>IF(N110="sníž. přenesená",J110,0)</f>
        <v>0</v>
      </c>
      <c r="BI110" s="233">
        <f>IF(N110="nulová",J110,0)</f>
        <v>0</v>
      </c>
      <c r="BJ110" s="19" t="s">
        <v>80</v>
      </c>
      <c r="BK110" s="233">
        <f>ROUND(I110*H110,2)</f>
        <v>0</v>
      </c>
      <c r="BL110" s="19" t="s">
        <v>454</v>
      </c>
      <c r="BM110" s="232" t="s">
        <v>1205</v>
      </c>
    </row>
    <row r="111" spans="1:65" s="2" customFormat="1" ht="16.5" customHeight="1">
      <c r="A111" s="40"/>
      <c r="B111" s="41"/>
      <c r="C111" s="221" t="s">
        <v>209</v>
      </c>
      <c r="D111" s="221" t="s">
        <v>138</v>
      </c>
      <c r="E111" s="222" t="s">
        <v>1206</v>
      </c>
      <c r="F111" s="223" t="s">
        <v>1207</v>
      </c>
      <c r="G111" s="224" t="s">
        <v>220</v>
      </c>
      <c r="H111" s="225">
        <v>430</v>
      </c>
      <c r="I111" s="226"/>
      <c r="J111" s="227">
        <f>ROUND(I111*H111,2)</f>
        <v>0</v>
      </c>
      <c r="K111" s="223" t="s">
        <v>270</v>
      </c>
      <c r="L111" s="46"/>
      <c r="M111" s="228" t="s">
        <v>19</v>
      </c>
      <c r="N111" s="229" t="s">
        <v>43</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454</v>
      </c>
      <c r="AT111" s="232" t="s">
        <v>138</v>
      </c>
      <c r="AU111" s="232" t="s">
        <v>82</v>
      </c>
      <c r="AY111" s="19" t="s">
        <v>135</v>
      </c>
      <c r="BE111" s="233">
        <f>IF(N111="základní",J111,0)</f>
        <v>0</v>
      </c>
      <c r="BF111" s="233">
        <f>IF(N111="snížená",J111,0)</f>
        <v>0</v>
      </c>
      <c r="BG111" s="233">
        <f>IF(N111="zákl. přenesená",J111,0)</f>
        <v>0</v>
      </c>
      <c r="BH111" s="233">
        <f>IF(N111="sníž. přenesená",J111,0)</f>
        <v>0</v>
      </c>
      <c r="BI111" s="233">
        <f>IF(N111="nulová",J111,0)</f>
        <v>0</v>
      </c>
      <c r="BJ111" s="19" t="s">
        <v>80</v>
      </c>
      <c r="BK111" s="233">
        <f>ROUND(I111*H111,2)</f>
        <v>0</v>
      </c>
      <c r="BL111" s="19" t="s">
        <v>454</v>
      </c>
      <c r="BM111" s="232" t="s">
        <v>1208</v>
      </c>
    </row>
    <row r="112" spans="1:65" s="2" customFormat="1" ht="16.5" customHeight="1">
      <c r="A112" s="40"/>
      <c r="B112" s="41"/>
      <c r="C112" s="221" t="s">
        <v>214</v>
      </c>
      <c r="D112" s="221" t="s">
        <v>138</v>
      </c>
      <c r="E112" s="222" t="s">
        <v>1209</v>
      </c>
      <c r="F112" s="223" t="s">
        <v>1210</v>
      </c>
      <c r="G112" s="224" t="s">
        <v>220</v>
      </c>
      <c r="H112" s="225">
        <v>120</v>
      </c>
      <c r="I112" s="226"/>
      <c r="J112" s="227">
        <f>ROUND(I112*H112,2)</f>
        <v>0</v>
      </c>
      <c r="K112" s="223" t="s">
        <v>270</v>
      </c>
      <c r="L112" s="46"/>
      <c r="M112" s="228" t="s">
        <v>19</v>
      </c>
      <c r="N112" s="229" t="s">
        <v>43</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454</v>
      </c>
      <c r="AT112" s="232" t="s">
        <v>138</v>
      </c>
      <c r="AU112" s="232" t="s">
        <v>82</v>
      </c>
      <c r="AY112" s="19" t="s">
        <v>135</v>
      </c>
      <c r="BE112" s="233">
        <f>IF(N112="základní",J112,0)</f>
        <v>0</v>
      </c>
      <c r="BF112" s="233">
        <f>IF(N112="snížená",J112,0)</f>
        <v>0</v>
      </c>
      <c r="BG112" s="233">
        <f>IF(N112="zákl. přenesená",J112,0)</f>
        <v>0</v>
      </c>
      <c r="BH112" s="233">
        <f>IF(N112="sníž. přenesená",J112,0)</f>
        <v>0</v>
      </c>
      <c r="BI112" s="233">
        <f>IF(N112="nulová",J112,0)</f>
        <v>0</v>
      </c>
      <c r="BJ112" s="19" t="s">
        <v>80</v>
      </c>
      <c r="BK112" s="233">
        <f>ROUND(I112*H112,2)</f>
        <v>0</v>
      </c>
      <c r="BL112" s="19" t="s">
        <v>454</v>
      </c>
      <c r="BM112" s="232" t="s">
        <v>1211</v>
      </c>
    </row>
    <row r="113" spans="1:65" s="2" customFormat="1" ht="16.5" customHeight="1">
      <c r="A113" s="40"/>
      <c r="B113" s="41"/>
      <c r="C113" s="221" t="s">
        <v>217</v>
      </c>
      <c r="D113" s="221" t="s">
        <v>138</v>
      </c>
      <c r="E113" s="222" t="s">
        <v>1212</v>
      </c>
      <c r="F113" s="223" t="s">
        <v>1213</v>
      </c>
      <c r="G113" s="224" t="s">
        <v>220</v>
      </c>
      <c r="H113" s="225">
        <v>150</v>
      </c>
      <c r="I113" s="226"/>
      <c r="J113" s="227">
        <f>ROUND(I113*H113,2)</f>
        <v>0</v>
      </c>
      <c r="K113" s="223" t="s">
        <v>270</v>
      </c>
      <c r="L113" s="46"/>
      <c r="M113" s="228" t="s">
        <v>19</v>
      </c>
      <c r="N113" s="229" t="s">
        <v>43</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454</v>
      </c>
      <c r="AT113" s="232" t="s">
        <v>138</v>
      </c>
      <c r="AU113" s="232" t="s">
        <v>82</v>
      </c>
      <c r="AY113" s="19" t="s">
        <v>135</v>
      </c>
      <c r="BE113" s="233">
        <f>IF(N113="základní",J113,0)</f>
        <v>0</v>
      </c>
      <c r="BF113" s="233">
        <f>IF(N113="snížená",J113,0)</f>
        <v>0</v>
      </c>
      <c r="BG113" s="233">
        <f>IF(N113="zákl. přenesená",J113,0)</f>
        <v>0</v>
      </c>
      <c r="BH113" s="233">
        <f>IF(N113="sníž. přenesená",J113,0)</f>
        <v>0</v>
      </c>
      <c r="BI113" s="233">
        <f>IF(N113="nulová",J113,0)</f>
        <v>0</v>
      </c>
      <c r="BJ113" s="19" t="s">
        <v>80</v>
      </c>
      <c r="BK113" s="233">
        <f>ROUND(I113*H113,2)</f>
        <v>0</v>
      </c>
      <c r="BL113" s="19" t="s">
        <v>454</v>
      </c>
      <c r="BM113" s="232" t="s">
        <v>1214</v>
      </c>
    </row>
    <row r="114" spans="1:65" s="2" customFormat="1" ht="16.5" customHeight="1">
      <c r="A114" s="40"/>
      <c r="B114" s="41"/>
      <c r="C114" s="221" t="s">
        <v>224</v>
      </c>
      <c r="D114" s="221" t="s">
        <v>138</v>
      </c>
      <c r="E114" s="222" t="s">
        <v>1215</v>
      </c>
      <c r="F114" s="223" t="s">
        <v>1216</v>
      </c>
      <c r="G114" s="224" t="s">
        <v>220</v>
      </c>
      <c r="H114" s="225">
        <v>60</v>
      </c>
      <c r="I114" s="226"/>
      <c r="J114" s="227">
        <f>ROUND(I114*H114,2)</f>
        <v>0</v>
      </c>
      <c r="K114" s="223" t="s">
        <v>270</v>
      </c>
      <c r="L114" s="46"/>
      <c r="M114" s="228" t="s">
        <v>19</v>
      </c>
      <c r="N114" s="229" t="s">
        <v>43</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454</v>
      </c>
      <c r="AT114" s="232" t="s">
        <v>138</v>
      </c>
      <c r="AU114" s="232" t="s">
        <v>82</v>
      </c>
      <c r="AY114" s="19" t="s">
        <v>135</v>
      </c>
      <c r="BE114" s="233">
        <f>IF(N114="základní",J114,0)</f>
        <v>0</v>
      </c>
      <c r="BF114" s="233">
        <f>IF(N114="snížená",J114,0)</f>
        <v>0</v>
      </c>
      <c r="BG114" s="233">
        <f>IF(N114="zákl. přenesená",J114,0)</f>
        <v>0</v>
      </c>
      <c r="BH114" s="233">
        <f>IF(N114="sníž. přenesená",J114,0)</f>
        <v>0</v>
      </c>
      <c r="BI114" s="233">
        <f>IF(N114="nulová",J114,0)</f>
        <v>0</v>
      </c>
      <c r="BJ114" s="19" t="s">
        <v>80</v>
      </c>
      <c r="BK114" s="233">
        <f>ROUND(I114*H114,2)</f>
        <v>0</v>
      </c>
      <c r="BL114" s="19" t="s">
        <v>454</v>
      </c>
      <c r="BM114" s="232" t="s">
        <v>1217</v>
      </c>
    </row>
    <row r="115" spans="1:65" s="2" customFormat="1" ht="16.5" customHeight="1">
      <c r="A115" s="40"/>
      <c r="B115" s="41"/>
      <c r="C115" s="221" t="s">
        <v>8</v>
      </c>
      <c r="D115" s="221" t="s">
        <v>138</v>
      </c>
      <c r="E115" s="222" t="s">
        <v>1218</v>
      </c>
      <c r="F115" s="223" t="s">
        <v>1219</v>
      </c>
      <c r="G115" s="224" t="s">
        <v>220</v>
      </c>
      <c r="H115" s="225">
        <v>8</v>
      </c>
      <c r="I115" s="226"/>
      <c r="J115" s="227">
        <f>ROUND(I115*H115,2)</f>
        <v>0</v>
      </c>
      <c r="K115" s="223" t="s">
        <v>270</v>
      </c>
      <c r="L115" s="46"/>
      <c r="M115" s="228" t="s">
        <v>19</v>
      </c>
      <c r="N115" s="229" t="s">
        <v>43</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454</v>
      </c>
      <c r="AT115" s="232" t="s">
        <v>138</v>
      </c>
      <c r="AU115" s="232" t="s">
        <v>82</v>
      </c>
      <c r="AY115" s="19" t="s">
        <v>135</v>
      </c>
      <c r="BE115" s="233">
        <f>IF(N115="základní",J115,0)</f>
        <v>0</v>
      </c>
      <c r="BF115" s="233">
        <f>IF(N115="snížená",J115,0)</f>
        <v>0</v>
      </c>
      <c r="BG115" s="233">
        <f>IF(N115="zákl. přenesená",J115,0)</f>
        <v>0</v>
      </c>
      <c r="BH115" s="233">
        <f>IF(N115="sníž. přenesená",J115,0)</f>
        <v>0</v>
      </c>
      <c r="BI115" s="233">
        <f>IF(N115="nulová",J115,0)</f>
        <v>0</v>
      </c>
      <c r="BJ115" s="19" t="s">
        <v>80</v>
      </c>
      <c r="BK115" s="233">
        <f>ROUND(I115*H115,2)</f>
        <v>0</v>
      </c>
      <c r="BL115" s="19" t="s">
        <v>454</v>
      </c>
      <c r="BM115" s="232" t="s">
        <v>1220</v>
      </c>
    </row>
    <row r="116" spans="1:65" s="2" customFormat="1" ht="16.5" customHeight="1">
      <c r="A116" s="40"/>
      <c r="B116" s="41"/>
      <c r="C116" s="221" t="s">
        <v>199</v>
      </c>
      <c r="D116" s="221" t="s">
        <v>138</v>
      </c>
      <c r="E116" s="222" t="s">
        <v>1221</v>
      </c>
      <c r="F116" s="223" t="s">
        <v>1222</v>
      </c>
      <c r="G116" s="224" t="s">
        <v>220</v>
      </c>
      <c r="H116" s="225">
        <v>10</v>
      </c>
      <c r="I116" s="226"/>
      <c r="J116" s="227">
        <f>ROUND(I116*H116,2)</f>
        <v>0</v>
      </c>
      <c r="K116" s="223" t="s">
        <v>270</v>
      </c>
      <c r="L116" s="46"/>
      <c r="M116" s="228" t="s">
        <v>19</v>
      </c>
      <c r="N116" s="229" t="s">
        <v>43</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454</v>
      </c>
      <c r="AT116" s="232" t="s">
        <v>138</v>
      </c>
      <c r="AU116" s="232" t="s">
        <v>82</v>
      </c>
      <c r="AY116" s="19" t="s">
        <v>135</v>
      </c>
      <c r="BE116" s="233">
        <f>IF(N116="základní",J116,0)</f>
        <v>0</v>
      </c>
      <c r="BF116" s="233">
        <f>IF(N116="snížená",J116,0)</f>
        <v>0</v>
      </c>
      <c r="BG116" s="233">
        <f>IF(N116="zákl. přenesená",J116,0)</f>
        <v>0</v>
      </c>
      <c r="BH116" s="233">
        <f>IF(N116="sníž. přenesená",J116,0)</f>
        <v>0</v>
      </c>
      <c r="BI116" s="233">
        <f>IF(N116="nulová",J116,0)</f>
        <v>0</v>
      </c>
      <c r="BJ116" s="19" t="s">
        <v>80</v>
      </c>
      <c r="BK116" s="233">
        <f>ROUND(I116*H116,2)</f>
        <v>0</v>
      </c>
      <c r="BL116" s="19" t="s">
        <v>454</v>
      </c>
      <c r="BM116" s="232" t="s">
        <v>1223</v>
      </c>
    </row>
    <row r="117" spans="1:65" s="2" customFormat="1" ht="16.5" customHeight="1">
      <c r="A117" s="40"/>
      <c r="B117" s="41"/>
      <c r="C117" s="221" t="s">
        <v>235</v>
      </c>
      <c r="D117" s="221" t="s">
        <v>138</v>
      </c>
      <c r="E117" s="222" t="s">
        <v>1224</v>
      </c>
      <c r="F117" s="223" t="s">
        <v>1225</v>
      </c>
      <c r="G117" s="224" t="s">
        <v>220</v>
      </c>
      <c r="H117" s="225">
        <v>60</v>
      </c>
      <c r="I117" s="226"/>
      <c r="J117" s="227">
        <f>ROUND(I117*H117,2)</f>
        <v>0</v>
      </c>
      <c r="K117" s="223" t="s">
        <v>270</v>
      </c>
      <c r="L117" s="46"/>
      <c r="M117" s="228" t="s">
        <v>19</v>
      </c>
      <c r="N117" s="229" t="s">
        <v>43</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454</v>
      </c>
      <c r="AT117" s="232" t="s">
        <v>138</v>
      </c>
      <c r="AU117" s="232" t="s">
        <v>82</v>
      </c>
      <c r="AY117" s="19" t="s">
        <v>135</v>
      </c>
      <c r="BE117" s="233">
        <f>IF(N117="základní",J117,0)</f>
        <v>0</v>
      </c>
      <c r="BF117" s="233">
        <f>IF(N117="snížená",J117,0)</f>
        <v>0</v>
      </c>
      <c r="BG117" s="233">
        <f>IF(N117="zákl. přenesená",J117,0)</f>
        <v>0</v>
      </c>
      <c r="BH117" s="233">
        <f>IF(N117="sníž. přenesená",J117,0)</f>
        <v>0</v>
      </c>
      <c r="BI117" s="233">
        <f>IF(N117="nulová",J117,0)</f>
        <v>0</v>
      </c>
      <c r="BJ117" s="19" t="s">
        <v>80</v>
      </c>
      <c r="BK117" s="233">
        <f>ROUND(I117*H117,2)</f>
        <v>0</v>
      </c>
      <c r="BL117" s="19" t="s">
        <v>454</v>
      </c>
      <c r="BM117" s="232" t="s">
        <v>1226</v>
      </c>
    </row>
    <row r="118" spans="1:65" s="2" customFormat="1" ht="16.5" customHeight="1">
      <c r="A118" s="40"/>
      <c r="B118" s="41"/>
      <c r="C118" s="221" t="s">
        <v>239</v>
      </c>
      <c r="D118" s="221" t="s">
        <v>138</v>
      </c>
      <c r="E118" s="222" t="s">
        <v>1227</v>
      </c>
      <c r="F118" s="223" t="s">
        <v>1228</v>
      </c>
      <c r="G118" s="224" t="s">
        <v>220</v>
      </c>
      <c r="H118" s="225">
        <v>60</v>
      </c>
      <c r="I118" s="226"/>
      <c r="J118" s="227">
        <f>ROUND(I118*H118,2)</f>
        <v>0</v>
      </c>
      <c r="K118" s="223" t="s">
        <v>19</v>
      </c>
      <c r="L118" s="46"/>
      <c r="M118" s="228" t="s">
        <v>19</v>
      </c>
      <c r="N118" s="229" t="s">
        <v>43</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454</v>
      </c>
      <c r="AT118" s="232" t="s">
        <v>138</v>
      </c>
      <c r="AU118" s="232" t="s">
        <v>82</v>
      </c>
      <c r="AY118" s="19" t="s">
        <v>135</v>
      </c>
      <c r="BE118" s="233">
        <f>IF(N118="základní",J118,0)</f>
        <v>0</v>
      </c>
      <c r="BF118" s="233">
        <f>IF(N118="snížená",J118,0)</f>
        <v>0</v>
      </c>
      <c r="BG118" s="233">
        <f>IF(N118="zákl. přenesená",J118,0)</f>
        <v>0</v>
      </c>
      <c r="BH118" s="233">
        <f>IF(N118="sníž. přenesená",J118,0)</f>
        <v>0</v>
      </c>
      <c r="BI118" s="233">
        <f>IF(N118="nulová",J118,0)</f>
        <v>0</v>
      </c>
      <c r="BJ118" s="19" t="s">
        <v>80</v>
      </c>
      <c r="BK118" s="233">
        <f>ROUND(I118*H118,2)</f>
        <v>0</v>
      </c>
      <c r="BL118" s="19" t="s">
        <v>454</v>
      </c>
      <c r="BM118" s="232" t="s">
        <v>1229</v>
      </c>
    </row>
    <row r="119" spans="1:63" s="12" customFormat="1" ht="22.8" customHeight="1">
      <c r="A119" s="12"/>
      <c r="B119" s="205"/>
      <c r="C119" s="206"/>
      <c r="D119" s="207" t="s">
        <v>71</v>
      </c>
      <c r="E119" s="219" t="s">
        <v>1230</v>
      </c>
      <c r="F119" s="219" t="s">
        <v>1231</v>
      </c>
      <c r="G119" s="206"/>
      <c r="H119" s="206"/>
      <c r="I119" s="209"/>
      <c r="J119" s="220">
        <f>BK119</f>
        <v>0</v>
      </c>
      <c r="K119" s="206"/>
      <c r="L119" s="211"/>
      <c r="M119" s="212"/>
      <c r="N119" s="213"/>
      <c r="O119" s="213"/>
      <c r="P119" s="214">
        <f>P120</f>
        <v>0</v>
      </c>
      <c r="Q119" s="213"/>
      <c r="R119" s="214">
        <f>R120</f>
        <v>0</v>
      </c>
      <c r="S119" s="213"/>
      <c r="T119" s="215">
        <f>T120</f>
        <v>0</v>
      </c>
      <c r="U119" s="12"/>
      <c r="V119" s="12"/>
      <c r="W119" s="12"/>
      <c r="X119" s="12"/>
      <c r="Y119" s="12"/>
      <c r="Z119" s="12"/>
      <c r="AA119" s="12"/>
      <c r="AB119" s="12"/>
      <c r="AC119" s="12"/>
      <c r="AD119" s="12"/>
      <c r="AE119" s="12"/>
      <c r="AR119" s="216" t="s">
        <v>80</v>
      </c>
      <c r="AT119" s="217" t="s">
        <v>71</v>
      </c>
      <c r="AU119" s="217" t="s">
        <v>80</v>
      </c>
      <c r="AY119" s="216" t="s">
        <v>135</v>
      </c>
      <c r="BK119" s="218">
        <f>BK120</f>
        <v>0</v>
      </c>
    </row>
    <row r="120" spans="1:65" s="2" customFormat="1" ht="16.5" customHeight="1">
      <c r="A120" s="40"/>
      <c r="B120" s="41"/>
      <c r="C120" s="221" t="s">
        <v>243</v>
      </c>
      <c r="D120" s="221" t="s">
        <v>138</v>
      </c>
      <c r="E120" s="222" t="s">
        <v>1232</v>
      </c>
      <c r="F120" s="223" t="s">
        <v>1233</v>
      </c>
      <c r="G120" s="224" t="s">
        <v>1234</v>
      </c>
      <c r="H120" s="225">
        <v>190</v>
      </c>
      <c r="I120" s="226"/>
      <c r="J120" s="227">
        <f>ROUND(I120*H120,2)</f>
        <v>0</v>
      </c>
      <c r="K120" s="223" t="s">
        <v>270</v>
      </c>
      <c r="L120" s="46"/>
      <c r="M120" s="228" t="s">
        <v>19</v>
      </c>
      <c r="N120" s="229" t="s">
        <v>43</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454</v>
      </c>
      <c r="AT120" s="232" t="s">
        <v>138</v>
      </c>
      <c r="AU120" s="232" t="s">
        <v>82</v>
      </c>
      <c r="AY120" s="19" t="s">
        <v>135</v>
      </c>
      <c r="BE120" s="233">
        <f>IF(N120="základní",J120,0)</f>
        <v>0</v>
      </c>
      <c r="BF120" s="233">
        <f>IF(N120="snížená",J120,0)</f>
        <v>0</v>
      </c>
      <c r="BG120" s="233">
        <f>IF(N120="zákl. přenesená",J120,0)</f>
        <v>0</v>
      </c>
      <c r="BH120" s="233">
        <f>IF(N120="sníž. přenesená",J120,0)</f>
        <v>0</v>
      </c>
      <c r="BI120" s="233">
        <f>IF(N120="nulová",J120,0)</f>
        <v>0</v>
      </c>
      <c r="BJ120" s="19" t="s">
        <v>80</v>
      </c>
      <c r="BK120" s="233">
        <f>ROUND(I120*H120,2)</f>
        <v>0</v>
      </c>
      <c r="BL120" s="19" t="s">
        <v>454</v>
      </c>
      <c r="BM120" s="232" t="s">
        <v>1235</v>
      </c>
    </row>
    <row r="121" spans="1:63" s="12" customFormat="1" ht="22.8" customHeight="1">
      <c r="A121" s="12"/>
      <c r="B121" s="205"/>
      <c r="C121" s="206"/>
      <c r="D121" s="207" t="s">
        <v>71</v>
      </c>
      <c r="E121" s="219" t="s">
        <v>1236</v>
      </c>
      <c r="F121" s="219" t="s">
        <v>1237</v>
      </c>
      <c r="G121" s="206"/>
      <c r="H121" s="206"/>
      <c r="I121" s="209"/>
      <c r="J121" s="220">
        <f>BK121</f>
        <v>0</v>
      </c>
      <c r="K121" s="206"/>
      <c r="L121" s="211"/>
      <c r="M121" s="212"/>
      <c r="N121" s="213"/>
      <c r="O121" s="213"/>
      <c r="P121" s="214">
        <f>SUM(P122:P125)</f>
        <v>0</v>
      </c>
      <c r="Q121" s="213"/>
      <c r="R121" s="214">
        <f>SUM(R122:R125)</f>
        <v>0</v>
      </c>
      <c r="S121" s="213"/>
      <c r="T121" s="215">
        <f>SUM(T122:T125)</f>
        <v>0</v>
      </c>
      <c r="U121" s="12"/>
      <c r="V121" s="12"/>
      <c r="W121" s="12"/>
      <c r="X121" s="12"/>
      <c r="Y121" s="12"/>
      <c r="Z121" s="12"/>
      <c r="AA121" s="12"/>
      <c r="AB121" s="12"/>
      <c r="AC121" s="12"/>
      <c r="AD121" s="12"/>
      <c r="AE121" s="12"/>
      <c r="AR121" s="216" t="s">
        <v>80</v>
      </c>
      <c r="AT121" s="217" t="s">
        <v>71</v>
      </c>
      <c r="AU121" s="217" t="s">
        <v>80</v>
      </c>
      <c r="AY121" s="216" t="s">
        <v>135</v>
      </c>
      <c r="BK121" s="218">
        <f>SUM(BK122:BK125)</f>
        <v>0</v>
      </c>
    </row>
    <row r="122" spans="1:65" s="2" customFormat="1" ht="16.5" customHeight="1">
      <c r="A122" s="40"/>
      <c r="B122" s="41"/>
      <c r="C122" s="221" t="s">
        <v>248</v>
      </c>
      <c r="D122" s="221" t="s">
        <v>138</v>
      </c>
      <c r="E122" s="222" t="s">
        <v>1238</v>
      </c>
      <c r="F122" s="223" t="s">
        <v>1239</v>
      </c>
      <c r="G122" s="224" t="s">
        <v>220</v>
      </c>
      <c r="H122" s="225">
        <v>40</v>
      </c>
      <c r="I122" s="226"/>
      <c r="J122" s="227">
        <f>ROUND(I122*H122,2)</f>
        <v>0</v>
      </c>
      <c r="K122" s="223" t="s">
        <v>270</v>
      </c>
      <c r="L122" s="46"/>
      <c r="M122" s="228" t="s">
        <v>19</v>
      </c>
      <c r="N122" s="229" t="s">
        <v>43</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454</v>
      </c>
      <c r="AT122" s="232" t="s">
        <v>138</v>
      </c>
      <c r="AU122" s="232" t="s">
        <v>82</v>
      </c>
      <c r="AY122" s="19" t="s">
        <v>135</v>
      </c>
      <c r="BE122" s="233">
        <f>IF(N122="základní",J122,0)</f>
        <v>0</v>
      </c>
      <c r="BF122" s="233">
        <f>IF(N122="snížená",J122,0)</f>
        <v>0</v>
      </c>
      <c r="BG122" s="233">
        <f>IF(N122="zákl. přenesená",J122,0)</f>
        <v>0</v>
      </c>
      <c r="BH122" s="233">
        <f>IF(N122="sníž. přenesená",J122,0)</f>
        <v>0</v>
      </c>
      <c r="BI122" s="233">
        <f>IF(N122="nulová",J122,0)</f>
        <v>0</v>
      </c>
      <c r="BJ122" s="19" t="s">
        <v>80</v>
      </c>
      <c r="BK122" s="233">
        <f>ROUND(I122*H122,2)</f>
        <v>0</v>
      </c>
      <c r="BL122" s="19" t="s">
        <v>454</v>
      </c>
      <c r="BM122" s="232" t="s">
        <v>1240</v>
      </c>
    </row>
    <row r="123" spans="1:65" s="2" customFormat="1" ht="16.5" customHeight="1">
      <c r="A123" s="40"/>
      <c r="B123" s="41"/>
      <c r="C123" s="221" t="s">
        <v>7</v>
      </c>
      <c r="D123" s="221" t="s">
        <v>138</v>
      </c>
      <c r="E123" s="222" t="s">
        <v>1241</v>
      </c>
      <c r="F123" s="223" t="s">
        <v>1242</v>
      </c>
      <c r="G123" s="224" t="s">
        <v>220</v>
      </c>
      <c r="H123" s="225">
        <v>40</v>
      </c>
      <c r="I123" s="226"/>
      <c r="J123" s="227">
        <f>ROUND(I123*H123,2)</f>
        <v>0</v>
      </c>
      <c r="K123" s="223" t="s">
        <v>270</v>
      </c>
      <c r="L123" s="46"/>
      <c r="M123" s="228" t="s">
        <v>19</v>
      </c>
      <c r="N123" s="229" t="s">
        <v>43</v>
      </c>
      <c r="O123" s="86"/>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454</v>
      </c>
      <c r="AT123" s="232" t="s">
        <v>138</v>
      </c>
      <c r="AU123" s="232" t="s">
        <v>82</v>
      </c>
      <c r="AY123" s="19" t="s">
        <v>135</v>
      </c>
      <c r="BE123" s="233">
        <f>IF(N123="základní",J123,0)</f>
        <v>0</v>
      </c>
      <c r="BF123" s="233">
        <f>IF(N123="snížená",J123,0)</f>
        <v>0</v>
      </c>
      <c r="BG123" s="233">
        <f>IF(N123="zákl. přenesená",J123,0)</f>
        <v>0</v>
      </c>
      <c r="BH123" s="233">
        <f>IF(N123="sníž. přenesená",J123,0)</f>
        <v>0</v>
      </c>
      <c r="BI123" s="233">
        <f>IF(N123="nulová",J123,0)</f>
        <v>0</v>
      </c>
      <c r="BJ123" s="19" t="s">
        <v>80</v>
      </c>
      <c r="BK123" s="233">
        <f>ROUND(I123*H123,2)</f>
        <v>0</v>
      </c>
      <c r="BL123" s="19" t="s">
        <v>454</v>
      </c>
      <c r="BM123" s="232" t="s">
        <v>1243</v>
      </c>
    </row>
    <row r="124" spans="1:65" s="2" customFormat="1" ht="16.5" customHeight="1">
      <c r="A124" s="40"/>
      <c r="B124" s="41"/>
      <c r="C124" s="221" t="s">
        <v>267</v>
      </c>
      <c r="D124" s="221" t="s">
        <v>138</v>
      </c>
      <c r="E124" s="222" t="s">
        <v>1244</v>
      </c>
      <c r="F124" s="223" t="s">
        <v>1245</v>
      </c>
      <c r="G124" s="224" t="s">
        <v>1234</v>
      </c>
      <c r="H124" s="225">
        <v>12</v>
      </c>
      <c r="I124" s="226"/>
      <c r="J124" s="227">
        <f>ROUND(I124*H124,2)</f>
        <v>0</v>
      </c>
      <c r="K124" s="223" t="s">
        <v>270</v>
      </c>
      <c r="L124" s="46"/>
      <c r="M124" s="228" t="s">
        <v>19</v>
      </c>
      <c r="N124" s="229" t="s">
        <v>43</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454</v>
      </c>
      <c r="AT124" s="232" t="s">
        <v>138</v>
      </c>
      <c r="AU124" s="232" t="s">
        <v>82</v>
      </c>
      <c r="AY124" s="19" t="s">
        <v>135</v>
      </c>
      <c r="BE124" s="233">
        <f>IF(N124="základní",J124,0)</f>
        <v>0</v>
      </c>
      <c r="BF124" s="233">
        <f>IF(N124="snížená",J124,0)</f>
        <v>0</v>
      </c>
      <c r="BG124" s="233">
        <f>IF(N124="zákl. přenesená",J124,0)</f>
        <v>0</v>
      </c>
      <c r="BH124" s="233">
        <f>IF(N124="sníž. přenesená",J124,0)</f>
        <v>0</v>
      </c>
      <c r="BI124" s="233">
        <f>IF(N124="nulová",J124,0)</f>
        <v>0</v>
      </c>
      <c r="BJ124" s="19" t="s">
        <v>80</v>
      </c>
      <c r="BK124" s="233">
        <f>ROUND(I124*H124,2)</f>
        <v>0</v>
      </c>
      <c r="BL124" s="19" t="s">
        <v>454</v>
      </c>
      <c r="BM124" s="232" t="s">
        <v>1246</v>
      </c>
    </row>
    <row r="125" spans="1:65" s="2" customFormat="1" ht="16.5" customHeight="1">
      <c r="A125" s="40"/>
      <c r="B125" s="41"/>
      <c r="C125" s="221" t="s">
        <v>272</v>
      </c>
      <c r="D125" s="221" t="s">
        <v>138</v>
      </c>
      <c r="E125" s="222" t="s">
        <v>1247</v>
      </c>
      <c r="F125" s="223" t="s">
        <v>1248</v>
      </c>
      <c r="G125" s="224" t="s">
        <v>220</v>
      </c>
      <c r="H125" s="225">
        <v>280</v>
      </c>
      <c r="I125" s="226"/>
      <c r="J125" s="227">
        <f>ROUND(I125*H125,2)</f>
        <v>0</v>
      </c>
      <c r="K125" s="223" t="s">
        <v>270</v>
      </c>
      <c r="L125" s="46"/>
      <c r="M125" s="228" t="s">
        <v>19</v>
      </c>
      <c r="N125" s="229" t="s">
        <v>43</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454</v>
      </c>
      <c r="AT125" s="232" t="s">
        <v>138</v>
      </c>
      <c r="AU125" s="232" t="s">
        <v>82</v>
      </c>
      <c r="AY125" s="19" t="s">
        <v>135</v>
      </c>
      <c r="BE125" s="233">
        <f>IF(N125="základní",J125,0)</f>
        <v>0</v>
      </c>
      <c r="BF125" s="233">
        <f>IF(N125="snížená",J125,0)</f>
        <v>0</v>
      </c>
      <c r="BG125" s="233">
        <f>IF(N125="zákl. přenesená",J125,0)</f>
        <v>0</v>
      </c>
      <c r="BH125" s="233">
        <f>IF(N125="sníž. přenesená",J125,0)</f>
        <v>0</v>
      </c>
      <c r="BI125" s="233">
        <f>IF(N125="nulová",J125,0)</f>
        <v>0</v>
      </c>
      <c r="BJ125" s="19" t="s">
        <v>80</v>
      </c>
      <c r="BK125" s="233">
        <f>ROUND(I125*H125,2)</f>
        <v>0</v>
      </c>
      <c r="BL125" s="19" t="s">
        <v>454</v>
      </c>
      <c r="BM125" s="232" t="s">
        <v>1249</v>
      </c>
    </row>
    <row r="126" spans="1:63" s="12" customFormat="1" ht="22.8" customHeight="1">
      <c r="A126" s="12"/>
      <c r="B126" s="205"/>
      <c r="C126" s="206"/>
      <c r="D126" s="207" t="s">
        <v>71</v>
      </c>
      <c r="E126" s="219" t="s">
        <v>1250</v>
      </c>
      <c r="F126" s="219" t="s">
        <v>1251</v>
      </c>
      <c r="G126" s="206"/>
      <c r="H126" s="206"/>
      <c r="I126" s="209"/>
      <c r="J126" s="220">
        <f>BK126</f>
        <v>0</v>
      </c>
      <c r="K126" s="206"/>
      <c r="L126" s="211"/>
      <c r="M126" s="212"/>
      <c r="N126" s="213"/>
      <c r="O126" s="213"/>
      <c r="P126" s="214">
        <f>SUM(P127:P131)</f>
        <v>0</v>
      </c>
      <c r="Q126" s="213"/>
      <c r="R126" s="214">
        <f>SUM(R127:R131)</f>
        <v>0</v>
      </c>
      <c r="S126" s="213"/>
      <c r="T126" s="215">
        <f>SUM(T127:T131)</f>
        <v>0</v>
      </c>
      <c r="U126" s="12"/>
      <c r="V126" s="12"/>
      <c r="W126" s="12"/>
      <c r="X126" s="12"/>
      <c r="Y126" s="12"/>
      <c r="Z126" s="12"/>
      <c r="AA126" s="12"/>
      <c r="AB126" s="12"/>
      <c r="AC126" s="12"/>
      <c r="AD126" s="12"/>
      <c r="AE126" s="12"/>
      <c r="AR126" s="216" t="s">
        <v>80</v>
      </c>
      <c r="AT126" s="217" t="s">
        <v>71</v>
      </c>
      <c r="AU126" s="217" t="s">
        <v>80</v>
      </c>
      <c r="AY126" s="216" t="s">
        <v>135</v>
      </c>
      <c r="BK126" s="218">
        <f>SUM(BK127:BK131)</f>
        <v>0</v>
      </c>
    </row>
    <row r="127" spans="1:65" s="2" customFormat="1" ht="16.5" customHeight="1">
      <c r="A127" s="40"/>
      <c r="B127" s="41"/>
      <c r="C127" s="221" t="s">
        <v>276</v>
      </c>
      <c r="D127" s="221" t="s">
        <v>138</v>
      </c>
      <c r="E127" s="222" t="s">
        <v>1252</v>
      </c>
      <c r="F127" s="223" t="s">
        <v>1253</v>
      </c>
      <c r="G127" s="224" t="s">
        <v>220</v>
      </c>
      <c r="H127" s="225">
        <v>10</v>
      </c>
      <c r="I127" s="226"/>
      <c r="J127" s="227">
        <f>ROUND(I127*H127,2)</f>
        <v>0</v>
      </c>
      <c r="K127" s="223" t="s">
        <v>435</v>
      </c>
      <c r="L127" s="46"/>
      <c r="M127" s="228" t="s">
        <v>19</v>
      </c>
      <c r="N127" s="229" t="s">
        <v>43</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454</v>
      </c>
      <c r="AT127" s="232" t="s">
        <v>138</v>
      </c>
      <c r="AU127" s="232" t="s">
        <v>82</v>
      </c>
      <c r="AY127" s="19" t="s">
        <v>135</v>
      </c>
      <c r="BE127" s="233">
        <f>IF(N127="základní",J127,0)</f>
        <v>0</v>
      </c>
      <c r="BF127" s="233">
        <f>IF(N127="snížená",J127,0)</f>
        <v>0</v>
      </c>
      <c r="BG127" s="233">
        <f>IF(N127="zákl. přenesená",J127,0)</f>
        <v>0</v>
      </c>
      <c r="BH127" s="233">
        <f>IF(N127="sníž. přenesená",J127,0)</f>
        <v>0</v>
      </c>
      <c r="BI127" s="233">
        <f>IF(N127="nulová",J127,0)</f>
        <v>0</v>
      </c>
      <c r="BJ127" s="19" t="s">
        <v>80</v>
      </c>
      <c r="BK127" s="233">
        <f>ROUND(I127*H127,2)</f>
        <v>0</v>
      </c>
      <c r="BL127" s="19" t="s">
        <v>454</v>
      </c>
      <c r="BM127" s="232" t="s">
        <v>1254</v>
      </c>
    </row>
    <row r="128" spans="1:65" s="2" customFormat="1" ht="16.5" customHeight="1">
      <c r="A128" s="40"/>
      <c r="B128" s="41"/>
      <c r="C128" s="221" t="s">
        <v>280</v>
      </c>
      <c r="D128" s="221" t="s">
        <v>138</v>
      </c>
      <c r="E128" s="222" t="s">
        <v>1255</v>
      </c>
      <c r="F128" s="223" t="s">
        <v>1256</v>
      </c>
      <c r="G128" s="224" t="s">
        <v>141</v>
      </c>
      <c r="H128" s="225">
        <v>4</v>
      </c>
      <c r="I128" s="226"/>
      <c r="J128" s="227">
        <f>ROUND(I128*H128,2)</f>
        <v>0</v>
      </c>
      <c r="K128" s="223" t="s">
        <v>270</v>
      </c>
      <c r="L128" s="46"/>
      <c r="M128" s="228" t="s">
        <v>19</v>
      </c>
      <c r="N128" s="229" t="s">
        <v>43</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454</v>
      </c>
      <c r="AT128" s="232" t="s">
        <v>138</v>
      </c>
      <c r="AU128" s="232" t="s">
        <v>82</v>
      </c>
      <c r="AY128" s="19" t="s">
        <v>135</v>
      </c>
      <c r="BE128" s="233">
        <f>IF(N128="základní",J128,0)</f>
        <v>0</v>
      </c>
      <c r="BF128" s="233">
        <f>IF(N128="snížená",J128,0)</f>
        <v>0</v>
      </c>
      <c r="BG128" s="233">
        <f>IF(N128="zákl. přenesená",J128,0)</f>
        <v>0</v>
      </c>
      <c r="BH128" s="233">
        <f>IF(N128="sníž. přenesená",J128,0)</f>
        <v>0</v>
      </c>
      <c r="BI128" s="233">
        <f>IF(N128="nulová",J128,0)</f>
        <v>0</v>
      </c>
      <c r="BJ128" s="19" t="s">
        <v>80</v>
      </c>
      <c r="BK128" s="233">
        <f>ROUND(I128*H128,2)</f>
        <v>0</v>
      </c>
      <c r="BL128" s="19" t="s">
        <v>454</v>
      </c>
      <c r="BM128" s="232" t="s">
        <v>1257</v>
      </c>
    </row>
    <row r="129" spans="1:65" s="2" customFormat="1" ht="16.5" customHeight="1">
      <c r="A129" s="40"/>
      <c r="B129" s="41"/>
      <c r="C129" s="221" t="s">
        <v>284</v>
      </c>
      <c r="D129" s="221" t="s">
        <v>138</v>
      </c>
      <c r="E129" s="222" t="s">
        <v>1258</v>
      </c>
      <c r="F129" s="223" t="s">
        <v>1259</v>
      </c>
      <c r="G129" s="224" t="s">
        <v>141</v>
      </c>
      <c r="H129" s="225">
        <v>4</v>
      </c>
      <c r="I129" s="226"/>
      <c r="J129" s="227">
        <f>ROUND(I129*H129,2)</f>
        <v>0</v>
      </c>
      <c r="K129" s="223" t="s">
        <v>270</v>
      </c>
      <c r="L129" s="46"/>
      <c r="M129" s="228" t="s">
        <v>19</v>
      </c>
      <c r="N129" s="229" t="s">
        <v>43</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454</v>
      </c>
      <c r="AT129" s="232" t="s">
        <v>138</v>
      </c>
      <c r="AU129" s="232" t="s">
        <v>82</v>
      </c>
      <c r="AY129" s="19" t="s">
        <v>135</v>
      </c>
      <c r="BE129" s="233">
        <f>IF(N129="základní",J129,0)</f>
        <v>0</v>
      </c>
      <c r="BF129" s="233">
        <f>IF(N129="snížená",J129,0)</f>
        <v>0</v>
      </c>
      <c r="BG129" s="233">
        <f>IF(N129="zákl. přenesená",J129,0)</f>
        <v>0</v>
      </c>
      <c r="BH129" s="233">
        <f>IF(N129="sníž. přenesená",J129,0)</f>
        <v>0</v>
      </c>
      <c r="BI129" s="233">
        <f>IF(N129="nulová",J129,0)</f>
        <v>0</v>
      </c>
      <c r="BJ129" s="19" t="s">
        <v>80</v>
      </c>
      <c r="BK129" s="233">
        <f>ROUND(I129*H129,2)</f>
        <v>0</v>
      </c>
      <c r="BL129" s="19" t="s">
        <v>454</v>
      </c>
      <c r="BM129" s="232" t="s">
        <v>1260</v>
      </c>
    </row>
    <row r="130" spans="1:65" s="2" customFormat="1" ht="16.5" customHeight="1">
      <c r="A130" s="40"/>
      <c r="B130" s="41"/>
      <c r="C130" s="221" t="s">
        <v>288</v>
      </c>
      <c r="D130" s="221" t="s">
        <v>138</v>
      </c>
      <c r="E130" s="222" t="s">
        <v>1261</v>
      </c>
      <c r="F130" s="223" t="s">
        <v>1262</v>
      </c>
      <c r="G130" s="224" t="s">
        <v>220</v>
      </c>
      <c r="H130" s="225">
        <v>25</v>
      </c>
      <c r="I130" s="226"/>
      <c r="J130" s="227">
        <f>ROUND(I130*H130,2)</f>
        <v>0</v>
      </c>
      <c r="K130" s="223" t="s">
        <v>270</v>
      </c>
      <c r="L130" s="46"/>
      <c r="M130" s="228" t="s">
        <v>19</v>
      </c>
      <c r="N130" s="229" t="s">
        <v>43</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454</v>
      </c>
      <c r="AT130" s="232" t="s">
        <v>138</v>
      </c>
      <c r="AU130" s="232" t="s">
        <v>82</v>
      </c>
      <c r="AY130" s="19" t="s">
        <v>135</v>
      </c>
      <c r="BE130" s="233">
        <f>IF(N130="základní",J130,0)</f>
        <v>0</v>
      </c>
      <c r="BF130" s="233">
        <f>IF(N130="snížená",J130,0)</f>
        <v>0</v>
      </c>
      <c r="BG130" s="233">
        <f>IF(N130="zákl. přenesená",J130,0)</f>
        <v>0</v>
      </c>
      <c r="BH130" s="233">
        <f>IF(N130="sníž. přenesená",J130,0)</f>
        <v>0</v>
      </c>
      <c r="BI130" s="233">
        <f>IF(N130="nulová",J130,0)</f>
        <v>0</v>
      </c>
      <c r="BJ130" s="19" t="s">
        <v>80</v>
      </c>
      <c r="BK130" s="233">
        <f>ROUND(I130*H130,2)</f>
        <v>0</v>
      </c>
      <c r="BL130" s="19" t="s">
        <v>454</v>
      </c>
      <c r="BM130" s="232" t="s">
        <v>1263</v>
      </c>
    </row>
    <row r="131" spans="1:65" s="2" customFormat="1" ht="16.5" customHeight="1">
      <c r="A131" s="40"/>
      <c r="B131" s="41"/>
      <c r="C131" s="221" t="s">
        <v>292</v>
      </c>
      <c r="D131" s="221" t="s">
        <v>138</v>
      </c>
      <c r="E131" s="222" t="s">
        <v>1264</v>
      </c>
      <c r="F131" s="223" t="s">
        <v>1265</v>
      </c>
      <c r="G131" s="224" t="s">
        <v>141</v>
      </c>
      <c r="H131" s="225">
        <v>1</v>
      </c>
      <c r="I131" s="226"/>
      <c r="J131" s="227">
        <f>ROUND(I131*H131,2)</f>
        <v>0</v>
      </c>
      <c r="K131" s="223" t="s">
        <v>270</v>
      </c>
      <c r="L131" s="46"/>
      <c r="M131" s="228" t="s">
        <v>19</v>
      </c>
      <c r="N131" s="229" t="s">
        <v>43</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454</v>
      </c>
      <c r="AT131" s="232" t="s">
        <v>138</v>
      </c>
      <c r="AU131" s="232" t="s">
        <v>82</v>
      </c>
      <c r="AY131" s="19" t="s">
        <v>135</v>
      </c>
      <c r="BE131" s="233">
        <f>IF(N131="základní",J131,0)</f>
        <v>0</v>
      </c>
      <c r="BF131" s="233">
        <f>IF(N131="snížená",J131,0)</f>
        <v>0</v>
      </c>
      <c r="BG131" s="233">
        <f>IF(N131="zákl. přenesená",J131,0)</f>
        <v>0</v>
      </c>
      <c r="BH131" s="233">
        <f>IF(N131="sníž. přenesená",J131,0)</f>
        <v>0</v>
      </c>
      <c r="BI131" s="233">
        <f>IF(N131="nulová",J131,0)</f>
        <v>0</v>
      </c>
      <c r="BJ131" s="19" t="s">
        <v>80</v>
      </c>
      <c r="BK131" s="233">
        <f>ROUND(I131*H131,2)</f>
        <v>0</v>
      </c>
      <c r="BL131" s="19" t="s">
        <v>454</v>
      </c>
      <c r="BM131" s="232" t="s">
        <v>1266</v>
      </c>
    </row>
    <row r="132" spans="1:63" s="12" customFormat="1" ht="22.8" customHeight="1">
      <c r="A132" s="12"/>
      <c r="B132" s="205"/>
      <c r="C132" s="206"/>
      <c r="D132" s="207" t="s">
        <v>71</v>
      </c>
      <c r="E132" s="219" t="s">
        <v>1267</v>
      </c>
      <c r="F132" s="219" t="s">
        <v>1268</v>
      </c>
      <c r="G132" s="206"/>
      <c r="H132" s="206"/>
      <c r="I132" s="209"/>
      <c r="J132" s="220">
        <f>BK132</f>
        <v>0</v>
      </c>
      <c r="K132" s="206"/>
      <c r="L132" s="211"/>
      <c r="M132" s="212"/>
      <c r="N132" s="213"/>
      <c r="O132" s="213"/>
      <c r="P132" s="214">
        <f>SUM(P133:P137)</f>
        <v>0</v>
      </c>
      <c r="Q132" s="213"/>
      <c r="R132" s="214">
        <f>SUM(R133:R137)</f>
        <v>0</v>
      </c>
      <c r="S132" s="213"/>
      <c r="T132" s="215">
        <f>SUM(T133:T137)</f>
        <v>0</v>
      </c>
      <c r="U132" s="12"/>
      <c r="V132" s="12"/>
      <c r="W132" s="12"/>
      <c r="X132" s="12"/>
      <c r="Y132" s="12"/>
      <c r="Z132" s="12"/>
      <c r="AA132" s="12"/>
      <c r="AB132" s="12"/>
      <c r="AC132" s="12"/>
      <c r="AD132" s="12"/>
      <c r="AE132" s="12"/>
      <c r="AR132" s="216" t="s">
        <v>80</v>
      </c>
      <c r="AT132" s="217" t="s">
        <v>71</v>
      </c>
      <c r="AU132" s="217" t="s">
        <v>80</v>
      </c>
      <c r="AY132" s="216" t="s">
        <v>135</v>
      </c>
      <c r="BK132" s="218">
        <f>SUM(BK133:BK137)</f>
        <v>0</v>
      </c>
    </row>
    <row r="133" spans="1:65" s="2" customFormat="1" ht="16.5" customHeight="1">
      <c r="A133" s="40"/>
      <c r="B133" s="41"/>
      <c r="C133" s="221" t="s">
        <v>296</v>
      </c>
      <c r="D133" s="221" t="s">
        <v>138</v>
      </c>
      <c r="E133" s="222" t="s">
        <v>1269</v>
      </c>
      <c r="F133" s="223" t="s">
        <v>1270</v>
      </c>
      <c r="G133" s="224" t="s">
        <v>904</v>
      </c>
      <c r="H133" s="225">
        <v>85</v>
      </c>
      <c r="I133" s="226"/>
      <c r="J133" s="227">
        <f>ROUND(I133*H133,2)</f>
        <v>0</v>
      </c>
      <c r="K133" s="223" t="s">
        <v>270</v>
      </c>
      <c r="L133" s="46"/>
      <c r="M133" s="228" t="s">
        <v>19</v>
      </c>
      <c r="N133" s="229" t="s">
        <v>43</v>
      </c>
      <c r="O133" s="86"/>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451</v>
      </c>
      <c r="AT133" s="232" t="s">
        <v>138</v>
      </c>
      <c r="AU133" s="232" t="s">
        <v>82</v>
      </c>
      <c r="AY133" s="19" t="s">
        <v>135</v>
      </c>
      <c r="BE133" s="233">
        <f>IF(N133="základní",J133,0)</f>
        <v>0</v>
      </c>
      <c r="BF133" s="233">
        <f>IF(N133="snížená",J133,0)</f>
        <v>0</v>
      </c>
      <c r="BG133" s="233">
        <f>IF(N133="zákl. přenesená",J133,0)</f>
        <v>0</v>
      </c>
      <c r="BH133" s="233">
        <f>IF(N133="sníž. přenesená",J133,0)</f>
        <v>0</v>
      </c>
      <c r="BI133" s="233">
        <f>IF(N133="nulová",J133,0)</f>
        <v>0</v>
      </c>
      <c r="BJ133" s="19" t="s">
        <v>80</v>
      </c>
      <c r="BK133" s="233">
        <f>ROUND(I133*H133,2)</f>
        <v>0</v>
      </c>
      <c r="BL133" s="19" t="s">
        <v>451</v>
      </c>
      <c r="BM133" s="232" t="s">
        <v>1271</v>
      </c>
    </row>
    <row r="134" spans="1:65" s="2" customFormat="1" ht="16.5" customHeight="1">
      <c r="A134" s="40"/>
      <c r="B134" s="41"/>
      <c r="C134" s="221" t="s">
        <v>300</v>
      </c>
      <c r="D134" s="221" t="s">
        <v>138</v>
      </c>
      <c r="E134" s="222" t="s">
        <v>1272</v>
      </c>
      <c r="F134" s="223" t="s">
        <v>1273</v>
      </c>
      <c r="G134" s="224" t="s">
        <v>904</v>
      </c>
      <c r="H134" s="225">
        <v>16</v>
      </c>
      <c r="I134" s="226"/>
      <c r="J134" s="227">
        <f>ROUND(I134*H134,2)</f>
        <v>0</v>
      </c>
      <c r="K134" s="223" t="s">
        <v>270</v>
      </c>
      <c r="L134" s="46"/>
      <c r="M134" s="228" t="s">
        <v>19</v>
      </c>
      <c r="N134" s="229" t="s">
        <v>43</v>
      </c>
      <c r="O134" s="86"/>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451</v>
      </c>
      <c r="AT134" s="232" t="s">
        <v>138</v>
      </c>
      <c r="AU134" s="232" t="s">
        <v>82</v>
      </c>
      <c r="AY134" s="19" t="s">
        <v>135</v>
      </c>
      <c r="BE134" s="233">
        <f>IF(N134="základní",J134,0)</f>
        <v>0</v>
      </c>
      <c r="BF134" s="233">
        <f>IF(N134="snížená",J134,0)</f>
        <v>0</v>
      </c>
      <c r="BG134" s="233">
        <f>IF(N134="zákl. přenesená",J134,0)</f>
        <v>0</v>
      </c>
      <c r="BH134" s="233">
        <f>IF(N134="sníž. přenesená",J134,0)</f>
        <v>0</v>
      </c>
      <c r="BI134" s="233">
        <f>IF(N134="nulová",J134,0)</f>
        <v>0</v>
      </c>
      <c r="BJ134" s="19" t="s">
        <v>80</v>
      </c>
      <c r="BK134" s="233">
        <f>ROUND(I134*H134,2)</f>
        <v>0</v>
      </c>
      <c r="BL134" s="19" t="s">
        <v>451</v>
      </c>
      <c r="BM134" s="232" t="s">
        <v>1274</v>
      </c>
    </row>
    <row r="135" spans="1:65" s="2" customFormat="1" ht="16.5" customHeight="1">
      <c r="A135" s="40"/>
      <c r="B135" s="41"/>
      <c r="C135" s="221" t="s">
        <v>304</v>
      </c>
      <c r="D135" s="221" t="s">
        <v>138</v>
      </c>
      <c r="E135" s="222" t="s">
        <v>1275</v>
      </c>
      <c r="F135" s="223" t="s">
        <v>1276</v>
      </c>
      <c r="G135" s="224" t="s">
        <v>904</v>
      </c>
      <c r="H135" s="225">
        <v>60</v>
      </c>
      <c r="I135" s="226"/>
      <c r="J135" s="227">
        <f>ROUND(I135*H135,2)</f>
        <v>0</v>
      </c>
      <c r="K135" s="223" t="s">
        <v>270</v>
      </c>
      <c r="L135" s="46"/>
      <c r="M135" s="228" t="s">
        <v>19</v>
      </c>
      <c r="N135" s="229" t="s">
        <v>43</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451</v>
      </c>
      <c r="AT135" s="232" t="s">
        <v>138</v>
      </c>
      <c r="AU135" s="232" t="s">
        <v>82</v>
      </c>
      <c r="AY135" s="19" t="s">
        <v>135</v>
      </c>
      <c r="BE135" s="233">
        <f>IF(N135="základní",J135,0)</f>
        <v>0</v>
      </c>
      <c r="BF135" s="233">
        <f>IF(N135="snížená",J135,0)</f>
        <v>0</v>
      </c>
      <c r="BG135" s="233">
        <f>IF(N135="zákl. přenesená",J135,0)</f>
        <v>0</v>
      </c>
      <c r="BH135" s="233">
        <f>IF(N135="sníž. přenesená",J135,0)</f>
        <v>0</v>
      </c>
      <c r="BI135" s="233">
        <f>IF(N135="nulová",J135,0)</f>
        <v>0</v>
      </c>
      <c r="BJ135" s="19" t="s">
        <v>80</v>
      </c>
      <c r="BK135" s="233">
        <f>ROUND(I135*H135,2)</f>
        <v>0</v>
      </c>
      <c r="BL135" s="19" t="s">
        <v>451</v>
      </c>
      <c r="BM135" s="232" t="s">
        <v>1277</v>
      </c>
    </row>
    <row r="136" spans="1:65" s="2" customFormat="1" ht="16.5" customHeight="1">
      <c r="A136" s="40"/>
      <c r="B136" s="41"/>
      <c r="C136" s="221" t="s">
        <v>206</v>
      </c>
      <c r="D136" s="221" t="s">
        <v>138</v>
      </c>
      <c r="E136" s="222" t="s">
        <v>1278</v>
      </c>
      <c r="F136" s="223" t="s">
        <v>1279</v>
      </c>
      <c r="G136" s="224" t="s">
        <v>904</v>
      </c>
      <c r="H136" s="225">
        <v>32</v>
      </c>
      <c r="I136" s="226"/>
      <c r="J136" s="227">
        <f>ROUND(I136*H136,2)</f>
        <v>0</v>
      </c>
      <c r="K136" s="223" t="s">
        <v>270</v>
      </c>
      <c r="L136" s="46"/>
      <c r="M136" s="228" t="s">
        <v>19</v>
      </c>
      <c r="N136" s="229" t="s">
        <v>43</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451</v>
      </c>
      <c r="AT136" s="232" t="s">
        <v>138</v>
      </c>
      <c r="AU136" s="232" t="s">
        <v>82</v>
      </c>
      <c r="AY136" s="19" t="s">
        <v>135</v>
      </c>
      <c r="BE136" s="233">
        <f>IF(N136="základní",J136,0)</f>
        <v>0</v>
      </c>
      <c r="BF136" s="233">
        <f>IF(N136="snížená",J136,0)</f>
        <v>0</v>
      </c>
      <c r="BG136" s="233">
        <f>IF(N136="zákl. přenesená",J136,0)</f>
        <v>0</v>
      </c>
      <c r="BH136" s="233">
        <f>IF(N136="sníž. přenesená",J136,0)</f>
        <v>0</v>
      </c>
      <c r="BI136" s="233">
        <f>IF(N136="nulová",J136,0)</f>
        <v>0</v>
      </c>
      <c r="BJ136" s="19" t="s">
        <v>80</v>
      </c>
      <c r="BK136" s="233">
        <f>ROUND(I136*H136,2)</f>
        <v>0</v>
      </c>
      <c r="BL136" s="19" t="s">
        <v>451</v>
      </c>
      <c r="BM136" s="232" t="s">
        <v>1280</v>
      </c>
    </row>
    <row r="137" spans="1:65" s="2" customFormat="1" ht="16.5" customHeight="1">
      <c r="A137" s="40"/>
      <c r="B137" s="41"/>
      <c r="C137" s="221" t="s">
        <v>311</v>
      </c>
      <c r="D137" s="221" t="s">
        <v>138</v>
      </c>
      <c r="E137" s="222" t="s">
        <v>1281</v>
      </c>
      <c r="F137" s="223" t="s">
        <v>1282</v>
      </c>
      <c r="G137" s="224" t="s">
        <v>904</v>
      </c>
      <c r="H137" s="225">
        <v>45</v>
      </c>
      <c r="I137" s="226"/>
      <c r="J137" s="227">
        <f>ROUND(I137*H137,2)</f>
        <v>0</v>
      </c>
      <c r="K137" s="223" t="s">
        <v>270</v>
      </c>
      <c r="L137" s="46"/>
      <c r="M137" s="228" t="s">
        <v>19</v>
      </c>
      <c r="N137" s="229" t="s">
        <v>43</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451</v>
      </c>
      <c r="AT137" s="232" t="s">
        <v>138</v>
      </c>
      <c r="AU137" s="232" t="s">
        <v>82</v>
      </c>
      <c r="AY137" s="19" t="s">
        <v>135</v>
      </c>
      <c r="BE137" s="233">
        <f>IF(N137="základní",J137,0)</f>
        <v>0</v>
      </c>
      <c r="BF137" s="233">
        <f>IF(N137="snížená",J137,0)</f>
        <v>0</v>
      </c>
      <c r="BG137" s="233">
        <f>IF(N137="zákl. přenesená",J137,0)</f>
        <v>0</v>
      </c>
      <c r="BH137" s="233">
        <f>IF(N137="sníž. přenesená",J137,0)</f>
        <v>0</v>
      </c>
      <c r="BI137" s="233">
        <f>IF(N137="nulová",J137,0)</f>
        <v>0</v>
      </c>
      <c r="BJ137" s="19" t="s">
        <v>80</v>
      </c>
      <c r="BK137" s="233">
        <f>ROUND(I137*H137,2)</f>
        <v>0</v>
      </c>
      <c r="BL137" s="19" t="s">
        <v>451</v>
      </c>
      <c r="BM137" s="232" t="s">
        <v>1283</v>
      </c>
    </row>
    <row r="138" spans="1:63" s="12" customFormat="1" ht="22.8" customHeight="1">
      <c r="A138" s="12"/>
      <c r="B138" s="205"/>
      <c r="C138" s="206"/>
      <c r="D138" s="207" t="s">
        <v>71</v>
      </c>
      <c r="E138" s="219" t="s">
        <v>1284</v>
      </c>
      <c r="F138" s="219" t="s">
        <v>1285</v>
      </c>
      <c r="G138" s="206"/>
      <c r="H138" s="206"/>
      <c r="I138" s="209"/>
      <c r="J138" s="220">
        <f>BK138</f>
        <v>0</v>
      </c>
      <c r="K138" s="206"/>
      <c r="L138" s="211"/>
      <c r="M138" s="212"/>
      <c r="N138" s="213"/>
      <c r="O138" s="213"/>
      <c r="P138" s="214">
        <f>SUM(P139:P141)</f>
        <v>0</v>
      </c>
      <c r="Q138" s="213"/>
      <c r="R138" s="214">
        <f>SUM(R139:R141)</f>
        <v>0</v>
      </c>
      <c r="S138" s="213"/>
      <c r="T138" s="215">
        <f>SUM(T139:T141)</f>
        <v>0</v>
      </c>
      <c r="U138" s="12"/>
      <c r="V138" s="12"/>
      <c r="W138" s="12"/>
      <c r="X138" s="12"/>
      <c r="Y138" s="12"/>
      <c r="Z138" s="12"/>
      <c r="AA138" s="12"/>
      <c r="AB138" s="12"/>
      <c r="AC138" s="12"/>
      <c r="AD138" s="12"/>
      <c r="AE138" s="12"/>
      <c r="AR138" s="216" t="s">
        <v>80</v>
      </c>
      <c r="AT138" s="217" t="s">
        <v>71</v>
      </c>
      <c r="AU138" s="217" t="s">
        <v>80</v>
      </c>
      <c r="AY138" s="216" t="s">
        <v>135</v>
      </c>
      <c r="BK138" s="218">
        <f>SUM(BK139:BK141)</f>
        <v>0</v>
      </c>
    </row>
    <row r="139" spans="1:65" s="2" customFormat="1" ht="16.5" customHeight="1">
      <c r="A139" s="40"/>
      <c r="B139" s="41"/>
      <c r="C139" s="221" t="s">
        <v>315</v>
      </c>
      <c r="D139" s="221" t="s">
        <v>138</v>
      </c>
      <c r="E139" s="222" t="s">
        <v>1286</v>
      </c>
      <c r="F139" s="223" t="s">
        <v>1287</v>
      </c>
      <c r="G139" s="224" t="s">
        <v>904</v>
      </c>
      <c r="H139" s="225">
        <v>40</v>
      </c>
      <c r="I139" s="226"/>
      <c r="J139" s="227">
        <f>ROUND(I139*H139,2)</f>
        <v>0</v>
      </c>
      <c r="K139" s="223" t="s">
        <v>270</v>
      </c>
      <c r="L139" s="46"/>
      <c r="M139" s="228" t="s">
        <v>19</v>
      </c>
      <c r="N139" s="229" t="s">
        <v>43</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451</v>
      </c>
      <c r="AT139" s="232" t="s">
        <v>138</v>
      </c>
      <c r="AU139" s="232" t="s">
        <v>82</v>
      </c>
      <c r="AY139" s="19" t="s">
        <v>135</v>
      </c>
      <c r="BE139" s="233">
        <f>IF(N139="základní",J139,0)</f>
        <v>0</v>
      </c>
      <c r="BF139" s="233">
        <f>IF(N139="snížená",J139,0)</f>
        <v>0</v>
      </c>
      <c r="BG139" s="233">
        <f>IF(N139="zákl. přenesená",J139,0)</f>
        <v>0</v>
      </c>
      <c r="BH139" s="233">
        <f>IF(N139="sníž. přenesená",J139,0)</f>
        <v>0</v>
      </c>
      <c r="BI139" s="233">
        <f>IF(N139="nulová",J139,0)</f>
        <v>0</v>
      </c>
      <c r="BJ139" s="19" t="s">
        <v>80</v>
      </c>
      <c r="BK139" s="233">
        <f>ROUND(I139*H139,2)</f>
        <v>0</v>
      </c>
      <c r="BL139" s="19" t="s">
        <v>451</v>
      </c>
      <c r="BM139" s="232" t="s">
        <v>1288</v>
      </c>
    </row>
    <row r="140" spans="1:65" s="2" customFormat="1" ht="16.5" customHeight="1">
      <c r="A140" s="40"/>
      <c r="B140" s="41"/>
      <c r="C140" s="221" t="s">
        <v>319</v>
      </c>
      <c r="D140" s="221" t="s">
        <v>138</v>
      </c>
      <c r="E140" s="222" t="s">
        <v>1289</v>
      </c>
      <c r="F140" s="223" t="s">
        <v>1290</v>
      </c>
      <c r="G140" s="224" t="s">
        <v>904</v>
      </c>
      <c r="H140" s="225">
        <v>14</v>
      </c>
      <c r="I140" s="226"/>
      <c r="J140" s="227">
        <f>ROUND(I140*H140,2)</f>
        <v>0</v>
      </c>
      <c r="K140" s="223" t="s">
        <v>270</v>
      </c>
      <c r="L140" s="46"/>
      <c r="M140" s="228" t="s">
        <v>19</v>
      </c>
      <c r="N140" s="229" t="s">
        <v>43</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451</v>
      </c>
      <c r="AT140" s="232" t="s">
        <v>138</v>
      </c>
      <c r="AU140" s="232" t="s">
        <v>82</v>
      </c>
      <c r="AY140" s="19" t="s">
        <v>135</v>
      </c>
      <c r="BE140" s="233">
        <f>IF(N140="základní",J140,0)</f>
        <v>0</v>
      </c>
      <c r="BF140" s="233">
        <f>IF(N140="snížená",J140,0)</f>
        <v>0</v>
      </c>
      <c r="BG140" s="233">
        <f>IF(N140="zákl. přenesená",J140,0)</f>
        <v>0</v>
      </c>
      <c r="BH140" s="233">
        <f>IF(N140="sníž. přenesená",J140,0)</f>
        <v>0</v>
      </c>
      <c r="BI140" s="233">
        <f>IF(N140="nulová",J140,0)</f>
        <v>0</v>
      </c>
      <c r="BJ140" s="19" t="s">
        <v>80</v>
      </c>
      <c r="BK140" s="233">
        <f>ROUND(I140*H140,2)</f>
        <v>0</v>
      </c>
      <c r="BL140" s="19" t="s">
        <v>451</v>
      </c>
      <c r="BM140" s="232" t="s">
        <v>1291</v>
      </c>
    </row>
    <row r="141" spans="1:65" s="2" customFormat="1" ht="16.5" customHeight="1">
      <c r="A141" s="40"/>
      <c r="B141" s="41"/>
      <c r="C141" s="221" t="s">
        <v>323</v>
      </c>
      <c r="D141" s="221" t="s">
        <v>138</v>
      </c>
      <c r="E141" s="222" t="s">
        <v>1292</v>
      </c>
      <c r="F141" s="223" t="s">
        <v>1293</v>
      </c>
      <c r="G141" s="224" t="s">
        <v>904</v>
      </c>
      <c r="H141" s="225">
        <v>12</v>
      </c>
      <c r="I141" s="226"/>
      <c r="J141" s="227">
        <f>ROUND(I141*H141,2)</f>
        <v>0</v>
      </c>
      <c r="K141" s="223" t="s">
        <v>270</v>
      </c>
      <c r="L141" s="46"/>
      <c r="M141" s="228" t="s">
        <v>19</v>
      </c>
      <c r="N141" s="229" t="s">
        <v>43</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451</v>
      </c>
      <c r="AT141" s="232" t="s">
        <v>138</v>
      </c>
      <c r="AU141" s="232" t="s">
        <v>82</v>
      </c>
      <c r="AY141" s="19" t="s">
        <v>135</v>
      </c>
      <c r="BE141" s="233">
        <f>IF(N141="základní",J141,0)</f>
        <v>0</v>
      </c>
      <c r="BF141" s="233">
        <f>IF(N141="snížená",J141,0)</f>
        <v>0</v>
      </c>
      <c r="BG141" s="233">
        <f>IF(N141="zákl. přenesená",J141,0)</f>
        <v>0</v>
      </c>
      <c r="BH141" s="233">
        <f>IF(N141="sníž. přenesená",J141,0)</f>
        <v>0</v>
      </c>
      <c r="BI141" s="233">
        <f>IF(N141="nulová",J141,0)</f>
        <v>0</v>
      </c>
      <c r="BJ141" s="19" t="s">
        <v>80</v>
      </c>
      <c r="BK141" s="233">
        <f>ROUND(I141*H141,2)</f>
        <v>0</v>
      </c>
      <c r="BL141" s="19" t="s">
        <v>451</v>
      </c>
      <c r="BM141" s="232" t="s">
        <v>1294</v>
      </c>
    </row>
    <row r="142" spans="1:63" s="12" customFormat="1" ht="22.8" customHeight="1">
      <c r="A142" s="12"/>
      <c r="B142" s="205"/>
      <c r="C142" s="206"/>
      <c r="D142" s="207" t="s">
        <v>71</v>
      </c>
      <c r="E142" s="219" t="s">
        <v>1295</v>
      </c>
      <c r="F142" s="219" t="s">
        <v>1296</v>
      </c>
      <c r="G142" s="206"/>
      <c r="H142" s="206"/>
      <c r="I142" s="209"/>
      <c r="J142" s="220">
        <f>BK142</f>
        <v>0</v>
      </c>
      <c r="K142" s="206"/>
      <c r="L142" s="211"/>
      <c r="M142" s="212"/>
      <c r="N142" s="213"/>
      <c r="O142" s="213"/>
      <c r="P142" s="214">
        <f>SUM(P143:P145)</f>
        <v>0</v>
      </c>
      <c r="Q142" s="213"/>
      <c r="R142" s="214">
        <f>SUM(R143:R145)</f>
        <v>0</v>
      </c>
      <c r="S142" s="213"/>
      <c r="T142" s="215">
        <f>SUM(T143:T145)</f>
        <v>0</v>
      </c>
      <c r="U142" s="12"/>
      <c r="V142" s="12"/>
      <c r="W142" s="12"/>
      <c r="X142" s="12"/>
      <c r="Y142" s="12"/>
      <c r="Z142" s="12"/>
      <c r="AA142" s="12"/>
      <c r="AB142" s="12"/>
      <c r="AC142" s="12"/>
      <c r="AD142" s="12"/>
      <c r="AE142" s="12"/>
      <c r="AR142" s="216" t="s">
        <v>80</v>
      </c>
      <c r="AT142" s="217" t="s">
        <v>71</v>
      </c>
      <c r="AU142" s="217" t="s">
        <v>80</v>
      </c>
      <c r="AY142" s="216" t="s">
        <v>135</v>
      </c>
      <c r="BK142" s="218">
        <f>SUM(BK143:BK145)</f>
        <v>0</v>
      </c>
    </row>
    <row r="143" spans="1:65" s="2" customFormat="1" ht="16.5" customHeight="1">
      <c r="A143" s="40"/>
      <c r="B143" s="41"/>
      <c r="C143" s="221" t="s">
        <v>327</v>
      </c>
      <c r="D143" s="221" t="s">
        <v>138</v>
      </c>
      <c r="E143" s="222" t="s">
        <v>1297</v>
      </c>
      <c r="F143" s="223" t="s">
        <v>1298</v>
      </c>
      <c r="G143" s="224" t="s">
        <v>1234</v>
      </c>
      <c r="H143" s="225">
        <v>1</v>
      </c>
      <c r="I143" s="226"/>
      <c r="J143" s="227">
        <f>ROUND(I143*H143,2)</f>
        <v>0</v>
      </c>
      <c r="K143" s="223" t="s">
        <v>270</v>
      </c>
      <c r="L143" s="46"/>
      <c r="M143" s="228" t="s">
        <v>19</v>
      </c>
      <c r="N143" s="229" t="s">
        <v>43</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927</v>
      </c>
      <c r="AT143" s="232" t="s">
        <v>138</v>
      </c>
      <c r="AU143" s="232" t="s">
        <v>82</v>
      </c>
      <c r="AY143" s="19" t="s">
        <v>135</v>
      </c>
      <c r="BE143" s="233">
        <f>IF(N143="základní",J143,0)</f>
        <v>0</v>
      </c>
      <c r="BF143" s="233">
        <f>IF(N143="snížená",J143,0)</f>
        <v>0</v>
      </c>
      <c r="BG143" s="233">
        <f>IF(N143="zákl. přenesená",J143,0)</f>
        <v>0</v>
      </c>
      <c r="BH143" s="233">
        <f>IF(N143="sníž. přenesená",J143,0)</f>
        <v>0</v>
      </c>
      <c r="BI143" s="233">
        <f>IF(N143="nulová",J143,0)</f>
        <v>0</v>
      </c>
      <c r="BJ143" s="19" t="s">
        <v>80</v>
      </c>
      <c r="BK143" s="233">
        <f>ROUND(I143*H143,2)</f>
        <v>0</v>
      </c>
      <c r="BL143" s="19" t="s">
        <v>927</v>
      </c>
      <c r="BM143" s="232" t="s">
        <v>1299</v>
      </c>
    </row>
    <row r="144" spans="1:65" s="2" customFormat="1" ht="16.5" customHeight="1">
      <c r="A144" s="40"/>
      <c r="B144" s="41"/>
      <c r="C144" s="221" t="s">
        <v>331</v>
      </c>
      <c r="D144" s="221" t="s">
        <v>138</v>
      </c>
      <c r="E144" s="222" t="s">
        <v>1300</v>
      </c>
      <c r="F144" s="223" t="s">
        <v>1301</v>
      </c>
      <c r="G144" s="224" t="s">
        <v>1234</v>
      </c>
      <c r="H144" s="225">
        <v>1</v>
      </c>
      <c r="I144" s="226"/>
      <c r="J144" s="227">
        <f>ROUND(I144*H144,2)</f>
        <v>0</v>
      </c>
      <c r="K144" s="223" t="s">
        <v>270</v>
      </c>
      <c r="L144" s="46"/>
      <c r="M144" s="228" t="s">
        <v>19</v>
      </c>
      <c r="N144" s="229" t="s">
        <v>43</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927</v>
      </c>
      <c r="AT144" s="232" t="s">
        <v>138</v>
      </c>
      <c r="AU144" s="232" t="s">
        <v>82</v>
      </c>
      <c r="AY144" s="19" t="s">
        <v>135</v>
      </c>
      <c r="BE144" s="233">
        <f>IF(N144="základní",J144,0)</f>
        <v>0</v>
      </c>
      <c r="BF144" s="233">
        <f>IF(N144="snížená",J144,0)</f>
        <v>0</v>
      </c>
      <c r="BG144" s="233">
        <f>IF(N144="zákl. přenesená",J144,0)</f>
        <v>0</v>
      </c>
      <c r="BH144" s="233">
        <f>IF(N144="sníž. přenesená",J144,0)</f>
        <v>0</v>
      </c>
      <c r="BI144" s="233">
        <f>IF(N144="nulová",J144,0)</f>
        <v>0</v>
      </c>
      <c r="BJ144" s="19" t="s">
        <v>80</v>
      </c>
      <c r="BK144" s="233">
        <f>ROUND(I144*H144,2)</f>
        <v>0</v>
      </c>
      <c r="BL144" s="19" t="s">
        <v>927</v>
      </c>
      <c r="BM144" s="232" t="s">
        <v>1302</v>
      </c>
    </row>
    <row r="145" spans="1:65" s="2" customFormat="1" ht="16.5" customHeight="1">
      <c r="A145" s="40"/>
      <c r="B145" s="41"/>
      <c r="C145" s="221" t="s">
        <v>335</v>
      </c>
      <c r="D145" s="221" t="s">
        <v>138</v>
      </c>
      <c r="E145" s="222" t="s">
        <v>1303</v>
      </c>
      <c r="F145" s="223" t="s">
        <v>1304</v>
      </c>
      <c r="G145" s="224" t="s">
        <v>1234</v>
      </c>
      <c r="H145" s="225">
        <v>1</v>
      </c>
      <c r="I145" s="226"/>
      <c r="J145" s="227">
        <f>ROUND(I145*H145,2)</f>
        <v>0</v>
      </c>
      <c r="K145" s="223" t="s">
        <v>270</v>
      </c>
      <c r="L145" s="46"/>
      <c r="M145" s="228" t="s">
        <v>19</v>
      </c>
      <c r="N145" s="229" t="s">
        <v>43</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927</v>
      </c>
      <c r="AT145" s="232" t="s">
        <v>138</v>
      </c>
      <c r="AU145" s="232" t="s">
        <v>82</v>
      </c>
      <c r="AY145" s="19" t="s">
        <v>135</v>
      </c>
      <c r="BE145" s="233">
        <f>IF(N145="základní",J145,0)</f>
        <v>0</v>
      </c>
      <c r="BF145" s="233">
        <f>IF(N145="snížená",J145,0)</f>
        <v>0</v>
      </c>
      <c r="BG145" s="233">
        <f>IF(N145="zákl. přenesená",J145,0)</f>
        <v>0</v>
      </c>
      <c r="BH145" s="233">
        <f>IF(N145="sníž. přenesená",J145,0)</f>
        <v>0</v>
      </c>
      <c r="BI145" s="233">
        <f>IF(N145="nulová",J145,0)</f>
        <v>0</v>
      </c>
      <c r="BJ145" s="19" t="s">
        <v>80</v>
      </c>
      <c r="BK145" s="233">
        <f>ROUND(I145*H145,2)</f>
        <v>0</v>
      </c>
      <c r="BL145" s="19" t="s">
        <v>927</v>
      </c>
      <c r="BM145" s="232" t="s">
        <v>1305</v>
      </c>
    </row>
    <row r="146" spans="1:63" s="12" customFormat="1" ht="25.9" customHeight="1">
      <c r="A146" s="12"/>
      <c r="B146" s="205"/>
      <c r="C146" s="206"/>
      <c r="D146" s="207" t="s">
        <v>71</v>
      </c>
      <c r="E146" s="208" t="s">
        <v>203</v>
      </c>
      <c r="F146" s="208" t="s">
        <v>1306</v>
      </c>
      <c r="G146" s="206"/>
      <c r="H146" s="206"/>
      <c r="I146" s="209"/>
      <c r="J146" s="210">
        <f>BK146</f>
        <v>0</v>
      </c>
      <c r="K146" s="206"/>
      <c r="L146" s="211"/>
      <c r="M146" s="212"/>
      <c r="N146" s="213"/>
      <c r="O146" s="213"/>
      <c r="P146" s="214">
        <f>P147</f>
        <v>0</v>
      </c>
      <c r="Q146" s="213"/>
      <c r="R146" s="214">
        <f>R147</f>
        <v>0</v>
      </c>
      <c r="S146" s="213"/>
      <c r="T146" s="215">
        <f>T147</f>
        <v>0</v>
      </c>
      <c r="U146" s="12"/>
      <c r="V146" s="12"/>
      <c r="W146" s="12"/>
      <c r="X146" s="12"/>
      <c r="Y146" s="12"/>
      <c r="Z146" s="12"/>
      <c r="AA146" s="12"/>
      <c r="AB146" s="12"/>
      <c r="AC146" s="12"/>
      <c r="AD146" s="12"/>
      <c r="AE146" s="12"/>
      <c r="AR146" s="216" t="s">
        <v>136</v>
      </c>
      <c r="AT146" s="217" t="s">
        <v>71</v>
      </c>
      <c r="AU146" s="217" t="s">
        <v>72</v>
      </c>
      <c r="AY146" s="216" t="s">
        <v>135</v>
      </c>
      <c r="BK146" s="218">
        <f>BK147</f>
        <v>0</v>
      </c>
    </row>
    <row r="147" spans="1:63" s="12" customFormat="1" ht="22.8" customHeight="1">
      <c r="A147" s="12"/>
      <c r="B147" s="205"/>
      <c r="C147" s="206"/>
      <c r="D147" s="207" t="s">
        <v>71</v>
      </c>
      <c r="E147" s="219" t="s">
        <v>1307</v>
      </c>
      <c r="F147" s="219" t="s">
        <v>1308</v>
      </c>
      <c r="G147" s="206"/>
      <c r="H147" s="206"/>
      <c r="I147" s="209"/>
      <c r="J147" s="220">
        <f>BK147</f>
        <v>0</v>
      </c>
      <c r="K147" s="206"/>
      <c r="L147" s="211"/>
      <c r="M147" s="212"/>
      <c r="N147" s="213"/>
      <c r="O147" s="213"/>
      <c r="P147" s="214">
        <f>P148+SUM(P149:P154)+P160+P164+P167</f>
        <v>0</v>
      </c>
      <c r="Q147" s="213"/>
      <c r="R147" s="214">
        <f>R148+SUM(R149:R154)+R160+R164+R167</f>
        <v>0</v>
      </c>
      <c r="S147" s="213"/>
      <c r="T147" s="215">
        <f>T148+SUM(T149:T154)+T160+T164+T167</f>
        <v>0</v>
      </c>
      <c r="U147" s="12"/>
      <c r="V147" s="12"/>
      <c r="W147" s="12"/>
      <c r="X147" s="12"/>
      <c r="Y147" s="12"/>
      <c r="Z147" s="12"/>
      <c r="AA147" s="12"/>
      <c r="AB147" s="12"/>
      <c r="AC147" s="12"/>
      <c r="AD147" s="12"/>
      <c r="AE147" s="12"/>
      <c r="AR147" s="216" t="s">
        <v>80</v>
      </c>
      <c r="AT147" s="217" t="s">
        <v>71</v>
      </c>
      <c r="AU147" s="217" t="s">
        <v>80</v>
      </c>
      <c r="AY147" s="216" t="s">
        <v>135</v>
      </c>
      <c r="BK147" s="218">
        <f>BK148+SUM(BK149:BK154)+BK160+BK164+BK167</f>
        <v>0</v>
      </c>
    </row>
    <row r="148" spans="1:65" s="2" customFormat="1" ht="16.5" customHeight="1">
      <c r="A148" s="40"/>
      <c r="B148" s="41"/>
      <c r="C148" s="221" t="s">
        <v>339</v>
      </c>
      <c r="D148" s="221" t="s">
        <v>138</v>
      </c>
      <c r="E148" s="222" t="s">
        <v>1309</v>
      </c>
      <c r="F148" s="223" t="s">
        <v>1310</v>
      </c>
      <c r="G148" s="224" t="s">
        <v>1234</v>
      </c>
      <c r="H148" s="225">
        <v>1</v>
      </c>
      <c r="I148" s="226"/>
      <c r="J148" s="227">
        <f>ROUND(I148*H148,2)</f>
        <v>0</v>
      </c>
      <c r="K148" s="223" t="s">
        <v>270</v>
      </c>
      <c r="L148" s="46"/>
      <c r="M148" s="228" t="s">
        <v>19</v>
      </c>
      <c r="N148" s="229" t="s">
        <v>43</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454</v>
      </c>
      <c r="AT148" s="232" t="s">
        <v>138</v>
      </c>
      <c r="AU148" s="232" t="s">
        <v>82</v>
      </c>
      <c r="AY148" s="19" t="s">
        <v>135</v>
      </c>
      <c r="BE148" s="233">
        <f>IF(N148="základní",J148,0)</f>
        <v>0</v>
      </c>
      <c r="BF148" s="233">
        <f>IF(N148="snížená",J148,0)</f>
        <v>0</v>
      </c>
      <c r="BG148" s="233">
        <f>IF(N148="zákl. přenesená",J148,0)</f>
        <v>0</v>
      </c>
      <c r="BH148" s="233">
        <f>IF(N148="sníž. přenesená",J148,0)</f>
        <v>0</v>
      </c>
      <c r="BI148" s="233">
        <f>IF(N148="nulová",J148,0)</f>
        <v>0</v>
      </c>
      <c r="BJ148" s="19" t="s">
        <v>80</v>
      </c>
      <c r="BK148" s="233">
        <f>ROUND(I148*H148,2)</f>
        <v>0</v>
      </c>
      <c r="BL148" s="19" t="s">
        <v>454</v>
      </c>
      <c r="BM148" s="232" t="s">
        <v>1311</v>
      </c>
    </row>
    <row r="149" spans="1:65" s="2" customFormat="1" ht="16.5" customHeight="1">
      <c r="A149" s="40"/>
      <c r="B149" s="41"/>
      <c r="C149" s="221" t="s">
        <v>346</v>
      </c>
      <c r="D149" s="221" t="s">
        <v>138</v>
      </c>
      <c r="E149" s="222" t="s">
        <v>1312</v>
      </c>
      <c r="F149" s="223" t="s">
        <v>1313</v>
      </c>
      <c r="G149" s="224" t="s">
        <v>1234</v>
      </c>
      <c r="H149" s="225">
        <v>1</v>
      </c>
      <c r="I149" s="226"/>
      <c r="J149" s="227">
        <f>ROUND(I149*H149,2)</f>
        <v>0</v>
      </c>
      <c r="K149" s="223" t="s">
        <v>270</v>
      </c>
      <c r="L149" s="46"/>
      <c r="M149" s="228" t="s">
        <v>19</v>
      </c>
      <c r="N149" s="229" t="s">
        <v>43</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454</v>
      </c>
      <c r="AT149" s="232" t="s">
        <v>138</v>
      </c>
      <c r="AU149" s="232" t="s">
        <v>82</v>
      </c>
      <c r="AY149" s="19" t="s">
        <v>135</v>
      </c>
      <c r="BE149" s="233">
        <f>IF(N149="základní",J149,0)</f>
        <v>0</v>
      </c>
      <c r="BF149" s="233">
        <f>IF(N149="snížená",J149,0)</f>
        <v>0</v>
      </c>
      <c r="BG149" s="233">
        <f>IF(N149="zákl. přenesená",J149,0)</f>
        <v>0</v>
      </c>
      <c r="BH149" s="233">
        <f>IF(N149="sníž. přenesená",J149,0)</f>
        <v>0</v>
      </c>
      <c r="BI149" s="233">
        <f>IF(N149="nulová",J149,0)</f>
        <v>0</v>
      </c>
      <c r="BJ149" s="19" t="s">
        <v>80</v>
      </c>
      <c r="BK149" s="233">
        <f>ROUND(I149*H149,2)</f>
        <v>0</v>
      </c>
      <c r="BL149" s="19" t="s">
        <v>454</v>
      </c>
      <c r="BM149" s="232" t="s">
        <v>1314</v>
      </c>
    </row>
    <row r="150" spans="1:65" s="2" customFormat="1" ht="16.5" customHeight="1">
      <c r="A150" s="40"/>
      <c r="B150" s="41"/>
      <c r="C150" s="221" t="s">
        <v>352</v>
      </c>
      <c r="D150" s="221" t="s">
        <v>138</v>
      </c>
      <c r="E150" s="222" t="s">
        <v>1315</v>
      </c>
      <c r="F150" s="223" t="s">
        <v>1316</v>
      </c>
      <c r="G150" s="224" t="s">
        <v>1234</v>
      </c>
      <c r="H150" s="225">
        <v>1</v>
      </c>
      <c r="I150" s="226"/>
      <c r="J150" s="227">
        <f>ROUND(I150*H150,2)</f>
        <v>0</v>
      </c>
      <c r="K150" s="223" t="s">
        <v>270</v>
      </c>
      <c r="L150" s="46"/>
      <c r="M150" s="228" t="s">
        <v>19</v>
      </c>
      <c r="N150" s="229" t="s">
        <v>43</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454</v>
      </c>
      <c r="AT150" s="232" t="s">
        <v>138</v>
      </c>
      <c r="AU150" s="232" t="s">
        <v>82</v>
      </c>
      <c r="AY150" s="19" t="s">
        <v>135</v>
      </c>
      <c r="BE150" s="233">
        <f>IF(N150="základní",J150,0)</f>
        <v>0</v>
      </c>
      <c r="BF150" s="233">
        <f>IF(N150="snížená",J150,0)</f>
        <v>0</v>
      </c>
      <c r="BG150" s="233">
        <f>IF(N150="zákl. přenesená",J150,0)</f>
        <v>0</v>
      </c>
      <c r="BH150" s="233">
        <f>IF(N150="sníž. přenesená",J150,0)</f>
        <v>0</v>
      </c>
      <c r="BI150" s="233">
        <f>IF(N150="nulová",J150,0)</f>
        <v>0</v>
      </c>
      <c r="BJ150" s="19" t="s">
        <v>80</v>
      </c>
      <c r="BK150" s="233">
        <f>ROUND(I150*H150,2)</f>
        <v>0</v>
      </c>
      <c r="BL150" s="19" t="s">
        <v>454</v>
      </c>
      <c r="BM150" s="232" t="s">
        <v>1317</v>
      </c>
    </row>
    <row r="151" spans="1:65" s="2" customFormat="1" ht="16.5" customHeight="1">
      <c r="A151" s="40"/>
      <c r="B151" s="41"/>
      <c r="C151" s="221" t="s">
        <v>358</v>
      </c>
      <c r="D151" s="221" t="s">
        <v>138</v>
      </c>
      <c r="E151" s="222" t="s">
        <v>1318</v>
      </c>
      <c r="F151" s="223" t="s">
        <v>1319</v>
      </c>
      <c r="G151" s="224" t="s">
        <v>1234</v>
      </c>
      <c r="H151" s="225">
        <v>1</v>
      </c>
      <c r="I151" s="226"/>
      <c r="J151" s="227">
        <f>ROUND(I151*H151,2)</f>
        <v>0</v>
      </c>
      <c r="K151" s="223" t="s">
        <v>270</v>
      </c>
      <c r="L151" s="46"/>
      <c r="M151" s="228" t="s">
        <v>19</v>
      </c>
      <c r="N151" s="229" t="s">
        <v>43</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454</v>
      </c>
      <c r="AT151" s="232" t="s">
        <v>138</v>
      </c>
      <c r="AU151" s="232" t="s">
        <v>82</v>
      </c>
      <c r="AY151" s="19" t="s">
        <v>135</v>
      </c>
      <c r="BE151" s="233">
        <f>IF(N151="základní",J151,0)</f>
        <v>0</v>
      </c>
      <c r="BF151" s="233">
        <f>IF(N151="snížená",J151,0)</f>
        <v>0</v>
      </c>
      <c r="BG151" s="233">
        <f>IF(N151="zákl. přenesená",J151,0)</f>
        <v>0</v>
      </c>
      <c r="BH151" s="233">
        <f>IF(N151="sníž. přenesená",J151,0)</f>
        <v>0</v>
      </c>
      <c r="BI151" s="233">
        <f>IF(N151="nulová",J151,0)</f>
        <v>0</v>
      </c>
      <c r="BJ151" s="19" t="s">
        <v>80</v>
      </c>
      <c r="BK151" s="233">
        <f>ROUND(I151*H151,2)</f>
        <v>0</v>
      </c>
      <c r="BL151" s="19" t="s">
        <v>454</v>
      </c>
      <c r="BM151" s="232" t="s">
        <v>1320</v>
      </c>
    </row>
    <row r="152" spans="1:65" s="2" customFormat="1" ht="16.5" customHeight="1">
      <c r="A152" s="40"/>
      <c r="B152" s="41"/>
      <c r="C152" s="221" t="s">
        <v>363</v>
      </c>
      <c r="D152" s="221" t="s">
        <v>138</v>
      </c>
      <c r="E152" s="222" t="s">
        <v>1321</v>
      </c>
      <c r="F152" s="223" t="s">
        <v>1322</v>
      </c>
      <c r="G152" s="224" t="s">
        <v>1234</v>
      </c>
      <c r="H152" s="225">
        <v>1</v>
      </c>
      <c r="I152" s="226"/>
      <c r="J152" s="227">
        <f>ROUND(I152*H152,2)</f>
        <v>0</v>
      </c>
      <c r="K152" s="223" t="s">
        <v>270</v>
      </c>
      <c r="L152" s="46"/>
      <c r="M152" s="228" t="s">
        <v>19</v>
      </c>
      <c r="N152" s="229" t="s">
        <v>43</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454</v>
      </c>
      <c r="AT152" s="232" t="s">
        <v>138</v>
      </c>
      <c r="AU152" s="232" t="s">
        <v>82</v>
      </c>
      <c r="AY152" s="19" t="s">
        <v>135</v>
      </c>
      <c r="BE152" s="233">
        <f>IF(N152="základní",J152,0)</f>
        <v>0</v>
      </c>
      <c r="BF152" s="233">
        <f>IF(N152="snížená",J152,0)</f>
        <v>0</v>
      </c>
      <c r="BG152" s="233">
        <f>IF(N152="zákl. přenesená",J152,0)</f>
        <v>0</v>
      </c>
      <c r="BH152" s="233">
        <f>IF(N152="sníž. přenesená",J152,0)</f>
        <v>0</v>
      </c>
      <c r="BI152" s="233">
        <f>IF(N152="nulová",J152,0)</f>
        <v>0</v>
      </c>
      <c r="BJ152" s="19" t="s">
        <v>80</v>
      </c>
      <c r="BK152" s="233">
        <f>ROUND(I152*H152,2)</f>
        <v>0</v>
      </c>
      <c r="BL152" s="19" t="s">
        <v>454</v>
      </c>
      <c r="BM152" s="232" t="s">
        <v>1323</v>
      </c>
    </row>
    <row r="153" spans="1:65" s="2" customFormat="1" ht="16.5" customHeight="1">
      <c r="A153" s="40"/>
      <c r="B153" s="41"/>
      <c r="C153" s="221" t="s">
        <v>368</v>
      </c>
      <c r="D153" s="221" t="s">
        <v>138</v>
      </c>
      <c r="E153" s="222" t="s">
        <v>1324</v>
      </c>
      <c r="F153" s="223" t="s">
        <v>1325</v>
      </c>
      <c r="G153" s="224" t="s">
        <v>1234</v>
      </c>
      <c r="H153" s="225">
        <v>1</v>
      </c>
      <c r="I153" s="226"/>
      <c r="J153" s="227">
        <f>ROUND(I153*H153,2)</f>
        <v>0</v>
      </c>
      <c r="K153" s="223" t="s">
        <v>270</v>
      </c>
      <c r="L153" s="46"/>
      <c r="M153" s="228" t="s">
        <v>19</v>
      </c>
      <c r="N153" s="229" t="s">
        <v>43</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454</v>
      </c>
      <c r="AT153" s="232" t="s">
        <v>138</v>
      </c>
      <c r="AU153" s="232" t="s">
        <v>82</v>
      </c>
      <c r="AY153" s="19" t="s">
        <v>135</v>
      </c>
      <c r="BE153" s="233">
        <f>IF(N153="základní",J153,0)</f>
        <v>0</v>
      </c>
      <c r="BF153" s="233">
        <f>IF(N153="snížená",J153,0)</f>
        <v>0</v>
      </c>
      <c r="BG153" s="233">
        <f>IF(N153="zákl. přenesená",J153,0)</f>
        <v>0</v>
      </c>
      <c r="BH153" s="233">
        <f>IF(N153="sníž. přenesená",J153,0)</f>
        <v>0</v>
      </c>
      <c r="BI153" s="233">
        <f>IF(N153="nulová",J153,0)</f>
        <v>0</v>
      </c>
      <c r="BJ153" s="19" t="s">
        <v>80</v>
      </c>
      <c r="BK153" s="233">
        <f>ROUND(I153*H153,2)</f>
        <v>0</v>
      </c>
      <c r="BL153" s="19" t="s">
        <v>454</v>
      </c>
      <c r="BM153" s="232" t="s">
        <v>1326</v>
      </c>
    </row>
    <row r="154" spans="1:63" s="12" customFormat="1" ht="20.85" customHeight="1">
      <c r="A154" s="12"/>
      <c r="B154" s="205"/>
      <c r="C154" s="206"/>
      <c r="D154" s="207" t="s">
        <v>71</v>
      </c>
      <c r="E154" s="219" t="s">
        <v>1327</v>
      </c>
      <c r="F154" s="219" t="s">
        <v>1328</v>
      </c>
      <c r="G154" s="206"/>
      <c r="H154" s="206"/>
      <c r="I154" s="209"/>
      <c r="J154" s="220">
        <f>BK154</f>
        <v>0</v>
      </c>
      <c r="K154" s="206"/>
      <c r="L154" s="211"/>
      <c r="M154" s="212"/>
      <c r="N154" s="213"/>
      <c r="O154" s="213"/>
      <c r="P154" s="214">
        <f>SUM(P155:P159)</f>
        <v>0</v>
      </c>
      <c r="Q154" s="213"/>
      <c r="R154" s="214">
        <f>SUM(R155:R159)</f>
        <v>0</v>
      </c>
      <c r="S154" s="213"/>
      <c r="T154" s="215">
        <f>SUM(T155:T159)</f>
        <v>0</v>
      </c>
      <c r="U154" s="12"/>
      <c r="V154" s="12"/>
      <c r="W154" s="12"/>
      <c r="X154" s="12"/>
      <c r="Y154" s="12"/>
      <c r="Z154" s="12"/>
      <c r="AA154" s="12"/>
      <c r="AB154" s="12"/>
      <c r="AC154" s="12"/>
      <c r="AD154" s="12"/>
      <c r="AE154" s="12"/>
      <c r="AR154" s="216" t="s">
        <v>80</v>
      </c>
      <c r="AT154" s="217" t="s">
        <v>71</v>
      </c>
      <c r="AU154" s="217" t="s">
        <v>82</v>
      </c>
      <c r="AY154" s="216" t="s">
        <v>135</v>
      </c>
      <c r="BK154" s="218">
        <f>SUM(BK155:BK159)</f>
        <v>0</v>
      </c>
    </row>
    <row r="155" spans="1:65" s="2" customFormat="1" ht="16.5" customHeight="1">
      <c r="A155" s="40"/>
      <c r="B155" s="41"/>
      <c r="C155" s="221" t="s">
        <v>375</v>
      </c>
      <c r="D155" s="221" t="s">
        <v>138</v>
      </c>
      <c r="E155" s="222" t="s">
        <v>1329</v>
      </c>
      <c r="F155" s="223" t="s">
        <v>1330</v>
      </c>
      <c r="G155" s="224" t="s">
        <v>1234</v>
      </c>
      <c r="H155" s="225">
        <v>5</v>
      </c>
      <c r="I155" s="226"/>
      <c r="J155" s="227">
        <f>ROUND(I155*H155,2)</f>
        <v>0</v>
      </c>
      <c r="K155" s="223" t="s">
        <v>270</v>
      </c>
      <c r="L155" s="46"/>
      <c r="M155" s="228" t="s">
        <v>19</v>
      </c>
      <c r="N155" s="229" t="s">
        <v>43</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454</v>
      </c>
      <c r="AT155" s="232" t="s">
        <v>138</v>
      </c>
      <c r="AU155" s="232" t="s">
        <v>136</v>
      </c>
      <c r="AY155" s="19" t="s">
        <v>135</v>
      </c>
      <c r="BE155" s="233">
        <f>IF(N155="základní",J155,0)</f>
        <v>0</v>
      </c>
      <c r="BF155" s="233">
        <f>IF(N155="snížená",J155,0)</f>
        <v>0</v>
      </c>
      <c r="BG155" s="233">
        <f>IF(N155="zákl. přenesená",J155,0)</f>
        <v>0</v>
      </c>
      <c r="BH155" s="233">
        <f>IF(N155="sníž. přenesená",J155,0)</f>
        <v>0</v>
      </c>
      <c r="BI155" s="233">
        <f>IF(N155="nulová",J155,0)</f>
        <v>0</v>
      </c>
      <c r="BJ155" s="19" t="s">
        <v>80</v>
      </c>
      <c r="BK155" s="233">
        <f>ROUND(I155*H155,2)</f>
        <v>0</v>
      </c>
      <c r="BL155" s="19" t="s">
        <v>454</v>
      </c>
      <c r="BM155" s="232" t="s">
        <v>1331</v>
      </c>
    </row>
    <row r="156" spans="1:65" s="2" customFormat="1" ht="16.5" customHeight="1">
      <c r="A156" s="40"/>
      <c r="B156" s="41"/>
      <c r="C156" s="221" t="s">
        <v>379</v>
      </c>
      <c r="D156" s="221" t="s">
        <v>138</v>
      </c>
      <c r="E156" s="222" t="s">
        <v>1332</v>
      </c>
      <c r="F156" s="223" t="s">
        <v>1333</v>
      </c>
      <c r="G156" s="224" t="s">
        <v>1234</v>
      </c>
      <c r="H156" s="225">
        <v>12</v>
      </c>
      <c r="I156" s="226"/>
      <c r="J156" s="227">
        <f>ROUND(I156*H156,2)</f>
        <v>0</v>
      </c>
      <c r="K156" s="223" t="s">
        <v>270</v>
      </c>
      <c r="L156" s="46"/>
      <c r="M156" s="228" t="s">
        <v>19</v>
      </c>
      <c r="N156" s="229" t="s">
        <v>43</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454</v>
      </c>
      <c r="AT156" s="232" t="s">
        <v>138</v>
      </c>
      <c r="AU156" s="232" t="s">
        <v>136</v>
      </c>
      <c r="AY156" s="19" t="s">
        <v>135</v>
      </c>
      <c r="BE156" s="233">
        <f>IF(N156="základní",J156,0)</f>
        <v>0</v>
      </c>
      <c r="BF156" s="233">
        <f>IF(N156="snížená",J156,0)</f>
        <v>0</v>
      </c>
      <c r="BG156" s="233">
        <f>IF(N156="zákl. přenesená",J156,0)</f>
        <v>0</v>
      </c>
      <c r="BH156" s="233">
        <f>IF(N156="sníž. přenesená",J156,0)</f>
        <v>0</v>
      </c>
      <c r="BI156" s="233">
        <f>IF(N156="nulová",J156,0)</f>
        <v>0</v>
      </c>
      <c r="BJ156" s="19" t="s">
        <v>80</v>
      </c>
      <c r="BK156" s="233">
        <f>ROUND(I156*H156,2)</f>
        <v>0</v>
      </c>
      <c r="BL156" s="19" t="s">
        <v>454</v>
      </c>
      <c r="BM156" s="232" t="s">
        <v>1334</v>
      </c>
    </row>
    <row r="157" spans="1:65" s="2" customFormat="1" ht="16.5" customHeight="1">
      <c r="A157" s="40"/>
      <c r="B157" s="41"/>
      <c r="C157" s="221" t="s">
        <v>385</v>
      </c>
      <c r="D157" s="221" t="s">
        <v>138</v>
      </c>
      <c r="E157" s="222" t="s">
        <v>1335</v>
      </c>
      <c r="F157" s="223" t="s">
        <v>1336</v>
      </c>
      <c r="G157" s="224" t="s">
        <v>1234</v>
      </c>
      <c r="H157" s="225">
        <v>3</v>
      </c>
      <c r="I157" s="226"/>
      <c r="J157" s="227">
        <f>ROUND(I157*H157,2)</f>
        <v>0</v>
      </c>
      <c r="K157" s="223" t="s">
        <v>270</v>
      </c>
      <c r="L157" s="46"/>
      <c r="M157" s="228" t="s">
        <v>19</v>
      </c>
      <c r="N157" s="229" t="s">
        <v>43</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454</v>
      </c>
      <c r="AT157" s="232" t="s">
        <v>138</v>
      </c>
      <c r="AU157" s="232" t="s">
        <v>136</v>
      </c>
      <c r="AY157" s="19" t="s">
        <v>135</v>
      </c>
      <c r="BE157" s="233">
        <f>IF(N157="základní",J157,0)</f>
        <v>0</v>
      </c>
      <c r="BF157" s="233">
        <f>IF(N157="snížená",J157,0)</f>
        <v>0</v>
      </c>
      <c r="BG157" s="233">
        <f>IF(N157="zákl. přenesená",J157,0)</f>
        <v>0</v>
      </c>
      <c r="BH157" s="233">
        <f>IF(N157="sníž. přenesená",J157,0)</f>
        <v>0</v>
      </c>
      <c r="BI157" s="233">
        <f>IF(N157="nulová",J157,0)</f>
        <v>0</v>
      </c>
      <c r="BJ157" s="19" t="s">
        <v>80</v>
      </c>
      <c r="BK157" s="233">
        <f>ROUND(I157*H157,2)</f>
        <v>0</v>
      </c>
      <c r="BL157" s="19" t="s">
        <v>454</v>
      </c>
      <c r="BM157" s="232" t="s">
        <v>1337</v>
      </c>
    </row>
    <row r="158" spans="1:65" s="2" customFormat="1" ht="16.5" customHeight="1">
      <c r="A158" s="40"/>
      <c r="B158" s="41"/>
      <c r="C158" s="221" t="s">
        <v>389</v>
      </c>
      <c r="D158" s="221" t="s">
        <v>138</v>
      </c>
      <c r="E158" s="222" t="s">
        <v>1338</v>
      </c>
      <c r="F158" s="223" t="s">
        <v>1339</v>
      </c>
      <c r="G158" s="224" t="s">
        <v>1234</v>
      </c>
      <c r="H158" s="225">
        <v>1</v>
      </c>
      <c r="I158" s="226"/>
      <c r="J158" s="227">
        <f>ROUND(I158*H158,2)</f>
        <v>0</v>
      </c>
      <c r="K158" s="223" t="s">
        <v>270</v>
      </c>
      <c r="L158" s="46"/>
      <c r="M158" s="228" t="s">
        <v>19</v>
      </c>
      <c r="N158" s="229" t="s">
        <v>43</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454</v>
      </c>
      <c r="AT158" s="232" t="s">
        <v>138</v>
      </c>
      <c r="AU158" s="232" t="s">
        <v>136</v>
      </c>
      <c r="AY158" s="19" t="s">
        <v>135</v>
      </c>
      <c r="BE158" s="233">
        <f>IF(N158="základní",J158,0)</f>
        <v>0</v>
      </c>
      <c r="BF158" s="233">
        <f>IF(N158="snížená",J158,0)</f>
        <v>0</v>
      </c>
      <c r="BG158" s="233">
        <f>IF(N158="zákl. přenesená",J158,0)</f>
        <v>0</v>
      </c>
      <c r="BH158" s="233">
        <f>IF(N158="sníž. přenesená",J158,0)</f>
        <v>0</v>
      </c>
      <c r="BI158" s="233">
        <f>IF(N158="nulová",J158,0)</f>
        <v>0</v>
      </c>
      <c r="BJ158" s="19" t="s">
        <v>80</v>
      </c>
      <c r="BK158" s="233">
        <f>ROUND(I158*H158,2)</f>
        <v>0</v>
      </c>
      <c r="BL158" s="19" t="s">
        <v>454</v>
      </c>
      <c r="BM158" s="232" t="s">
        <v>1340</v>
      </c>
    </row>
    <row r="159" spans="1:65" s="2" customFormat="1" ht="16.5" customHeight="1">
      <c r="A159" s="40"/>
      <c r="B159" s="41"/>
      <c r="C159" s="221" t="s">
        <v>393</v>
      </c>
      <c r="D159" s="221" t="s">
        <v>138</v>
      </c>
      <c r="E159" s="222" t="s">
        <v>1341</v>
      </c>
      <c r="F159" s="223" t="s">
        <v>1342</v>
      </c>
      <c r="G159" s="224" t="s">
        <v>1234</v>
      </c>
      <c r="H159" s="225">
        <v>1</v>
      </c>
      <c r="I159" s="226"/>
      <c r="J159" s="227">
        <f>ROUND(I159*H159,2)</f>
        <v>0</v>
      </c>
      <c r="K159" s="223" t="s">
        <v>270</v>
      </c>
      <c r="L159" s="46"/>
      <c r="M159" s="228" t="s">
        <v>19</v>
      </c>
      <c r="N159" s="229" t="s">
        <v>43</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454</v>
      </c>
      <c r="AT159" s="232" t="s">
        <v>138</v>
      </c>
      <c r="AU159" s="232" t="s">
        <v>136</v>
      </c>
      <c r="AY159" s="19" t="s">
        <v>135</v>
      </c>
      <c r="BE159" s="233">
        <f>IF(N159="základní",J159,0)</f>
        <v>0</v>
      </c>
      <c r="BF159" s="233">
        <f>IF(N159="snížená",J159,0)</f>
        <v>0</v>
      </c>
      <c r="BG159" s="233">
        <f>IF(N159="zákl. přenesená",J159,0)</f>
        <v>0</v>
      </c>
      <c r="BH159" s="233">
        <f>IF(N159="sníž. přenesená",J159,0)</f>
        <v>0</v>
      </c>
      <c r="BI159" s="233">
        <f>IF(N159="nulová",J159,0)</f>
        <v>0</v>
      </c>
      <c r="BJ159" s="19" t="s">
        <v>80</v>
      </c>
      <c r="BK159" s="233">
        <f>ROUND(I159*H159,2)</f>
        <v>0</v>
      </c>
      <c r="BL159" s="19" t="s">
        <v>454</v>
      </c>
      <c r="BM159" s="232" t="s">
        <v>1343</v>
      </c>
    </row>
    <row r="160" spans="1:63" s="12" customFormat="1" ht="20.85" customHeight="1">
      <c r="A160" s="12"/>
      <c r="B160" s="205"/>
      <c r="C160" s="206"/>
      <c r="D160" s="207" t="s">
        <v>71</v>
      </c>
      <c r="E160" s="219" t="s">
        <v>1344</v>
      </c>
      <c r="F160" s="219" t="s">
        <v>1345</v>
      </c>
      <c r="G160" s="206"/>
      <c r="H160" s="206"/>
      <c r="I160" s="209"/>
      <c r="J160" s="220">
        <f>BK160</f>
        <v>0</v>
      </c>
      <c r="K160" s="206"/>
      <c r="L160" s="211"/>
      <c r="M160" s="212"/>
      <c r="N160" s="213"/>
      <c r="O160" s="213"/>
      <c r="P160" s="214">
        <f>SUM(P161:P163)</f>
        <v>0</v>
      </c>
      <c r="Q160" s="213"/>
      <c r="R160" s="214">
        <f>SUM(R161:R163)</f>
        <v>0</v>
      </c>
      <c r="S160" s="213"/>
      <c r="T160" s="215">
        <f>SUM(T161:T163)</f>
        <v>0</v>
      </c>
      <c r="U160" s="12"/>
      <c r="V160" s="12"/>
      <c r="W160" s="12"/>
      <c r="X160" s="12"/>
      <c r="Y160" s="12"/>
      <c r="Z160" s="12"/>
      <c r="AA160" s="12"/>
      <c r="AB160" s="12"/>
      <c r="AC160" s="12"/>
      <c r="AD160" s="12"/>
      <c r="AE160" s="12"/>
      <c r="AR160" s="216" t="s">
        <v>80</v>
      </c>
      <c r="AT160" s="217" t="s">
        <v>71</v>
      </c>
      <c r="AU160" s="217" t="s">
        <v>82</v>
      </c>
      <c r="AY160" s="216" t="s">
        <v>135</v>
      </c>
      <c r="BK160" s="218">
        <f>SUM(BK161:BK163)</f>
        <v>0</v>
      </c>
    </row>
    <row r="161" spans="1:65" s="2" customFormat="1" ht="16.5" customHeight="1">
      <c r="A161" s="40"/>
      <c r="B161" s="41"/>
      <c r="C161" s="221" t="s">
        <v>399</v>
      </c>
      <c r="D161" s="221" t="s">
        <v>138</v>
      </c>
      <c r="E161" s="222" t="s">
        <v>1346</v>
      </c>
      <c r="F161" s="223" t="s">
        <v>1347</v>
      </c>
      <c r="G161" s="224" t="s">
        <v>1234</v>
      </c>
      <c r="H161" s="225">
        <v>5</v>
      </c>
      <c r="I161" s="226"/>
      <c r="J161" s="227">
        <f>ROUND(I161*H161,2)</f>
        <v>0</v>
      </c>
      <c r="K161" s="223" t="s">
        <v>270</v>
      </c>
      <c r="L161" s="46"/>
      <c r="M161" s="228" t="s">
        <v>19</v>
      </c>
      <c r="N161" s="229" t="s">
        <v>43</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454</v>
      </c>
      <c r="AT161" s="232" t="s">
        <v>138</v>
      </c>
      <c r="AU161" s="232" t="s">
        <v>136</v>
      </c>
      <c r="AY161" s="19" t="s">
        <v>135</v>
      </c>
      <c r="BE161" s="233">
        <f>IF(N161="základní",J161,0)</f>
        <v>0</v>
      </c>
      <c r="BF161" s="233">
        <f>IF(N161="snížená",J161,0)</f>
        <v>0</v>
      </c>
      <c r="BG161" s="233">
        <f>IF(N161="zákl. přenesená",J161,0)</f>
        <v>0</v>
      </c>
      <c r="BH161" s="233">
        <f>IF(N161="sníž. přenesená",J161,0)</f>
        <v>0</v>
      </c>
      <c r="BI161" s="233">
        <f>IF(N161="nulová",J161,0)</f>
        <v>0</v>
      </c>
      <c r="BJ161" s="19" t="s">
        <v>80</v>
      </c>
      <c r="BK161" s="233">
        <f>ROUND(I161*H161,2)</f>
        <v>0</v>
      </c>
      <c r="BL161" s="19" t="s">
        <v>454</v>
      </c>
      <c r="BM161" s="232" t="s">
        <v>1348</v>
      </c>
    </row>
    <row r="162" spans="1:65" s="2" customFormat="1" ht="16.5" customHeight="1">
      <c r="A162" s="40"/>
      <c r="B162" s="41"/>
      <c r="C162" s="221" t="s">
        <v>403</v>
      </c>
      <c r="D162" s="221" t="s">
        <v>138</v>
      </c>
      <c r="E162" s="222" t="s">
        <v>1349</v>
      </c>
      <c r="F162" s="223" t="s">
        <v>1350</v>
      </c>
      <c r="G162" s="224" t="s">
        <v>1234</v>
      </c>
      <c r="H162" s="225">
        <v>12</v>
      </c>
      <c r="I162" s="226"/>
      <c r="J162" s="227">
        <f>ROUND(I162*H162,2)</f>
        <v>0</v>
      </c>
      <c r="K162" s="223" t="s">
        <v>270</v>
      </c>
      <c r="L162" s="46"/>
      <c r="M162" s="228" t="s">
        <v>19</v>
      </c>
      <c r="N162" s="229" t="s">
        <v>43</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454</v>
      </c>
      <c r="AT162" s="232" t="s">
        <v>138</v>
      </c>
      <c r="AU162" s="232" t="s">
        <v>136</v>
      </c>
      <c r="AY162" s="19" t="s">
        <v>135</v>
      </c>
      <c r="BE162" s="233">
        <f>IF(N162="základní",J162,0)</f>
        <v>0</v>
      </c>
      <c r="BF162" s="233">
        <f>IF(N162="snížená",J162,0)</f>
        <v>0</v>
      </c>
      <c r="BG162" s="233">
        <f>IF(N162="zákl. přenesená",J162,0)</f>
        <v>0</v>
      </c>
      <c r="BH162" s="233">
        <f>IF(N162="sníž. přenesená",J162,0)</f>
        <v>0</v>
      </c>
      <c r="BI162" s="233">
        <f>IF(N162="nulová",J162,0)</f>
        <v>0</v>
      </c>
      <c r="BJ162" s="19" t="s">
        <v>80</v>
      </c>
      <c r="BK162" s="233">
        <f>ROUND(I162*H162,2)</f>
        <v>0</v>
      </c>
      <c r="BL162" s="19" t="s">
        <v>454</v>
      </c>
      <c r="BM162" s="232" t="s">
        <v>1351</v>
      </c>
    </row>
    <row r="163" spans="1:65" s="2" customFormat="1" ht="16.5" customHeight="1">
      <c r="A163" s="40"/>
      <c r="B163" s="41"/>
      <c r="C163" s="221" t="s">
        <v>407</v>
      </c>
      <c r="D163" s="221" t="s">
        <v>138</v>
      </c>
      <c r="E163" s="222" t="s">
        <v>1352</v>
      </c>
      <c r="F163" s="223" t="s">
        <v>1353</v>
      </c>
      <c r="G163" s="224" t="s">
        <v>1234</v>
      </c>
      <c r="H163" s="225">
        <v>3</v>
      </c>
      <c r="I163" s="226"/>
      <c r="J163" s="227">
        <f>ROUND(I163*H163,2)</f>
        <v>0</v>
      </c>
      <c r="K163" s="223" t="s">
        <v>270</v>
      </c>
      <c r="L163" s="46"/>
      <c r="M163" s="228" t="s">
        <v>19</v>
      </c>
      <c r="N163" s="229" t="s">
        <v>43</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454</v>
      </c>
      <c r="AT163" s="232" t="s">
        <v>138</v>
      </c>
      <c r="AU163" s="232" t="s">
        <v>136</v>
      </c>
      <c r="AY163" s="19" t="s">
        <v>135</v>
      </c>
      <c r="BE163" s="233">
        <f>IF(N163="základní",J163,0)</f>
        <v>0</v>
      </c>
      <c r="BF163" s="233">
        <f>IF(N163="snížená",J163,0)</f>
        <v>0</v>
      </c>
      <c r="BG163" s="233">
        <f>IF(N163="zákl. přenesená",J163,0)</f>
        <v>0</v>
      </c>
      <c r="BH163" s="233">
        <f>IF(N163="sníž. přenesená",J163,0)</f>
        <v>0</v>
      </c>
      <c r="BI163" s="233">
        <f>IF(N163="nulová",J163,0)</f>
        <v>0</v>
      </c>
      <c r="BJ163" s="19" t="s">
        <v>80</v>
      </c>
      <c r="BK163" s="233">
        <f>ROUND(I163*H163,2)</f>
        <v>0</v>
      </c>
      <c r="BL163" s="19" t="s">
        <v>454</v>
      </c>
      <c r="BM163" s="232" t="s">
        <v>1354</v>
      </c>
    </row>
    <row r="164" spans="1:63" s="12" customFormat="1" ht="20.85" customHeight="1">
      <c r="A164" s="12"/>
      <c r="B164" s="205"/>
      <c r="C164" s="206"/>
      <c r="D164" s="207" t="s">
        <v>71</v>
      </c>
      <c r="E164" s="219" t="s">
        <v>1355</v>
      </c>
      <c r="F164" s="219" t="s">
        <v>1356</v>
      </c>
      <c r="G164" s="206"/>
      <c r="H164" s="206"/>
      <c r="I164" s="209"/>
      <c r="J164" s="220">
        <f>BK164</f>
        <v>0</v>
      </c>
      <c r="K164" s="206"/>
      <c r="L164" s="211"/>
      <c r="M164" s="212"/>
      <c r="N164" s="213"/>
      <c r="O164" s="213"/>
      <c r="P164" s="214">
        <f>SUM(P165:P166)</f>
        <v>0</v>
      </c>
      <c r="Q164" s="213"/>
      <c r="R164" s="214">
        <f>SUM(R165:R166)</f>
        <v>0</v>
      </c>
      <c r="S164" s="213"/>
      <c r="T164" s="215">
        <f>SUM(T165:T166)</f>
        <v>0</v>
      </c>
      <c r="U164" s="12"/>
      <c r="V164" s="12"/>
      <c r="W164" s="12"/>
      <c r="X164" s="12"/>
      <c r="Y164" s="12"/>
      <c r="Z164" s="12"/>
      <c r="AA164" s="12"/>
      <c r="AB164" s="12"/>
      <c r="AC164" s="12"/>
      <c r="AD164" s="12"/>
      <c r="AE164" s="12"/>
      <c r="AR164" s="216" t="s">
        <v>80</v>
      </c>
      <c r="AT164" s="217" t="s">
        <v>71</v>
      </c>
      <c r="AU164" s="217" t="s">
        <v>82</v>
      </c>
      <c r="AY164" s="216" t="s">
        <v>135</v>
      </c>
      <c r="BK164" s="218">
        <f>SUM(BK165:BK166)</f>
        <v>0</v>
      </c>
    </row>
    <row r="165" spans="1:65" s="2" customFormat="1" ht="16.5" customHeight="1">
      <c r="A165" s="40"/>
      <c r="B165" s="41"/>
      <c r="C165" s="221" t="s">
        <v>411</v>
      </c>
      <c r="D165" s="221" t="s">
        <v>138</v>
      </c>
      <c r="E165" s="222" t="s">
        <v>1357</v>
      </c>
      <c r="F165" s="223" t="s">
        <v>1358</v>
      </c>
      <c r="G165" s="224" t="s">
        <v>1234</v>
      </c>
      <c r="H165" s="225">
        <v>1</v>
      </c>
      <c r="I165" s="226"/>
      <c r="J165" s="227">
        <f>ROUND(I165*H165,2)</f>
        <v>0</v>
      </c>
      <c r="K165" s="223" t="s">
        <v>270</v>
      </c>
      <c r="L165" s="46"/>
      <c r="M165" s="228" t="s">
        <v>19</v>
      </c>
      <c r="N165" s="229" t="s">
        <v>43</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454</v>
      </c>
      <c r="AT165" s="232" t="s">
        <v>138</v>
      </c>
      <c r="AU165" s="232" t="s">
        <v>136</v>
      </c>
      <c r="AY165" s="19" t="s">
        <v>135</v>
      </c>
      <c r="BE165" s="233">
        <f>IF(N165="základní",J165,0)</f>
        <v>0</v>
      </c>
      <c r="BF165" s="233">
        <f>IF(N165="snížená",J165,0)</f>
        <v>0</v>
      </c>
      <c r="BG165" s="233">
        <f>IF(N165="zákl. přenesená",J165,0)</f>
        <v>0</v>
      </c>
      <c r="BH165" s="233">
        <f>IF(N165="sníž. přenesená",J165,0)</f>
        <v>0</v>
      </c>
      <c r="BI165" s="233">
        <f>IF(N165="nulová",J165,0)</f>
        <v>0</v>
      </c>
      <c r="BJ165" s="19" t="s">
        <v>80</v>
      </c>
      <c r="BK165" s="233">
        <f>ROUND(I165*H165,2)</f>
        <v>0</v>
      </c>
      <c r="BL165" s="19" t="s">
        <v>454</v>
      </c>
      <c r="BM165" s="232" t="s">
        <v>1359</v>
      </c>
    </row>
    <row r="166" spans="1:65" s="2" customFormat="1" ht="16.5" customHeight="1">
      <c r="A166" s="40"/>
      <c r="B166" s="41"/>
      <c r="C166" s="221" t="s">
        <v>415</v>
      </c>
      <c r="D166" s="221" t="s">
        <v>138</v>
      </c>
      <c r="E166" s="222" t="s">
        <v>1360</v>
      </c>
      <c r="F166" s="223" t="s">
        <v>1361</v>
      </c>
      <c r="G166" s="224" t="s">
        <v>1234</v>
      </c>
      <c r="H166" s="225">
        <v>2</v>
      </c>
      <c r="I166" s="226"/>
      <c r="J166" s="227">
        <f>ROUND(I166*H166,2)</f>
        <v>0</v>
      </c>
      <c r="K166" s="223" t="s">
        <v>270</v>
      </c>
      <c r="L166" s="46"/>
      <c r="M166" s="228" t="s">
        <v>19</v>
      </c>
      <c r="N166" s="229" t="s">
        <v>43</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454</v>
      </c>
      <c r="AT166" s="232" t="s">
        <v>138</v>
      </c>
      <c r="AU166" s="232" t="s">
        <v>136</v>
      </c>
      <c r="AY166" s="19" t="s">
        <v>135</v>
      </c>
      <c r="BE166" s="233">
        <f>IF(N166="základní",J166,0)</f>
        <v>0</v>
      </c>
      <c r="BF166" s="233">
        <f>IF(N166="snížená",J166,0)</f>
        <v>0</v>
      </c>
      <c r="BG166" s="233">
        <f>IF(N166="zákl. přenesená",J166,0)</f>
        <v>0</v>
      </c>
      <c r="BH166" s="233">
        <f>IF(N166="sníž. přenesená",J166,0)</f>
        <v>0</v>
      </c>
      <c r="BI166" s="233">
        <f>IF(N166="nulová",J166,0)</f>
        <v>0</v>
      </c>
      <c r="BJ166" s="19" t="s">
        <v>80</v>
      </c>
      <c r="BK166" s="233">
        <f>ROUND(I166*H166,2)</f>
        <v>0</v>
      </c>
      <c r="BL166" s="19" t="s">
        <v>454</v>
      </c>
      <c r="BM166" s="232" t="s">
        <v>1362</v>
      </c>
    </row>
    <row r="167" spans="1:63" s="12" customFormat="1" ht="20.85" customHeight="1">
      <c r="A167" s="12"/>
      <c r="B167" s="205"/>
      <c r="C167" s="206"/>
      <c r="D167" s="207" t="s">
        <v>71</v>
      </c>
      <c r="E167" s="219" t="s">
        <v>1363</v>
      </c>
      <c r="F167" s="219" t="s">
        <v>1364</v>
      </c>
      <c r="G167" s="206"/>
      <c r="H167" s="206"/>
      <c r="I167" s="209"/>
      <c r="J167" s="220">
        <f>BK167</f>
        <v>0</v>
      </c>
      <c r="K167" s="206"/>
      <c r="L167" s="211"/>
      <c r="M167" s="212"/>
      <c r="N167" s="213"/>
      <c r="O167" s="213"/>
      <c r="P167" s="214">
        <f>P168+SUM(P169:P171)</f>
        <v>0</v>
      </c>
      <c r="Q167" s="213"/>
      <c r="R167" s="214">
        <f>R168+SUM(R169:R171)</f>
        <v>0</v>
      </c>
      <c r="S167" s="213"/>
      <c r="T167" s="215">
        <f>T168+SUM(T169:T171)</f>
        <v>0</v>
      </c>
      <c r="U167" s="12"/>
      <c r="V167" s="12"/>
      <c r="W167" s="12"/>
      <c r="X167" s="12"/>
      <c r="Y167" s="12"/>
      <c r="Z167" s="12"/>
      <c r="AA167" s="12"/>
      <c r="AB167" s="12"/>
      <c r="AC167" s="12"/>
      <c r="AD167" s="12"/>
      <c r="AE167" s="12"/>
      <c r="AR167" s="216" t="s">
        <v>80</v>
      </c>
      <c r="AT167" s="217" t="s">
        <v>71</v>
      </c>
      <c r="AU167" s="217" t="s">
        <v>82</v>
      </c>
      <c r="AY167" s="216" t="s">
        <v>135</v>
      </c>
      <c r="BK167" s="218">
        <f>BK168+SUM(BK169:BK171)</f>
        <v>0</v>
      </c>
    </row>
    <row r="168" spans="1:65" s="2" customFormat="1" ht="16.5" customHeight="1">
      <c r="A168" s="40"/>
      <c r="B168" s="41"/>
      <c r="C168" s="221" t="s">
        <v>419</v>
      </c>
      <c r="D168" s="221" t="s">
        <v>138</v>
      </c>
      <c r="E168" s="222" t="s">
        <v>1365</v>
      </c>
      <c r="F168" s="223" t="s">
        <v>1366</v>
      </c>
      <c r="G168" s="224" t="s">
        <v>1234</v>
      </c>
      <c r="H168" s="225">
        <v>1</v>
      </c>
      <c r="I168" s="226"/>
      <c r="J168" s="227">
        <f>ROUND(I168*H168,2)</f>
        <v>0</v>
      </c>
      <c r="K168" s="223" t="s">
        <v>270</v>
      </c>
      <c r="L168" s="46"/>
      <c r="M168" s="228" t="s">
        <v>19</v>
      </c>
      <c r="N168" s="229" t="s">
        <v>43</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454</v>
      </c>
      <c r="AT168" s="232" t="s">
        <v>138</v>
      </c>
      <c r="AU168" s="232" t="s">
        <v>136</v>
      </c>
      <c r="AY168" s="19" t="s">
        <v>135</v>
      </c>
      <c r="BE168" s="233">
        <f>IF(N168="základní",J168,0)</f>
        <v>0</v>
      </c>
      <c r="BF168" s="233">
        <f>IF(N168="snížená",J168,0)</f>
        <v>0</v>
      </c>
      <c r="BG168" s="233">
        <f>IF(N168="zákl. přenesená",J168,0)</f>
        <v>0</v>
      </c>
      <c r="BH168" s="233">
        <f>IF(N168="sníž. přenesená",J168,0)</f>
        <v>0</v>
      </c>
      <c r="BI168" s="233">
        <f>IF(N168="nulová",J168,0)</f>
        <v>0</v>
      </c>
      <c r="BJ168" s="19" t="s">
        <v>80</v>
      </c>
      <c r="BK168" s="233">
        <f>ROUND(I168*H168,2)</f>
        <v>0</v>
      </c>
      <c r="BL168" s="19" t="s">
        <v>454</v>
      </c>
      <c r="BM168" s="232" t="s">
        <v>1367</v>
      </c>
    </row>
    <row r="169" spans="1:65" s="2" customFormat="1" ht="16.5" customHeight="1">
      <c r="A169" s="40"/>
      <c r="B169" s="41"/>
      <c r="C169" s="221" t="s">
        <v>423</v>
      </c>
      <c r="D169" s="221" t="s">
        <v>138</v>
      </c>
      <c r="E169" s="222" t="s">
        <v>1368</v>
      </c>
      <c r="F169" s="223" t="s">
        <v>1369</v>
      </c>
      <c r="G169" s="224" t="s">
        <v>1234</v>
      </c>
      <c r="H169" s="225">
        <v>2</v>
      </c>
      <c r="I169" s="226"/>
      <c r="J169" s="227">
        <f>ROUND(I169*H169,2)</f>
        <v>0</v>
      </c>
      <c r="K169" s="223" t="s">
        <v>270</v>
      </c>
      <c r="L169" s="46"/>
      <c r="M169" s="228" t="s">
        <v>19</v>
      </c>
      <c r="N169" s="229" t="s">
        <v>43</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454</v>
      </c>
      <c r="AT169" s="232" t="s">
        <v>138</v>
      </c>
      <c r="AU169" s="232" t="s">
        <v>136</v>
      </c>
      <c r="AY169" s="19" t="s">
        <v>135</v>
      </c>
      <c r="BE169" s="233">
        <f>IF(N169="základní",J169,0)</f>
        <v>0</v>
      </c>
      <c r="BF169" s="233">
        <f>IF(N169="snížená",J169,0)</f>
        <v>0</v>
      </c>
      <c r="BG169" s="233">
        <f>IF(N169="zákl. přenesená",J169,0)</f>
        <v>0</v>
      </c>
      <c r="BH169" s="233">
        <f>IF(N169="sníž. přenesená",J169,0)</f>
        <v>0</v>
      </c>
      <c r="BI169" s="233">
        <f>IF(N169="nulová",J169,0)</f>
        <v>0</v>
      </c>
      <c r="BJ169" s="19" t="s">
        <v>80</v>
      </c>
      <c r="BK169" s="233">
        <f>ROUND(I169*H169,2)</f>
        <v>0</v>
      </c>
      <c r="BL169" s="19" t="s">
        <v>454</v>
      </c>
      <c r="BM169" s="232" t="s">
        <v>1370</v>
      </c>
    </row>
    <row r="170" spans="1:65" s="2" customFormat="1" ht="16.5" customHeight="1">
      <c r="A170" s="40"/>
      <c r="B170" s="41"/>
      <c r="C170" s="221" t="s">
        <v>427</v>
      </c>
      <c r="D170" s="221" t="s">
        <v>138</v>
      </c>
      <c r="E170" s="222" t="s">
        <v>1371</v>
      </c>
      <c r="F170" s="223" t="s">
        <v>1372</v>
      </c>
      <c r="G170" s="224" t="s">
        <v>1234</v>
      </c>
      <c r="H170" s="225">
        <v>1</v>
      </c>
      <c r="I170" s="226"/>
      <c r="J170" s="227">
        <f>ROUND(I170*H170,2)</f>
        <v>0</v>
      </c>
      <c r="K170" s="223" t="s">
        <v>270</v>
      </c>
      <c r="L170" s="46"/>
      <c r="M170" s="228" t="s">
        <v>19</v>
      </c>
      <c r="N170" s="229" t="s">
        <v>43</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454</v>
      </c>
      <c r="AT170" s="232" t="s">
        <v>138</v>
      </c>
      <c r="AU170" s="232" t="s">
        <v>136</v>
      </c>
      <c r="AY170" s="19" t="s">
        <v>135</v>
      </c>
      <c r="BE170" s="233">
        <f>IF(N170="základní",J170,0)</f>
        <v>0</v>
      </c>
      <c r="BF170" s="233">
        <f>IF(N170="snížená",J170,0)</f>
        <v>0</v>
      </c>
      <c r="BG170" s="233">
        <f>IF(N170="zákl. přenesená",J170,0)</f>
        <v>0</v>
      </c>
      <c r="BH170" s="233">
        <f>IF(N170="sníž. přenesená",J170,0)</f>
        <v>0</v>
      </c>
      <c r="BI170" s="233">
        <f>IF(N170="nulová",J170,0)</f>
        <v>0</v>
      </c>
      <c r="BJ170" s="19" t="s">
        <v>80</v>
      </c>
      <c r="BK170" s="233">
        <f>ROUND(I170*H170,2)</f>
        <v>0</v>
      </c>
      <c r="BL170" s="19" t="s">
        <v>454</v>
      </c>
      <c r="BM170" s="232" t="s">
        <v>1373</v>
      </c>
    </row>
    <row r="171" spans="1:63" s="16" customFormat="1" ht="20.85" customHeight="1">
      <c r="A171" s="16"/>
      <c r="B171" s="285"/>
      <c r="C171" s="286"/>
      <c r="D171" s="287" t="s">
        <v>71</v>
      </c>
      <c r="E171" s="287" t="s">
        <v>1374</v>
      </c>
      <c r="F171" s="287" t="s">
        <v>1375</v>
      </c>
      <c r="G171" s="286"/>
      <c r="H171" s="286"/>
      <c r="I171" s="288"/>
      <c r="J171" s="289">
        <f>BK171</f>
        <v>0</v>
      </c>
      <c r="K171" s="286"/>
      <c r="L171" s="290"/>
      <c r="M171" s="291"/>
      <c r="N171" s="292"/>
      <c r="O171" s="292"/>
      <c r="P171" s="293">
        <f>SUM(P172:P175)</f>
        <v>0</v>
      </c>
      <c r="Q171" s="292"/>
      <c r="R171" s="293">
        <f>SUM(R172:R175)</f>
        <v>0</v>
      </c>
      <c r="S171" s="292"/>
      <c r="T171" s="294">
        <f>SUM(T172:T175)</f>
        <v>0</v>
      </c>
      <c r="U171" s="16"/>
      <c r="V171" s="16"/>
      <c r="W171" s="16"/>
      <c r="X171" s="16"/>
      <c r="Y171" s="16"/>
      <c r="Z171" s="16"/>
      <c r="AA171" s="16"/>
      <c r="AB171" s="16"/>
      <c r="AC171" s="16"/>
      <c r="AD171" s="16"/>
      <c r="AE171" s="16"/>
      <c r="AR171" s="295" t="s">
        <v>80</v>
      </c>
      <c r="AT171" s="296" t="s">
        <v>71</v>
      </c>
      <c r="AU171" s="296" t="s">
        <v>136</v>
      </c>
      <c r="AY171" s="295" t="s">
        <v>135</v>
      </c>
      <c r="BK171" s="297">
        <f>SUM(BK172:BK175)</f>
        <v>0</v>
      </c>
    </row>
    <row r="172" spans="1:65" s="2" customFormat="1" ht="16.5" customHeight="1">
      <c r="A172" s="40"/>
      <c r="B172" s="41"/>
      <c r="C172" s="221" t="s">
        <v>431</v>
      </c>
      <c r="D172" s="221" t="s">
        <v>138</v>
      </c>
      <c r="E172" s="222" t="s">
        <v>1376</v>
      </c>
      <c r="F172" s="223" t="s">
        <v>1377</v>
      </c>
      <c r="G172" s="224" t="s">
        <v>1378</v>
      </c>
      <c r="H172" s="225">
        <v>110</v>
      </c>
      <c r="I172" s="226"/>
      <c r="J172" s="227">
        <f>ROUND(I172*H172,2)</f>
        <v>0</v>
      </c>
      <c r="K172" s="223" t="s">
        <v>270</v>
      </c>
      <c r="L172" s="46"/>
      <c r="M172" s="228" t="s">
        <v>19</v>
      </c>
      <c r="N172" s="229" t="s">
        <v>43</v>
      </c>
      <c r="O172" s="86"/>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454</v>
      </c>
      <c r="AT172" s="232" t="s">
        <v>138</v>
      </c>
      <c r="AU172" s="232" t="s">
        <v>143</v>
      </c>
      <c r="AY172" s="19" t="s">
        <v>135</v>
      </c>
      <c r="BE172" s="233">
        <f>IF(N172="základní",J172,0)</f>
        <v>0</v>
      </c>
      <c r="BF172" s="233">
        <f>IF(N172="snížená",J172,0)</f>
        <v>0</v>
      </c>
      <c r="BG172" s="233">
        <f>IF(N172="zákl. přenesená",J172,0)</f>
        <v>0</v>
      </c>
      <c r="BH172" s="233">
        <f>IF(N172="sníž. přenesená",J172,0)</f>
        <v>0</v>
      </c>
      <c r="BI172" s="233">
        <f>IF(N172="nulová",J172,0)</f>
        <v>0</v>
      </c>
      <c r="BJ172" s="19" t="s">
        <v>80</v>
      </c>
      <c r="BK172" s="233">
        <f>ROUND(I172*H172,2)</f>
        <v>0</v>
      </c>
      <c r="BL172" s="19" t="s">
        <v>454</v>
      </c>
      <c r="BM172" s="232" t="s">
        <v>1379</v>
      </c>
    </row>
    <row r="173" spans="1:65" s="2" customFormat="1" ht="16.5" customHeight="1">
      <c r="A173" s="40"/>
      <c r="B173" s="41"/>
      <c r="C173" s="221" t="s">
        <v>94</v>
      </c>
      <c r="D173" s="221" t="s">
        <v>138</v>
      </c>
      <c r="E173" s="222" t="s">
        <v>1380</v>
      </c>
      <c r="F173" s="223" t="s">
        <v>1381</v>
      </c>
      <c r="G173" s="224" t="s">
        <v>1378</v>
      </c>
      <c r="H173" s="225">
        <v>110</v>
      </c>
      <c r="I173" s="226"/>
      <c r="J173" s="227">
        <f>ROUND(I173*H173,2)</f>
        <v>0</v>
      </c>
      <c r="K173" s="223" t="s">
        <v>270</v>
      </c>
      <c r="L173" s="46"/>
      <c r="M173" s="228" t="s">
        <v>19</v>
      </c>
      <c r="N173" s="229" t="s">
        <v>43</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454</v>
      </c>
      <c r="AT173" s="232" t="s">
        <v>138</v>
      </c>
      <c r="AU173" s="232" t="s">
        <v>143</v>
      </c>
      <c r="AY173" s="19" t="s">
        <v>135</v>
      </c>
      <c r="BE173" s="233">
        <f>IF(N173="základní",J173,0)</f>
        <v>0</v>
      </c>
      <c r="BF173" s="233">
        <f>IF(N173="snížená",J173,0)</f>
        <v>0</v>
      </c>
      <c r="BG173" s="233">
        <f>IF(N173="zákl. přenesená",J173,0)</f>
        <v>0</v>
      </c>
      <c r="BH173" s="233">
        <f>IF(N173="sníž. přenesená",J173,0)</f>
        <v>0</v>
      </c>
      <c r="BI173" s="233">
        <f>IF(N173="nulová",J173,0)</f>
        <v>0</v>
      </c>
      <c r="BJ173" s="19" t="s">
        <v>80</v>
      </c>
      <c r="BK173" s="233">
        <f>ROUND(I173*H173,2)</f>
        <v>0</v>
      </c>
      <c r="BL173" s="19" t="s">
        <v>454</v>
      </c>
      <c r="BM173" s="232" t="s">
        <v>1382</v>
      </c>
    </row>
    <row r="174" spans="1:65" s="2" customFormat="1" ht="16.5" customHeight="1">
      <c r="A174" s="40"/>
      <c r="B174" s="41"/>
      <c r="C174" s="221" t="s">
        <v>440</v>
      </c>
      <c r="D174" s="221" t="s">
        <v>138</v>
      </c>
      <c r="E174" s="222" t="s">
        <v>1383</v>
      </c>
      <c r="F174" s="223" t="s">
        <v>1384</v>
      </c>
      <c r="G174" s="224" t="s">
        <v>1234</v>
      </c>
      <c r="H174" s="225">
        <v>1</v>
      </c>
      <c r="I174" s="226"/>
      <c r="J174" s="227">
        <f>ROUND(I174*H174,2)</f>
        <v>0</v>
      </c>
      <c r="K174" s="223" t="s">
        <v>270</v>
      </c>
      <c r="L174" s="46"/>
      <c r="M174" s="228" t="s">
        <v>19</v>
      </c>
      <c r="N174" s="229" t="s">
        <v>43</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454</v>
      </c>
      <c r="AT174" s="232" t="s">
        <v>138</v>
      </c>
      <c r="AU174" s="232" t="s">
        <v>143</v>
      </c>
      <c r="AY174" s="19" t="s">
        <v>135</v>
      </c>
      <c r="BE174" s="233">
        <f>IF(N174="základní",J174,0)</f>
        <v>0</v>
      </c>
      <c r="BF174" s="233">
        <f>IF(N174="snížená",J174,0)</f>
        <v>0</v>
      </c>
      <c r="BG174" s="233">
        <f>IF(N174="zákl. přenesená",J174,0)</f>
        <v>0</v>
      </c>
      <c r="BH174" s="233">
        <f>IF(N174="sníž. přenesená",J174,0)</f>
        <v>0</v>
      </c>
      <c r="BI174" s="233">
        <f>IF(N174="nulová",J174,0)</f>
        <v>0</v>
      </c>
      <c r="BJ174" s="19" t="s">
        <v>80</v>
      </c>
      <c r="BK174" s="233">
        <f>ROUND(I174*H174,2)</f>
        <v>0</v>
      </c>
      <c r="BL174" s="19" t="s">
        <v>454</v>
      </c>
      <c r="BM174" s="232" t="s">
        <v>1385</v>
      </c>
    </row>
    <row r="175" spans="1:65" s="2" customFormat="1" ht="16.5" customHeight="1">
      <c r="A175" s="40"/>
      <c r="B175" s="41"/>
      <c r="C175" s="221" t="s">
        <v>444</v>
      </c>
      <c r="D175" s="221" t="s">
        <v>138</v>
      </c>
      <c r="E175" s="222" t="s">
        <v>1386</v>
      </c>
      <c r="F175" s="223" t="s">
        <v>1387</v>
      </c>
      <c r="G175" s="224" t="s">
        <v>1378</v>
      </c>
      <c r="H175" s="225">
        <v>110</v>
      </c>
      <c r="I175" s="226"/>
      <c r="J175" s="227">
        <f>ROUND(I175*H175,2)</f>
        <v>0</v>
      </c>
      <c r="K175" s="223" t="s">
        <v>270</v>
      </c>
      <c r="L175" s="46"/>
      <c r="M175" s="298" t="s">
        <v>19</v>
      </c>
      <c r="N175" s="299" t="s">
        <v>43</v>
      </c>
      <c r="O175" s="283"/>
      <c r="P175" s="300">
        <f>O175*H175</f>
        <v>0</v>
      </c>
      <c r="Q175" s="300">
        <v>0</v>
      </c>
      <c r="R175" s="300">
        <f>Q175*H175</f>
        <v>0</v>
      </c>
      <c r="S175" s="300">
        <v>0</v>
      </c>
      <c r="T175" s="301">
        <f>S175*H175</f>
        <v>0</v>
      </c>
      <c r="U175" s="40"/>
      <c r="V175" s="40"/>
      <c r="W175" s="40"/>
      <c r="X175" s="40"/>
      <c r="Y175" s="40"/>
      <c r="Z175" s="40"/>
      <c r="AA175" s="40"/>
      <c r="AB175" s="40"/>
      <c r="AC175" s="40"/>
      <c r="AD175" s="40"/>
      <c r="AE175" s="40"/>
      <c r="AR175" s="232" t="s">
        <v>454</v>
      </c>
      <c r="AT175" s="232" t="s">
        <v>138</v>
      </c>
      <c r="AU175" s="232" t="s">
        <v>143</v>
      </c>
      <c r="AY175" s="19" t="s">
        <v>135</v>
      </c>
      <c r="BE175" s="233">
        <f>IF(N175="základní",J175,0)</f>
        <v>0</v>
      </c>
      <c r="BF175" s="233">
        <f>IF(N175="snížená",J175,0)</f>
        <v>0</v>
      </c>
      <c r="BG175" s="233">
        <f>IF(N175="zákl. přenesená",J175,0)</f>
        <v>0</v>
      </c>
      <c r="BH175" s="233">
        <f>IF(N175="sníž. přenesená",J175,0)</f>
        <v>0</v>
      </c>
      <c r="BI175" s="233">
        <f>IF(N175="nulová",J175,0)</f>
        <v>0</v>
      </c>
      <c r="BJ175" s="19" t="s">
        <v>80</v>
      </c>
      <c r="BK175" s="233">
        <f>ROUND(I175*H175,2)</f>
        <v>0</v>
      </c>
      <c r="BL175" s="19" t="s">
        <v>454</v>
      </c>
      <c r="BM175" s="232" t="s">
        <v>1388</v>
      </c>
    </row>
    <row r="176" spans="1:31" s="2" customFormat="1" ht="6.95" customHeight="1">
      <c r="A176" s="40"/>
      <c r="B176" s="61"/>
      <c r="C176" s="62"/>
      <c r="D176" s="62"/>
      <c r="E176" s="62"/>
      <c r="F176" s="62"/>
      <c r="G176" s="62"/>
      <c r="H176" s="62"/>
      <c r="I176" s="169"/>
      <c r="J176" s="62"/>
      <c r="K176" s="62"/>
      <c r="L176" s="46"/>
      <c r="M176" s="40"/>
      <c r="O176" s="40"/>
      <c r="P176" s="40"/>
      <c r="Q176" s="40"/>
      <c r="R176" s="40"/>
      <c r="S176" s="40"/>
      <c r="T176" s="40"/>
      <c r="U176" s="40"/>
      <c r="V176" s="40"/>
      <c r="W176" s="40"/>
      <c r="X176" s="40"/>
      <c r="Y176" s="40"/>
      <c r="Z176" s="40"/>
      <c r="AA176" s="40"/>
      <c r="AB176" s="40"/>
      <c r="AC176" s="40"/>
      <c r="AD176" s="40"/>
      <c r="AE176" s="40"/>
    </row>
  </sheetData>
  <sheetProtection password="CC35" sheet="1" objects="1" scenarios="1" formatColumns="0" formatRows="0" autoFilter="0"/>
  <autoFilter ref="C95:K175"/>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91</v>
      </c>
    </row>
    <row r="3" spans="2:46" s="1" customFormat="1" ht="6.95" customHeight="1">
      <c r="B3" s="132"/>
      <c r="C3" s="133"/>
      <c r="D3" s="133"/>
      <c r="E3" s="133"/>
      <c r="F3" s="133"/>
      <c r="G3" s="133"/>
      <c r="H3" s="133"/>
      <c r="I3" s="134"/>
      <c r="J3" s="133"/>
      <c r="K3" s="133"/>
      <c r="L3" s="22"/>
      <c r="AT3" s="19" t="s">
        <v>82</v>
      </c>
    </row>
    <row r="4" spans="2:46" s="1" customFormat="1" ht="24.95" customHeight="1">
      <c r="B4" s="22"/>
      <c r="D4" s="135" t="s">
        <v>95</v>
      </c>
      <c r="I4" s="130"/>
      <c r="L4" s="22"/>
      <c r="M4" s="136" t="s">
        <v>10</v>
      </c>
      <c r="AT4" s="19" t="s">
        <v>4</v>
      </c>
    </row>
    <row r="5" spans="2:12" s="1" customFormat="1" ht="6.95" customHeight="1">
      <c r="B5" s="22"/>
      <c r="I5" s="130"/>
      <c r="L5" s="22"/>
    </row>
    <row r="6" spans="2:12" s="1" customFormat="1" ht="12" customHeight="1">
      <c r="B6" s="22"/>
      <c r="D6" s="137" t="s">
        <v>16</v>
      </c>
      <c r="I6" s="130"/>
      <c r="L6" s="22"/>
    </row>
    <row r="7" spans="2:12" s="1" customFormat="1" ht="16.5" customHeight="1">
      <c r="B7" s="22"/>
      <c r="E7" s="138" t="str">
        <f>'Rekapitulace stavby'!K6</f>
        <v>Rekonstrukce plynové kotelny Loučka</v>
      </c>
      <c r="F7" s="137"/>
      <c r="G7" s="137"/>
      <c r="H7" s="137"/>
      <c r="I7" s="130"/>
      <c r="L7" s="22"/>
    </row>
    <row r="8" spans="1:31" s="2" customFormat="1" ht="12" customHeight="1">
      <c r="A8" s="40"/>
      <c r="B8" s="46"/>
      <c r="C8" s="40"/>
      <c r="D8" s="137" t="s">
        <v>96</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1389</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19</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21</v>
      </c>
      <c r="E12" s="40"/>
      <c r="F12" s="142" t="s">
        <v>22</v>
      </c>
      <c r="G12" s="40"/>
      <c r="H12" s="40"/>
      <c r="I12" s="143" t="s">
        <v>23</v>
      </c>
      <c r="J12" s="144" t="str">
        <f>'Rekapitulace stavby'!AN8</f>
        <v>3. 7. 2019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25</v>
      </c>
      <c r="E14" s="40"/>
      <c r="F14" s="40"/>
      <c r="G14" s="40"/>
      <c r="H14" s="40"/>
      <c r="I14" s="143" t="s">
        <v>26</v>
      </c>
      <c r="J14" s="142" t="s">
        <v>19</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27</v>
      </c>
      <c r="F15" s="40"/>
      <c r="G15" s="40"/>
      <c r="H15" s="40"/>
      <c r="I15" s="143" t="s">
        <v>28</v>
      </c>
      <c r="J15" s="142" t="s">
        <v>19</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29</v>
      </c>
      <c r="E17" s="40"/>
      <c r="F17" s="40"/>
      <c r="G17" s="40"/>
      <c r="H17" s="40"/>
      <c r="I17" s="143" t="s">
        <v>26</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28</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31</v>
      </c>
      <c r="E20" s="40"/>
      <c r="F20" s="40"/>
      <c r="G20" s="40"/>
      <c r="H20" s="40"/>
      <c r="I20" s="143" t="s">
        <v>26</v>
      </c>
      <c r="J20" s="142" t="s">
        <v>19</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32</v>
      </c>
      <c r="F21" s="40"/>
      <c r="G21" s="40"/>
      <c r="H21" s="40"/>
      <c r="I21" s="143" t="s">
        <v>28</v>
      </c>
      <c r="J21" s="142" t="s">
        <v>19</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34</v>
      </c>
      <c r="E23" s="40"/>
      <c r="F23" s="40"/>
      <c r="G23" s="40"/>
      <c r="H23" s="40"/>
      <c r="I23" s="143" t="s">
        <v>26</v>
      </c>
      <c r="J23" s="142" t="s">
        <v>19</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35</v>
      </c>
      <c r="F24" s="40"/>
      <c r="G24" s="40"/>
      <c r="H24" s="40"/>
      <c r="I24" s="143" t="s">
        <v>28</v>
      </c>
      <c r="J24" s="142" t="s">
        <v>19</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36</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19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38</v>
      </c>
      <c r="E30" s="40"/>
      <c r="F30" s="40"/>
      <c r="G30" s="40"/>
      <c r="H30" s="40"/>
      <c r="I30" s="139"/>
      <c r="J30" s="153">
        <f>ROUND(J84,2)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40</v>
      </c>
      <c r="G32" s="40"/>
      <c r="H32" s="40"/>
      <c r="I32" s="155" t="s">
        <v>39</v>
      </c>
      <c r="J32" s="154" t="s">
        <v>41</v>
      </c>
      <c r="K32" s="40"/>
      <c r="L32" s="140"/>
      <c r="S32" s="40"/>
      <c r="T32" s="40"/>
      <c r="U32" s="40"/>
      <c r="V32" s="40"/>
      <c r="W32" s="40"/>
      <c r="X32" s="40"/>
      <c r="Y32" s="40"/>
      <c r="Z32" s="40"/>
      <c r="AA32" s="40"/>
      <c r="AB32" s="40"/>
      <c r="AC32" s="40"/>
      <c r="AD32" s="40"/>
      <c r="AE32" s="40"/>
    </row>
    <row r="33" spans="1:31" s="2" customFormat="1" ht="14.4" customHeight="1">
      <c r="A33" s="40"/>
      <c r="B33" s="46"/>
      <c r="C33" s="40"/>
      <c r="D33" s="156" t="s">
        <v>42</v>
      </c>
      <c r="E33" s="137" t="s">
        <v>43</v>
      </c>
      <c r="F33" s="157">
        <f>ROUND((SUM(BE84:BE93)),2)</f>
        <v>0</v>
      </c>
      <c r="G33" s="40"/>
      <c r="H33" s="40"/>
      <c r="I33" s="158">
        <v>0.21</v>
      </c>
      <c r="J33" s="157">
        <f>ROUND(((SUM(BE84:BE93))*I33),2)</f>
        <v>0</v>
      </c>
      <c r="K33" s="40"/>
      <c r="L33" s="140"/>
      <c r="S33" s="40"/>
      <c r="T33" s="40"/>
      <c r="U33" s="40"/>
      <c r="V33" s="40"/>
      <c r="W33" s="40"/>
      <c r="X33" s="40"/>
      <c r="Y33" s="40"/>
      <c r="Z33" s="40"/>
      <c r="AA33" s="40"/>
      <c r="AB33" s="40"/>
      <c r="AC33" s="40"/>
      <c r="AD33" s="40"/>
      <c r="AE33" s="40"/>
    </row>
    <row r="34" spans="1:31" s="2" customFormat="1" ht="14.4" customHeight="1">
      <c r="A34" s="40"/>
      <c r="B34" s="46"/>
      <c r="C34" s="40"/>
      <c r="D34" s="40"/>
      <c r="E34" s="137" t="s">
        <v>44</v>
      </c>
      <c r="F34" s="157">
        <f>ROUND((SUM(BF84:BF93)),2)</f>
        <v>0</v>
      </c>
      <c r="G34" s="40"/>
      <c r="H34" s="40"/>
      <c r="I34" s="158">
        <v>0.15</v>
      </c>
      <c r="J34" s="157">
        <f>ROUND(((SUM(BF84:BF93))*I34),2)</f>
        <v>0</v>
      </c>
      <c r="K34" s="40"/>
      <c r="L34" s="140"/>
      <c r="S34" s="40"/>
      <c r="T34" s="40"/>
      <c r="U34" s="40"/>
      <c r="V34" s="40"/>
      <c r="W34" s="40"/>
      <c r="X34" s="40"/>
      <c r="Y34" s="40"/>
      <c r="Z34" s="40"/>
      <c r="AA34" s="40"/>
      <c r="AB34" s="40"/>
      <c r="AC34" s="40"/>
      <c r="AD34" s="40"/>
      <c r="AE34" s="40"/>
    </row>
    <row r="35" spans="1:31" s="2" customFormat="1" ht="14.4" customHeight="1" hidden="1">
      <c r="A35" s="40"/>
      <c r="B35" s="46"/>
      <c r="C35" s="40"/>
      <c r="D35" s="40"/>
      <c r="E35" s="137" t="s">
        <v>45</v>
      </c>
      <c r="F35" s="157">
        <f>ROUND((SUM(BG84:BG93)),2)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hidden="1">
      <c r="A36" s="40"/>
      <c r="B36" s="46"/>
      <c r="C36" s="40"/>
      <c r="D36" s="40"/>
      <c r="E36" s="137" t="s">
        <v>46</v>
      </c>
      <c r="F36" s="157">
        <f>ROUND((SUM(BH84:BH93)),2)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47</v>
      </c>
      <c r="F37" s="157">
        <f>ROUND((SUM(BI84:BI93)),2)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48</v>
      </c>
      <c r="E39" s="161"/>
      <c r="F39" s="161"/>
      <c r="G39" s="162" t="s">
        <v>49</v>
      </c>
      <c r="H39" s="163" t="s">
        <v>50</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Rekonstrukce plynové kotelny Loučka</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1" t="str">
        <f>E9</f>
        <v>d - Vedlejší rozpočtové náklady</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Nový Jičín</v>
      </c>
      <c r="G52" s="42"/>
      <c r="H52" s="42"/>
      <c r="I52" s="143" t="s">
        <v>23</v>
      </c>
      <c r="J52" s="74" t="str">
        <f>IF(J12="","",J12)</f>
        <v>3. 7. 2019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40.05" customHeight="1">
      <c r="A54" s="40"/>
      <c r="B54" s="41"/>
      <c r="C54" s="34" t="s">
        <v>25</v>
      </c>
      <c r="D54" s="42"/>
      <c r="E54" s="42"/>
      <c r="F54" s="29" t="str">
        <f>E15</f>
        <v>Město Nový Jičín,Masarykovo nám.1/1,741 01 N.Jičín</v>
      </c>
      <c r="G54" s="42"/>
      <c r="H54" s="42"/>
      <c r="I54" s="143" t="s">
        <v>31</v>
      </c>
      <c r="J54" s="38" t="str">
        <f>E21</f>
        <v>MIOT s.r.o.,Zelená 3062/30,702 00 Ostrava</v>
      </c>
      <c r="K54" s="42"/>
      <c r="L54" s="140"/>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3" t="s">
        <v>34</v>
      </c>
      <c r="J55" s="38" t="str">
        <f>E24</f>
        <v>Beránek</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99</v>
      </c>
      <c r="D57" s="175"/>
      <c r="E57" s="175"/>
      <c r="F57" s="175"/>
      <c r="G57" s="175"/>
      <c r="H57" s="175"/>
      <c r="I57" s="176"/>
      <c r="J57" s="177" t="s">
        <v>100</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70</v>
      </c>
      <c r="D59" s="42"/>
      <c r="E59" s="42"/>
      <c r="F59" s="42"/>
      <c r="G59" s="42"/>
      <c r="H59" s="42"/>
      <c r="I59" s="139"/>
      <c r="J59" s="104">
        <f>J84</f>
        <v>0</v>
      </c>
      <c r="K59" s="42"/>
      <c r="L59" s="140"/>
      <c r="S59" s="40"/>
      <c r="T59" s="40"/>
      <c r="U59" s="40"/>
      <c r="V59" s="40"/>
      <c r="W59" s="40"/>
      <c r="X59" s="40"/>
      <c r="Y59" s="40"/>
      <c r="Z59" s="40"/>
      <c r="AA59" s="40"/>
      <c r="AB59" s="40"/>
      <c r="AC59" s="40"/>
      <c r="AD59" s="40"/>
      <c r="AE59" s="40"/>
      <c r="AU59" s="19" t="s">
        <v>101</v>
      </c>
    </row>
    <row r="60" spans="1:31" s="9" customFormat="1" ht="24.95" customHeight="1">
      <c r="A60" s="9"/>
      <c r="B60" s="179"/>
      <c r="C60" s="180"/>
      <c r="D60" s="181" t="s">
        <v>1390</v>
      </c>
      <c r="E60" s="182"/>
      <c r="F60" s="182"/>
      <c r="G60" s="182"/>
      <c r="H60" s="182"/>
      <c r="I60" s="183"/>
      <c r="J60" s="184">
        <f>J85</f>
        <v>0</v>
      </c>
      <c r="K60" s="180"/>
      <c r="L60" s="185"/>
      <c r="S60" s="9"/>
      <c r="T60" s="9"/>
      <c r="U60" s="9"/>
      <c r="V60" s="9"/>
      <c r="W60" s="9"/>
      <c r="X60" s="9"/>
      <c r="Y60" s="9"/>
      <c r="Z60" s="9"/>
      <c r="AA60" s="9"/>
      <c r="AB60" s="9"/>
      <c r="AC60" s="9"/>
      <c r="AD60" s="9"/>
      <c r="AE60" s="9"/>
    </row>
    <row r="61" spans="1:31" s="10" customFormat="1" ht="19.9" customHeight="1">
      <c r="A61" s="10"/>
      <c r="B61" s="186"/>
      <c r="C61" s="187"/>
      <c r="D61" s="188" t="s">
        <v>1391</v>
      </c>
      <c r="E61" s="189"/>
      <c r="F61" s="189"/>
      <c r="G61" s="189"/>
      <c r="H61" s="189"/>
      <c r="I61" s="190"/>
      <c r="J61" s="191">
        <f>J86</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1392</v>
      </c>
      <c r="E62" s="189"/>
      <c r="F62" s="189"/>
      <c r="G62" s="189"/>
      <c r="H62" s="189"/>
      <c r="I62" s="190"/>
      <c r="J62" s="191">
        <f>J88</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1393</v>
      </c>
      <c r="E63" s="189"/>
      <c r="F63" s="189"/>
      <c r="G63" s="189"/>
      <c r="H63" s="189"/>
      <c r="I63" s="190"/>
      <c r="J63" s="191">
        <f>J90</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1394</v>
      </c>
      <c r="E64" s="189"/>
      <c r="F64" s="189"/>
      <c r="G64" s="189"/>
      <c r="H64" s="189"/>
      <c r="I64" s="190"/>
      <c r="J64" s="191">
        <f>J92</f>
        <v>0</v>
      </c>
      <c r="K64" s="187"/>
      <c r="L64" s="192"/>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9"/>
      <c r="J65" s="42"/>
      <c r="K65" s="42"/>
      <c r="L65" s="140"/>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9"/>
      <c r="J66" s="62"/>
      <c r="K66" s="62"/>
      <c r="L66" s="140"/>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2"/>
      <c r="J70" s="64"/>
      <c r="K70" s="64"/>
      <c r="L70" s="140"/>
      <c r="S70" s="40"/>
      <c r="T70" s="40"/>
      <c r="U70" s="40"/>
      <c r="V70" s="40"/>
      <c r="W70" s="40"/>
      <c r="X70" s="40"/>
      <c r="Y70" s="40"/>
      <c r="Z70" s="40"/>
      <c r="AA70" s="40"/>
      <c r="AB70" s="40"/>
      <c r="AC70" s="40"/>
      <c r="AD70" s="40"/>
      <c r="AE70" s="40"/>
    </row>
    <row r="71" spans="1:31" s="2" customFormat="1" ht="24.95" customHeight="1">
      <c r="A71" s="40"/>
      <c r="B71" s="41"/>
      <c r="C71" s="25" t="s">
        <v>120</v>
      </c>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6.5" customHeight="1">
      <c r="A74" s="40"/>
      <c r="B74" s="41"/>
      <c r="C74" s="42"/>
      <c r="D74" s="42"/>
      <c r="E74" s="173" t="str">
        <f>E7</f>
        <v>Rekonstrukce plynové kotelny Loučka</v>
      </c>
      <c r="F74" s="34"/>
      <c r="G74" s="34"/>
      <c r="H74" s="34"/>
      <c r="I74" s="139"/>
      <c r="J74" s="42"/>
      <c r="K74" s="42"/>
      <c r="L74" s="140"/>
      <c r="S74" s="40"/>
      <c r="T74" s="40"/>
      <c r="U74" s="40"/>
      <c r="V74" s="40"/>
      <c r="W74" s="40"/>
      <c r="X74" s="40"/>
      <c r="Y74" s="40"/>
      <c r="Z74" s="40"/>
      <c r="AA74" s="40"/>
      <c r="AB74" s="40"/>
      <c r="AC74" s="40"/>
      <c r="AD74" s="40"/>
      <c r="AE74" s="40"/>
    </row>
    <row r="75" spans="1:31" s="2" customFormat="1" ht="12" customHeight="1">
      <c r="A75" s="40"/>
      <c r="B75" s="41"/>
      <c r="C75" s="34" t="s">
        <v>96</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6.5" customHeight="1">
      <c r="A76" s="40"/>
      <c r="B76" s="41"/>
      <c r="C76" s="42"/>
      <c r="D76" s="42"/>
      <c r="E76" s="71" t="str">
        <f>E9</f>
        <v>d - Vedlejší rozpočtové náklady</v>
      </c>
      <c r="F76" s="42"/>
      <c r="G76" s="42"/>
      <c r="H76" s="42"/>
      <c r="I76" s="139"/>
      <c r="J76" s="42"/>
      <c r="K76" s="42"/>
      <c r="L76" s="14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2" customHeight="1">
      <c r="A78" s="40"/>
      <c r="B78" s="41"/>
      <c r="C78" s="34" t="s">
        <v>21</v>
      </c>
      <c r="D78" s="42"/>
      <c r="E78" s="42"/>
      <c r="F78" s="29" t="str">
        <f>F12</f>
        <v>Nový Jičín</v>
      </c>
      <c r="G78" s="42"/>
      <c r="H78" s="42"/>
      <c r="I78" s="143" t="s">
        <v>23</v>
      </c>
      <c r="J78" s="74" t="str">
        <f>IF(J12="","",J12)</f>
        <v>3. 7. 2019</v>
      </c>
      <c r="K78" s="42"/>
      <c r="L78" s="14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40.05" customHeight="1">
      <c r="A80" s="40"/>
      <c r="B80" s="41"/>
      <c r="C80" s="34" t="s">
        <v>25</v>
      </c>
      <c r="D80" s="42"/>
      <c r="E80" s="42"/>
      <c r="F80" s="29" t="str">
        <f>E15</f>
        <v>Město Nový Jičín,Masarykovo nám.1/1,741 01 N.Jičín</v>
      </c>
      <c r="G80" s="42"/>
      <c r="H80" s="42"/>
      <c r="I80" s="143" t="s">
        <v>31</v>
      </c>
      <c r="J80" s="38" t="str">
        <f>E21</f>
        <v>MIOT s.r.o.,Zelená 3062/30,702 00 Ostrava</v>
      </c>
      <c r="K80" s="42"/>
      <c r="L80" s="140"/>
      <c r="S80" s="40"/>
      <c r="T80" s="40"/>
      <c r="U80" s="40"/>
      <c r="V80" s="40"/>
      <c r="W80" s="40"/>
      <c r="X80" s="40"/>
      <c r="Y80" s="40"/>
      <c r="Z80" s="40"/>
      <c r="AA80" s="40"/>
      <c r="AB80" s="40"/>
      <c r="AC80" s="40"/>
      <c r="AD80" s="40"/>
      <c r="AE80" s="40"/>
    </row>
    <row r="81" spans="1:31" s="2" customFormat="1" ht="15.15" customHeight="1">
      <c r="A81" s="40"/>
      <c r="B81" s="41"/>
      <c r="C81" s="34" t="s">
        <v>29</v>
      </c>
      <c r="D81" s="42"/>
      <c r="E81" s="42"/>
      <c r="F81" s="29" t="str">
        <f>IF(E18="","",E18)</f>
        <v>Vyplň údaj</v>
      </c>
      <c r="G81" s="42"/>
      <c r="H81" s="42"/>
      <c r="I81" s="143" t="s">
        <v>34</v>
      </c>
      <c r="J81" s="38" t="str">
        <f>E24</f>
        <v>Beránek</v>
      </c>
      <c r="K81" s="42"/>
      <c r="L81" s="140"/>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9"/>
      <c r="J82" s="42"/>
      <c r="K82" s="42"/>
      <c r="L82" s="140"/>
      <c r="S82" s="40"/>
      <c r="T82" s="40"/>
      <c r="U82" s="40"/>
      <c r="V82" s="40"/>
      <c r="W82" s="40"/>
      <c r="X82" s="40"/>
      <c r="Y82" s="40"/>
      <c r="Z82" s="40"/>
      <c r="AA82" s="40"/>
      <c r="AB82" s="40"/>
      <c r="AC82" s="40"/>
      <c r="AD82" s="40"/>
      <c r="AE82" s="40"/>
    </row>
    <row r="83" spans="1:31" s="11" customFormat="1" ht="29.25" customHeight="1">
      <c r="A83" s="193"/>
      <c r="B83" s="194"/>
      <c r="C83" s="195" t="s">
        <v>121</v>
      </c>
      <c r="D83" s="196" t="s">
        <v>57</v>
      </c>
      <c r="E83" s="196" t="s">
        <v>53</v>
      </c>
      <c r="F83" s="196" t="s">
        <v>54</v>
      </c>
      <c r="G83" s="196" t="s">
        <v>122</v>
      </c>
      <c r="H83" s="196" t="s">
        <v>123</v>
      </c>
      <c r="I83" s="197" t="s">
        <v>124</v>
      </c>
      <c r="J83" s="196" t="s">
        <v>100</v>
      </c>
      <c r="K83" s="198" t="s">
        <v>125</v>
      </c>
      <c r="L83" s="199"/>
      <c r="M83" s="94" t="s">
        <v>19</v>
      </c>
      <c r="N83" s="95" t="s">
        <v>42</v>
      </c>
      <c r="O83" s="95" t="s">
        <v>126</v>
      </c>
      <c r="P83" s="95" t="s">
        <v>127</v>
      </c>
      <c r="Q83" s="95" t="s">
        <v>128</v>
      </c>
      <c r="R83" s="95" t="s">
        <v>129</v>
      </c>
      <c r="S83" s="95" t="s">
        <v>130</v>
      </c>
      <c r="T83" s="96" t="s">
        <v>131</v>
      </c>
      <c r="U83" s="193"/>
      <c r="V83" s="193"/>
      <c r="W83" s="193"/>
      <c r="X83" s="193"/>
      <c r="Y83" s="193"/>
      <c r="Z83" s="193"/>
      <c r="AA83" s="193"/>
      <c r="AB83" s="193"/>
      <c r="AC83" s="193"/>
      <c r="AD83" s="193"/>
      <c r="AE83" s="193"/>
    </row>
    <row r="84" spans="1:63" s="2" customFormat="1" ht="22.8" customHeight="1">
      <c r="A84" s="40"/>
      <c r="B84" s="41"/>
      <c r="C84" s="101" t="s">
        <v>132</v>
      </c>
      <c r="D84" s="42"/>
      <c r="E84" s="42"/>
      <c r="F84" s="42"/>
      <c r="G84" s="42"/>
      <c r="H84" s="42"/>
      <c r="I84" s="139"/>
      <c r="J84" s="200">
        <f>BK84</f>
        <v>0</v>
      </c>
      <c r="K84" s="42"/>
      <c r="L84" s="46"/>
      <c r="M84" s="97"/>
      <c r="N84" s="201"/>
      <c r="O84" s="98"/>
      <c r="P84" s="202">
        <f>P85</f>
        <v>0</v>
      </c>
      <c r="Q84" s="98"/>
      <c r="R84" s="202">
        <f>R85</f>
        <v>0</v>
      </c>
      <c r="S84" s="98"/>
      <c r="T84" s="203">
        <f>T85</f>
        <v>0</v>
      </c>
      <c r="U84" s="40"/>
      <c r="V84" s="40"/>
      <c r="W84" s="40"/>
      <c r="X84" s="40"/>
      <c r="Y84" s="40"/>
      <c r="Z84" s="40"/>
      <c r="AA84" s="40"/>
      <c r="AB84" s="40"/>
      <c r="AC84" s="40"/>
      <c r="AD84" s="40"/>
      <c r="AE84" s="40"/>
      <c r="AT84" s="19" t="s">
        <v>71</v>
      </c>
      <c r="AU84" s="19" t="s">
        <v>101</v>
      </c>
      <c r="BK84" s="204">
        <f>BK85</f>
        <v>0</v>
      </c>
    </row>
    <row r="85" spans="1:63" s="12" customFormat="1" ht="25.9" customHeight="1">
      <c r="A85" s="12"/>
      <c r="B85" s="205"/>
      <c r="C85" s="206"/>
      <c r="D85" s="207" t="s">
        <v>71</v>
      </c>
      <c r="E85" s="208" t="s">
        <v>1395</v>
      </c>
      <c r="F85" s="208" t="s">
        <v>90</v>
      </c>
      <c r="G85" s="206"/>
      <c r="H85" s="206"/>
      <c r="I85" s="209"/>
      <c r="J85" s="210">
        <f>BK85</f>
        <v>0</v>
      </c>
      <c r="K85" s="206"/>
      <c r="L85" s="211"/>
      <c r="M85" s="212"/>
      <c r="N85" s="213"/>
      <c r="O85" s="213"/>
      <c r="P85" s="214">
        <f>P86+P88+P90+P92</f>
        <v>0</v>
      </c>
      <c r="Q85" s="213"/>
      <c r="R85" s="214">
        <f>R86+R88+R90+R92</f>
        <v>0</v>
      </c>
      <c r="S85" s="213"/>
      <c r="T85" s="215">
        <f>T86+T88+T90+T92</f>
        <v>0</v>
      </c>
      <c r="U85" s="12"/>
      <c r="V85" s="12"/>
      <c r="W85" s="12"/>
      <c r="X85" s="12"/>
      <c r="Y85" s="12"/>
      <c r="Z85" s="12"/>
      <c r="AA85" s="12"/>
      <c r="AB85" s="12"/>
      <c r="AC85" s="12"/>
      <c r="AD85" s="12"/>
      <c r="AE85" s="12"/>
      <c r="AR85" s="216" t="s">
        <v>171</v>
      </c>
      <c r="AT85" s="217" t="s">
        <v>71</v>
      </c>
      <c r="AU85" s="217" t="s">
        <v>72</v>
      </c>
      <c r="AY85" s="216" t="s">
        <v>135</v>
      </c>
      <c r="BK85" s="218">
        <f>BK86+BK88+BK90+BK92</f>
        <v>0</v>
      </c>
    </row>
    <row r="86" spans="1:63" s="12" customFormat="1" ht="22.8" customHeight="1">
      <c r="A86" s="12"/>
      <c r="B86" s="205"/>
      <c r="C86" s="206"/>
      <c r="D86" s="207" t="s">
        <v>71</v>
      </c>
      <c r="E86" s="219" t="s">
        <v>1396</v>
      </c>
      <c r="F86" s="219" t="s">
        <v>1397</v>
      </c>
      <c r="G86" s="206"/>
      <c r="H86" s="206"/>
      <c r="I86" s="209"/>
      <c r="J86" s="220">
        <f>BK86</f>
        <v>0</v>
      </c>
      <c r="K86" s="206"/>
      <c r="L86" s="211"/>
      <c r="M86" s="212"/>
      <c r="N86" s="213"/>
      <c r="O86" s="213"/>
      <c r="P86" s="214">
        <f>P87</f>
        <v>0</v>
      </c>
      <c r="Q86" s="213"/>
      <c r="R86" s="214">
        <f>R87</f>
        <v>0</v>
      </c>
      <c r="S86" s="213"/>
      <c r="T86" s="215">
        <f>T87</f>
        <v>0</v>
      </c>
      <c r="U86" s="12"/>
      <c r="V86" s="12"/>
      <c r="W86" s="12"/>
      <c r="X86" s="12"/>
      <c r="Y86" s="12"/>
      <c r="Z86" s="12"/>
      <c r="AA86" s="12"/>
      <c r="AB86" s="12"/>
      <c r="AC86" s="12"/>
      <c r="AD86" s="12"/>
      <c r="AE86" s="12"/>
      <c r="AR86" s="216" t="s">
        <v>171</v>
      </c>
      <c r="AT86" s="217" t="s">
        <v>71</v>
      </c>
      <c r="AU86" s="217" t="s">
        <v>80</v>
      </c>
      <c r="AY86" s="216" t="s">
        <v>135</v>
      </c>
      <c r="BK86" s="218">
        <f>BK87</f>
        <v>0</v>
      </c>
    </row>
    <row r="87" spans="1:65" s="2" customFormat="1" ht="16.5" customHeight="1">
      <c r="A87" s="40"/>
      <c r="B87" s="41"/>
      <c r="C87" s="221" t="s">
        <v>80</v>
      </c>
      <c r="D87" s="221" t="s">
        <v>138</v>
      </c>
      <c r="E87" s="222" t="s">
        <v>1398</v>
      </c>
      <c r="F87" s="223" t="s">
        <v>1399</v>
      </c>
      <c r="G87" s="224" t="s">
        <v>1400</v>
      </c>
      <c r="H87" s="225">
        <v>1</v>
      </c>
      <c r="I87" s="226"/>
      <c r="J87" s="227">
        <f>ROUND(I87*H87,2)</f>
        <v>0</v>
      </c>
      <c r="K87" s="223" t="s">
        <v>142</v>
      </c>
      <c r="L87" s="46"/>
      <c r="M87" s="228" t="s">
        <v>19</v>
      </c>
      <c r="N87" s="229" t="s">
        <v>43</v>
      </c>
      <c r="O87" s="86"/>
      <c r="P87" s="230">
        <f>O87*H87</f>
        <v>0</v>
      </c>
      <c r="Q87" s="230">
        <v>0</v>
      </c>
      <c r="R87" s="230">
        <f>Q87*H87</f>
        <v>0</v>
      </c>
      <c r="S87" s="230">
        <v>0</v>
      </c>
      <c r="T87" s="231">
        <f>S87*H87</f>
        <v>0</v>
      </c>
      <c r="U87" s="40"/>
      <c r="V87" s="40"/>
      <c r="W87" s="40"/>
      <c r="X87" s="40"/>
      <c r="Y87" s="40"/>
      <c r="Z87" s="40"/>
      <c r="AA87" s="40"/>
      <c r="AB87" s="40"/>
      <c r="AC87" s="40"/>
      <c r="AD87" s="40"/>
      <c r="AE87" s="40"/>
      <c r="AR87" s="232" t="s">
        <v>1401</v>
      </c>
      <c r="AT87" s="232" t="s">
        <v>138</v>
      </c>
      <c r="AU87" s="232" t="s">
        <v>82</v>
      </c>
      <c r="AY87" s="19" t="s">
        <v>135</v>
      </c>
      <c r="BE87" s="233">
        <f>IF(N87="základní",J87,0)</f>
        <v>0</v>
      </c>
      <c r="BF87" s="233">
        <f>IF(N87="snížená",J87,0)</f>
        <v>0</v>
      </c>
      <c r="BG87" s="233">
        <f>IF(N87="zákl. přenesená",J87,0)</f>
        <v>0</v>
      </c>
      <c r="BH87" s="233">
        <f>IF(N87="sníž. přenesená",J87,0)</f>
        <v>0</v>
      </c>
      <c r="BI87" s="233">
        <f>IF(N87="nulová",J87,0)</f>
        <v>0</v>
      </c>
      <c r="BJ87" s="19" t="s">
        <v>80</v>
      </c>
      <c r="BK87" s="233">
        <f>ROUND(I87*H87,2)</f>
        <v>0</v>
      </c>
      <c r="BL87" s="19" t="s">
        <v>1401</v>
      </c>
      <c r="BM87" s="232" t="s">
        <v>1402</v>
      </c>
    </row>
    <row r="88" spans="1:63" s="12" customFormat="1" ht="22.8" customHeight="1">
      <c r="A88" s="12"/>
      <c r="B88" s="205"/>
      <c r="C88" s="206"/>
      <c r="D88" s="207" t="s">
        <v>71</v>
      </c>
      <c r="E88" s="219" t="s">
        <v>1403</v>
      </c>
      <c r="F88" s="219" t="s">
        <v>1404</v>
      </c>
      <c r="G88" s="206"/>
      <c r="H88" s="206"/>
      <c r="I88" s="209"/>
      <c r="J88" s="220">
        <f>BK88</f>
        <v>0</v>
      </c>
      <c r="K88" s="206"/>
      <c r="L88" s="211"/>
      <c r="M88" s="212"/>
      <c r="N88" s="213"/>
      <c r="O88" s="213"/>
      <c r="P88" s="214">
        <f>P89</f>
        <v>0</v>
      </c>
      <c r="Q88" s="213"/>
      <c r="R88" s="214">
        <f>R89</f>
        <v>0</v>
      </c>
      <c r="S88" s="213"/>
      <c r="T88" s="215">
        <f>T89</f>
        <v>0</v>
      </c>
      <c r="U88" s="12"/>
      <c r="V88" s="12"/>
      <c r="W88" s="12"/>
      <c r="X88" s="12"/>
      <c r="Y88" s="12"/>
      <c r="Z88" s="12"/>
      <c r="AA88" s="12"/>
      <c r="AB88" s="12"/>
      <c r="AC88" s="12"/>
      <c r="AD88" s="12"/>
      <c r="AE88" s="12"/>
      <c r="AR88" s="216" t="s">
        <v>171</v>
      </c>
      <c r="AT88" s="217" t="s">
        <v>71</v>
      </c>
      <c r="AU88" s="217" t="s">
        <v>80</v>
      </c>
      <c r="AY88" s="216" t="s">
        <v>135</v>
      </c>
      <c r="BK88" s="218">
        <f>BK89</f>
        <v>0</v>
      </c>
    </row>
    <row r="89" spans="1:65" s="2" customFormat="1" ht="16.5" customHeight="1">
      <c r="A89" s="40"/>
      <c r="B89" s="41"/>
      <c r="C89" s="221" t="s">
        <v>82</v>
      </c>
      <c r="D89" s="221" t="s">
        <v>138</v>
      </c>
      <c r="E89" s="222" t="s">
        <v>1405</v>
      </c>
      <c r="F89" s="223" t="s">
        <v>1404</v>
      </c>
      <c r="G89" s="224" t="s">
        <v>434</v>
      </c>
      <c r="H89" s="225">
        <v>1</v>
      </c>
      <c r="I89" s="226"/>
      <c r="J89" s="227">
        <f>ROUND(I89*H89,2)</f>
        <v>0</v>
      </c>
      <c r="K89" s="223" t="s">
        <v>142</v>
      </c>
      <c r="L89" s="46"/>
      <c r="M89" s="228" t="s">
        <v>19</v>
      </c>
      <c r="N89" s="229" t="s">
        <v>43</v>
      </c>
      <c r="O89" s="86"/>
      <c r="P89" s="230">
        <f>O89*H89</f>
        <v>0</v>
      </c>
      <c r="Q89" s="230">
        <v>0</v>
      </c>
      <c r="R89" s="230">
        <f>Q89*H89</f>
        <v>0</v>
      </c>
      <c r="S89" s="230">
        <v>0</v>
      </c>
      <c r="T89" s="231">
        <f>S89*H89</f>
        <v>0</v>
      </c>
      <c r="U89" s="40"/>
      <c r="V89" s="40"/>
      <c r="W89" s="40"/>
      <c r="X89" s="40"/>
      <c r="Y89" s="40"/>
      <c r="Z89" s="40"/>
      <c r="AA89" s="40"/>
      <c r="AB89" s="40"/>
      <c r="AC89" s="40"/>
      <c r="AD89" s="40"/>
      <c r="AE89" s="40"/>
      <c r="AR89" s="232" t="s">
        <v>1401</v>
      </c>
      <c r="AT89" s="232" t="s">
        <v>138</v>
      </c>
      <c r="AU89" s="232" t="s">
        <v>82</v>
      </c>
      <c r="AY89" s="19" t="s">
        <v>135</v>
      </c>
      <c r="BE89" s="233">
        <f>IF(N89="základní",J89,0)</f>
        <v>0</v>
      </c>
      <c r="BF89" s="233">
        <f>IF(N89="snížená",J89,0)</f>
        <v>0</v>
      </c>
      <c r="BG89" s="233">
        <f>IF(N89="zákl. přenesená",J89,0)</f>
        <v>0</v>
      </c>
      <c r="BH89" s="233">
        <f>IF(N89="sníž. přenesená",J89,0)</f>
        <v>0</v>
      </c>
      <c r="BI89" s="233">
        <f>IF(N89="nulová",J89,0)</f>
        <v>0</v>
      </c>
      <c r="BJ89" s="19" t="s">
        <v>80</v>
      </c>
      <c r="BK89" s="233">
        <f>ROUND(I89*H89,2)</f>
        <v>0</v>
      </c>
      <c r="BL89" s="19" t="s">
        <v>1401</v>
      </c>
      <c r="BM89" s="232" t="s">
        <v>1406</v>
      </c>
    </row>
    <row r="90" spans="1:63" s="12" customFormat="1" ht="22.8" customHeight="1">
      <c r="A90" s="12"/>
      <c r="B90" s="205"/>
      <c r="C90" s="206"/>
      <c r="D90" s="207" t="s">
        <v>71</v>
      </c>
      <c r="E90" s="219" t="s">
        <v>1407</v>
      </c>
      <c r="F90" s="219" t="s">
        <v>1408</v>
      </c>
      <c r="G90" s="206"/>
      <c r="H90" s="206"/>
      <c r="I90" s="209"/>
      <c r="J90" s="220">
        <f>BK90</f>
        <v>0</v>
      </c>
      <c r="K90" s="206"/>
      <c r="L90" s="211"/>
      <c r="M90" s="212"/>
      <c r="N90" s="213"/>
      <c r="O90" s="213"/>
      <c r="P90" s="214">
        <f>P91</f>
        <v>0</v>
      </c>
      <c r="Q90" s="213"/>
      <c r="R90" s="214">
        <f>R91</f>
        <v>0</v>
      </c>
      <c r="S90" s="213"/>
      <c r="T90" s="215">
        <f>T91</f>
        <v>0</v>
      </c>
      <c r="U90" s="12"/>
      <c r="V90" s="12"/>
      <c r="W90" s="12"/>
      <c r="X90" s="12"/>
      <c r="Y90" s="12"/>
      <c r="Z90" s="12"/>
      <c r="AA90" s="12"/>
      <c r="AB90" s="12"/>
      <c r="AC90" s="12"/>
      <c r="AD90" s="12"/>
      <c r="AE90" s="12"/>
      <c r="AR90" s="216" t="s">
        <v>171</v>
      </c>
      <c r="AT90" s="217" t="s">
        <v>71</v>
      </c>
      <c r="AU90" s="217" t="s">
        <v>80</v>
      </c>
      <c r="AY90" s="216" t="s">
        <v>135</v>
      </c>
      <c r="BK90" s="218">
        <f>BK91</f>
        <v>0</v>
      </c>
    </row>
    <row r="91" spans="1:65" s="2" customFormat="1" ht="16.5" customHeight="1">
      <c r="A91" s="40"/>
      <c r="B91" s="41"/>
      <c r="C91" s="221" t="s">
        <v>136</v>
      </c>
      <c r="D91" s="221" t="s">
        <v>138</v>
      </c>
      <c r="E91" s="222" t="s">
        <v>1409</v>
      </c>
      <c r="F91" s="223" t="s">
        <v>1410</v>
      </c>
      <c r="G91" s="224" t="s">
        <v>434</v>
      </c>
      <c r="H91" s="225">
        <v>1</v>
      </c>
      <c r="I91" s="226"/>
      <c r="J91" s="227">
        <f>ROUND(I91*H91,2)</f>
        <v>0</v>
      </c>
      <c r="K91" s="223" t="s">
        <v>142</v>
      </c>
      <c r="L91" s="46"/>
      <c r="M91" s="228" t="s">
        <v>19</v>
      </c>
      <c r="N91" s="229" t="s">
        <v>43</v>
      </c>
      <c r="O91" s="86"/>
      <c r="P91" s="230">
        <f>O91*H91</f>
        <v>0</v>
      </c>
      <c r="Q91" s="230">
        <v>0</v>
      </c>
      <c r="R91" s="230">
        <f>Q91*H91</f>
        <v>0</v>
      </c>
      <c r="S91" s="230">
        <v>0</v>
      </c>
      <c r="T91" s="231">
        <f>S91*H91</f>
        <v>0</v>
      </c>
      <c r="U91" s="40"/>
      <c r="V91" s="40"/>
      <c r="W91" s="40"/>
      <c r="X91" s="40"/>
      <c r="Y91" s="40"/>
      <c r="Z91" s="40"/>
      <c r="AA91" s="40"/>
      <c r="AB91" s="40"/>
      <c r="AC91" s="40"/>
      <c r="AD91" s="40"/>
      <c r="AE91" s="40"/>
      <c r="AR91" s="232" t="s">
        <v>1401</v>
      </c>
      <c r="AT91" s="232" t="s">
        <v>138</v>
      </c>
      <c r="AU91" s="232" t="s">
        <v>82</v>
      </c>
      <c r="AY91" s="19" t="s">
        <v>135</v>
      </c>
      <c r="BE91" s="233">
        <f>IF(N91="základní",J91,0)</f>
        <v>0</v>
      </c>
      <c r="BF91" s="233">
        <f>IF(N91="snížená",J91,0)</f>
        <v>0</v>
      </c>
      <c r="BG91" s="233">
        <f>IF(N91="zákl. přenesená",J91,0)</f>
        <v>0</v>
      </c>
      <c r="BH91" s="233">
        <f>IF(N91="sníž. přenesená",J91,0)</f>
        <v>0</v>
      </c>
      <c r="BI91" s="233">
        <f>IF(N91="nulová",J91,0)</f>
        <v>0</v>
      </c>
      <c r="BJ91" s="19" t="s">
        <v>80</v>
      </c>
      <c r="BK91" s="233">
        <f>ROUND(I91*H91,2)</f>
        <v>0</v>
      </c>
      <c r="BL91" s="19" t="s">
        <v>1401</v>
      </c>
      <c r="BM91" s="232" t="s">
        <v>1411</v>
      </c>
    </row>
    <row r="92" spans="1:63" s="12" customFormat="1" ht="22.8" customHeight="1">
      <c r="A92" s="12"/>
      <c r="B92" s="205"/>
      <c r="C92" s="206"/>
      <c r="D92" s="207" t="s">
        <v>71</v>
      </c>
      <c r="E92" s="219" t="s">
        <v>1412</v>
      </c>
      <c r="F92" s="219" t="s">
        <v>1413</v>
      </c>
      <c r="G92" s="206"/>
      <c r="H92" s="206"/>
      <c r="I92" s="209"/>
      <c r="J92" s="220">
        <f>BK92</f>
        <v>0</v>
      </c>
      <c r="K92" s="206"/>
      <c r="L92" s="211"/>
      <c r="M92" s="212"/>
      <c r="N92" s="213"/>
      <c r="O92" s="213"/>
      <c r="P92" s="214">
        <f>P93</f>
        <v>0</v>
      </c>
      <c r="Q92" s="213"/>
      <c r="R92" s="214">
        <f>R93</f>
        <v>0</v>
      </c>
      <c r="S92" s="213"/>
      <c r="T92" s="215">
        <f>T93</f>
        <v>0</v>
      </c>
      <c r="U92" s="12"/>
      <c r="V92" s="12"/>
      <c r="W92" s="12"/>
      <c r="X92" s="12"/>
      <c r="Y92" s="12"/>
      <c r="Z92" s="12"/>
      <c r="AA92" s="12"/>
      <c r="AB92" s="12"/>
      <c r="AC92" s="12"/>
      <c r="AD92" s="12"/>
      <c r="AE92" s="12"/>
      <c r="AR92" s="216" t="s">
        <v>171</v>
      </c>
      <c r="AT92" s="217" t="s">
        <v>71</v>
      </c>
      <c r="AU92" s="217" t="s">
        <v>80</v>
      </c>
      <c r="AY92" s="216" t="s">
        <v>135</v>
      </c>
      <c r="BK92" s="218">
        <f>BK93</f>
        <v>0</v>
      </c>
    </row>
    <row r="93" spans="1:65" s="2" customFormat="1" ht="16.5" customHeight="1">
      <c r="A93" s="40"/>
      <c r="B93" s="41"/>
      <c r="C93" s="221" t="s">
        <v>143</v>
      </c>
      <c r="D93" s="221" t="s">
        <v>138</v>
      </c>
      <c r="E93" s="222" t="s">
        <v>1414</v>
      </c>
      <c r="F93" s="223" t="s">
        <v>1413</v>
      </c>
      <c r="G93" s="224" t="s">
        <v>434</v>
      </c>
      <c r="H93" s="225">
        <v>1</v>
      </c>
      <c r="I93" s="226"/>
      <c r="J93" s="227">
        <f>ROUND(I93*H93,2)</f>
        <v>0</v>
      </c>
      <c r="K93" s="223" t="s">
        <v>142</v>
      </c>
      <c r="L93" s="46"/>
      <c r="M93" s="298" t="s">
        <v>19</v>
      </c>
      <c r="N93" s="299" t="s">
        <v>43</v>
      </c>
      <c r="O93" s="283"/>
      <c r="P93" s="300">
        <f>O93*H93</f>
        <v>0</v>
      </c>
      <c r="Q93" s="300">
        <v>0</v>
      </c>
      <c r="R93" s="300">
        <f>Q93*H93</f>
        <v>0</v>
      </c>
      <c r="S93" s="300">
        <v>0</v>
      </c>
      <c r="T93" s="301">
        <f>S93*H93</f>
        <v>0</v>
      </c>
      <c r="U93" s="40"/>
      <c r="V93" s="40"/>
      <c r="W93" s="40"/>
      <c r="X93" s="40"/>
      <c r="Y93" s="40"/>
      <c r="Z93" s="40"/>
      <c r="AA93" s="40"/>
      <c r="AB93" s="40"/>
      <c r="AC93" s="40"/>
      <c r="AD93" s="40"/>
      <c r="AE93" s="40"/>
      <c r="AR93" s="232" t="s">
        <v>1401</v>
      </c>
      <c r="AT93" s="232" t="s">
        <v>138</v>
      </c>
      <c r="AU93" s="232" t="s">
        <v>82</v>
      </c>
      <c r="AY93" s="19" t="s">
        <v>135</v>
      </c>
      <c r="BE93" s="233">
        <f>IF(N93="základní",J93,0)</f>
        <v>0</v>
      </c>
      <c r="BF93" s="233">
        <f>IF(N93="snížená",J93,0)</f>
        <v>0</v>
      </c>
      <c r="BG93" s="233">
        <f>IF(N93="zákl. přenesená",J93,0)</f>
        <v>0</v>
      </c>
      <c r="BH93" s="233">
        <f>IF(N93="sníž. přenesená",J93,0)</f>
        <v>0</v>
      </c>
      <c r="BI93" s="233">
        <f>IF(N93="nulová",J93,0)</f>
        <v>0</v>
      </c>
      <c r="BJ93" s="19" t="s">
        <v>80</v>
      </c>
      <c r="BK93" s="233">
        <f>ROUND(I93*H93,2)</f>
        <v>0</v>
      </c>
      <c r="BL93" s="19" t="s">
        <v>1401</v>
      </c>
      <c r="BM93" s="232" t="s">
        <v>1415</v>
      </c>
    </row>
    <row r="94" spans="1:31" s="2" customFormat="1" ht="6.95" customHeight="1">
      <c r="A94" s="40"/>
      <c r="B94" s="61"/>
      <c r="C94" s="62"/>
      <c r="D94" s="62"/>
      <c r="E94" s="62"/>
      <c r="F94" s="62"/>
      <c r="G94" s="62"/>
      <c r="H94" s="62"/>
      <c r="I94" s="169"/>
      <c r="J94" s="62"/>
      <c r="K94" s="62"/>
      <c r="L94" s="46"/>
      <c r="M94" s="40"/>
      <c r="O94" s="40"/>
      <c r="P94" s="40"/>
      <c r="Q94" s="40"/>
      <c r="R94" s="40"/>
      <c r="S94" s="40"/>
      <c r="T94" s="40"/>
      <c r="U94" s="40"/>
      <c r="V94" s="40"/>
      <c r="W94" s="40"/>
      <c r="X94" s="40"/>
      <c r="Y94" s="40"/>
      <c r="Z94" s="40"/>
      <c r="AA94" s="40"/>
      <c r="AB94" s="40"/>
      <c r="AC94" s="40"/>
      <c r="AD94" s="40"/>
      <c r="AE94" s="40"/>
    </row>
  </sheetData>
  <sheetProtection password="CC35" sheet="1" objects="1" scenarios="1" formatColumns="0" formatRows="0" autoFilter="0"/>
  <autoFilter ref="C83:K9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3:H41"/>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2"/>
      <c r="C3" s="133"/>
      <c r="D3" s="133"/>
      <c r="E3" s="133"/>
      <c r="F3" s="133"/>
      <c r="G3" s="133"/>
      <c r="H3" s="22"/>
    </row>
    <row r="4" spans="2:8" s="1" customFormat="1" ht="24.95" customHeight="1">
      <c r="B4" s="22"/>
      <c r="C4" s="135" t="s">
        <v>1416</v>
      </c>
      <c r="H4" s="22"/>
    </row>
    <row r="5" spans="2:8" s="1" customFormat="1" ht="12" customHeight="1">
      <c r="B5" s="22"/>
      <c r="C5" s="302" t="s">
        <v>13</v>
      </c>
      <c r="D5" s="147" t="s">
        <v>14</v>
      </c>
      <c r="E5" s="1"/>
      <c r="F5" s="1"/>
      <c r="H5" s="22"/>
    </row>
    <row r="6" spans="2:8" s="1" customFormat="1" ht="36.95" customHeight="1">
      <c r="B6" s="22"/>
      <c r="C6" s="303" t="s">
        <v>16</v>
      </c>
      <c r="D6" s="304" t="s">
        <v>17</v>
      </c>
      <c r="E6" s="1"/>
      <c r="F6" s="1"/>
      <c r="H6" s="22"/>
    </row>
    <row r="7" spans="2:8" s="1" customFormat="1" ht="16.5" customHeight="1">
      <c r="B7" s="22"/>
      <c r="C7" s="137" t="s">
        <v>23</v>
      </c>
      <c r="D7" s="144" t="str">
        <f>'Rekapitulace stavby'!AN8</f>
        <v>3. 7. 2019</v>
      </c>
      <c r="H7" s="22"/>
    </row>
    <row r="8" spans="1:8" s="2" customFormat="1" ht="10.8" customHeight="1">
      <c r="A8" s="40"/>
      <c r="B8" s="46"/>
      <c r="C8" s="40"/>
      <c r="D8" s="40"/>
      <c r="E8" s="40"/>
      <c r="F8" s="40"/>
      <c r="G8" s="40"/>
      <c r="H8" s="46"/>
    </row>
    <row r="9" spans="1:8" s="11" customFormat="1" ht="29.25" customHeight="1">
      <c r="A9" s="193"/>
      <c r="B9" s="305"/>
      <c r="C9" s="306" t="s">
        <v>53</v>
      </c>
      <c r="D9" s="307" t="s">
        <v>54</v>
      </c>
      <c r="E9" s="307" t="s">
        <v>122</v>
      </c>
      <c r="F9" s="308" t="s">
        <v>1417</v>
      </c>
      <c r="G9" s="193"/>
      <c r="H9" s="305"/>
    </row>
    <row r="10" spans="1:8" s="2" customFormat="1" ht="26.4" customHeight="1">
      <c r="A10" s="40"/>
      <c r="B10" s="46"/>
      <c r="C10" s="309" t="s">
        <v>1418</v>
      </c>
      <c r="D10" s="309" t="s">
        <v>78</v>
      </c>
      <c r="E10" s="40"/>
      <c r="F10" s="40"/>
      <c r="G10" s="40"/>
      <c r="H10" s="46"/>
    </row>
    <row r="11" spans="1:8" s="2" customFormat="1" ht="16.8" customHeight="1">
      <c r="A11" s="40"/>
      <c r="B11" s="46"/>
      <c r="C11" s="310" t="s">
        <v>92</v>
      </c>
      <c r="D11" s="311" t="s">
        <v>93</v>
      </c>
      <c r="E11" s="312" t="s">
        <v>19</v>
      </c>
      <c r="F11" s="313">
        <v>60</v>
      </c>
      <c r="G11" s="40"/>
      <c r="H11" s="46"/>
    </row>
    <row r="12" spans="1:8" s="2" customFormat="1" ht="16.8" customHeight="1">
      <c r="A12" s="40"/>
      <c r="B12" s="46"/>
      <c r="C12" s="314" t="s">
        <v>19</v>
      </c>
      <c r="D12" s="314" t="s">
        <v>146</v>
      </c>
      <c r="E12" s="19" t="s">
        <v>19</v>
      </c>
      <c r="F12" s="315">
        <v>0</v>
      </c>
      <c r="G12" s="40"/>
      <c r="H12" s="46"/>
    </row>
    <row r="13" spans="1:8" s="2" customFormat="1" ht="16.8" customHeight="1">
      <c r="A13" s="40"/>
      <c r="B13" s="46"/>
      <c r="C13" s="314" t="s">
        <v>19</v>
      </c>
      <c r="D13" s="314" t="s">
        <v>877</v>
      </c>
      <c r="E13" s="19" t="s">
        <v>19</v>
      </c>
      <c r="F13" s="315">
        <v>60</v>
      </c>
      <c r="G13" s="40"/>
      <c r="H13" s="46"/>
    </row>
    <row r="14" spans="1:8" s="2" customFormat="1" ht="16.8" customHeight="1">
      <c r="A14" s="40"/>
      <c r="B14" s="46"/>
      <c r="C14" s="314" t="s">
        <v>92</v>
      </c>
      <c r="D14" s="314" t="s">
        <v>147</v>
      </c>
      <c r="E14" s="19" t="s">
        <v>19</v>
      </c>
      <c r="F14" s="315">
        <v>60</v>
      </c>
      <c r="G14" s="40"/>
      <c r="H14" s="46"/>
    </row>
    <row r="15" spans="1:8" s="2" customFormat="1" ht="16.8" customHeight="1">
      <c r="A15" s="40"/>
      <c r="B15" s="46"/>
      <c r="C15" s="316" t="s">
        <v>1419</v>
      </c>
      <c r="D15" s="40"/>
      <c r="E15" s="40"/>
      <c r="F15" s="40"/>
      <c r="G15" s="40"/>
      <c r="H15" s="46"/>
    </row>
    <row r="16" spans="1:8" s="2" customFormat="1" ht="16.8" customHeight="1">
      <c r="A16" s="40"/>
      <c r="B16" s="46"/>
      <c r="C16" s="314" t="s">
        <v>874</v>
      </c>
      <c r="D16" s="314" t="s">
        <v>1420</v>
      </c>
      <c r="E16" s="19" t="s">
        <v>158</v>
      </c>
      <c r="F16" s="315">
        <v>60</v>
      </c>
      <c r="G16" s="40"/>
      <c r="H16" s="46"/>
    </row>
    <row r="17" spans="1:8" s="2" customFormat="1" ht="16.8" customHeight="1">
      <c r="A17" s="40"/>
      <c r="B17" s="46"/>
      <c r="C17" s="314" t="s">
        <v>879</v>
      </c>
      <c r="D17" s="314" t="s">
        <v>1421</v>
      </c>
      <c r="E17" s="19" t="s">
        <v>158</v>
      </c>
      <c r="F17" s="315">
        <v>60</v>
      </c>
      <c r="G17" s="40"/>
      <c r="H17" s="46"/>
    </row>
    <row r="18" spans="1:8" s="2" customFormat="1" ht="26.4" customHeight="1">
      <c r="A18" s="40"/>
      <c r="B18" s="46"/>
      <c r="C18" s="309" t="s">
        <v>1422</v>
      </c>
      <c r="D18" s="309" t="s">
        <v>84</v>
      </c>
      <c r="E18" s="40"/>
      <c r="F18" s="40"/>
      <c r="G18" s="40"/>
      <c r="H18" s="46"/>
    </row>
    <row r="19" spans="1:8" s="2" customFormat="1" ht="16.8" customHeight="1">
      <c r="A19" s="40"/>
      <c r="B19" s="46"/>
      <c r="C19" s="310" t="s">
        <v>1009</v>
      </c>
      <c r="D19" s="311" t="s">
        <v>1010</v>
      </c>
      <c r="E19" s="312" t="s">
        <v>19</v>
      </c>
      <c r="F19" s="313">
        <v>134.6</v>
      </c>
      <c r="G19" s="40"/>
      <c r="H19" s="46"/>
    </row>
    <row r="20" spans="1:8" s="2" customFormat="1" ht="16.8" customHeight="1">
      <c r="A20" s="40"/>
      <c r="B20" s="46"/>
      <c r="C20" s="314" t="s">
        <v>19</v>
      </c>
      <c r="D20" s="314" t="s">
        <v>146</v>
      </c>
      <c r="E20" s="19" t="s">
        <v>19</v>
      </c>
      <c r="F20" s="315">
        <v>0</v>
      </c>
      <c r="G20" s="40"/>
      <c r="H20" s="46"/>
    </row>
    <row r="21" spans="1:8" s="2" customFormat="1" ht="16.8" customHeight="1">
      <c r="A21" s="40"/>
      <c r="B21" s="46"/>
      <c r="C21" s="314" t="s">
        <v>19</v>
      </c>
      <c r="D21" s="314" t="s">
        <v>1109</v>
      </c>
      <c r="E21" s="19" t="s">
        <v>19</v>
      </c>
      <c r="F21" s="315">
        <v>134.6</v>
      </c>
      <c r="G21" s="40"/>
      <c r="H21" s="46"/>
    </row>
    <row r="22" spans="1:8" s="2" customFormat="1" ht="16.8" customHeight="1">
      <c r="A22" s="40"/>
      <c r="B22" s="46"/>
      <c r="C22" s="314" t="s">
        <v>1009</v>
      </c>
      <c r="D22" s="314" t="s">
        <v>147</v>
      </c>
      <c r="E22" s="19" t="s">
        <v>19</v>
      </c>
      <c r="F22" s="315">
        <v>134.6</v>
      </c>
      <c r="G22" s="40"/>
      <c r="H22" s="46"/>
    </row>
    <row r="23" spans="1:8" s="2" customFormat="1" ht="16.8" customHeight="1">
      <c r="A23" s="40"/>
      <c r="B23" s="46"/>
      <c r="C23" s="316" t="s">
        <v>1419</v>
      </c>
      <c r="D23" s="40"/>
      <c r="E23" s="40"/>
      <c r="F23" s="40"/>
      <c r="G23" s="40"/>
      <c r="H23" s="46"/>
    </row>
    <row r="24" spans="1:8" s="2" customFormat="1" ht="16.8" customHeight="1">
      <c r="A24" s="40"/>
      <c r="B24" s="46"/>
      <c r="C24" s="314" t="s">
        <v>1106</v>
      </c>
      <c r="D24" s="314" t="s">
        <v>1423</v>
      </c>
      <c r="E24" s="19" t="s">
        <v>220</v>
      </c>
      <c r="F24" s="315">
        <v>134.6</v>
      </c>
      <c r="G24" s="40"/>
      <c r="H24" s="46"/>
    </row>
    <row r="25" spans="1:8" s="2" customFormat="1" ht="16.8" customHeight="1">
      <c r="A25" s="40"/>
      <c r="B25" s="46"/>
      <c r="C25" s="314" t="s">
        <v>1112</v>
      </c>
      <c r="D25" s="314" t="s">
        <v>1424</v>
      </c>
      <c r="E25" s="19" t="s">
        <v>220</v>
      </c>
      <c r="F25" s="315">
        <v>134.6</v>
      </c>
      <c r="G25" s="40"/>
      <c r="H25" s="46"/>
    </row>
    <row r="26" spans="1:8" s="2" customFormat="1" ht="16.8" customHeight="1">
      <c r="A26" s="40"/>
      <c r="B26" s="46"/>
      <c r="C26" s="310" t="s">
        <v>92</v>
      </c>
      <c r="D26" s="311" t="s">
        <v>93</v>
      </c>
      <c r="E26" s="312" t="s">
        <v>19</v>
      </c>
      <c r="F26" s="313">
        <v>3.2</v>
      </c>
      <c r="G26" s="40"/>
      <c r="H26" s="46"/>
    </row>
    <row r="27" spans="1:8" s="2" customFormat="1" ht="16.8" customHeight="1">
      <c r="A27" s="40"/>
      <c r="B27" s="46"/>
      <c r="C27" s="314" t="s">
        <v>19</v>
      </c>
      <c r="D27" s="314" t="s">
        <v>146</v>
      </c>
      <c r="E27" s="19" t="s">
        <v>19</v>
      </c>
      <c r="F27" s="315">
        <v>0</v>
      </c>
      <c r="G27" s="40"/>
      <c r="H27" s="46"/>
    </row>
    <row r="28" spans="1:8" s="2" customFormat="1" ht="16.8" customHeight="1">
      <c r="A28" s="40"/>
      <c r="B28" s="46"/>
      <c r="C28" s="314" t="s">
        <v>19</v>
      </c>
      <c r="D28" s="314" t="s">
        <v>1104</v>
      </c>
      <c r="E28" s="19" t="s">
        <v>19</v>
      </c>
      <c r="F28" s="315">
        <v>3.2</v>
      </c>
      <c r="G28" s="40"/>
      <c r="H28" s="46"/>
    </row>
    <row r="29" spans="1:8" s="2" customFormat="1" ht="16.8" customHeight="1">
      <c r="A29" s="40"/>
      <c r="B29" s="46"/>
      <c r="C29" s="314" t="s">
        <v>92</v>
      </c>
      <c r="D29" s="314" t="s">
        <v>147</v>
      </c>
      <c r="E29" s="19" t="s">
        <v>19</v>
      </c>
      <c r="F29" s="315">
        <v>3.2</v>
      </c>
      <c r="G29" s="40"/>
      <c r="H29" s="46"/>
    </row>
    <row r="30" spans="1:8" s="2" customFormat="1" ht="16.8" customHeight="1">
      <c r="A30" s="40"/>
      <c r="B30" s="46"/>
      <c r="C30" s="316" t="s">
        <v>1419</v>
      </c>
      <c r="D30" s="40"/>
      <c r="E30" s="40"/>
      <c r="F30" s="40"/>
      <c r="G30" s="40"/>
      <c r="H30" s="46"/>
    </row>
    <row r="31" spans="1:8" s="2" customFormat="1" ht="16.8" customHeight="1">
      <c r="A31" s="40"/>
      <c r="B31" s="46"/>
      <c r="C31" s="314" t="s">
        <v>874</v>
      </c>
      <c r="D31" s="314" t="s">
        <v>1420</v>
      </c>
      <c r="E31" s="19" t="s">
        <v>158</v>
      </c>
      <c r="F31" s="315">
        <v>3.2</v>
      </c>
      <c r="G31" s="40"/>
      <c r="H31" s="46"/>
    </row>
    <row r="32" spans="1:8" s="2" customFormat="1" ht="16.8" customHeight="1">
      <c r="A32" s="40"/>
      <c r="B32" s="46"/>
      <c r="C32" s="314" t="s">
        <v>879</v>
      </c>
      <c r="D32" s="314" t="s">
        <v>1421</v>
      </c>
      <c r="E32" s="19" t="s">
        <v>158</v>
      </c>
      <c r="F32" s="315">
        <v>3.2</v>
      </c>
      <c r="G32" s="40"/>
      <c r="H32" s="46"/>
    </row>
    <row r="33" spans="1:8" s="2" customFormat="1" ht="16.8" customHeight="1">
      <c r="A33" s="40"/>
      <c r="B33" s="46"/>
      <c r="C33" s="310" t="s">
        <v>1013</v>
      </c>
      <c r="D33" s="311" t="s">
        <v>1014</v>
      </c>
      <c r="E33" s="312" t="s">
        <v>19</v>
      </c>
      <c r="F33" s="313">
        <v>21.4</v>
      </c>
      <c r="G33" s="40"/>
      <c r="H33" s="46"/>
    </row>
    <row r="34" spans="1:8" s="2" customFormat="1" ht="16.8" customHeight="1">
      <c r="A34" s="40"/>
      <c r="B34" s="46"/>
      <c r="C34" s="314" t="s">
        <v>19</v>
      </c>
      <c r="D34" s="314" t="s">
        <v>146</v>
      </c>
      <c r="E34" s="19" t="s">
        <v>19</v>
      </c>
      <c r="F34" s="315">
        <v>0</v>
      </c>
      <c r="G34" s="40"/>
      <c r="H34" s="46"/>
    </row>
    <row r="35" spans="1:8" s="2" customFormat="1" ht="16.8" customHeight="1">
      <c r="A35" s="40"/>
      <c r="B35" s="46"/>
      <c r="C35" s="314" t="s">
        <v>19</v>
      </c>
      <c r="D35" s="314" t="s">
        <v>1111</v>
      </c>
      <c r="E35" s="19" t="s">
        <v>19</v>
      </c>
      <c r="F35" s="315">
        <v>21.4</v>
      </c>
      <c r="G35" s="40"/>
      <c r="H35" s="46"/>
    </row>
    <row r="36" spans="1:8" s="2" customFormat="1" ht="16.8" customHeight="1">
      <c r="A36" s="40"/>
      <c r="B36" s="46"/>
      <c r="C36" s="314" t="s">
        <v>1013</v>
      </c>
      <c r="D36" s="314" t="s">
        <v>147</v>
      </c>
      <c r="E36" s="19" t="s">
        <v>19</v>
      </c>
      <c r="F36" s="315">
        <v>21.4</v>
      </c>
      <c r="G36" s="40"/>
      <c r="H36" s="46"/>
    </row>
    <row r="37" spans="1:8" s="2" customFormat="1" ht="16.8" customHeight="1">
      <c r="A37" s="40"/>
      <c r="B37" s="46"/>
      <c r="C37" s="316" t="s">
        <v>1419</v>
      </c>
      <c r="D37" s="40"/>
      <c r="E37" s="40"/>
      <c r="F37" s="40"/>
      <c r="G37" s="40"/>
      <c r="H37" s="46"/>
    </row>
    <row r="38" spans="1:8" s="2" customFormat="1" ht="16.8" customHeight="1">
      <c r="A38" s="40"/>
      <c r="B38" s="46"/>
      <c r="C38" s="314" t="s">
        <v>884</v>
      </c>
      <c r="D38" s="314" t="s">
        <v>1425</v>
      </c>
      <c r="E38" s="19" t="s">
        <v>220</v>
      </c>
      <c r="F38" s="315">
        <v>21.4</v>
      </c>
      <c r="G38" s="40"/>
      <c r="H38" s="46"/>
    </row>
    <row r="39" spans="1:8" s="2" customFormat="1" ht="16.8" customHeight="1">
      <c r="A39" s="40"/>
      <c r="B39" s="46"/>
      <c r="C39" s="314" t="s">
        <v>1116</v>
      </c>
      <c r="D39" s="314" t="s">
        <v>1426</v>
      </c>
      <c r="E39" s="19" t="s">
        <v>220</v>
      </c>
      <c r="F39" s="315">
        <v>21.4</v>
      </c>
      <c r="G39" s="40"/>
      <c r="H39" s="46"/>
    </row>
    <row r="40" spans="1:8" s="2" customFormat="1" ht="7.4" customHeight="1">
      <c r="A40" s="40"/>
      <c r="B40" s="167"/>
      <c r="C40" s="168"/>
      <c r="D40" s="168"/>
      <c r="E40" s="168"/>
      <c r="F40" s="168"/>
      <c r="G40" s="168"/>
      <c r="H40" s="46"/>
    </row>
    <row r="41" spans="1:8" s="2" customFormat="1" ht="12">
      <c r="A41" s="40"/>
      <c r="B41" s="40"/>
      <c r="C41" s="40"/>
      <c r="D41" s="40"/>
      <c r="E41" s="40"/>
      <c r="F41" s="40"/>
      <c r="G41" s="40"/>
      <c r="H41"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17" customWidth="1"/>
    <col min="2" max="2" width="1.7109375" style="317" customWidth="1"/>
    <col min="3" max="4" width="5.00390625" style="317" customWidth="1"/>
    <col min="5" max="5" width="11.7109375" style="317" customWidth="1"/>
    <col min="6" max="6" width="9.140625" style="317" customWidth="1"/>
    <col min="7" max="7" width="5.00390625" style="317" customWidth="1"/>
    <col min="8" max="8" width="77.8515625" style="317" customWidth="1"/>
    <col min="9" max="10" width="20.00390625" style="317" customWidth="1"/>
    <col min="11" max="11" width="1.7109375" style="317" customWidth="1"/>
  </cols>
  <sheetData>
    <row r="1" s="1" customFormat="1" ht="37.5" customHeight="1"/>
    <row r="2" spans="2:11" s="1" customFormat="1" ht="7.5" customHeight="1">
      <c r="B2" s="318"/>
      <c r="C2" s="319"/>
      <c r="D2" s="319"/>
      <c r="E2" s="319"/>
      <c r="F2" s="319"/>
      <c r="G2" s="319"/>
      <c r="H2" s="319"/>
      <c r="I2" s="319"/>
      <c r="J2" s="319"/>
      <c r="K2" s="320"/>
    </row>
    <row r="3" spans="2:11" s="17" customFormat="1" ht="45" customHeight="1">
      <c r="B3" s="321"/>
      <c r="C3" s="322" t="s">
        <v>1427</v>
      </c>
      <c r="D3" s="322"/>
      <c r="E3" s="322"/>
      <c r="F3" s="322"/>
      <c r="G3" s="322"/>
      <c r="H3" s="322"/>
      <c r="I3" s="322"/>
      <c r="J3" s="322"/>
      <c r="K3" s="323"/>
    </row>
    <row r="4" spans="2:11" s="1" customFormat="1" ht="25.5" customHeight="1">
      <c r="B4" s="324"/>
      <c r="C4" s="325" t="s">
        <v>1428</v>
      </c>
      <c r="D4" s="325"/>
      <c r="E4" s="325"/>
      <c r="F4" s="325"/>
      <c r="G4" s="325"/>
      <c r="H4" s="325"/>
      <c r="I4" s="325"/>
      <c r="J4" s="325"/>
      <c r="K4" s="326"/>
    </row>
    <row r="5" spans="2:11" s="1" customFormat="1" ht="5.25" customHeight="1">
      <c r="B5" s="324"/>
      <c r="C5" s="327"/>
      <c r="D5" s="327"/>
      <c r="E5" s="327"/>
      <c r="F5" s="327"/>
      <c r="G5" s="327"/>
      <c r="H5" s="327"/>
      <c r="I5" s="327"/>
      <c r="J5" s="327"/>
      <c r="K5" s="326"/>
    </row>
    <row r="6" spans="2:11" s="1" customFormat="1" ht="15" customHeight="1">
      <c r="B6" s="324"/>
      <c r="C6" s="328" t="s">
        <v>1429</v>
      </c>
      <c r="D6" s="328"/>
      <c r="E6" s="328"/>
      <c r="F6" s="328"/>
      <c r="G6" s="328"/>
      <c r="H6" s="328"/>
      <c r="I6" s="328"/>
      <c r="J6" s="328"/>
      <c r="K6" s="326"/>
    </row>
    <row r="7" spans="2:11" s="1" customFormat="1" ht="15" customHeight="1">
      <c r="B7" s="329"/>
      <c r="C7" s="328" t="s">
        <v>1430</v>
      </c>
      <c r="D7" s="328"/>
      <c r="E7" s="328"/>
      <c r="F7" s="328"/>
      <c r="G7" s="328"/>
      <c r="H7" s="328"/>
      <c r="I7" s="328"/>
      <c r="J7" s="328"/>
      <c r="K7" s="326"/>
    </row>
    <row r="8" spans="2:11" s="1" customFormat="1" ht="12.75" customHeight="1">
      <c r="B8" s="329"/>
      <c r="C8" s="328"/>
      <c r="D8" s="328"/>
      <c r="E8" s="328"/>
      <c r="F8" s="328"/>
      <c r="G8" s="328"/>
      <c r="H8" s="328"/>
      <c r="I8" s="328"/>
      <c r="J8" s="328"/>
      <c r="K8" s="326"/>
    </row>
    <row r="9" spans="2:11" s="1" customFormat="1" ht="15" customHeight="1">
      <c r="B9" s="329"/>
      <c r="C9" s="328" t="s">
        <v>1431</v>
      </c>
      <c r="D9" s="328"/>
      <c r="E9" s="328"/>
      <c r="F9" s="328"/>
      <c r="G9" s="328"/>
      <c r="H9" s="328"/>
      <c r="I9" s="328"/>
      <c r="J9" s="328"/>
      <c r="K9" s="326"/>
    </row>
    <row r="10" spans="2:11" s="1" customFormat="1" ht="15" customHeight="1">
      <c r="B10" s="329"/>
      <c r="C10" s="328"/>
      <c r="D10" s="328" t="s">
        <v>1432</v>
      </c>
      <c r="E10" s="328"/>
      <c r="F10" s="328"/>
      <c r="G10" s="328"/>
      <c r="H10" s="328"/>
      <c r="I10" s="328"/>
      <c r="J10" s="328"/>
      <c r="K10" s="326"/>
    </row>
    <row r="11" spans="2:11" s="1" customFormat="1" ht="15" customHeight="1">
      <c r="B11" s="329"/>
      <c r="C11" s="330"/>
      <c r="D11" s="328" t="s">
        <v>1433</v>
      </c>
      <c r="E11" s="328"/>
      <c r="F11" s="328"/>
      <c r="G11" s="328"/>
      <c r="H11" s="328"/>
      <c r="I11" s="328"/>
      <c r="J11" s="328"/>
      <c r="K11" s="326"/>
    </row>
    <row r="12" spans="2:11" s="1" customFormat="1" ht="15" customHeight="1">
      <c r="B12" s="329"/>
      <c r="C12" s="330"/>
      <c r="D12" s="328"/>
      <c r="E12" s="328"/>
      <c r="F12" s="328"/>
      <c r="G12" s="328"/>
      <c r="H12" s="328"/>
      <c r="I12" s="328"/>
      <c r="J12" s="328"/>
      <c r="K12" s="326"/>
    </row>
    <row r="13" spans="2:11" s="1" customFormat="1" ht="15" customHeight="1">
      <c r="B13" s="329"/>
      <c r="C13" s="330"/>
      <c r="D13" s="331" t="s">
        <v>1434</v>
      </c>
      <c r="E13" s="328"/>
      <c r="F13" s="328"/>
      <c r="G13" s="328"/>
      <c r="H13" s="328"/>
      <c r="I13" s="328"/>
      <c r="J13" s="328"/>
      <c r="K13" s="326"/>
    </row>
    <row r="14" spans="2:11" s="1" customFormat="1" ht="12.75" customHeight="1">
      <c r="B14" s="329"/>
      <c r="C14" s="330"/>
      <c r="D14" s="330"/>
      <c r="E14" s="330"/>
      <c r="F14" s="330"/>
      <c r="G14" s="330"/>
      <c r="H14" s="330"/>
      <c r="I14" s="330"/>
      <c r="J14" s="330"/>
      <c r="K14" s="326"/>
    </row>
    <row r="15" spans="2:11" s="1" customFormat="1" ht="15" customHeight="1">
      <c r="B15" s="329"/>
      <c r="C15" s="330"/>
      <c r="D15" s="328" t="s">
        <v>1435</v>
      </c>
      <c r="E15" s="328"/>
      <c r="F15" s="328"/>
      <c r="G15" s="328"/>
      <c r="H15" s="328"/>
      <c r="I15" s="328"/>
      <c r="J15" s="328"/>
      <c r="K15" s="326"/>
    </row>
    <row r="16" spans="2:11" s="1" customFormat="1" ht="15" customHeight="1">
      <c r="B16" s="329"/>
      <c r="C16" s="330"/>
      <c r="D16" s="328" t="s">
        <v>1436</v>
      </c>
      <c r="E16" s="328"/>
      <c r="F16" s="328"/>
      <c r="G16" s="328"/>
      <c r="H16" s="328"/>
      <c r="I16" s="328"/>
      <c r="J16" s="328"/>
      <c r="K16" s="326"/>
    </row>
    <row r="17" spans="2:11" s="1" customFormat="1" ht="15" customHeight="1">
      <c r="B17" s="329"/>
      <c r="C17" s="330"/>
      <c r="D17" s="328" t="s">
        <v>1437</v>
      </c>
      <c r="E17" s="328"/>
      <c r="F17" s="328"/>
      <c r="G17" s="328"/>
      <c r="H17" s="328"/>
      <c r="I17" s="328"/>
      <c r="J17" s="328"/>
      <c r="K17" s="326"/>
    </row>
    <row r="18" spans="2:11" s="1" customFormat="1" ht="15" customHeight="1">
      <c r="B18" s="329"/>
      <c r="C18" s="330"/>
      <c r="D18" s="330"/>
      <c r="E18" s="332" t="s">
        <v>79</v>
      </c>
      <c r="F18" s="328" t="s">
        <v>1438</v>
      </c>
      <c r="G18" s="328"/>
      <c r="H18" s="328"/>
      <c r="I18" s="328"/>
      <c r="J18" s="328"/>
      <c r="K18" s="326"/>
    </row>
    <row r="19" spans="2:11" s="1" customFormat="1" ht="15" customHeight="1">
      <c r="B19" s="329"/>
      <c r="C19" s="330"/>
      <c r="D19" s="330"/>
      <c r="E19" s="332" t="s">
        <v>1439</v>
      </c>
      <c r="F19" s="328" t="s">
        <v>1440</v>
      </c>
      <c r="G19" s="328"/>
      <c r="H19" s="328"/>
      <c r="I19" s="328"/>
      <c r="J19" s="328"/>
      <c r="K19" s="326"/>
    </row>
    <row r="20" spans="2:11" s="1" customFormat="1" ht="15" customHeight="1">
      <c r="B20" s="329"/>
      <c r="C20" s="330"/>
      <c r="D20" s="330"/>
      <c r="E20" s="332" t="s">
        <v>1441</v>
      </c>
      <c r="F20" s="328" t="s">
        <v>1442</v>
      </c>
      <c r="G20" s="328"/>
      <c r="H20" s="328"/>
      <c r="I20" s="328"/>
      <c r="J20" s="328"/>
      <c r="K20" s="326"/>
    </row>
    <row r="21" spans="2:11" s="1" customFormat="1" ht="15" customHeight="1">
      <c r="B21" s="329"/>
      <c r="C21" s="330"/>
      <c r="D21" s="330"/>
      <c r="E21" s="332" t="s">
        <v>1443</v>
      </c>
      <c r="F21" s="328" t="s">
        <v>1444</v>
      </c>
      <c r="G21" s="328"/>
      <c r="H21" s="328"/>
      <c r="I21" s="328"/>
      <c r="J21" s="328"/>
      <c r="K21" s="326"/>
    </row>
    <row r="22" spans="2:11" s="1" customFormat="1" ht="15" customHeight="1">
      <c r="B22" s="329"/>
      <c r="C22" s="330"/>
      <c r="D22" s="330"/>
      <c r="E22" s="332" t="s">
        <v>922</v>
      </c>
      <c r="F22" s="328" t="s">
        <v>923</v>
      </c>
      <c r="G22" s="328"/>
      <c r="H22" s="328"/>
      <c r="I22" s="328"/>
      <c r="J22" s="328"/>
      <c r="K22" s="326"/>
    </row>
    <row r="23" spans="2:11" s="1" customFormat="1" ht="15" customHeight="1">
      <c r="B23" s="329"/>
      <c r="C23" s="330"/>
      <c r="D23" s="330"/>
      <c r="E23" s="332" t="s">
        <v>1445</v>
      </c>
      <c r="F23" s="328" t="s">
        <v>1446</v>
      </c>
      <c r="G23" s="328"/>
      <c r="H23" s="328"/>
      <c r="I23" s="328"/>
      <c r="J23" s="328"/>
      <c r="K23" s="326"/>
    </row>
    <row r="24" spans="2:11" s="1" customFormat="1" ht="12.75" customHeight="1">
      <c r="B24" s="329"/>
      <c r="C24" s="330"/>
      <c r="D24" s="330"/>
      <c r="E24" s="330"/>
      <c r="F24" s="330"/>
      <c r="G24" s="330"/>
      <c r="H24" s="330"/>
      <c r="I24" s="330"/>
      <c r="J24" s="330"/>
      <c r="K24" s="326"/>
    </row>
    <row r="25" spans="2:11" s="1" customFormat="1" ht="15" customHeight="1">
      <c r="B25" s="329"/>
      <c r="C25" s="328" t="s">
        <v>1447</v>
      </c>
      <c r="D25" s="328"/>
      <c r="E25" s="328"/>
      <c r="F25" s="328"/>
      <c r="G25" s="328"/>
      <c r="H25" s="328"/>
      <c r="I25" s="328"/>
      <c r="J25" s="328"/>
      <c r="K25" s="326"/>
    </row>
    <row r="26" spans="2:11" s="1" customFormat="1" ht="15" customHeight="1">
      <c r="B26" s="329"/>
      <c r="C26" s="328" t="s">
        <v>1448</v>
      </c>
      <c r="D26" s="328"/>
      <c r="E26" s="328"/>
      <c r="F26" s="328"/>
      <c r="G26" s="328"/>
      <c r="H26" s="328"/>
      <c r="I26" s="328"/>
      <c r="J26" s="328"/>
      <c r="K26" s="326"/>
    </row>
    <row r="27" spans="2:11" s="1" customFormat="1" ht="15" customHeight="1">
      <c r="B27" s="329"/>
      <c r="C27" s="328"/>
      <c r="D27" s="328" t="s">
        <v>1449</v>
      </c>
      <c r="E27" s="328"/>
      <c r="F27" s="328"/>
      <c r="G27" s="328"/>
      <c r="H27" s="328"/>
      <c r="I27" s="328"/>
      <c r="J27" s="328"/>
      <c r="K27" s="326"/>
    </row>
    <row r="28" spans="2:11" s="1" customFormat="1" ht="15" customHeight="1">
      <c r="B28" s="329"/>
      <c r="C28" s="330"/>
      <c r="D28" s="328" t="s">
        <v>1450</v>
      </c>
      <c r="E28" s="328"/>
      <c r="F28" s="328"/>
      <c r="G28" s="328"/>
      <c r="H28" s="328"/>
      <c r="I28" s="328"/>
      <c r="J28" s="328"/>
      <c r="K28" s="326"/>
    </row>
    <row r="29" spans="2:11" s="1" customFormat="1" ht="12.75" customHeight="1">
      <c r="B29" s="329"/>
      <c r="C29" s="330"/>
      <c r="D29" s="330"/>
      <c r="E29" s="330"/>
      <c r="F29" s="330"/>
      <c r="G29" s="330"/>
      <c r="H29" s="330"/>
      <c r="I29" s="330"/>
      <c r="J29" s="330"/>
      <c r="K29" s="326"/>
    </row>
    <row r="30" spans="2:11" s="1" customFormat="1" ht="15" customHeight="1">
      <c r="B30" s="329"/>
      <c r="C30" s="330"/>
      <c r="D30" s="328" t="s">
        <v>1451</v>
      </c>
      <c r="E30" s="328"/>
      <c r="F30" s="328"/>
      <c r="G30" s="328"/>
      <c r="H30" s="328"/>
      <c r="I30" s="328"/>
      <c r="J30" s="328"/>
      <c r="K30" s="326"/>
    </row>
    <row r="31" spans="2:11" s="1" customFormat="1" ht="15" customHeight="1">
      <c r="B31" s="329"/>
      <c r="C31" s="330"/>
      <c r="D31" s="328" t="s">
        <v>1452</v>
      </c>
      <c r="E31" s="328"/>
      <c r="F31" s="328"/>
      <c r="G31" s="328"/>
      <c r="H31" s="328"/>
      <c r="I31" s="328"/>
      <c r="J31" s="328"/>
      <c r="K31" s="326"/>
    </row>
    <row r="32" spans="2:11" s="1" customFormat="1" ht="12.75" customHeight="1">
      <c r="B32" s="329"/>
      <c r="C32" s="330"/>
      <c r="D32" s="330"/>
      <c r="E32" s="330"/>
      <c r="F32" s="330"/>
      <c r="G32" s="330"/>
      <c r="H32" s="330"/>
      <c r="I32" s="330"/>
      <c r="J32" s="330"/>
      <c r="K32" s="326"/>
    </row>
    <row r="33" spans="2:11" s="1" customFormat="1" ht="15" customHeight="1">
      <c r="B33" s="329"/>
      <c r="C33" s="330"/>
      <c r="D33" s="328" t="s">
        <v>1453</v>
      </c>
      <c r="E33" s="328"/>
      <c r="F33" s="328"/>
      <c r="G33" s="328"/>
      <c r="H33" s="328"/>
      <c r="I33" s="328"/>
      <c r="J33" s="328"/>
      <c r="K33" s="326"/>
    </row>
    <row r="34" spans="2:11" s="1" customFormat="1" ht="15" customHeight="1">
      <c r="B34" s="329"/>
      <c r="C34" s="330"/>
      <c r="D34" s="328" t="s">
        <v>1454</v>
      </c>
      <c r="E34" s="328"/>
      <c r="F34" s="328"/>
      <c r="G34" s="328"/>
      <c r="H34" s="328"/>
      <c r="I34" s="328"/>
      <c r="J34" s="328"/>
      <c r="K34" s="326"/>
    </row>
    <row r="35" spans="2:11" s="1" customFormat="1" ht="15" customHeight="1">
      <c r="B35" s="329"/>
      <c r="C35" s="330"/>
      <c r="D35" s="328" t="s">
        <v>1455</v>
      </c>
      <c r="E35" s="328"/>
      <c r="F35" s="328"/>
      <c r="G35" s="328"/>
      <c r="H35" s="328"/>
      <c r="I35" s="328"/>
      <c r="J35" s="328"/>
      <c r="K35" s="326"/>
    </row>
    <row r="36" spans="2:11" s="1" customFormat="1" ht="15" customHeight="1">
      <c r="B36" s="329"/>
      <c r="C36" s="330"/>
      <c r="D36" s="328"/>
      <c r="E36" s="331" t="s">
        <v>121</v>
      </c>
      <c r="F36" s="328"/>
      <c r="G36" s="328" t="s">
        <v>1456</v>
      </c>
      <c r="H36" s="328"/>
      <c r="I36" s="328"/>
      <c r="J36" s="328"/>
      <c r="K36" s="326"/>
    </row>
    <row r="37" spans="2:11" s="1" customFormat="1" ht="30.75" customHeight="1">
      <c r="B37" s="329"/>
      <c r="C37" s="330"/>
      <c r="D37" s="328"/>
      <c r="E37" s="331" t="s">
        <v>1457</v>
      </c>
      <c r="F37" s="328"/>
      <c r="G37" s="328" t="s">
        <v>1458</v>
      </c>
      <c r="H37" s="328"/>
      <c r="I37" s="328"/>
      <c r="J37" s="328"/>
      <c r="K37" s="326"/>
    </row>
    <row r="38" spans="2:11" s="1" customFormat="1" ht="15" customHeight="1">
      <c r="B38" s="329"/>
      <c r="C38" s="330"/>
      <c r="D38" s="328"/>
      <c r="E38" s="331" t="s">
        <v>53</v>
      </c>
      <c r="F38" s="328"/>
      <c r="G38" s="328" t="s">
        <v>1459</v>
      </c>
      <c r="H38" s="328"/>
      <c r="I38" s="328"/>
      <c r="J38" s="328"/>
      <c r="K38" s="326"/>
    </row>
    <row r="39" spans="2:11" s="1" customFormat="1" ht="15" customHeight="1">
      <c r="B39" s="329"/>
      <c r="C39" s="330"/>
      <c r="D39" s="328"/>
      <c r="E39" s="331" t="s">
        <v>54</v>
      </c>
      <c r="F39" s="328"/>
      <c r="G39" s="328" t="s">
        <v>1460</v>
      </c>
      <c r="H39" s="328"/>
      <c r="I39" s="328"/>
      <c r="J39" s="328"/>
      <c r="K39" s="326"/>
    </row>
    <row r="40" spans="2:11" s="1" customFormat="1" ht="15" customHeight="1">
      <c r="B40" s="329"/>
      <c r="C40" s="330"/>
      <c r="D40" s="328"/>
      <c r="E40" s="331" t="s">
        <v>122</v>
      </c>
      <c r="F40" s="328"/>
      <c r="G40" s="328" t="s">
        <v>1461</v>
      </c>
      <c r="H40" s="328"/>
      <c r="I40" s="328"/>
      <c r="J40" s="328"/>
      <c r="K40" s="326"/>
    </row>
    <row r="41" spans="2:11" s="1" customFormat="1" ht="15" customHeight="1">
      <c r="B41" s="329"/>
      <c r="C41" s="330"/>
      <c r="D41" s="328"/>
      <c r="E41" s="331" t="s">
        <v>123</v>
      </c>
      <c r="F41" s="328"/>
      <c r="G41" s="328" t="s">
        <v>1462</v>
      </c>
      <c r="H41" s="328"/>
      <c r="I41" s="328"/>
      <c r="J41" s="328"/>
      <c r="K41" s="326"/>
    </row>
    <row r="42" spans="2:11" s="1" customFormat="1" ht="15" customHeight="1">
      <c r="B42" s="329"/>
      <c r="C42" s="330"/>
      <c r="D42" s="328"/>
      <c r="E42" s="331" t="s">
        <v>1463</v>
      </c>
      <c r="F42" s="328"/>
      <c r="G42" s="328" t="s">
        <v>1464</v>
      </c>
      <c r="H42" s="328"/>
      <c r="I42" s="328"/>
      <c r="J42" s="328"/>
      <c r="K42" s="326"/>
    </row>
    <row r="43" spans="2:11" s="1" customFormat="1" ht="15" customHeight="1">
      <c r="B43" s="329"/>
      <c r="C43" s="330"/>
      <c r="D43" s="328"/>
      <c r="E43" s="331"/>
      <c r="F43" s="328"/>
      <c r="G43" s="328" t="s">
        <v>1465</v>
      </c>
      <c r="H43" s="328"/>
      <c r="I43" s="328"/>
      <c r="J43" s="328"/>
      <c r="K43" s="326"/>
    </row>
    <row r="44" spans="2:11" s="1" customFormat="1" ht="15" customHeight="1">
      <c r="B44" s="329"/>
      <c r="C44" s="330"/>
      <c r="D44" s="328"/>
      <c r="E44" s="331" t="s">
        <v>1466</v>
      </c>
      <c r="F44" s="328"/>
      <c r="G44" s="328" t="s">
        <v>1467</v>
      </c>
      <c r="H44" s="328"/>
      <c r="I44" s="328"/>
      <c r="J44" s="328"/>
      <c r="K44" s="326"/>
    </row>
    <row r="45" spans="2:11" s="1" customFormat="1" ht="15" customHeight="1">
      <c r="B45" s="329"/>
      <c r="C45" s="330"/>
      <c r="D45" s="328"/>
      <c r="E45" s="331" t="s">
        <v>125</v>
      </c>
      <c r="F45" s="328"/>
      <c r="G45" s="328" t="s">
        <v>1468</v>
      </c>
      <c r="H45" s="328"/>
      <c r="I45" s="328"/>
      <c r="J45" s="328"/>
      <c r="K45" s="326"/>
    </row>
    <row r="46" spans="2:11" s="1" customFormat="1" ht="12.75" customHeight="1">
      <c r="B46" s="329"/>
      <c r="C46" s="330"/>
      <c r="D46" s="328"/>
      <c r="E46" s="328"/>
      <c r="F46" s="328"/>
      <c r="G46" s="328"/>
      <c r="H46" s="328"/>
      <c r="I46" s="328"/>
      <c r="J46" s="328"/>
      <c r="K46" s="326"/>
    </row>
    <row r="47" spans="2:11" s="1" customFormat="1" ht="15" customHeight="1">
      <c r="B47" s="329"/>
      <c r="C47" s="330"/>
      <c r="D47" s="328" t="s">
        <v>1469</v>
      </c>
      <c r="E47" s="328"/>
      <c r="F47" s="328"/>
      <c r="G47" s="328"/>
      <c r="H47" s="328"/>
      <c r="I47" s="328"/>
      <c r="J47" s="328"/>
      <c r="K47" s="326"/>
    </row>
    <row r="48" spans="2:11" s="1" customFormat="1" ht="15" customHeight="1">
      <c r="B48" s="329"/>
      <c r="C48" s="330"/>
      <c r="D48" s="330"/>
      <c r="E48" s="328" t="s">
        <v>1470</v>
      </c>
      <c r="F48" s="328"/>
      <c r="G48" s="328"/>
      <c r="H48" s="328"/>
      <c r="I48" s="328"/>
      <c r="J48" s="328"/>
      <c r="K48" s="326"/>
    </row>
    <row r="49" spans="2:11" s="1" customFormat="1" ht="15" customHeight="1">
      <c r="B49" s="329"/>
      <c r="C49" s="330"/>
      <c r="D49" s="330"/>
      <c r="E49" s="328" t="s">
        <v>1471</v>
      </c>
      <c r="F49" s="328"/>
      <c r="G49" s="328"/>
      <c r="H49" s="328"/>
      <c r="I49" s="328"/>
      <c r="J49" s="328"/>
      <c r="K49" s="326"/>
    </row>
    <row r="50" spans="2:11" s="1" customFormat="1" ht="15" customHeight="1">
      <c r="B50" s="329"/>
      <c r="C50" s="330"/>
      <c r="D50" s="330"/>
      <c r="E50" s="328" t="s">
        <v>1472</v>
      </c>
      <c r="F50" s="328"/>
      <c r="G50" s="328"/>
      <c r="H50" s="328"/>
      <c r="I50" s="328"/>
      <c r="J50" s="328"/>
      <c r="K50" s="326"/>
    </row>
    <row r="51" spans="2:11" s="1" customFormat="1" ht="15" customHeight="1">
      <c r="B51" s="329"/>
      <c r="C51" s="330"/>
      <c r="D51" s="328" t="s">
        <v>1473</v>
      </c>
      <c r="E51" s="328"/>
      <c r="F51" s="328"/>
      <c r="G51" s="328"/>
      <c r="H51" s="328"/>
      <c r="I51" s="328"/>
      <c r="J51" s="328"/>
      <c r="K51" s="326"/>
    </row>
    <row r="52" spans="2:11" s="1" customFormat="1" ht="25.5" customHeight="1">
      <c r="B52" s="324"/>
      <c r="C52" s="325" t="s">
        <v>1474</v>
      </c>
      <c r="D52" s="325"/>
      <c r="E52" s="325"/>
      <c r="F52" s="325"/>
      <c r="G52" s="325"/>
      <c r="H52" s="325"/>
      <c r="I52" s="325"/>
      <c r="J52" s="325"/>
      <c r="K52" s="326"/>
    </row>
    <row r="53" spans="2:11" s="1" customFormat="1" ht="5.25" customHeight="1">
      <c r="B53" s="324"/>
      <c r="C53" s="327"/>
      <c r="D53" s="327"/>
      <c r="E53" s="327"/>
      <c r="F53" s="327"/>
      <c r="G53" s="327"/>
      <c r="H53" s="327"/>
      <c r="I53" s="327"/>
      <c r="J53" s="327"/>
      <c r="K53" s="326"/>
    </row>
    <row r="54" spans="2:11" s="1" customFormat="1" ht="15" customHeight="1">
      <c r="B54" s="324"/>
      <c r="C54" s="328" t="s">
        <v>1475</v>
      </c>
      <c r="D54" s="328"/>
      <c r="E54" s="328"/>
      <c r="F54" s="328"/>
      <c r="G54" s="328"/>
      <c r="H54" s="328"/>
      <c r="I54" s="328"/>
      <c r="J54" s="328"/>
      <c r="K54" s="326"/>
    </row>
    <row r="55" spans="2:11" s="1" customFormat="1" ht="15" customHeight="1">
      <c r="B55" s="324"/>
      <c r="C55" s="328" t="s">
        <v>1476</v>
      </c>
      <c r="D55" s="328"/>
      <c r="E55" s="328"/>
      <c r="F55" s="328"/>
      <c r="G55" s="328"/>
      <c r="H55" s="328"/>
      <c r="I55" s="328"/>
      <c r="J55" s="328"/>
      <c r="K55" s="326"/>
    </row>
    <row r="56" spans="2:11" s="1" customFormat="1" ht="12.75" customHeight="1">
      <c r="B56" s="324"/>
      <c r="C56" s="328"/>
      <c r="D56" s="328"/>
      <c r="E56" s="328"/>
      <c r="F56" s="328"/>
      <c r="G56" s="328"/>
      <c r="H56" s="328"/>
      <c r="I56" s="328"/>
      <c r="J56" s="328"/>
      <c r="K56" s="326"/>
    </row>
    <row r="57" spans="2:11" s="1" customFormat="1" ht="15" customHeight="1">
      <c r="B57" s="324"/>
      <c r="C57" s="328" t="s">
        <v>1477</v>
      </c>
      <c r="D57" s="328"/>
      <c r="E57" s="328"/>
      <c r="F57" s="328"/>
      <c r="G57" s="328"/>
      <c r="H57" s="328"/>
      <c r="I57" s="328"/>
      <c r="J57" s="328"/>
      <c r="K57" s="326"/>
    </row>
    <row r="58" spans="2:11" s="1" customFormat="1" ht="15" customHeight="1">
      <c r="B58" s="324"/>
      <c r="C58" s="330"/>
      <c r="D58" s="328" t="s">
        <v>1478</v>
      </c>
      <c r="E58" s="328"/>
      <c r="F58" s="328"/>
      <c r="G58" s="328"/>
      <c r="H58" s="328"/>
      <c r="I58" s="328"/>
      <c r="J58" s="328"/>
      <c r="K58" s="326"/>
    </row>
    <row r="59" spans="2:11" s="1" customFormat="1" ht="15" customHeight="1">
      <c r="B59" s="324"/>
      <c r="C59" s="330"/>
      <c r="D59" s="328" t="s">
        <v>1479</v>
      </c>
      <c r="E59" s="328"/>
      <c r="F59" s="328"/>
      <c r="G59" s="328"/>
      <c r="H59" s="328"/>
      <c r="I59" s="328"/>
      <c r="J59" s="328"/>
      <c r="K59" s="326"/>
    </row>
    <row r="60" spans="2:11" s="1" customFormat="1" ht="15" customHeight="1">
      <c r="B60" s="324"/>
      <c r="C60" s="330"/>
      <c r="D60" s="328" t="s">
        <v>1480</v>
      </c>
      <c r="E60" s="328"/>
      <c r="F60" s="328"/>
      <c r="G60" s="328"/>
      <c r="H60" s="328"/>
      <c r="I60" s="328"/>
      <c r="J60" s="328"/>
      <c r="K60" s="326"/>
    </row>
    <row r="61" spans="2:11" s="1" customFormat="1" ht="15" customHeight="1">
      <c r="B61" s="324"/>
      <c r="C61" s="330"/>
      <c r="D61" s="328" t="s">
        <v>1481</v>
      </c>
      <c r="E61" s="328"/>
      <c r="F61" s="328"/>
      <c r="G61" s="328"/>
      <c r="H61" s="328"/>
      <c r="I61" s="328"/>
      <c r="J61" s="328"/>
      <c r="K61" s="326"/>
    </row>
    <row r="62" spans="2:11" s="1" customFormat="1" ht="15" customHeight="1">
      <c r="B62" s="324"/>
      <c r="C62" s="330"/>
      <c r="D62" s="333" t="s">
        <v>1482</v>
      </c>
      <c r="E62" s="333"/>
      <c r="F62" s="333"/>
      <c r="G62" s="333"/>
      <c r="H62" s="333"/>
      <c r="I62" s="333"/>
      <c r="J62" s="333"/>
      <c r="K62" s="326"/>
    </row>
    <row r="63" spans="2:11" s="1" customFormat="1" ht="15" customHeight="1">
      <c r="B63" s="324"/>
      <c r="C63" s="330"/>
      <c r="D63" s="328" t="s">
        <v>1483</v>
      </c>
      <c r="E63" s="328"/>
      <c r="F63" s="328"/>
      <c r="G63" s="328"/>
      <c r="H63" s="328"/>
      <c r="I63" s="328"/>
      <c r="J63" s="328"/>
      <c r="K63" s="326"/>
    </row>
    <row r="64" spans="2:11" s="1" customFormat="1" ht="12.75" customHeight="1">
      <c r="B64" s="324"/>
      <c r="C64" s="330"/>
      <c r="D64" s="330"/>
      <c r="E64" s="334"/>
      <c r="F64" s="330"/>
      <c r="G64" s="330"/>
      <c r="H64" s="330"/>
      <c r="I64" s="330"/>
      <c r="J64" s="330"/>
      <c r="K64" s="326"/>
    </row>
    <row r="65" spans="2:11" s="1" customFormat="1" ht="15" customHeight="1">
      <c r="B65" s="324"/>
      <c r="C65" s="330"/>
      <c r="D65" s="328" t="s">
        <v>1484</v>
      </c>
      <c r="E65" s="328"/>
      <c r="F65" s="328"/>
      <c r="G65" s="328"/>
      <c r="H65" s="328"/>
      <c r="I65" s="328"/>
      <c r="J65" s="328"/>
      <c r="K65" s="326"/>
    </row>
    <row r="66" spans="2:11" s="1" customFormat="1" ht="15" customHeight="1">
      <c r="B66" s="324"/>
      <c r="C66" s="330"/>
      <c r="D66" s="333" t="s">
        <v>1485</v>
      </c>
      <c r="E66" s="333"/>
      <c r="F66" s="333"/>
      <c r="G66" s="333"/>
      <c r="H66" s="333"/>
      <c r="I66" s="333"/>
      <c r="J66" s="333"/>
      <c r="K66" s="326"/>
    </row>
    <row r="67" spans="2:11" s="1" customFormat="1" ht="15" customHeight="1">
      <c r="B67" s="324"/>
      <c r="C67" s="330"/>
      <c r="D67" s="328" t="s">
        <v>1486</v>
      </c>
      <c r="E67" s="328"/>
      <c r="F67" s="328"/>
      <c r="G67" s="328"/>
      <c r="H67" s="328"/>
      <c r="I67" s="328"/>
      <c r="J67" s="328"/>
      <c r="K67" s="326"/>
    </row>
    <row r="68" spans="2:11" s="1" customFormat="1" ht="15" customHeight="1">
      <c r="B68" s="324"/>
      <c r="C68" s="330"/>
      <c r="D68" s="328" t="s">
        <v>1487</v>
      </c>
      <c r="E68" s="328"/>
      <c r="F68" s="328"/>
      <c r="G68" s="328"/>
      <c r="H68" s="328"/>
      <c r="I68" s="328"/>
      <c r="J68" s="328"/>
      <c r="K68" s="326"/>
    </row>
    <row r="69" spans="2:11" s="1" customFormat="1" ht="15" customHeight="1">
      <c r="B69" s="324"/>
      <c r="C69" s="330"/>
      <c r="D69" s="328" t="s">
        <v>1488</v>
      </c>
      <c r="E69" s="328"/>
      <c r="F69" s="328"/>
      <c r="G69" s="328"/>
      <c r="H69" s="328"/>
      <c r="I69" s="328"/>
      <c r="J69" s="328"/>
      <c r="K69" s="326"/>
    </row>
    <row r="70" spans="2:11" s="1" customFormat="1" ht="15" customHeight="1">
      <c r="B70" s="324"/>
      <c r="C70" s="330"/>
      <c r="D70" s="328" t="s">
        <v>1489</v>
      </c>
      <c r="E70" s="328"/>
      <c r="F70" s="328"/>
      <c r="G70" s="328"/>
      <c r="H70" s="328"/>
      <c r="I70" s="328"/>
      <c r="J70" s="328"/>
      <c r="K70" s="326"/>
    </row>
    <row r="71" spans="2:11" s="1" customFormat="1" ht="12.75" customHeight="1">
      <c r="B71" s="335"/>
      <c r="C71" s="336"/>
      <c r="D71" s="336"/>
      <c r="E71" s="336"/>
      <c r="F71" s="336"/>
      <c r="G71" s="336"/>
      <c r="H71" s="336"/>
      <c r="I71" s="336"/>
      <c r="J71" s="336"/>
      <c r="K71" s="337"/>
    </row>
    <row r="72" spans="2:11" s="1" customFormat="1" ht="18.75" customHeight="1">
      <c r="B72" s="338"/>
      <c r="C72" s="338"/>
      <c r="D72" s="338"/>
      <c r="E72" s="338"/>
      <c r="F72" s="338"/>
      <c r="G72" s="338"/>
      <c r="H72" s="338"/>
      <c r="I72" s="338"/>
      <c r="J72" s="338"/>
      <c r="K72" s="339"/>
    </row>
    <row r="73" spans="2:11" s="1" customFormat="1" ht="18.75" customHeight="1">
      <c r="B73" s="339"/>
      <c r="C73" s="339"/>
      <c r="D73" s="339"/>
      <c r="E73" s="339"/>
      <c r="F73" s="339"/>
      <c r="G73" s="339"/>
      <c r="H73" s="339"/>
      <c r="I73" s="339"/>
      <c r="J73" s="339"/>
      <c r="K73" s="339"/>
    </row>
    <row r="74" spans="2:11" s="1" customFormat="1" ht="7.5" customHeight="1">
      <c r="B74" s="340"/>
      <c r="C74" s="341"/>
      <c r="D74" s="341"/>
      <c r="E74" s="341"/>
      <c r="F74" s="341"/>
      <c r="G74" s="341"/>
      <c r="H74" s="341"/>
      <c r="I74" s="341"/>
      <c r="J74" s="341"/>
      <c r="K74" s="342"/>
    </row>
    <row r="75" spans="2:11" s="1" customFormat="1" ht="45" customHeight="1">
      <c r="B75" s="343"/>
      <c r="C75" s="344" t="s">
        <v>1490</v>
      </c>
      <c r="D75" s="344"/>
      <c r="E75" s="344"/>
      <c r="F75" s="344"/>
      <c r="G75" s="344"/>
      <c r="H75" s="344"/>
      <c r="I75" s="344"/>
      <c r="J75" s="344"/>
      <c r="K75" s="345"/>
    </row>
    <row r="76" spans="2:11" s="1" customFormat="1" ht="17.25" customHeight="1">
      <c r="B76" s="343"/>
      <c r="C76" s="346" t="s">
        <v>1491</v>
      </c>
      <c r="D76" s="346"/>
      <c r="E76" s="346"/>
      <c r="F76" s="346" t="s">
        <v>1492</v>
      </c>
      <c r="G76" s="347"/>
      <c r="H76" s="346" t="s">
        <v>54</v>
      </c>
      <c r="I76" s="346" t="s">
        <v>57</v>
      </c>
      <c r="J76" s="346" t="s">
        <v>1493</v>
      </c>
      <c r="K76" s="345"/>
    </row>
    <row r="77" spans="2:11" s="1" customFormat="1" ht="17.25" customHeight="1">
      <c r="B77" s="343"/>
      <c r="C77" s="348" t="s">
        <v>1494</v>
      </c>
      <c r="D77" s="348"/>
      <c r="E77" s="348"/>
      <c r="F77" s="349" t="s">
        <v>1495</v>
      </c>
      <c r="G77" s="350"/>
      <c r="H77" s="348"/>
      <c r="I77" s="348"/>
      <c r="J77" s="348" t="s">
        <v>1496</v>
      </c>
      <c r="K77" s="345"/>
    </row>
    <row r="78" spans="2:11" s="1" customFormat="1" ht="5.25" customHeight="1">
      <c r="B78" s="343"/>
      <c r="C78" s="351"/>
      <c r="D78" s="351"/>
      <c r="E78" s="351"/>
      <c r="F78" s="351"/>
      <c r="G78" s="352"/>
      <c r="H78" s="351"/>
      <c r="I78" s="351"/>
      <c r="J78" s="351"/>
      <c r="K78" s="345"/>
    </row>
    <row r="79" spans="2:11" s="1" customFormat="1" ht="15" customHeight="1">
      <c r="B79" s="343"/>
      <c r="C79" s="331" t="s">
        <v>53</v>
      </c>
      <c r="D79" s="351"/>
      <c r="E79" s="351"/>
      <c r="F79" s="353" t="s">
        <v>1497</v>
      </c>
      <c r="G79" s="352"/>
      <c r="H79" s="331" t="s">
        <v>1498</v>
      </c>
      <c r="I79" s="331" t="s">
        <v>1499</v>
      </c>
      <c r="J79" s="331">
        <v>20</v>
      </c>
      <c r="K79" s="345"/>
    </row>
    <row r="80" spans="2:11" s="1" customFormat="1" ht="15" customHeight="1">
      <c r="B80" s="343"/>
      <c r="C80" s="331" t="s">
        <v>1500</v>
      </c>
      <c r="D80" s="331"/>
      <c r="E80" s="331"/>
      <c r="F80" s="353" t="s">
        <v>1497</v>
      </c>
      <c r="G80" s="352"/>
      <c r="H80" s="331" t="s">
        <v>1501</v>
      </c>
      <c r="I80" s="331" t="s">
        <v>1499</v>
      </c>
      <c r="J80" s="331">
        <v>120</v>
      </c>
      <c r="K80" s="345"/>
    </row>
    <row r="81" spans="2:11" s="1" customFormat="1" ht="15" customHeight="1">
      <c r="B81" s="354"/>
      <c r="C81" s="331" t="s">
        <v>1502</v>
      </c>
      <c r="D81" s="331"/>
      <c r="E81" s="331"/>
      <c r="F81" s="353" t="s">
        <v>1503</v>
      </c>
      <c r="G81" s="352"/>
      <c r="H81" s="331" t="s">
        <v>1504</v>
      </c>
      <c r="I81" s="331" t="s">
        <v>1499</v>
      </c>
      <c r="J81" s="331">
        <v>50</v>
      </c>
      <c r="K81" s="345"/>
    </row>
    <row r="82" spans="2:11" s="1" customFormat="1" ht="15" customHeight="1">
      <c r="B82" s="354"/>
      <c r="C82" s="331" t="s">
        <v>1505</v>
      </c>
      <c r="D82" s="331"/>
      <c r="E82" s="331"/>
      <c r="F82" s="353" t="s">
        <v>1497</v>
      </c>
      <c r="G82" s="352"/>
      <c r="H82" s="331" t="s">
        <v>1506</v>
      </c>
      <c r="I82" s="331" t="s">
        <v>1507</v>
      </c>
      <c r="J82" s="331"/>
      <c r="K82" s="345"/>
    </row>
    <row r="83" spans="2:11" s="1" customFormat="1" ht="15" customHeight="1">
      <c r="B83" s="354"/>
      <c r="C83" s="355" t="s">
        <v>1508</v>
      </c>
      <c r="D83" s="355"/>
      <c r="E83" s="355"/>
      <c r="F83" s="356" t="s">
        <v>1503</v>
      </c>
      <c r="G83" s="355"/>
      <c r="H83" s="355" t="s">
        <v>1509</v>
      </c>
      <c r="I83" s="355" t="s">
        <v>1499</v>
      </c>
      <c r="J83" s="355">
        <v>15</v>
      </c>
      <c r="K83" s="345"/>
    </row>
    <row r="84" spans="2:11" s="1" customFormat="1" ht="15" customHeight="1">
      <c r="B84" s="354"/>
      <c r="C84" s="355" t="s">
        <v>1510</v>
      </c>
      <c r="D84" s="355"/>
      <c r="E84" s="355"/>
      <c r="F84" s="356" t="s">
        <v>1503</v>
      </c>
      <c r="G84" s="355"/>
      <c r="H84" s="355" t="s">
        <v>1511</v>
      </c>
      <c r="I84" s="355" t="s">
        <v>1499</v>
      </c>
      <c r="J84" s="355">
        <v>15</v>
      </c>
      <c r="K84" s="345"/>
    </row>
    <row r="85" spans="2:11" s="1" customFormat="1" ht="15" customHeight="1">
      <c r="B85" s="354"/>
      <c r="C85" s="355" t="s">
        <v>1512</v>
      </c>
      <c r="D85" s="355"/>
      <c r="E85" s="355"/>
      <c r="F85" s="356" t="s">
        <v>1503</v>
      </c>
      <c r="G85" s="355"/>
      <c r="H85" s="355" t="s">
        <v>1513</v>
      </c>
      <c r="I85" s="355" t="s">
        <v>1499</v>
      </c>
      <c r="J85" s="355">
        <v>20</v>
      </c>
      <c r="K85" s="345"/>
    </row>
    <row r="86" spans="2:11" s="1" customFormat="1" ht="15" customHeight="1">
      <c r="B86" s="354"/>
      <c r="C86" s="355" t="s">
        <v>1514</v>
      </c>
      <c r="D86" s="355"/>
      <c r="E86" s="355"/>
      <c r="F86" s="356" t="s">
        <v>1503</v>
      </c>
      <c r="G86" s="355"/>
      <c r="H86" s="355" t="s">
        <v>1515</v>
      </c>
      <c r="I86" s="355" t="s">
        <v>1499</v>
      </c>
      <c r="J86" s="355">
        <v>20</v>
      </c>
      <c r="K86" s="345"/>
    </row>
    <row r="87" spans="2:11" s="1" customFormat="1" ht="15" customHeight="1">
      <c r="B87" s="354"/>
      <c r="C87" s="331" t="s">
        <v>1516</v>
      </c>
      <c r="D87" s="331"/>
      <c r="E87" s="331"/>
      <c r="F87" s="353" t="s">
        <v>1503</v>
      </c>
      <c r="G87" s="352"/>
      <c r="H87" s="331" t="s">
        <v>1517</v>
      </c>
      <c r="I87" s="331" t="s">
        <v>1499</v>
      </c>
      <c r="J87" s="331">
        <v>50</v>
      </c>
      <c r="K87" s="345"/>
    </row>
    <row r="88" spans="2:11" s="1" customFormat="1" ht="15" customHeight="1">
      <c r="B88" s="354"/>
      <c r="C88" s="331" t="s">
        <v>1518</v>
      </c>
      <c r="D88" s="331"/>
      <c r="E88" s="331"/>
      <c r="F88" s="353" t="s">
        <v>1503</v>
      </c>
      <c r="G88" s="352"/>
      <c r="H88" s="331" t="s">
        <v>1519</v>
      </c>
      <c r="I88" s="331" t="s">
        <v>1499</v>
      </c>
      <c r="J88" s="331">
        <v>20</v>
      </c>
      <c r="K88" s="345"/>
    </row>
    <row r="89" spans="2:11" s="1" customFormat="1" ht="15" customHeight="1">
      <c r="B89" s="354"/>
      <c r="C89" s="331" t="s">
        <v>1520</v>
      </c>
      <c r="D89" s="331"/>
      <c r="E89" s="331"/>
      <c r="F89" s="353" t="s">
        <v>1503</v>
      </c>
      <c r="G89" s="352"/>
      <c r="H89" s="331" t="s">
        <v>1521</v>
      </c>
      <c r="I89" s="331" t="s">
        <v>1499</v>
      </c>
      <c r="J89" s="331">
        <v>20</v>
      </c>
      <c r="K89" s="345"/>
    </row>
    <row r="90" spans="2:11" s="1" customFormat="1" ht="15" customHeight="1">
      <c r="B90" s="354"/>
      <c r="C90" s="331" t="s">
        <v>1522</v>
      </c>
      <c r="D90" s="331"/>
      <c r="E90" s="331"/>
      <c r="F90" s="353" t="s">
        <v>1503</v>
      </c>
      <c r="G90" s="352"/>
      <c r="H90" s="331" t="s">
        <v>1523</v>
      </c>
      <c r="I90" s="331" t="s">
        <v>1499</v>
      </c>
      <c r="J90" s="331">
        <v>50</v>
      </c>
      <c r="K90" s="345"/>
    </row>
    <row r="91" spans="2:11" s="1" customFormat="1" ht="15" customHeight="1">
      <c r="B91" s="354"/>
      <c r="C91" s="331" t="s">
        <v>1524</v>
      </c>
      <c r="D91" s="331"/>
      <c r="E91" s="331"/>
      <c r="F91" s="353" t="s">
        <v>1503</v>
      </c>
      <c r="G91" s="352"/>
      <c r="H91" s="331" t="s">
        <v>1524</v>
      </c>
      <c r="I91" s="331" t="s">
        <v>1499</v>
      </c>
      <c r="J91" s="331">
        <v>50</v>
      </c>
      <c r="K91" s="345"/>
    </row>
    <row r="92" spans="2:11" s="1" customFormat="1" ht="15" customHeight="1">
      <c r="B92" s="354"/>
      <c r="C92" s="331" t="s">
        <v>1525</v>
      </c>
      <c r="D92" s="331"/>
      <c r="E92" s="331"/>
      <c r="F92" s="353" t="s">
        <v>1503</v>
      </c>
      <c r="G92" s="352"/>
      <c r="H92" s="331" t="s">
        <v>1526</v>
      </c>
      <c r="I92" s="331" t="s">
        <v>1499</v>
      </c>
      <c r="J92" s="331">
        <v>255</v>
      </c>
      <c r="K92" s="345"/>
    </row>
    <row r="93" spans="2:11" s="1" customFormat="1" ht="15" customHeight="1">
      <c r="B93" s="354"/>
      <c r="C93" s="331" t="s">
        <v>1527</v>
      </c>
      <c r="D93" s="331"/>
      <c r="E93" s="331"/>
      <c r="F93" s="353" t="s">
        <v>1497</v>
      </c>
      <c r="G93" s="352"/>
      <c r="H93" s="331" t="s">
        <v>1528</v>
      </c>
      <c r="I93" s="331" t="s">
        <v>1529</v>
      </c>
      <c r="J93" s="331"/>
      <c r="K93" s="345"/>
    </row>
    <row r="94" spans="2:11" s="1" customFormat="1" ht="15" customHeight="1">
      <c r="B94" s="354"/>
      <c r="C94" s="331" t="s">
        <v>1530</v>
      </c>
      <c r="D94" s="331"/>
      <c r="E94" s="331"/>
      <c r="F94" s="353" t="s">
        <v>1497</v>
      </c>
      <c r="G94" s="352"/>
      <c r="H94" s="331" t="s">
        <v>1531</v>
      </c>
      <c r="I94" s="331" t="s">
        <v>1532</v>
      </c>
      <c r="J94" s="331"/>
      <c r="K94" s="345"/>
    </row>
    <row r="95" spans="2:11" s="1" customFormat="1" ht="15" customHeight="1">
      <c r="B95" s="354"/>
      <c r="C95" s="331" t="s">
        <v>1533</v>
      </c>
      <c r="D95" s="331"/>
      <c r="E95" s="331"/>
      <c r="F95" s="353" t="s">
        <v>1497</v>
      </c>
      <c r="G95" s="352"/>
      <c r="H95" s="331" t="s">
        <v>1533</v>
      </c>
      <c r="I95" s="331" t="s">
        <v>1532</v>
      </c>
      <c r="J95" s="331"/>
      <c r="K95" s="345"/>
    </row>
    <row r="96" spans="2:11" s="1" customFormat="1" ht="15" customHeight="1">
      <c r="B96" s="354"/>
      <c r="C96" s="331" t="s">
        <v>38</v>
      </c>
      <c r="D96" s="331"/>
      <c r="E96" s="331"/>
      <c r="F96" s="353" t="s">
        <v>1497</v>
      </c>
      <c r="G96" s="352"/>
      <c r="H96" s="331" t="s">
        <v>1534</v>
      </c>
      <c r="I96" s="331" t="s">
        <v>1532</v>
      </c>
      <c r="J96" s="331"/>
      <c r="K96" s="345"/>
    </row>
    <row r="97" spans="2:11" s="1" customFormat="1" ht="15" customHeight="1">
      <c r="B97" s="354"/>
      <c r="C97" s="331" t="s">
        <v>48</v>
      </c>
      <c r="D97" s="331"/>
      <c r="E97" s="331"/>
      <c r="F97" s="353" t="s">
        <v>1497</v>
      </c>
      <c r="G97" s="352"/>
      <c r="H97" s="331" t="s">
        <v>1535</v>
      </c>
      <c r="I97" s="331" t="s">
        <v>1532</v>
      </c>
      <c r="J97" s="331"/>
      <c r="K97" s="345"/>
    </row>
    <row r="98" spans="2:11" s="1" customFormat="1" ht="15" customHeight="1">
      <c r="B98" s="357"/>
      <c r="C98" s="358"/>
      <c r="D98" s="358"/>
      <c r="E98" s="358"/>
      <c r="F98" s="358"/>
      <c r="G98" s="358"/>
      <c r="H98" s="358"/>
      <c r="I98" s="358"/>
      <c r="J98" s="358"/>
      <c r="K98" s="359"/>
    </row>
    <row r="99" spans="2:11" s="1" customFormat="1" ht="18.75" customHeight="1">
      <c r="B99" s="360"/>
      <c r="C99" s="361"/>
      <c r="D99" s="361"/>
      <c r="E99" s="361"/>
      <c r="F99" s="361"/>
      <c r="G99" s="361"/>
      <c r="H99" s="361"/>
      <c r="I99" s="361"/>
      <c r="J99" s="361"/>
      <c r="K99" s="360"/>
    </row>
    <row r="100" spans="2:11" s="1" customFormat="1" ht="18.75" customHeight="1">
      <c r="B100" s="339"/>
      <c r="C100" s="339"/>
      <c r="D100" s="339"/>
      <c r="E100" s="339"/>
      <c r="F100" s="339"/>
      <c r="G100" s="339"/>
      <c r="H100" s="339"/>
      <c r="I100" s="339"/>
      <c r="J100" s="339"/>
      <c r="K100" s="339"/>
    </row>
    <row r="101" spans="2:11" s="1" customFormat="1" ht="7.5" customHeight="1">
      <c r="B101" s="340"/>
      <c r="C101" s="341"/>
      <c r="D101" s="341"/>
      <c r="E101" s="341"/>
      <c r="F101" s="341"/>
      <c r="G101" s="341"/>
      <c r="H101" s="341"/>
      <c r="I101" s="341"/>
      <c r="J101" s="341"/>
      <c r="K101" s="342"/>
    </row>
    <row r="102" spans="2:11" s="1" customFormat="1" ht="45" customHeight="1">
      <c r="B102" s="343"/>
      <c r="C102" s="344" t="s">
        <v>1536</v>
      </c>
      <c r="D102" s="344"/>
      <c r="E102" s="344"/>
      <c r="F102" s="344"/>
      <c r="G102" s="344"/>
      <c r="H102" s="344"/>
      <c r="I102" s="344"/>
      <c r="J102" s="344"/>
      <c r="K102" s="345"/>
    </row>
    <row r="103" spans="2:11" s="1" customFormat="1" ht="17.25" customHeight="1">
      <c r="B103" s="343"/>
      <c r="C103" s="346" t="s">
        <v>1491</v>
      </c>
      <c r="D103" s="346"/>
      <c r="E103" s="346"/>
      <c r="F103" s="346" t="s">
        <v>1492</v>
      </c>
      <c r="G103" s="347"/>
      <c r="H103" s="346" t="s">
        <v>54</v>
      </c>
      <c r="I103" s="346" t="s">
        <v>57</v>
      </c>
      <c r="J103" s="346" t="s">
        <v>1493</v>
      </c>
      <c r="K103" s="345"/>
    </row>
    <row r="104" spans="2:11" s="1" customFormat="1" ht="17.25" customHeight="1">
      <c r="B104" s="343"/>
      <c r="C104" s="348" t="s">
        <v>1494</v>
      </c>
      <c r="D104" s="348"/>
      <c r="E104" s="348"/>
      <c r="F104" s="349" t="s">
        <v>1495</v>
      </c>
      <c r="G104" s="350"/>
      <c r="H104" s="348"/>
      <c r="I104" s="348"/>
      <c r="J104" s="348" t="s">
        <v>1496</v>
      </c>
      <c r="K104" s="345"/>
    </row>
    <row r="105" spans="2:11" s="1" customFormat="1" ht="5.25" customHeight="1">
      <c r="B105" s="343"/>
      <c r="C105" s="346"/>
      <c r="D105" s="346"/>
      <c r="E105" s="346"/>
      <c r="F105" s="346"/>
      <c r="G105" s="362"/>
      <c r="H105" s="346"/>
      <c r="I105" s="346"/>
      <c r="J105" s="346"/>
      <c r="K105" s="345"/>
    </row>
    <row r="106" spans="2:11" s="1" customFormat="1" ht="15" customHeight="1">
      <c r="B106" s="343"/>
      <c r="C106" s="331" t="s">
        <v>53</v>
      </c>
      <c r="D106" s="351"/>
      <c r="E106" s="351"/>
      <c r="F106" s="353" t="s">
        <v>1497</v>
      </c>
      <c r="G106" s="362"/>
      <c r="H106" s="331" t="s">
        <v>1537</v>
      </c>
      <c r="I106" s="331" t="s">
        <v>1499</v>
      </c>
      <c r="J106" s="331">
        <v>20</v>
      </c>
      <c r="K106" s="345"/>
    </row>
    <row r="107" spans="2:11" s="1" customFormat="1" ht="15" customHeight="1">
      <c r="B107" s="343"/>
      <c r="C107" s="331" t="s">
        <v>1500</v>
      </c>
      <c r="D107" s="331"/>
      <c r="E107" s="331"/>
      <c r="F107" s="353" t="s">
        <v>1497</v>
      </c>
      <c r="G107" s="331"/>
      <c r="H107" s="331" t="s">
        <v>1537</v>
      </c>
      <c r="I107" s="331" t="s">
        <v>1499</v>
      </c>
      <c r="J107" s="331">
        <v>120</v>
      </c>
      <c r="K107" s="345"/>
    </row>
    <row r="108" spans="2:11" s="1" customFormat="1" ht="15" customHeight="1">
      <c r="B108" s="354"/>
      <c r="C108" s="331" t="s">
        <v>1502</v>
      </c>
      <c r="D108" s="331"/>
      <c r="E108" s="331"/>
      <c r="F108" s="353" t="s">
        <v>1503</v>
      </c>
      <c r="G108" s="331"/>
      <c r="H108" s="331" t="s">
        <v>1537</v>
      </c>
      <c r="I108" s="331" t="s">
        <v>1499</v>
      </c>
      <c r="J108" s="331">
        <v>50</v>
      </c>
      <c r="K108" s="345"/>
    </row>
    <row r="109" spans="2:11" s="1" customFormat="1" ht="15" customHeight="1">
      <c r="B109" s="354"/>
      <c r="C109" s="331" t="s">
        <v>1505</v>
      </c>
      <c r="D109" s="331"/>
      <c r="E109" s="331"/>
      <c r="F109" s="353" t="s">
        <v>1497</v>
      </c>
      <c r="G109" s="331"/>
      <c r="H109" s="331" t="s">
        <v>1537</v>
      </c>
      <c r="I109" s="331" t="s">
        <v>1507</v>
      </c>
      <c r="J109" s="331"/>
      <c r="K109" s="345"/>
    </row>
    <row r="110" spans="2:11" s="1" customFormat="1" ht="15" customHeight="1">
      <c r="B110" s="354"/>
      <c r="C110" s="331" t="s">
        <v>1516</v>
      </c>
      <c r="D110" s="331"/>
      <c r="E110" s="331"/>
      <c r="F110" s="353" t="s">
        <v>1503</v>
      </c>
      <c r="G110" s="331"/>
      <c r="H110" s="331" t="s">
        <v>1537</v>
      </c>
      <c r="I110" s="331" t="s">
        <v>1499</v>
      </c>
      <c r="J110" s="331">
        <v>50</v>
      </c>
      <c r="K110" s="345"/>
    </row>
    <row r="111" spans="2:11" s="1" customFormat="1" ht="15" customHeight="1">
      <c r="B111" s="354"/>
      <c r="C111" s="331" t="s">
        <v>1524</v>
      </c>
      <c r="D111" s="331"/>
      <c r="E111" s="331"/>
      <c r="F111" s="353" t="s">
        <v>1503</v>
      </c>
      <c r="G111" s="331"/>
      <c r="H111" s="331" t="s">
        <v>1537</v>
      </c>
      <c r="I111" s="331" t="s">
        <v>1499</v>
      </c>
      <c r="J111" s="331">
        <v>50</v>
      </c>
      <c r="K111" s="345"/>
    </row>
    <row r="112" spans="2:11" s="1" customFormat="1" ht="15" customHeight="1">
      <c r="B112" s="354"/>
      <c r="C112" s="331" t="s">
        <v>1522</v>
      </c>
      <c r="D112" s="331"/>
      <c r="E112" s="331"/>
      <c r="F112" s="353" t="s">
        <v>1503</v>
      </c>
      <c r="G112" s="331"/>
      <c r="H112" s="331" t="s">
        <v>1537</v>
      </c>
      <c r="I112" s="331" t="s">
        <v>1499</v>
      </c>
      <c r="J112" s="331">
        <v>50</v>
      </c>
      <c r="K112" s="345"/>
    </row>
    <row r="113" spans="2:11" s="1" customFormat="1" ht="15" customHeight="1">
      <c r="B113" s="354"/>
      <c r="C113" s="331" t="s">
        <v>53</v>
      </c>
      <c r="D113" s="331"/>
      <c r="E113" s="331"/>
      <c r="F113" s="353" t="s">
        <v>1497</v>
      </c>
      <c r="G113" s="331"/>
      <c r="H113" s="331" t="s">
        <v>1538</v>
      </c>
      <c r="I113" s="331" t="s">
        <v>1499</v>
      </c>
      <c r="J113" s="331">
        <v>20</v>
      </c>
      <c r="K113" s="345"/>
    </row>
    <row r="114" spans="2:11" s="1" customFormat="1" ht="15" customHeight="1">
      <c r="B114" s="354"/>
      <c r="C114" s="331" t="s">
        <v>1539</v>
      </c>
      <c r="D114" s="331"/>
      <c r="E114" s="331"/>
      <c r="F114" s="353" t="s">
        <v>1497</v>
      </c>
      <c r="G114" s="331"/>
      <c r="H114" s="331" t="s">
        <v>1540</v>
      </c>
      <c r="I114" s="331" t="s">
        <v>1499</v>
      </c>
      <c r="J114" s="331">
        <v>120</v>
      </c>
      <c r="K114" s="345"/>
    </row>
    <row r="115" spans="2:11" s="1" customFormat="1" ht="15" customHeight="1">
      <c r="B115" s="354"/>
      <c r="C115" s="331" t="s">
        <v>38</v>
      </c>
      <c r="D115" s="331"/>
      <c r="E115" s="331"/>
      <c r="F115" s="353" t="s">
        <v>1497</v>
      </c>
      <c r="G115" s="331"/>
      <c r="H115" s="331" t="s">
        <v>1541</v>
      </c>
      <c r="I115" s="331" t="s">
        <v>1532</v>
      </c>
      <c r="J115" s="331"/>
      <c r="K115" s="345"/>
    </row>
    <row r="116" spans="2:11" s="1" customFormat="1" ht="15" customHeight="1">
      <c r="B116" s="354"/>
      <c r="C116" s="331" t="s">
        <v>48</v>
      </c>
      <c r="D116" s="331"/>
      <c r="E116" s="331"/>
      <c r="F116" s="353" t="s">
        <v>1497</v>
      </c>
      <c r="G116" s="331"/>
      <c r="H116" s="331" t="s">
        <v>1542</v>
      </c>
      <c r="I116" s="331" t="s">
        <v>1532</v>
      </c>
      <c r="J116" s="331"/>
      <c r="K116" s="345"/>
    </row>
    <row r="117" spans="2:11" s="1" customFormat="1" ht="15" customHeight="1">
      <c r="B117" s="354"/>
      <c r="C117" s="331" t="s">
        <v>57</v>
      </c>
      <c r="D117" s="331"/>
      <c r="E117" s="331"/>
      <c r="F117" s="353" t="s">
        <v>1497</v>
      </c>
      <c r="G117" s="331"/>
      <c r="H117" s="331" t="s">
        <v>1543</v>
      </c>
      <c r="I117" s="331" t="s">
        <v>1544</v>
      </c>
      <c r="J117" s="331"/>
      <c r="K117" s="345"/>
    </row>
    <row r="118" spans="2:11" s="1" customFormat="1" ht="15" customHeight="1">
      <c r="B118" s="357"/>
      <c r="C118" s="363"/>
      <c r="D118" s="363"/>
      <c r="E118" s="363"/>
      <c r="F118" s="363"/>
      <c r="G118" s="363"/>
      <c r="H118" s="363"/>
      <c r="I118" s="363"/>
      <c r="J118" s="363"/>
      <c r="K118" s="359"/>
    </row>
    <row r="119" spans="2:11" s="1" customFormat="1" ht="18.75" customHeight="1">
      <c r="B119" s="364"/>
      <c r="C119" s="328"/>
      <c r="D119" s="328"/>
      <c r="E119" s="328"/>
      <c r="F119" s="365"/>
      <c r="G119" s="328"/>
      <c r="H119" s="328"/>
      <c r="I119" s="328"/>
      <c r="J119" s="328"/>
      <c r="K119" s="364"/>
    </row>
    <row r="120" spans="2:11" s="1" customFormat="1" ht="18.75" customHeight="1">
      <c r="B120" s="339"/>
      <c r="C120" s="339"/>
      <c r="D120" s="339"/>
      <c r="E120" s="339"/>
      <c r="F120" s="339"/>
      <c r="G120" s="339"/>
      <c r="H120" s="339"/>
      <c r="I120" s="339"/>
      <c r="J120" s="339"/>
      <c r="K120" s="339"/>
    </row>
    <row r="121" spans="2:11" s="1" customFormat="1" ht="7.5" customHeight="1">
      <c r="B121" s="366"/>
      <c r="C121" s="367"/>
      <c r="D121" s="367"/>
      <c r="E121" s="367"/>
      <c r="F121" s="367"/>
      <c r="G121" s="367"/>
      <c r="H121" s="367"/>
      <c r="I121" s="367"/>
      <c r="J121" s="367"/>
      <c r="K121" s="368"/>
    </row>
    <row r="122" spans="2:11" s="1" customFormat="1" ht="45" customHeight="1">
      <c r="B122" s="369"/>
      <c r="C122" s="322" t="s">
        <v>1545</v>
      </c>
      <c r="D122" s="322"/>
      <c r="E122" s="322"/>
      <c r="F122" s="322"/>
      <c r="G122" s="322"/>
      <c r="H122" s="322"/>
      <c r="I122" s="322"/>
      <c r="J122" s="322"/>
      <c r="K122" s="370"/>
    </row>
    <row r="123" spans="2:11" s="1" customFormat="1" ht="17.25" customHeight="1">
      <c r="B123" s="371"/>
      <c r="C123" s="346" t="s">
        <v>1491</v>
      </c>
      <c r="D123" s="346"/>
      <c r="E123" s="346"/>
      <c r="F123" s="346" t="s">
        <v>1492</v>
      </c>
      <c r="G123" s="347"/>
      <c r="H123" s="346" t="s">
        <v>54</v>
      </c>
      <c r="I123" s="346" t="s">
        <v>57</v>
      </c>
      <c r="J123" s="346" t="s">
        <v>1493</v>
      </c>
      <c r="K123" s="372"/>
    </row>
    <row r="124" spans="2:11" s="1" customFormat="1" ht="17.25" customHeight="1">
      <c r="B124" s="371"/>
      <c r="C124" s="348" t="s">
        <v>1494</v>
      </c>
      <c r="D124" s="348"/>
      <c r="E124" s="348"/>
      <c r="F124" s="349" t="s">
        <v>1495</v>
      </c>
      <c r="G124" s="350"/>
      <c r="H124" s="348"/>
      <c r="I124" s="348"/>
      <c r="J124" s="348" t="s">
        <v>1496</v>
      </c>
      <c r="K124" s="372"/>
    </row>
    <row r="125" spans="2:11" s="1" customFormat="1" ht="5.25" customHeight="1">
      <c r="B125" s="373"/>
      <c r="C125" s="351"/>
      <c r="D125" s="351"/>
      <c r="E125" s="351"/>
      <c r="F125" s="351"/>
      <c r="G125" s="331"/>
      <c r="H125" s="351"/>
      <c r="I125" s="351"/>
      <c r="J125" s="351"/>
      <c r="K125" s="374"/>
    </row>
    <row r="126" spans="2:11" s="1" customFormat="1" ht="15" customHeight="1">
      <c r="B126" s="373"/>
      <c r="C126" s="331" t="s">
        <v>1500</v>
      </c>
      <c r="D126" s="351"/>
      <c r="E126" s="351"/>
      <c r="F126" s="353" t="s">
        <v>1497</v>
      </c>
      <c r="G126" s="331"/>
      <c r="H126" s="331" t="s">
        <v>1537</v>
      </c>
      <c r="I126" s="331" t="s">
        <v>1499</v>
      </c>
      <c r="J126" s="331">
        <v>120</v>
      </c>
      <c r="K126" s="375"/>
    </row>
    <row r="127" spans="2:11" s="1" customFormat="1" ht="15" customHeight="1">
      <c r="B127" s="373"/>
      <c r="C127" s="331" t="s">
        <v>1546</v>
      </c>
      <c r="D127" s="331"/>
      <c r="E127" s="331"/>
      <c r="F127" s="353" t="s">
        <v>1497</v>
      </c>
      <c r="G127" s="331"/>
      <c r="H127" s="331" t="s">
        <v>1547</v>
      </c>
      <c r="I127" s="331" t="s">
        <v>1499</v>
      </c>
      <c r="J127" s="331" t="s">
        <v>1548</v>
      </c>
      <c r="K127" s="375"/>
    </row>
    <row r="128" spans="2:11" s="1" customFormat="1" ht="15" customHeight="1">
      <c r="B128" s="373"/>
      <c r="C128" s="331" t="s">
        <v>1445</v>
      </c>
      <c r="D128" s="331"/>
      <c r="E128" s="331"/>
      <c r="F128" s="353" t="s">
        <v>1497</v>
      </c>
      <c r="G128" s="331"/>
      <c r="H128" s="331" t="s">
        <v>1549</v>
      </c>
      <c r="I128" s="331" t="s">
        <v>1499</v>
      </c>
      <c r="J128" s="331" t="s">
        <v>1548</v>
      </c>
      <c r="K128" s="375"/>
    </row>
    <row r="129" spans="2:11" s="1" customFormat="1" ht="15" customHeight="1">
      <c r="B129" s="373"/>
      <c r="C129" s="331" t="s">
        <v>1508</v>
      </c>
      <c r="D129" s="331"/>
      <c r="E129" s="331"/>
      <c r="F129" s="353" t="s">
        <v>1503</v>
      </c>
      <c r="G129" s="331"/>
      <c r="H129" s="331" t="s">
        <v>1509</v>
      </c>
      <c r="I129" s="331" t="s">
        <v>1499</v>
      </c>
      <c r="J129" s="331">
        <v>15</v>
      </c>
      <c r="K129" s="375"/>
    </row>
    <row r="130" spans="2:11" s="1" customFormat="1" ht="15" customHeight="1">
      <c r="B130" s="373"/>
      <c r="C130" s="355" t="s">
        <v>1510</v>
      </c>
      <c r="D130" s="355"/>
      <c r="E130" s="355"/>
      <c r="F130" s="356" t="s">
        <v>1503</v>
      </c>
      <c r="G130" s="355"/>
      <c r="H130" s="355" t="s">
        <v>1511</v>
      </c>
      <c r="I130" s="355" t="s">
        <v>1499</v>
      </c>
      <c r="J130" s="355">
        <v>15</v>
      </c>
      <c r="K130" s="375"/>
    </row>
    <row r="131" spans="2:11" s="1" customFormat="1" ht="15" customHeight="1">
      <c r="B131" s="373"/>
      <c r="C131" s="355" t="s">
        <v>1512</v>
      </c>
      <c r="D131" s="355"/>
      <c r="E131" s="355"/>
      <c r="F131" s="356" t="s">
        <v>1503</v>
      </c>
      <c r="G131" s="355"/>
      <c r="H131" s="355" t="s">
        <v>1513</v>
      </c>
      <c r="I131" s="355" t="s">
        <v>1499</v>
      </c>
      <c r="J131" s="355">
        <v>20</v>
      </c>
      <c r="K131" s="375"/>
    </row>
    <row r="132" spans="2:11" s="1" customFormat="1" ht="15" customHeight="1">
      <c r="B132" s="373"/>
      <c r="C132" s="355" t="s">
        <v>1514</v>
      </c>
      <c r="D132" s="355"/>
      <c r="E132" s="355"/>
      <c r="F132" s="356" t="s">
        <v>1503</v>
      </c>
      <c r="G132" s="355"/>
      <c r="H132" s="355" t="s">
        <v>1515</v>
      </c>
      <c r="I132" s="355" t="s">
        <v>1499</v>
      </c>
      <c r="J132" s="355">
        <v>20</v>
      </c>
      <c r="K132" s="375"/>
    </row>
    <row r="133" spans="2:11" s="1" customFormat="1" ht="15" customHeight="1">
      <c r="B133" s="373"/>
      <c r="C133" s="331" t="s">
        <v>1502</v>
      </c>
      <c r="D133" s="331"/>
      <c r="E133" s="331"/>
      <c r="F133" s="353" t="s">
        <v>1503</v>
      </c>
      <c r="G133" s="331"/>
      <c r="H133" s="331" t="s">
        <v>1537</v>
      </c>
      <c r="I133" s="331" t="s">
        <v>1499</v>
      </c>
      <c r="J133" s="331">
        <v>50</v>
      </c>
      <c r="K133" s="375"/>
    </row>
    <row r="134" spans="2:11" s="1" customFormat="1" ht="15" customHeight="1">
      <c r="B134" s="373"/>
      <c r="C134" s="331" t="s">
        <v>1516</v>
      </c>
      <c r="D134" s="331"/>
      <c r="E134" s="331"/>
      <c r="F134" s="353" t="s">
        <v>1503</v>
      </c>
      <c r="G134" s="331"/>
      <c r="H134" s="331" t="s">
        <v>1537</v>
      </c>
      <c r="I134" s="331" t="s">
        <v>1499</v>
      </c>
      <c r="J134" s="331">
        <v>50</v>
      </c>
      <c r="K134" s="375"/>
    </row>
    <row r="135" spans="2:11" s="1" customFormat="1" ht="15" customHeight="1">
      <c r="B135" s="373"/>
      <c r="C135" s="331" t="s">
        <v>1522</v>
      </c>
      <c r="D135" s="331"/>
      <c r="E135" s="331"/>
      <c r="F135" s="353" t="s">
        <v>1503</v>
      </c>
      <c r="G135" s="331"/>
      <c r="H135" s="331" t="s">
        <v>1537</v>
      </c>
      <c r="I135" s="331" t="s">
        <v>1499</v>
      </c>
      <c r="J135" s="331">
        <v>50</v>
      </c>
      <c r="K135" s="375"/>
    </row>
    <row r="136" spans="2:11" s="1" customFormat="1" ht="15" customHeight="1">
      <c r="B136" s="373"/>
      <c r="C136" s="331" t="s">
        <v>1524</v>
      </c>
      <c r="D136" s="331"/>
      <c r="E136" s="331"/>
      <c r="F136" s="353" t="s">
        <v>1503</v>
      </c>
      <c r="G136" s="331"/>
      <c r="H136" s="331" t="s">
        <v>1537</v>
      </c>
      <c r="I136" s="331" t="s">
        <v>1499</v>
      </c>
      <c r="J136" s="331">
        <v>50</v>
      </c>
      <c r="K136" s="375"/>
    </row>
    <row r="137" spans="2:11" s="1" customFormat="1" ht="15" customHeight="1">
      <c r="B137" s="373"/>
      <c r="C137" s="331" t="s">
        <v>1525</v>
      </c>
      <c r="D137" s="331"/>
      <c r="E137" s="331"/>
      <c r="F137" s="353" t="s">
        <v>1503</v>
      </c>
      <c r="G137" s="331"/>
      <c r="H137" s="331" t="s">
        <v>1550</v>
      </c>
      <c r="I137" s="331" t="s">
        <v>1499</v>
      </c>
      <c r="J137" s="331">
        <v>255</v>
      </c>
      <c r="K137" s="375"/>
    </row>
    <row r="138" spans="2:11" s="1" customFormat="1" ht="15" customHeight="1">
      <c r="B138" s="373"/>
      <c r="C138" s="331" t="s">
        <v>1527</v>
      </c>
      <c r="D138" s="331"/>
      <c r="E138" s="331"/>
      <c r="F138" s="353" t="s">
        <v>1497</v>
      </c>
      <c r="G138" s="331"/>
      <c r="H138" s="331" t="s">
        <v>1551</v>
      </c>
      <c r="I138" s="331" t="s">
        <v>1529</v>
      </c>
      <c r="J138" s="331"/>
      <c r="K138" s="375"/>
    </row>
    <row r="139" spans="2:11" s="1" customFormat="1" ht="15" customHeight="1">
      <c r="B139" s="373"/>
      <c r="C139" s="331" t="s">
        <v>1530</v>
      </c>
      <c r="D139" s="331"/>
      <c r="E139" s="331"/>
      <c r="F139" s="353" t="s">
        <v>1497</v>
      </c>
      <c r="G139" s="331"/>
      <c r="H139" s="331" t="s">
        <v>1552</v>
      </c>
      <c r="I139" s="331" t="s">
        <v>1532</v>
      </c>
      <c r="J139" s="331"/>
      <c r="K139" s="375"/>
    </row>
    <row r="140" spans="2:11" s="1" customFormat="1" ht="15" customHeight="1">
      <c r="B140" s="373"/>
      <c r="C140" s="331" t="s">
        <v>1533</v>
      </c>
      <c r="D140" s="331"/>
      <c r="E140" s="331"/>
      <c r="F140" s="353" t="s">
        <v>1497</v>
      </c>
      <c r="G140" s="331"/>
      <c r="H140" s="331" t="s">
        <v>1533</v>
      </c>
      <c r="I140" s="331" t="s">
        <v>1532</v>
      </c>
      <c r="J140" s="331"/>
      <c r="K140" s="375"/>
    </row>
    <row r="141" spans="2:11" s="1" customFormat="1" ht="15" customHeight="1">
      <c r="B141" s="373"/>
      <c r="C141" s="331" t="s">
        <v>38</v>
      </c>
      <c r="D141" s="331"/>
      <c r="E141" s="331"/>
      <c r="F141" s="353" t="s">
        <v>1497</v>
      </c>
      <c r="G141" s="331"/>
      <c r="H141" s="331" t="s">
        <v>1553</v>
      </c>
      <c r="I141" s="331" t="s">
        <v>1532</v>
      </c>
      <c r="J141" s="331"/>
      <c r="K141" s="375"/>
    </row>
    <row r="142" spans="2:11" s="1" customFormat="1" ht="15" customHeight="1">
      <c r="B142" s="373"/>
      <c r="C142" s="331" t="s">
        <v>1554</v>
      </c>
      <c r="D142" s="331"/>
      <c r="E142" s="331"/>
      <c r="F142" s="353" t="s">
        <v>1497</v>
      </c>
      <c r="G142" s="331"/>
      <c r="H142" s="331" t="s">
        <v>1555</v>
      </c>
      <c r="I142" s="331" t="s">
        <v>1532</v>
      </c>
      <c r="J142" s="331"/>
      <c r="K142" s="375"/>
    </row>
    <row r="143" spans="2:11" s="1" customFormat="1" ht="15" customHeight="1">
      <c r="B143" s="376"/>
      <c r="C143" s="377"/>
      <c r="D143" s="377"/>
      <c r="E143" s="377"/>
      <c r="F143" s="377"/>
      <c r="G143" s="377"/>
      <c r="H143" s="377"/>
      <c r="I143" s="377"/>
      <c r="J143" s="377"/>
      <c r="K143" s="378"/>
    </row>
    <row r="144" spans="2:11" s="1" customFormat="1" ht="18.75" customHeight="1">
      <c r="B144" s="328"/>
      <c r="C144" s="328"/>
      <c r="D144" s="328"/>
      <c r="E144" s="328"/>
      <c r="F144" s="365"/>
      <c r="G144" s="328"/>
      <c r="H144" s="328"/>
      <c r="I144" s="328"/>
      <c r="J144" s="328"/>
      <c r="K144" s="328"/>
    </row>
    <row r="145" spans="2:11" s="1" customFormat="1" ht="18.75" customHeight="1">
      <c r="B145" s="339"/>
      <c r="C145" s="339"/>
      <c r="D145" s="339"/>
      <c r="E145" s="339"/>
      <c r="F145" s="339"/>
      <c r="G145" s="339"/>
      <c r="H145" s="339"/>
      <c r="I145" s="339"/>
      <c r="J145" s="339"/>
      <c r="K145" s="339"/>
    </row>
    <row r="146" spans="2:11" s="1" customFormat="1" ht="7.5" customHeight="1">
      <c r="B146" s="340"/>
      <c r="C146" s="341"/>
      <c r="D146" s="341"/>
      <c r="E146" s="341"/>
      <c r="F146" s="341"/>
      <c r="G146" s="341"/>
      <c r="H146" s="341"/>
      <c r="I146" s="341"/>
      <c r="J146" s="341"/>
      <c r="K146" s="342"/>
    </row>
    <row r="147" spans="2:11" s="1" customFormat="1" ht="45" customHeight="1">
      <c r="B147" s="343"/>
      <c r="C147" s="344" t="s">
        <v>1556</v>
      </c>
      <c r="D147" s="344"/>
      <c r="E147" s="344"/>
      <c r="F147" s="344"/>
      <c r="G147" s="344"/>
      <c r="H147" s="344"/>
      <c r="I147" s="344"/>
      <c r="J147" s="344"/>
      <c r="K147" s="345"/>
    </row>
    <row r="148" spans="2:11" s="1" customFormat="1" ht="17.25" customHeight="1">
      <c r="B148" s="343"/>
      <c r="C148" s="346" t="s">
        <v>1491</v>
      </c>
      <c r="D148" s="346"/>
      <c r="E148" s="346"/>
      <c r="F148" s="346" t="s">
        <v>1492</v>
      </c>
      <c r="G148" s="347"/>
      <c r="H148" s="346" t="s">
        <v>54</v>
      </c>
      <c r="I148" s="346" t="s">
        <v>57</v>
      </c>
      <c r="J148" s="346" t="s">
        <v>1493</v>
      </c>
      <c r="K148" s="345"/>
    </row>
    <row r="149" spans="2:11" s="1" customFormat="1" ht="17.25" customHeight="1">
      <c r="B149" s="343"/>
      <c r="C149" s="348" t="s">
        <v>1494</v>
      </c>
      <c r="D149" s="348"/>
      <c r="E149" s="348"/>
      <c r="F149" s="349" t="s">
        <v>1495</v>
      </c>
      <c r="G149" s="350"/>
      <c r="H149" s="348"/>
      <c r="I149" s="348"/>
      <c r="J149" s="348" t="s">
        <v>1496</v>
      </c>
      <c r="K149" s="345"/>
    </row>
    <row r="150" spans="2:11" s="1" customFormat="1" ht="5.25" customHeight="1">
      <c r="B150" s="354"/>
      <c r="C150" s="351"/>
      <c r="D150" s="351"/>
      <c r="E150" s="351"/>
      <c r="F150" s="351"/>
      <c r="G150" s="352"/>
      <c r="H150" s="351"/>
      <c r="I150" s="351"/>
      <c r="J150" s="351"/>
      <c r="K150" s="375"/>
    </row>
    <row r="151" spans="2:11" s="1" customFormat="1" ht="15" customHeight="1">
      <c r="B151" s="354"/>
      <c r="C151" s="379" t="s">
        <v>1500</v>
      </c>
      <c r="D151" s="331"/>
      <c r="E151" s="331"/>
      <c r="F151" s="380" t="s">
        <v>1497</v>
      </c>
      <c r="G151" s="331"/>
      <c r="H151" s="379" t="s">
        <v>1537</v>
      </c>
      <c r="I151" s="379" t="s">
        <v>1499</v>
      </c>
      <c r="J151" s="379">
        <v>120</v>
      </c>
      <c r="K151" s="375"/>
    </row>
    <row r="152" spans="2:11" s="1" customFormat="1" ht="15" customHeight="1">
      <c r="B152" s="354"/>
      <c r="C152" s="379" t="s">
        <v>1546</v>
      </c>
      <c r="D152" s="331"/>
      <c r="E152" s="331"/>
      <c r="F152" s="380" t="s">
        <v>1497</v>
      </c>
      <c r="G152" s="331"/>
      <c r="H152" s="379" t="s">
        <v>1557</v>
      </c>
      <c r="I152" s="379" t="s">
        <v>1499</v>
      </c>
      <c r="J152" s="379" t="s">
        <v>1548</v>
      </c>
      <c r="K152" s="375"/>
    </row>
    <row r="153" spans="2:11" s="1" customFormat="1" ht="15" customHeight="1">
      <c r="B153" s="354"/>
      <c r="C153" s="379" t="s">
        <v>1445</v>
      </c>
      <c r="D153" s="331"/>
      <c r="E153" s="331"/>
      <c r="F153" s="380" t="s">
        <v>1497</v>
      </c>
      <c r="G153" s="331"/>
      <c r="H153" s="379" t="s">
        <v>1558</v>
      </c>
      <c r="I153" s="379" t="s">
        <v>1499</v>
      </c>
      <c r="J153" s="379" t="s">
        <v>1548</v>
      </c>
      <c r="K153" s="375"/>
    </row>
    <row r="154" spans="2:11" s="1" customFormat="1" ht="15" customHeight="1">
      <c r="B154" s="354"/>
      <c r="C154" s="379" t="s">
        <v>1502</v>
      </c>
      <c r="D154" s="331"/>
      <c r="E154" s="331"/>
      <c r="F154" s="380" t="s">
        <v>1503</v>
      </c>
      <c r="G154" s="331"/>
      <c r="H154" s="379" t="s">
        <v>1537</v>
      </c>
      <c r="I154" s="379" t="s">
        <v>1499</v>
      </c>
      <c r="J154" s="379">
        <v>50</v>
      </c>
      <c r="K154" s="375"/>
    </row>
    <row r="155" spans="2:11" s="1" customFormat="1" ht="15" customHeight="1">
      <c r="B155" s="354"/>
      <c r="C155" s="379" t="s">
        <v>1505</v>
      </c>
      <c r="D155" s="331"/>
      <c r="E155" s="331"/>
      <c r="F155" s="380" t="s">
        <v>1497</v>
      </c>
      <c r="G155" s="331"/>
      <c r="H155" s="379" t="s">
        <v>1537</v>
      </c>
      <c r="I155" s="379" t="s">
        <v>1507</v>
      </c>
      <c r="J155" s="379"/>
      <c r="K155" s="375"/>
    </row>
    <row r="156" spans="2:11" s="1" customFormat="1" ht="15" customHeight="1">
      <c r="B156" s="354"/>
      <c r="C156" s="379" t="s">
        <v>1516</v>
      </c>
      <c r="D156" s="331"/>
      <c r="E156" s="331"/>
      <c r="F156" s="380" t="s">
        <v>1503</v>
      </c>
      <c r="G156" s="331"/>
      <c r="H156" s="379" t="s">
        <v>1537</v>
      </c>
      <c r="I156" s="379" t="s">
        <v>1499</v>
      </c>
      <c r="J156" s="379">
        <v>50</v>
      </c>
      <c r="K156" s="375"/>
    </row>
    <row r="157" spans="2:11" s="1" customFormat="1" ht="15" customHeight="1">
      <c r="B157" s="354"/>
      <c r="C157" s="379" t="s">
        <v>1524</v>
      </c>
      <c r="D157" s="331"/>
      <c r="E157" s="331"/>
      <c r="F157" s="380" t="s">
        <v>1503</v>
      </c>
      <c r="G157" s="331"/>
      <c r="H157" s="379" t="s">
        <v>1537</v>
      </c>
      <c r="I157" s="379" t="s">
        <v>1499</v>
      </c>
      <c r="J157" s="379">
        <v>50</v>
      </c>
      <c r="K157" s="375"/>
    </row>
    <row r="158" spans="2:11" s="1" customFormat="1" ht="15" customHeight="1">
      <c r="B158" s="354"/>
      <c r="C158" s="379" t="s">
        <v>1522</v>
      </c>
      <c r="D158" s="331"/>
      <c r="E158" s="331"/>
      <c r="F158" s="380" t="s">
        <v>1503</v>
      </c>
      <c r="G158" s="331"/>
      <c r="H158" s="379" t="s">
        <v>1537</v>
      </c>
      <c r="I158" s="379" t="s">
        <v>1499</v>
      </c>
      <c r="J158" s="379">
        <v>50</v>
      </c>
      <c r="K158" s="375"/>
    </row>
    <row r="159" spans="2:11" s="1" customFormat="1" ht="15" customHeight="1">
      <c r="B159" s="354"/>
      <c r="C159" s="379" t="s">
        <v>99</v>
      </c>
      <c r="D159" s="331"/>
      <c r="E159" s="331"/>
      <c r="F159" s="380" t="s">
        <v>1497</v>
      </c>
      <c r="G159" s="331"/>
      <c r="H159" s="379" t="s">
        <v>1559</v>
      </c>
      <c r="I159" s="379" t="s">
        <v>1499</v>
      </c>
      <c r="J159" s="379" t="s">
        <v>1560</v>
      </c>
      <c r="K159" s="375"/>
    </row>
    <row r="160" spans="2:11" s="1" customFormat="1" ht="15" customHeight="1">
      <c r="B160" s="354"/>
      <c r="C160" s="379" t="s">
        <v>1561</v>
      </c>
      <c r="D160" s="331"/>
      <c r="E160" s="331"/>
      <c r="F160" s="380" t="s">
        <v>1497</v>
      </c>
      <c r="G160" s="331"/>
      <c r="H160" s="379" t="s">
        <v>1562</v>
      </c>
      <c r="I160" s="379" t="s">
        <v>1532</v>
      </c>
      <c r="J160" s="379"/>
      <c r="K160" s="375"/>
    </row>
    <row r="161" spans="2:11" s="1" customFormat="1" ht="15" customHeight="1">
      <c r="B161" s="381"/>
      <c r="C161" s="363"/>
      <c r="D161" s="363"/>
      <c r="E161" s="363"/>
      <c r="F161" s="363"/>
      <c r="G161" s="363"/>
      <c r="H161" s="363"/>
      <c r="I161" s="363"/>
      <c r="J161" s="363"/>
      <c r="K161" s="382"/>
    </row>
    <row r="162" spans="2:11" s="1" customFormat="1" ht="18.75" customHeight="1">
      <c r="B162" s="328"/>
      <c r="C162" s="331"/>
      <c r="D162" s="331"/>
      <c r="E162" s="331"/>
      <c r="F162" s="353"/>
      <c r="G162" s="331"/>
      <c r="H162" s="331"/>
      <c r="I162" s="331"/>
      <c r="J162" s="331"/>
      <c r="K162" s="328"/>
    </row>
    <row r="163" spans="2:11" s="1" customFormat="1" ht="18.75" customHeight="1">
      <c r="B163" s="339"/>
      <c r="C163" s="339"/>
      <c r="D163" s="339"/>
      <c r="E163" s="339"/>
      <c r="F163" s="339"/>
      <c r="G163" s="339"/>
      <c r="H163" s="339"/>
      <c r="I163" s="339"/>
      <c r="J163" s="339"/>
      <c r="K163" s="339"/>
    </row>
    <row r="164" spans="2:11" s="1" customFormat="1" ht="7.5" customHeight="1">
      <c r="B164" s="318"/>
      <c r="C164" s="319"/>
      <c r="D164" s="319"/>
      <c r="E164" s="319"/>
      <c r="F164" s="319"/>
      <c r="G164" s="319"/>
      <c r="H164" s="319"/>
      <c r="I164" s="319"/>
      <c r="J164" s="319"/>
      <c r="K164" s="320"/>
    </row>
    <row r="165" spans="2:11" s="1" customFormat="1" ht="45" customHeight="1">
      <c r="B165" s="321"/>
      <c r="C165" s="322" t="s">
        <v>1563</v>
      </c>
      <c r="D165" s="322"/>
      <c r="E165" s="322"/>
      <c r="F165" s="322"/>
      <c r="G165" s="322"/>
      <c r="H165" s="322"/>
      <c r="I165" s="322"/>
      <c r="J165" s="322"/>
      <c r="K165" s="323"/>
    </row>
    <row r="166" spans="2:11" s="1" customFormat="1" ht="17.25" customHeight="1">
      <c r="B166" s="321"/>
      <c r="C166" s="346" t="s">
        <v>1491</v>
      </c>
      <c r="D166" s="346"/>
      <c r="E166" s="346"/>
      <c r="F166" s="346" t="s">
        <v>1492</v>
      </c>
      <c r="G166" s="383"/>
      <c r="H166" s="384" t="s">
        <v>54</v>
      </c>
      <c r="I166" s="384" t="s">
        <v>57</v>
      </c>
      <c r="J166" s="346" t="s">
        <v>1493</v>
      </c>
      <c r="K166" s="323"/>
    </row>
    <row r="167" spans="2:11" s="1" customFormat="1" ht="17.25" customHeight="1">
      <c r="B167" s="324"/>
      <c r="C167" s="348" t="s">
        <v>1494</v>
      </c>
      <c r="D167" s="348"/>
      <c r="E167" s="348"/>
      <c r="F167" s="349" t="s">
        <v>1495</v>
      </c>
      <c r="G167" s="385"/>
      <c r="H167" s="386"/>
      <c r="I167" s="386"/>
      <c r="J167" s="348" t="s">
        <v>1496</v>
      </c>
      <c r="K167" s="326"/>
    </row>
    <row r="168" spans="2:11" s="1" customFormat="1" ht="5.25" customHeight="1">
      <c r="B168" s="354"/>
      <c r="C168" s="351"/>
      <c r="D168" s="351"/>
      <c r="E168" s="351"/>
      <c r="F168" s="351"/>
      <c r="G168" s="352"/>
      <c r="H168" s="351"/>
      <c r="I168" s="351"/>
      <c r="J168" s="351"/>
      <c r="K168" s="375"/>
    </row>
    <row r="169" spans="2:11" s="1" customFormat="1" ht="15" customHeight="1">
      <c r="B169" s="354"/>
      <c r="C169" s="331" t="s">
        <v>1500</v>
      </c>
      <c r="D169" s="331"/>
      <c r="E169" s="331"/>
      <c r="F169" s="353" t="s">
        <v>1497</v>
      </c>
      <c r="G169" s="331"/>
      <c r="H169" s="331" t="s">
        <v>1537</v>
      </c>
      <c r="I169" s="331" t="s">
        <v>1499</v>
      </c>
      <c r="J169" s="331">
        <v>120</v>
      </c>
      <c r="K169" s="375"/>
    </row>
    <row r="170" spans="2:11" s="1" customFormat="1" ht="15" customHeight="1">
      <c r="B170" s="354"/>
      <c r="C170" s="331" t="s">
        <v>1546</v>
      </c>
      <c r="D170" s="331"/>
      <c r="E170" s="331"/>
      <c r="F170" s="353" t="s">
        <v>1497</v>
      </c>
      <c r="G170" s="331"/>
      <c r="H170" s="331" t="s">
        <v>1547</v>
      </c>
      <c r="I170" s="331" t="s">
        <v>1499</v>
      </c>
      <c r="J170" s="331" t="s">
        <v>1548</v>
      </c>
      <c r="K170" s="375"/>
    </row>
    <row r="171" spans="2:11" s="1" customFormat="1" ht="15" customHeight="1">
      <c r="B171" s="354"/>
      <c r="C171" s="331" t="s">
        <v>1445</v>
      </c>
      <c r="D171" s="331"/>
      <c r="E171" s="331"/>
      <c r="F171" s="353" t="s">
        <v>1497</v>
      </c>
      <c r="G171" s="331"/>
      <c r="H171" s="331" t="s">
        <v>1564</v>
      </c>
      <c r="I171" s="331" t="s">
        <v>1499</v>
      </c>
      <c r="J171" s="331" t="s">
        <v>1548</v>
      </c>
      <c r="K171" s="375"/>
    </row>
    <row r="172" spans="2:11" s="1" customFormat="1" ht="15" customHeight="1">
      <c r="B172" s="354"/>
      <c r="C172" s="331" t="s">
        <v>1502</v>
      </c>
      <c r="D172" s="331"/>
      <c r="E172" s="331"/>
      <c r="F172" s="353" t="s">
        <v>1503</v>
      </c>
      <c r="G172" s="331"/>
      <c r="H172" s="331" t="s">
        <v>1564</v>
      </c>
      <c r="I172" s="331" t="s">
        <v>1499</v>
      </c>
      <c r="J172" s="331">
        <v>50</v>
      </c>
      <c r="K172" s="375"/>
    </row>
    <row r="173" spans="2:11" s="1" customFormat="1" ht="15" customHeight="1">
      <c r="B173" s="354"/>
      <c r="C173" s="331" t="s">
        <v>1505</v>
      </c>
      <c r="D173" s="331"/>
      <c r="E173" s="331"/>
      <c r="F173" s="353" t="s">
        <v>1497</v>
      </c>
      <c r="G173" s="331"/>
      <c r="H173" s="331" t="s">
        <v>1564</v>
      </c>
      <c r="I173" s="331" t="s">
        <v>1507</v>
      </c>
      <c r="J173" s="331"/>
      <c r="K173" s="375"/>
    </row>
    <row r="174" spans="2:11" s="1" customFormat="1" ht="15" customHeight="1">
      <c r="B174" s="354"/>
      <c r="C174" s="331" t="s">
        <v>1516</v>
      </c>
      <c r="D174" s="331"/>
      <c r="E174" s="331"/>
      <c r="F174" s="353" t="s">
        <v>1503</v>
      </c>
      <c r="G174" s="331"/>
      <c r="H174" s="331" t="s">
        <v>1564</v>
      </c>
      <c r="I174" s="331" t="s">
        <v>1499</v>
      </c>
      <c r="J174" s="331">
        <v>50</v>
      </c>
      <c r="K174" s="375"/>
    </row>
    <row r="175" spans="2:11" s="1" customFormat="1" ht="15" customHeight="1">
      <c r="B175" s="354"/>
      <c r="C175" s="331" t="s">
        <v>1524</v>
      </c>
      <c r="D175" s="331"/>
      <c r="E175" s="331"/>
      <c r="F175" s="353" t="s">
        <v>1503</v>
      </c>
      <c r="G175" s="331"/>
      <c r="H175" s="331" t="s">
        <v>1564</v>
      </c>
      <c r="I175" s="331" t="s">
        <v>1499</v>
      </c>
      <c r="J175" s="331">
        <v>50</v>
      </c>
      <c r="K175" s="375"/>
    </row>
    <row r="176" spans="2:11" s="1" customFormat="1" ht="15" customHeight="1">
      <c r="B176" s="354"/>
      <c r="C176" s="331" t="s">
        <v>1522</v>
      </c>
      <c r="D176" s="331"/>
      <c r="E176" s="331"/>
      <c r="F176" s="353" t="s">
        <v>1503</v>
      </c>
      <c r="G176" s="331"/>
      <c r="H176" s="331" t="s">
        <v>1564</v>
      </c>
      <c r="I176" s="331" t="s">
        <v>1499</v>
      </c>
      <c r="J176" s="331">
        <v>50</v>
      </c>
      <c r="K176" s="375"/>
    </row>
    <row r="177" spans="2:11" s="1" customFormat="1" ht="15" customHeight="1">
      <c r="B177" s="354"/>
      <c r="C177" s="331" t="s">
        <v>121</v>
      </c>
      <c r="D177" s="331"/>
      <c r="E177" s="331"/>
      <c r="F177" s="353" t="s">
        <v>1497</v>
      </c>
      <c r="G177" s="331"/>
      <c r="H177" s="331" t="s">
        <v>1565</v>
      </c>
      <c r="I177" s="331" t="s">
        <v>1566</v>
      </c>
      <c r="J177" s="331"/>
      <c r="K177" s="375"/>
    </row>
    <row r="178" spans="2:11" s="1" customFormat="1" ht="15" customHeight="1">
      <c r="B178" s="354"/>
      <c r="C178" s="331" t="s">
        <v>57</v>
      </c>
      <c r="D178" s="331"/>
      <c r="E178" s="331"/>
      <c r="F178" s="353" t="s">
        <v>1497</v>
      </c>
      <c r="G178" s="331"/>
      <c r="H178" s="331" t="s">
        <v>1567</v>
      </c>
      <c r="I178" s="331" t="s">
        <v>1568</v>
      </c>
      <c r="J178" s="331">
        <v>1</v>
      </c>
      <c r="K178" s="375"/>
    </row>
    <row r="179" spans="2:11" s="1" customFormat="1" ht="15" customHeight="1">
      <c r="B179" s="354"/>
      <c r="C179" s="331" t="s">
        <v>53</v>
      </c>
      <c r="D179" s="331"/>
      <c r="E179" s="331"/>
      <c r="F179" s="353" t="s">
        <v>1497</v>
      </c>
      <c r="G179" s="331"/>
      <c r="H179" s="331" t="s">
        <v>1569</v>
      </c>
      <c r="I179" s="331" t="s">
        <v>1499</v>
      </c>
      <c r="J179" s="331">
        <v>20</v>
      </c>
      <c r="K179" s="375"/>
    </row>
    <row r="180" spans="2:11" s="1" customFormat="1" ht="15" customHeight="1">
      <c r="B180" s="354"/>
      <c r="C180" s="331" t="s">
        <v>54</v>
      </c>
      <c r="D180" s="331"/>
      <c r="E180" s="331"/>
      <c r="F180" s="353" t="s">
        <v>1497</v>
      </c>
      <c r="G180" s="331"/>
      <c r="H180" s="331" t="s">
        <v>1570</v>
      </c>
      <c r="I180" s="331" t="s">
        <v>1499</v>
      </c>
      <c r="J180" s="331">
        <v>255</v>
      </c>
      <c r="K180" s="375"/>
    </row>
    <row r="181" spans="2:11" s="1" customFormat="1" ht="15" customHeight="1">
      <c r="B181" s="354"/>
      <c r="C181" s="331" t="s">
        <v>122</v>
      </c>
      <c r="D181" s="331"/>
      <c r="E181" s="331"/>
      <c r="F181" s="353" t="s">
        <v>1497</v>
      </c>
      <c r="G181" s="331"/>
      <c r="H181" s="331" t="s">
        <v>1461</v>
      </c>
      <c r="I181" s="331" t="s">
        <v>1499</v>
      </c>
      <c r="J181" s="331">
        <v>10</v>
      </c>
      <c r="K181" s="375"/>
    </row>
    <row r="182" spans="2:11" s="1" customFormat="1" ht="15" customHeight="1">
      <c r="B182" s="354"/>
      <c r="C182" s="331" t="s">
        <v>123</v>
      </c>
      <c r="D182" s="331"/>
      <c r="E182" s="331"/>
      <c r="F182" s="353" t="s">
        <v>1497</v>
      </c>
      <c r="G182" s="331"/>
      <c r="H182" s="331" t="s">
        <v>1571</v>
      </c>
      <c r="I182" s="331" t="s">
        <v>1532</v>
      </c>
      <c r="J182" s="331"/>
      <c r="K182" s="375"/>
    </row>
    <row r="183" spans="2:11" s="1" customFormat="1" ht="15" customHeight="1">
      <c r="B183" s="354"/>
      <c r="C183" s="331" t="s">
        <v>1572</v>
      </c>
      <c r="D183" s="331"/>
      <c r="E183" s="331"/>
      <c r="F183" s="353" t="s">
        <v>1497</v>
      </c>
      <c r="G183" s="331"/>
      <c r="H183" s="331" t="s">
        <v>1573</v>
      </c>
      <c r="I183" s="331" t="s">
        <v>1532</v>
      </c>
      <c r="J183" s="331"/>
      <c r="K183" s="375"/>
    </row>
    <row r="184" spans="2:11" s="1" customFormat="1" ht="15" customHeight="1">
      <c r="B184" s="354"/>
      <c r="C184" s="331" t="s">
        <v>1561</v>
      </c>
      <c r="D184" s="331"/>
      <c r="E184" s="331"/>
      <c r="F184" s="353" t="s">
        <v>1497</v>
      </c>
      <c r="G184" s="331"/>
      <c r="H184" s="331" t="s">
        <v>1574</v>
      </c>
      <c r="I184" s="331" t="s">
        <v>1532</v>
      </c>
      <c r="J184" s="331"/>
      <c r="K184" s="375"/>
    </row>
    <row r="185" spans="2:11" s="1" customFormat="1" ht="15" customHeight="1">
      <c r="B185" s="354"/>
      <c r="C185" s="331" t="s">
        <v>125</v>
      </c>
      <c r="D185" s="331"/>
      <c r="E185" s="331"/>
      <c r="F185" s="353" t="s">
        <v>1503</v>
      </c>
      <c r="G185" s="331"/>
      <c r="H185" s="331" t="s">
        <v>1575</v>
      </c>
      <c r="I185" s="331" t="s">
        <v>1499</v>
      </c>
      <c r="J185" s="331">
        <v>50</v>
      </c>
      <c r="K185" s="375"/>
    </row>
    <row r="186" spans="2:11" s="1" customFormat="1" ht="15" customHeight="1">
      <c r="B186" s="354"/>
      <c r="C186" s="331" t="s">
        <v>1576</v>
      </c>
      <c r="D186" s="331"/>
      <c r="E186" s="331"/>
      <c r="F186" s="353" t="s">
        <v>1503</v>
      </c>
      <c r="G186" s="331"/>
      <c r="H186" s="331" t="s">
        <v>1577</v>
      </c>
      <c r="I186" s="331" t="s">
        <v>1578</v>
      </c>
      <c r="J186" s="331"/>
      <c r="K186" s="375"/>
    </row>
    <row r="187" spans="2:11" s="1" customFormat="1" ht="15" customHeight="1">
      <c r="B187" s="354"/>
      <c r="C187" s="331" t="s">
        <v>1579</v>
      </c>
      <c r="D187" s="331"/>
      <c r="E187" s="331"/>
      <c r="F187" s="353" t="s">
        <v>1503</v>
      </c>
      <c r="G187" s="331"/>
      <c r="H187" s="331" t="s">
        <v>1580</v>
      </c>
      <c r="I187" s="331" t="s">
        <v>1578</v>
      </c>
      <c r="J187" s="331"/>
      <c r="K187" s="375"/>
    </row>
    <row r="188" spans="2:11" s="1" customFormat="1" ht="15" customHeight="1">
      <c r="B188" s="354"/>
      <c r="C188" s="331" t="s">
        <v>1581</v>
      </c>
      <c r="D188" s="331"/>
      <c r="E188" s="331"/>
      <c r="F188" s="353" t="s">
        <v>1503</v>
      </c>
      <c r="G188" s="331"/>
      <c r="H188" s="331" t="s">
        <v>1582</v>
      </c>
      <c r="I188" s="331" t="s">
        <v>1578</v>
      </c>
      <c r="J188" s="331"/>
      <c r="K188" s="375"/>
    </row>
    <row r="189" spans="2:11" s="1" customFormat="1" ht="15" customHeight="1">
      <c r="B189" s="354"/>
      <c r="C189" s="387" t="s">
        <v>1583</v>
      </c>
      <c r="D189" s="331"/>
      <c r="E189" s="331"/>
      <c r="F189" s="353" t="s">
        <v>1503</v>
      </c>
      <c r="G189" s="331"/>
      <c r="H189" s="331" t="s">
        <v>1584</v>
      </c>
      <c r="I189" s="331" t="s">
        <v>1585</v>
      </c>
      <c r="J189" s="388" t="s">
        <v>1586</v>
      </c>
      <c r="K189" s="375"/>
    </row>
    <row r="190" spans="2:11" s="1" customFormat="1" ht="15" customHeight="1">
      <c r="B190" s="354"/>
      <c r="C190" s="338" t="s">
        <v>42</v>
      </c>
      <c r="D190" s="331"/>
      <c r="E190" s="331"/>
      <c r="F190" s="353" t="s">
        <v>1497</v>
      </c>
      <c r="G190" s="331"/>
      <c r="H190" s="328" t="s">
        <v>1587</v>
      </c>
      <c r="I190" s="331" t="s">
        <v>1588</v>
      </c>
      <c r="J190" s="331"/>
      <c r="K190" s="375"/>
    </row>
    <row r="191" spans="2:11" s="1" customFormat="1" ht="15" customHeight="1">
      <c r="B191" s="354"/>
      <c r="C191" s="338" t="s">
        <v>1589</v>
      </c>
      <c r="D191" s="331"/>
      <c r="E191" s="331"/>
      <c r="F191" s="353" t="s">
        <v>1497</v>
      </c>
      <c r="G191" s="331"/>
      <c r="H191" s="331" t="s">
        <v>1590</v>
      </c>
      <c r="I191" s="331" t="s">
        <v>1532</v>
      </c>
      <c r="J191" s="331"/>
      <c r="K191" s="375"/>
    </row>
    <row r="192" spans="2:11" s="1" customFormat="1" ht="15" customHeight="1">
      <c r="B192" s="354"/>
      <c r="C192" s="338" t="s">
        <v>1591</v>
      </c>
      <c r="D192" s="331"/>
      <c r="E192" s="331"/>
      <c r="F192" s="353" t="s">
        <v>1497</v>
      </c>
      <c r="G192" s="331"/>
      <c r="H192" s="331" t="s">
        <v>1592</v>
      </c>
      <c r="I192" s="331" t="s">
        <v>1532</v>
      </c>
      <c r="J192" s="331"/>
      <c r="K192" s="375"/>
    </row>
    <row r="193" spans="2:11" s="1" customFormat="1" ht="15" customHeight="1">
      <c r="B193" s="354"/>
      <c r="C193" s="338" t="s">
        <v>1593</v>
      </c>
      <c r="D193" s="331"/>
      <c r="E193" s="331"/>
      <c r="F193" s="353" t="s">
        <v>1503</v>
      </c>
      <c r="G193" s="331"/>
      <c r="H193" s="331" t="s">
        <v>1594</v>
      </c>
      <c r="I193" s="331" t="s">
        <v>1532</v>
      </c>
      <c r="J193" s="331"/>
      <c r="K193" s="375"/>
    </row>
    <row r="194" spans="2:11" s="1" customFormat="1" ht="15" customHeight="1">
      <c r="B194" s="381"/>
      <c r="C194" s="389"/>
      <c r="D194" s="363"/>
      <c r="E194" s="363"/>
      <c r="F194" s="363"/>
      <c r="G194" s="363"/>
      <c r="H194" s="363"/>
      <c r="I194" s="363"/>
      <c r="J194" s="363"/>
      <c r="K194" s="382"/>
    </row>
    <row r="195" spans="2:11" s="1" customFormat="1" ht="18.75" customHeight="1">
      <c r="B195" s="328"/>
      <c r="C195" s="331"/>
      <c r="D195" s="331"/>
      <c r="E195" s="331"/>
      <c r="F195" s="353"/>
      <c r="G195" s="331"/>
      <c r="H195" s="331"/>
      <c r="I195" s="331"/>
      <c r="J195" s="331"/>
      <c r="K195" s="328"/>
    </row>
    <row r="196" spans="2:11" s="1" customFormat="1" ht="18.75" customHeight="1">
      <c r="B196" s="328"/>
      <c r="C196" s="331"/>
      <c r="D196" s="331"/>
      <c r="E196" s="331"/>
      <c r="F196" s="353"/>
      <c r="G196" s="331"/>
      <c r="H196" s="331"/>
      <c r="I196" s="331"/>
      <c r="J196" s="331"/>
      <c r="K196" s="328"/>
    </row>
    <row r="197" spans="2:11" s="1" customFormat="1" ht="18.75" customHeight="1">
      <c r="B197" s="339"/>
      <c r="C197" s="339"/>
      <c r="D197" s="339"/>
      <c r="E197" s="339"/>
      <c r="F197" s="339"/>
      <c r="G197" s="339"/>
      <c r="H197" s="339"/>
      <c r="I197" s="339"/>
      <c r="J197" s="339"/>
      <c r="K197" s="339"/>
    </row>
    <row r="198" spans="2:11" s="1" customFormat="1" ht="13.5">
      <c r="B198" s="318"/>
      <c r="C198" s="319"/>
      <c r="D198" s="319"/>
      <c r="E198" s="319"/>
      <c r="F198" s="319"/>
      <c r="G198" s="319"/>
      <c r="H198" s="319"/>
      <c r="I198" s="319"/>
      <c r="J198" s="319"/>
      <c r="K198" s="320"/>
    </row>
    <row r="199" spans="2:11" s="1" customFormat="1" ht="21">
      <c r="B199" s="321"/>
      <c r="C199" s="322" t="s">
        <v>1595</v>
      </c>
      <c r="D199" s="322"/>
      <c r="E199" s="322"/>
      <c r="F199" s="322"/>
      <c r="G199" s="322"/>
      <c r="H199" s="322"/>
      <c r="I199" s="322"/>
      <c r="J199" s="322"/>
      <c r="K199" s="323"/>
    </row>
    <row r="200" spans="2:11" s="1" customFormat="1" ht="25.5" customHeight="1">
      <c r="B200" s="321"/>
      <c r="C200" s="390" t="s">
        <v>1596</v>
      </c>
      <c r="D200" s="390"/>
      <c r="E200" s="390"/>
      <c r="F200" s="390" t="s">
        <v>1597</v>
      </c>
      <c r="G200" s="391"/>
      <c r="H200" s="390" t="s">
        <v>1598</v>
      </c>
      <c r="I200" s="390"/>
      <c r="J200" s="390"/>
      <c r="K200" s="323"/>
    </row>
    <row r="201" spans="2:11" s="1" customFormat="1" ht="5.25" customHeight="1">
      <c r="B201" s="354"/>
      <c r="C201" s="351"/>
      <c r="D201" s="351"/>
      <c r="E201" s="351"/>
      <c r="F201" s="351"/>
      <c r="G201" s="331"/>
      <c r="H201" s="351"/>
      <c r="I201" s="351"/>
      <c r="J201" s="351"/>
      <c r="K201" s="375"/>
    </row>
    <row r="202" spans="2:11" s="1" customFormat="1" ht="15" customHeight="1">
      <c r="B202" s="354"/>
      <c r="C202" s="331" t="s">
        <v>1588</v>
      </c>
      <c r="D202" s="331"/>
      <c r="E202" s="331"/>
      <c r="F202" s="353" t="s">
        <v>43</v>
      </c>
      <c r="G202" s="331"/>
      <c r="H202" s="331" t="s">
        <v>1599</v>
      </c>
      <c r="I202" s="331"/>
      <c r="J202" s="331"/>
      <c r="K202" s="375"/>
    </row>
    <row r="203" spans="2:11" s="1" customFormat="1" ht="15" customHeight="1">
      <c r="B203" s="354"/>
      <c r="C203" s="360"/>
      <c r="D203" s="331"/>
      <c r="E203" s="331"/>
      <c r="F203" s="353" t="s">
        <v>44</v>
      </c>
      <c r="G203" s="331"/>
      <c r="H203" s="331" t="s">
        <v>1600</v>
      </c>
      <c r="I203" s="331"/>
      <c r="J203" s="331"/>
      <c r="K203" s="375"/>
    </row>
    <row r="204" spans="2:11" s="1" customFormat="1" ht="15" customHeight="1">
      <c r="B204" s="354"/>
      <c r="C204" s="360"/>
      <c r="D204" s="331"/>
      <c r="E204" s="331"/>
      <c r="F204" s="353" t="s">
        <v>47</v>
      </c>
      <c r="G204" s="331"/>
      <c r="H204" s="331" t="s">
        <v>1601</v>
      </c>
      <c r="I204" s="331"/>
      <c r="J204" s="331"/>
      <c r="K204" s="375"/>
    </row>
    <row r="205" spans="2:11" s="1" customFormat="1" ht="15" customHeight="1">
      <c r="B205" s="354"/>
      <c r="C205" s="331"/>
      <c r="D205" s="331"/>
      <c r="E205" s="331"/>
      <c r="F205" s="353" t="s">
        <v>45</v>
      </c>
      <c r="G205" s="331"/>
      <c r="H205" s="331" t="s">
        <v>1602</v>
      </c>
      <c r="I205" s="331"/>
      <c r="J205" s="331"/>
      <c r="K205" s="375"/>
    </row>
    <row r="206" spans="2:11" s="1" customFormat="1" ht="15" customHeight="1">
      <c r="B206" s="354"/>
      <c r="C206" s="331"/>
      <c r="D206" s="331"/>
      <c r="E206" s="331"/>
      <c r="F206" s="353" t="s">
        <v>46</v>
      </c>
      <c r="G206" s="331"/>
      <c r="H206" s="331" t="s">
        <v>1603</v>
      </c>
      <c r="I206" s="331"/>
      <c r="J206" s="331"/>
      <c r="K206" s="375"/>
    </row>
    <row r="207" spans="2:11" s="1" customFormat="1" ht="15" customHeight="1">
      <c r="B207" s="354"/>
      <c r="C207" s="331"/>
      <c r="D207" s="331"/>
      <c r="E207" s="331"/>
      <c r="F207" s="353"/>
      <c r="G207" s="331"/>
      <c r="H207" s="331"/>
      <c r="I207" s="331"/>
      <c r="J207" s="331"/>
      <c r="K207" s="375"/>
    </row>
    <row r="208" spans="2:11" s="1" customFormat="1" ht="15" customHeight="1">
      <c r="B208" s="354"/>
      <c r="C208" s="331" t="s">
        <v>1544</v>
      </c>
      <c r="D208" s="331"/>
      <c r="E208" s="331"/>
      <c r="F208" s="353" t="s">
        <v>79</v>
      </c>
      <c r="G208" s="331"/>
      <c r="H208" s="331" t="s">
        <v>1604</v>
      </c>
      <c r="I208" s="331"/>
      <c r="J208" s="331"/>
      <c r="K208" s="375"/>
    </row>
    <row r="209" spans="2:11" s="1" customFormat="1" ht="15" customHeight="1">
      <c r="B209" s="354"/>
      <c r="C209" s="360"/>
      <c r="D209" s="331"/>
      <c r="E209" s="331"/>
      <c r="F209" s="353" t="s">
        <v>1441</v>
      </c>
      <c r="G209" s="331"/>
      <c r="H209" s="331" t="s">
        <v>1442</v>
      </c>
      <c r="I209" s="331"/>
      <c r="J209" s="331"/>
      <c r="K209" s="375"/>
    </row>
    <row r="210" spans="2:11" s="1" customFormat="1" ht="15" customHeight="1">
      <c r="B210" s="354"/>
      <c r="C210" s="331"/>
      <c r="D210" s="331"/>
      <c r="E210" s="331"/>
      <c r="F210" s="353" t="s">
        <v>1439</v>
      </c>
      <c r="G210" s="331"/>
      <c r="H210" s="331" t="s">
        <v>1605</v>
      </c>
      <c r="I210" s="331"/>
      <c r="J210" s="331"/>
      <c r="K210" s="375"/>
    </row>
    <row r="211" spans="2:11" s="1" customFormat="1" ht="15" customHeight="1">
      <c r="B211" s="392"/>
      <c r="C211" s="360"/>
      <c r="D211" s="360"/>
      <c r="E211" s="360"/>
      <c r="F211" s="353" t="s">
        <v>1443</v>
      </c>
      <c r="G211" s="338"/>
      <c r="H211" s="379" t="s">
        <v>1444</v>
      </c>
      <c r="I211" s="379"/>
      <c r="J211" s="379"/>
      <c r="K211" s="393"/>
    </row>
    <row r="212" spans="2:11" s="1" customFormat="1" ht="15" customHeight="1">
      <c r="B212" s="392"/>
      <c r="C212" s="360"/>
      <c r="D212" s="360"/>
      <c r="E212" s="360"/>
      <c r="F212" s="353" t="s">
        <v>922</v>
      </c>
      <c r="G212" s="338"/>
      <c r="H212" s="379" t="s">
        <v>1606</v>
      </c>
      <c r="I212" s="379"/>
      <c r="J212" s="379"/>
      <c r="K212" s="393"/>
    </row>
    <row r="213" spans="2:11" s="1" customFormat="1" ht="15" customHeight="1">
      <c r="B213" s="392"/>
      <c r="C213" s="360"/>
      <c r="D213" s="360"/>
      <c r="E213" s="360"/>
      <c r="F213" s="394"/>
      <c r="G213" s="338"/>
      <c r="H213" s="395"/>
      <c r="I213" s="395"/>
      <c r="J213" s="395"/>
      <c r="K213" s="393"/>
    </row>
    <row r="214" spans="2:11" s="1" customFormat="1" ht="15" customHeight="1">
      <c r="B214" s="392"/>
      <c r="C214" s="331" t="s">
        <v>1568</v>
      </c>
      <c r="D214" s="360"/>
      <c r="E214" s="360"/>
      <c r="F214" s="353">
        <v>1</v>
      </c>
      <c r="G214" s="338"/>
      <c r="H214" s="379" t="s">
        <v>1607</v>
      </c>
      <c r="I214" s="379"/>
      <c r="J214" s="379"/>
      <c r="K214" s="393"/>
    </row>
    <row r="215" spans="2:11" s="1" customFormat="1" ht="15" customHeight="1">
      <c r="B215" s="392"/>
      <c r="C215" s="360"/>
      <c r="D215" s="360"/>
      <c r="E215" s="360"/>
      <c r="F215" s="353">
        <v>2</v>
      </c>
      <c r="G215" s="338"/>
      <c r="H215" s="379" t="s">
        <v>1608</v>
      </c>
      <c r="I215" s="379"/>
      <c r="J215" s="379"/>
      <c r="K215" s="393"/>
    </row>
    <row r="216" spans="2:11" s="1" customFormat="1" ht="15" customHeight="1">
      <c r="B216" s="392"/>
      <c r="C216" s="360"/>
      <c r="D216" s="360"/>
      <c r="E216" s="360"/>
      <c r="F216" s="353">
        <v>3</v>
      </c>
      <c r="G216" s="338"/>
      <c r="H216" s="379" t="s">
        <v>1609</v>
      </c>
      <c r="I216" s="379"/>
      <c r="J216" s="379"/>
      <c r="K216" s="393"/>
    </row>
    <row r="217" spans="2:11" s="1" customFormat="1" ht="15" customHeight="1">
      <c r="B217" s="392"/>
      <c r="C217" s="360"/>
      <c r="D217" s="360"/>
      <c r="E217" s="360"/>
      <c r="F217" s="353">
        <v>4</v>
      </c>
      <c r="G217" s="338"/>
      <c r="H217" s="379" t="s">
        <v>1610</v>
      </c>
      <c r="I217" s="379"/>
      <c r="J217" s="379"/>
      <c r="K217" s="393"/>
    </row>
    <row r="218" spans="2:11" s="1" customFormat="1" ht="12.75" customHeight="1">
      <c r="B218" s="396"/>
      <c r="C218" s="397"/>
      <c r="D218" s="397"/>
      <c r="E218" s="397"/>
      <c r="F218" s="397"/>
      <c r="G218" s="397"/>
      <c r="H218" s="397"/>
      <c r="I218" s="397"/>
      <c r="J218" s="397"/>
      <c r="K218" s="39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Antonín Beránek</dc:creator>
  <cp:keywords/>
  <dc:description/>
  <cp:lastModifiedBy>Antonín Beránek</cp:lastModifiedBy>
  <dcterms:created xsi:type="dcterms:W3CDTF">2020-02-12T07:52:29Z</dcterms:created>
  <dcterms:modified xsi:type="dcterms:W3CDTF">2020-02-12T07:52:40Z</dcterms:modified>
  <cp:category/>
  <cp:version/>
  <cp:contentType/>
  <cp:contentStatus/>
</cp:coreProperties>
</file>