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80" yWindow="-120" windowWidth="29040" windowHeight="15840" activeTab="1"/>
  </bookViews>
  <sheets>
    <sheet name="Pokyny pro vyplnění" sheetId="11" r:id="rId1"/>
    <sheet name="Stavba" sheetId="1" r:id="rId2"/>
    <sheet name="VzorPolozky" sheetId="10" state="hidden" r:id="rId3"/>
    <sheet name="SO01 R184.1.01 Pol" sheetId="12" r:id="rId4"/>
    <sheet name="SO01 R184.1.02 Pol" sheetId="13" r:id="rId5"/>
    <sheet name="SO01 R184.1.03 Pol" sheetId="14" r:id="rId6"/>
    <sheet name="SO01 R184.1.04 Pol" sheetId="15" r:id="rId7"/>
    <sheet name="SO01 R184.1.05 Pol" sheetId="16" r:id="rId8"/>
    <sheet name="SO01 R184.1.06 Pol" sheetId="17" r:id="rId9"/>
    <sheet name="SO01 R184.1.07 Pol" sheetId="18" r:id="rId10"/>
    <sheet name="SO01 R184.1.08 Pol" sheetId="19" r:id="rId11"/>
    <sheet name="SO01 R184.1.09 Pol" sheetId="20" r:id="rId12"/>
    <sheet name="SO02 R184.2.01 Pol" sheetId="21" r:id="rId13"/>
    <sheet name="SO02 R184.2.02 Pol" sheetId="22" r:id="rId14"/>
    <sheet name="SO02 R184.2.03 Pol" sheetId="23" r:id="rId15"/>
    <sheet name="SO02 R184.2.08 Pol" sheetId="24" r:id="rId16"/>
    <sheet name="SO03 R184.3.01 Pol" sheetId="25" r:id="rId17"/>
    <sheet name="SO04 R184.4.08 Pol" sheetId="26" r:id="rId18"/>
  </sheets>
  <externalReferences>
    <externalReference r:id="rId19"/>
  </externalReferences>
  <definedNames>
    <definedName name="CelkemDPHVypocet" localSheetId="1">Stavba!$H$60</definedName>
    <definedName name="CenaCelkem">Stavba!$G$29</definedName>
    <definedName name="CenaCelkemBezDPH">Stavba!$G$28</definedName>
    <definedName name="CenaCelkemVypocet" localSheetId="1">Stavba!$I$60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R184.1.01 Pol'!$1:$7</definedName>
    <definedName name="_xlnm.Print_Titles" localSheetId="4">'SO01 R184.1.02 Pol'!$1:$7</definedName>
    <definedName name="_xlnm.Print_Titles" localSheetId="5">'SO01 R184.1.03 Pol'!$1:$7</definedName>
    <definedName name="_xlnm.Print_Titles" localSheetId="6">'SO01 R184.1.04 Pol'!$1:$7</definedName>
    <definedName name="_xlnm.Print_Titles" localSheetId="7">'SO01 R184.1.05 Pol'!$1:$7</definedName>
    <definedName name="_xlnm.Print_Titles" localSheetId="8">'SO01 R184.1.06 Pol'!$1:$7</definedName>
    <definedName name="_xlnm.Print_Titles" localSheetId="9">'SO01 R184.1.07 Pol'!$1:$7</definedName>
    <definedName name="_xlnm.Print_Titles" localSheetId="10">'SO01 R184.1.08 Pol'!$1:$7</definedName>
    <definedName name="_xlnm.Print_Titles" localSheetId="11">'SO01 R184.1.09 Pol'!$1:$7</definedName>
    <definedName name="_xlnm.Print_Titles" localSheetId="12">'SO02 R184.2.01 Pol'!$1:$7</definedName>
    <definedName name="_xlnm.Print_Titles" localSheetId="13">'SO02 R184.2.02 Pol'!$1:$7</definedName>
    <definedName name="_xlnm.Print_Titles" localSheetId="14">'SO02 R184.2.03 Pol'!$1:$7</definedName>
    <definedName name="_xlnm.Print_Titles" localSheetId="15">'SO02 R184.2.08 Pol'!$1:$7</definedName>
    <definedName name="_xlnm.Print_Titles" localSheetId="16">'SO03 R184.3.01 Pol'!$1:$7</definedName>
    <definedName name="_xlnm.Print_Titles" localSheetId="17">'SO04 R184.4.08 Pol'!$1:$7</definedName>
    <definedName name="oadresa">Stavba!$D$6</definedName>
    <definedName name="Objednatel" localSheetId="1">Stavba!$D$5</definedName>
    <definedName name="Objekt" localSheetId="1">Stavba!$B$38</definedName>
    <definedName name="_xlnm.Print_Area" localSheetId="3">'SO01 R184.1.01 Pol'!$A$1:$X$295</definedName>
    <definedName name="_xlnm.Print_Area" localSheetId="4">'SO01 R184.1.02 Pol'!$A$1:$X$246</definedName>
    <definedName name="_xlnm.Print_Area" localSheetId="5">'SO01 R184.1.03 Pol'!$A$1:$X$222</definedName>
    <definedName name="_xlnm.Print_Area" localSheetId="6">'SO01 R184.1.04 Pol'!$A$1:$X$217</definedName>
    <definedName name="_xlnm.Print_Area" localSheetId="7">'SO01 R184.1.05 Pol'!$A$1:$X$174</definedName>
    <definedName name="_xlnm.Print_Area" localSheetId="8">'SO01 R184.1.06 Pol'!$A$1:$X$223</definedName>
    <definedName name="_xlnm.Print_Area" localSheetId="9">'SO01 R184.1.07 Pol'!$A$1:$X$285</definedName>
    <definedName name="_xlnm.Print_Area" localSheetId="10">'SO01 R184.1.08 Pol'!$A$1:$X$230</definedName>
    <definedName name="_xlnm.Print_Area" localSheetId="11">'SO01 R184.1.09 Pol'!$A$1:$X$256</definedName>
    <definedName name="_xlnm.Print_Area" localSheetId="12">'SO02 R184.2.01 Pol'!$A$1:$X$245</definedName>
    <definedName name="_xlnm.Print_Area" localSheetId="13">'SO02 R184.2.02 Pol'!$A$1:$X$233</definedName>
    <definedName name="_xlnm.Print_Area" localSheetId="14">'SO02 R184.2.03 Pol'!$A$1:$X$215</definedName>
    <definedName name="_xlnm.Print_Area" localSheetId="15">'SO02 R184.2.08 Pol'!$A$1:$X$251</definedName>
    <definedName name="_xlnm.Print_Area" localSheetId="16">'SO03 R184.3.01 Pol'!$A$1:$X$196</definedName>
    <definedName name="_xlnm.Print_Area" localSheetId="17">'SO04 R184.4.08 Pol'!$A$1:$X$297</definedName>
    <definedName name="_xlnm.Print_Area" localSheetId="1">Stavba!$A$1:$J$156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Stavba!$F$60</definedName>
    <definedName name="ZakladDPHZakl">Stavba!$G$25</definedName>
    <definedName name="ZakladDPHZaklVypocet" localSheetId="1">Stavba!$G$60</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5" i="1" l="1"/>
  <c r="I154" i="1"/>
  <c r="I153" i="1"/>
  <c r="I152" i="1"/>
  <c r="I151" i="1"/>
  <c r="I150" i="1"/>
  <c r="I149" i="1"/>
  <c r="I148" i="1"/>
  <c r="I147" i="1"/>
  <c r="I146" i="1"/>
  <c r="I145" i="1"/>
  <c r="I144" i="1"/>
  <c r="I143" i="1"/>
  <c r="I142" i="1"/>
  <c r="I141" i="1"/>
  <c r="I140" i="1"/>
  <c r="I139" i="1"/>
  <c r="I138"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296" i="26"/>
  <c r="BA294" i="26"/>
  <c r="BA291" i="26"/>
  <c r="BA285" i="26"/>
  <c r="BA283" i="26"/>
  <c r="BA281" i="26"/>
  <c r="BA279" i="26"/>
  <c r="BA272" i="26"/>
  <c r="BA231" i="26"/>
  <c r="BA81" i="26"/>
  <c r="BA48" i="26"/>
  <c r="BA31" i="26"/>
  <c r="BA23" i="26"/>
  <c r="BA18" i="26"/>
  <c r="BA10" i="26"/>
  <c r="G9" i="26"/>
  <c r="M9" i="26" s="1"/>
  <c r="I9" i="26"/>
  <c r="I8" i="26" s="1"/>
  <c r="K9" i="26"/>
  <c r="K8" i="26" s="1"/>
  <c r="O9" i="26"/>
  <c r="O8" i="26" s="1"/>
  <c r="Q9" i="26"/>
  <c r="Q8" i="26" s="1"/>
  <c r="V9" i="26"/>
  <c r="V8" i="26" s="1"/>
  <c r="G17" i="26"/>
  <c r="I17" i="26"/>
  <c r="K17" i="26"/>
  <c r="M17" i="26"/>
  <c r="O17" i="26"/>
  <c r="Q17" i="26"/>
  <c r="V17" i="26"/>
  <c r="G22" i="26"/>
  <c r="I22" i="26"/>
  <c r="K22" i="26"/>
  <c r="M22" i="26"/>
  <c r="O22" i="26"/>
  <c r="Q22" i="26"/>
  <c r="V22" i="26"/>
  <c r="G30" i="26"/>
  <c r="I30" i="26"/>
  <c r="K30" i="26"/>
  <c r="M30" i="26"/>
  <c r="O30" i="26"/>
  <c r="Q30" i="26"/>
  <c r="V30" i="26"/>
  <c r="G35" i="26"/>
  <c r="M35" i="26" s="1"/>
  <c r="I35" i="26"/>
  <c r="K35" i="26"/>
  <c r="O35" i="26"/>
  <c r="Q35" i="26"/>
  <c r="V35" i="26"/>
  <c r="G43" i="26"/>
  <c r="I43" i="26"/>
  <c r="K43" i="26"/>
  <c r="M43" i="26"/>
  <c r="O43" i="26"/>
  <c r="Q43" i="26"/>
  <c r="V43" i="26"/>
  <c r="G47" i="26"/>
  <c r="I47" i="26"/>
  <c r="K47" i="26"/>
  <c r="M47" i="26"/>
  <c r="O47" i="26"/>
  <c r="Q47" i="26"/>
  <c r="V47" i="26"/>
  <c r="G54" i="26"/>
  <c r="M54" i="26" s="1"/>
  <c r="I54" i="26"/>
  <c r="K54" i="26"/>
  <c r="O54" i="26"/>
  <c r="Q54" i="26"/>
  <c r="V54" i="26"/>
  <c r="G58" i="26"/>
  <c r="M58" i="26" s="1"/>
  <c r="I58" i="26"/>
  <c r="K58" i="26"/>
  <c r="O58" i="26"/>
  <c r="Q58" i="26"/>
  <c r="V58" i="26"/>
  <c r="G62" i="26"/>
  <c r="I62" i="26"/>
  <c r="K62" i="26"/>
  <c r="M62" i="26"/>
  <c r="O62" i="26"/>
  <c r="Q62" i="26"/>
  <c r="V62" i="26"/>
  <c r="G65" i="26"/>
  <c r="I65" i="26"/>
  <c r="K65" i="26"/>
  <c r="M65" i="26"/>
  <c r="O65" i="26"/>
  <c r="Q65" i="26"/>
  <c r="V65" i="26"/>
  <c r="G79" i="26"/>
  <c r="O79" i="26"/>
  <c r="G80" i="26"/>
  <c r="M80" i="26" s="1"/>
  <c r="M79" i="26" s="1"/>
  <c r="I80" i="26"/>
  <c r="I79" i="26" s="1"/>
  <c r="K80" i="26"/>
  <c r="K79" i="26" s="1"/>
  <c r="O80" i="26"/>
  <c r="Q80" i="26"/>
  <c r="Q79" i="26" s="1"/>
  <c r="V80" i="26"/>
  <c r="V79" i="26" s="1"/>
  <c r="V93" i="26"/>
  <c r="G94" i="26"/>
  <c r="I94" i="26"/>
  <c r="I93" i="26" s="1"/>
  <c r="K94" i="26"/>
  <c r="M94" i="26"/>
  <c r="O94" i="26"/>
  <c r="O93" i="26" s="1"/>
  <c r="Q94" i="26"/>
  <c r="V94" i="26"/>
  <c r="G98" i="26"/>
  <c r="G93" i="26" s="1"/>
  <c r="I98" i="26"/>
  <c r="K98" i="26"/>
  <c r="O98" i="26"/>
  <c r="Q98" i="26"/>
  <c r="Q93" i="26" s="1"/>
  <c r="V98" i="26"/>
  <c r="G102" i="26"/>
  <c r="I102" i="26"/>
  <c r="K102" i="26"/>
  <c r="M102" i="26"/>
  <c r="O102" i="26"/>
  <c r="Q102" i="26"/>
  <c r="V102" i="26"/>
  <c r="G114" i="26"/>
  <c r="I114" i="26"/>
  <c r="K114" i="26"/>
  <c r="K93" i="26" s="1"/>
  <c r="M114" i="26"/>
  <c r="O114" i="26"/>
  <c r="Q114" i="26"/>
  <c r="V114" i="26"/>
  <c r="K117" i="26"/>
  <c r="Q117" i="26"/>
  <c r="G118" i="26"/>
  <c r="G117" i="26" s="1"/>
  <c r="I118" i="26"/>
  <c r="I117" i="26" s="1"/>
  <c r="K118" i="26"/>
  <c r="O118" i="26"/>
  <c r="O117" i="26" s="1"/>
  <c r="Q118" i="26"/>
  <c r="V118" i="26"/>
  <c r="V117" i="26" s="1"/>
  <c r="G136" i="26"/>
  <c r="G135" i="26" s="1"/>
  <c r="I136" i="26"/>
  <c r="K136" i="26"/>
  <c r="K135" i="26" s="1"/>
  <c r="O136" i="26"/>
  <c r="O135" i="26" s="1"/>
  <c r="Q136" i="26"/>
  <c r="V136" i="26"/>
  <c r="V135" i="26" s="1"/>
  <c r="G143" i="26"/>
  <c r="I143" i="26"/>
  <c r="K143" i="26"/>
  <c r="M143" i="26"/>
  <c r="O143" i="26"/>
  <c r="Q143" i="26"/>
  <c r="V143" i="26"/>
  <c r="G150" i="26"/>
  <c r="M150" i="26" s="1"/>
  <c r="I150" i="26"/>
  <c r="K150" i="26"/>
  <c r="O150" i="26"/>
  <c r="Q150" i="26"/>
  <c r="V150" i="26"/>
  <c r="G156" i="26"/>
  <c r="I156" i="26"/>
  <c r="I135" i="26" s="1"/>
  <c r="K156" i="26"/>
  <c r="M156" i="26"/>
  <c r="O156" i="26"/>
  <c r="Q156" i="26"/>
  <c r="V156" i="26"/>
  <c r="G161" i="26"/>
  <c r="M161" i="26" s="1"/>
  <c r="I161" i="26"/>
  <c r="K161" i="26"/>
  <c r="O161" i="26"/>
  <c r="Q161" i="26"/>
  <c r="V161" i="26"/>
  <c r="G166" i="26"/>
  <c r="I166" i="26"/>
  <c r="K166" i="26"/>
  <c r="M166" i="26"/>
  <c r="O166" i="26"/>
  <c r="Q166" i="26"/>
  <c r="V166" i="26"/>
  <c r="G170" i="26"/>
  <c r="M170" i="26" s="1"/>
  <c r="I170" i="26"/>
  <c r="K170" i="26"/>
  <c r="O170" i="26"/>
  <c r="Q170" i="26"/>
  <c r="V170" i="26"/>
  <c r="G174" i="26"/>
  <c r="M174" i="26" s="1"/>
  <c r="I174" i="26"/>
  <c r="K174" i="26"/>
  <c r="O174" i="26"/>
  <c r="Q174" i="26"/>
  <c r="Q135" i="26" s="1"/>
  <c r="V174" i="26"/>
  <c r="G178" i="26"/>
  <c r="M178" i="26" s="1"/>
  <c r="I178" i="26"/>
  <c r="K178" i="26"/>
  <c r="O178" i="26"/>
  <c r="Q178" i="26"/>
  <c r="V178" i="26"/>
  <c r="G182" i="26"/>
  <c r="M182" i="26" s="1"/>
  <c r="I182" i="26"/>
  <c r="K182" i="26"/>
  <c r="K181" i="26" s="1"/>
  <c r="O182" i="26"/>
  <c r="O181" i="26" s="1"/>
  <c r="Q182" i="26"/>
  <c r="Q181" i="26" s="1"/>
  <c r="V182" i="26"/>
  <c r="V181" i="26" s="1"/>
  <c r="G188" i="26"/>
  <c r="I188" i="26"/>
  <c r="I181" i="26" s="1"/>
  <c r="K188" i="26"/>
  <c r="M188" i="26"/>
  <c r="O188" i="26"/>
  <c r="Q188" i="26"/>
  <c r="V188" i="26"/>
  <c r="G193" i="26"/>
  <c r="I193" i="26"/>
  <c r="K193" i="26"/>
  <c r="M193" i="26"/>
  <c r="O193" i="26"/>
  <c r="Q193" i="26"/>
  <c r="V193" i="26"/>
  <c r="G197" i="26"/>
  <c r="I197" i="26"/>
  <c r="K197" i="26"/>
  <c r="M197" i="26"/>
  <c r="O197" i="26"/>
  <c r="Q197" i="26"/>
  <c r="V197" i="26"/>
  <c r="G201" i="26"/>
  <c r="M201" i="26" s="1"/>
  <c r="I201" i="26"/>
  <c r="K201" i="26"/>
  <c r="O201" i="26"/>
  <c r="Q201" i="26"/>
  <c r="V201" i="26"/>
  <c r="G205" i="26"/>
  <c r="M205" i="26" s="1"/>
  <c r="I205" i="26"/>
  <c r="K205" i="26"/>
  <c r="O205" i="26"/>
  <c r="Q205" i="26"/>
  <c r="V205" i="26"/>
  <c r="G209" i="26"/>
  <c r="M209" i="26" s="1"/>
  <c r="I209" i="26"/>
  <c r="K209" i="26"/>
  <c r="O209" i="26"/>
  <c r="Q209" i="26"/>
  <c r="V209" i="26"/>
  <c r="G213" i="26"/>
  <c r="I213" i="26"/>
  <c r="K213" i="26"/>
  <c r="M213" i="26"/>
  <c r="O213" i="26"/>
  <c r="Q213" i="26"/>
  <c r="V213" i="26"/>
  <c r="G217" i="26"/>
  <c r="G218" i="26"/>
  <c r="I218" i="26"/>
  <c r="I217" i="26" s="1"/>
  <c r="K218" i="26"/>
  <c r="M218" i="26"/>
  <c r="O218" i="26"/>
  <c r="Q218" i="26"/>
  <c r="Q217" i="26" s="1"/>
  <c r="V218" i="26"/>
  <c r="V217" i="26" s="1"/>
  <c r="G222" i="26"/>
  <c r="I222" i="26"/>
  <c r="K222" i="26"/>
  <c r="K217" i="26" s="1"/>
  <c r="M222" i="26"/>
  <c r="O222" i="26"/>
  <c r="Q222" i="26"/>
  <c r="V222" i="26"/>
  <c r="G227" i="26"/>
  <c r="I227" i="26"/>
  <c r="K227" i="26"/>
  <c r="M227" i="26"/>
  <c r="O227" i="26"/>
  <c r="Q227" i="26"/>
  <c r="V227" i="26"/>
  <c r="G230" i="26"/>
  <c r="M230" i="26" s="1"/>
  <c r="I230" i="26"/>
  <c r="K230" i="26"/>
  <c r="O230" i="26"/>
  <c r="O217" i="26" s="1"/>
  <c r="Q230" i="26"/>
  <c r="V230" i="26"/>
  <c r="G234" i="26"/>
  <c r="Q234" i="26"/>
  <c r="G235" i="26"/>
  <c r="M235" i="26" s="1"/>
  <c r="M234" i="26" s="1"/>
  <c r="I235" i="26"/>
  <c r="I234" i="26" s="1"/>
  <c r="K235" i="26"/>
  <c r="K234" i="26" s="1"/>
  <c r="O235" i="26"/>
  <c r="O234" i="26" s="1"/>
  <c r="Q235" i="26"/>
  <c r="V235" i="26"/>
  <c r="V234" i="26" s="1"/>
  <c r="G242" i="26"/>
  <c r="M242" i="26" s="1"/>
  <c r="I242" i="26"/>
  <c r="K242" i="26"/>
  <c r="O242" i="26"/>
  <c r="O241" i="26" s="1"/>
  <c r="Q242" i="26"/>
  <c r="Q241" i="26" s="1"/>
  <c r="V242" i="26"/>
  <c r="V241" i="26" s="1"/>
  <c r="G247" i="26"/>
  <c r="I247" i="26"/>
  <c r="I241" i="26" s="1"/>
  <c r="K247" i="26"/>
  <c r="M247" i="26"/>
  <c r="O247" i="26"/>
  <c r="Q247" i="26"/>
  <c r="V247" i="26"/>
  <c r="G251" i="26"/>
  <c r="I251" i="26"/>
  <c r="K251" i="26"/>
  <c r="K241" i="26" s="1"/>
  <c r="M251" i="26"/>
  <c r="O251" i="26"/>
  <c r="Q251" i="26"/>
  <c r="V251" i="26"/>
  <c r="G254" i="26"/>
  <c r="I254" i="26"/>
  <c r="K254" i="26"/>
  <c r="M254" i="26"/>
  <c r="O254" i="26"/>
  <c r="Q254" i="26"/>
  <c r="V254" i="26"/>
  <c r="G258" i="26"/>
  <c r="M258" i="26" s="1"/>
  <c r="I258" i="26"/>
  <c r="K258" i="26"/>
  <c r="O258" i="26"/>
  <c r="Q258" i="26"/>
  <c r="V258" i="26"/>
  <c r="G262" i="26"/>
  <c r="Q262" i="26"/>
  <c r="G263" i="26"/>
  <c r="M263" i="26" s="1"/>
  <c r="M262" i="26" s="1"/>
  <c r="I263" i="26"/>
  <c r="I262" i="26" s="1"/>
  <c r="K263" i="26"/>
  <c r="K262" i="26" s="1"/>
  <c r="O263" i="26"/>
  <c r="O262" i="26" s="1"/>
  <c r="Q263" i="26"/>
  <c r="V263" i="26"/>
  <c r="V262" i="26" s="1"/>
  <c r="G267" i="26"/>
  <c r="I267" i="26"/>
  <c r="K267" i="26"/>
  <c r="M267" i="26"/>
  <c r="O267" i="26"/>
  <c r="Q267" i="26"/>
  <c r="V267" i="26"/>
  <c r="G270" i="26"/>
  <c r="K270" i="26"/>
  <c r="M270" i="26"/>
  <c r="G271" i="26"/>
  <c r="I271" i="26"/>
  <c r="I270" i="26" s="1"/>
  <c r="K271" i="26"/>
  <c r="M271" i="26"/>
  <c r="O271" i="26"/>
  <c r="O270" i="26" s="1"/>
  <c r="Q271" i="26"/>
  <c r="Q270" i="26" s="1"/>
  <c r="V271" i="26"/>
  <c r="V270" i="26" s="1"/>
  <c r="G276" i="26"/>
  <c r="G275" i="26" s="1"/>
  <c r="I276" i="26"/>
  <c r="I275" i="26" s="1"/>
  <c r="K276" i="26"/>
  <c r="M276" i="26"/>
  <c r="O276" i="26"/>
  <c r="Q276" i="26"/>
  <c r="V276" i="26"/>
  <c r="V275" i="26" s="1"/>
  <c r="G277" i="26"/>
  <c r="M277" i="26" s="1"/>
  <c r="I277" i="26"/>
  <c r="K277" i="26"/>
  <c r="O277" i="26"/>
  <c r="O275" i="26" s="1"/>
  <c r="Q277" i="26"/>
  <c r="V277" i="26"/>
  <c r="G278" i="26"/>
  <c r="M278" i="26" s="1"/>
  <c r="I278" i="26"/>
  <c r="K278" i="26"/>
  <c r="O278" i="26"/>
  <c r="Q278" i="26"/>
  <c r="Q275" i="26" s="1"/>
  <c r="V278" i="26"/>
  <c r="G280" i="26"/>
  <c r="M280" i="26" s="1"/>
  <c r="I280" i="26"/>
  <c r="K280" i="26"/>
  <c r="O280" i="26"/>
  <c r="Q280" i="26"/>
  <c r="V280" i="26"/>
  <c r="G282" i="26"/>
  <c r="I282" i="26"/>
  <c r="K282" i="26"/>
  <c r="M282" i="26"/>
  <c r="O282" i="26"/>
  <c r="Q282" i="26"/>
  <c r="V282" i="26"/>
  <c r="G284" i="26"/>
  <c r="M284" i="26" s="1"/>
  <c r="I284" i="26"/>
  <c r="K284" i="26"/>
  <c r="O284" i="26"/>
  <c r="Q284" i="26"/>
  <c r="V284" i="26"/>
  <c r="G286" i="26"/>
  <c r="I286" i="26"/>
  <c r="K286" i="26"/>
  <c r="M286" i="26"/>
  <c r="O286" i="26"/>
  <c r="Q286" i="26"/>
  <c r="V286" i="26"/>
  <c r="G288" i="26"/>
  <c r="M288" i="26" s="1"/>
  <c r="I288" i="26"/>
  <c r="K288" i="26"/>
  <c r="K275" i="26" s="1"/>
  <c r="O288" i="26"/>
  <c r="Q288" i="26"/>
  <c r="V288" i="26"/>
  <c r="G290" i="26"/>
  <c r="I290" i="26"/>
  <c r="K290" i="26"/>
  <c r="M290" i="26"/>
  <c r="O290" i="26"/>
  <c r="Q290" i="26"/>
  <c r="V290" i="26"/>
  <c r="O292" i="26"/>
  <c r="V292" i="26"/>
  <c r="G293" i="26"/>
  <c r="G292" i="26" s="1"/>
  <c r="I293" i="26"/>
  <c r="I292" i="26" s="1"/>
  <c r="K293" i="26"/>
  <c r="K292" i="26" s="1"/>
  <c r="O293" i="26"/>
  <c r="Q293" i="26"/>
  <c r="Q292" i="26" s="1"/>
  <c r="V293" i="26"/>
  <c r="AE296" i="26"/>
  <c r="G195" i="25"/>
  <c r="BA193" i="25"/>
  <c r="BA189" i="25"/>
  <c r="BA183" i="25"/>
  <c r="BA181" i="25"/>
  <c r="BA179" i="25"/>
  <c r="BA177" i="25"/>
  <c r="BA108" i="25"/>
  <c r="BA77" i="25"/>
  <c r="BA62" i="25"/>
  <c r="BA47" i="25"/>
  <c r="BA29" i="25"/>
  <c r="BA24" i="25"/>
  <c r="BA19" i="25"/>
  <c r="BA10" i="25"/>
  <c r="G9" i="25"/>
  <c r="I9" i="25"/>
  <c r="I8" i="25" s="1"/>
  <c r="K9" i="25"/>
  <c r="M9" i="25"/>
  <c r="O9" i="25"/>
  <c r="O8" i="25" s="1"/>
  <c r="Q9" i="25"/>
  <c r="Q8" i="25" s="1"/>
  <c r="V9" i="25"/>
  <c r="G18" i="25"/>
  <c r="M18" i="25" s="1"/>
  <c r="I18" i="25"/>
  <c r="K18" i="25"/>
  <c r="K8" i="25" s="1"/>
  <c r="O18" i="25"/>
  <c r="Q18" i="25"/>
  <c r="V18" i="25"/>
  <c r="G23" i="25"/>
  <c r="I23" i="25"/>
  <c r="K23" i="25"/>
  <c r="M23" i="25"/>
  <c r="O23" i="25"/>
  <c r="Q23" i="25"/>
  <c r="V23" i="25"/>
  <c r="G28" i="25"/>
  <c r="M28" i="25" s="1"/>
  <c r="I28" i="25"/>
  <c r="K28" i="25"/>
  <c r="O28" i="25"/>
  <c r="Q28" i="25"/>
  <c r="V28" i="25"/>
  <c r="V8" i="25" s="1"/>
  <c r="G33" i="25"/>
  <c r="I33" i="25"/>
  <c r="K33" i="25"/>
  <c r="M33" i="25"/>
  <c r="O33" i="25"/>
  <c r="Q33" i="25"/>
  <c r="V33" i="25"/>
  <c r="G37" i="25"/>
  <c r="M37" i="25" s="1"/>
  <c r="I37" i="25"/>
  <c r="K37" i="25"/>
  <c r="O37" i="25"/>
  <c r="Q37" i="25"/>
  <c r="V37" i="25"/>
  <c r="G42" i="25"/>
  <c r="M42" i="25" s="1"/>
  <c r="I42" i="25"/>
  <c r="K42" i="25"/>
  <c r="O42" i="25"/>
  <c r="Q42" i="25"/>
  <c r="V42" i="25"/>
  <c r="G46" i="25"/>
  <c r="M46" i="25" s="1"/>
  <c r="I46" i="25"/>
  <c r="K46" i="25"/>
  <c r="O46" i="25"/>
  <c r="Q46" i="25"/>
  <c r="V46" i="25"/>
  <c r="G50" i="25"/>
  <c r="I50" i="25"/>
  <c r="G51" i="25"/>
  <c r="M51" i="25" s="1"/>
  <c r="M50" i="25" s="1"/>
  <c r="I51" i="25"/>
  <c r="K51" i="25"/>
  <c r="K50" i="25" s="1"/>
  <c r="O51" i="25"/>
  <c r="O50" i="25" s="1"/>
  <c r="Q51" i="25"/>
  <c r="Q50" i="25" s="1"/>
  <c r="V51" i="25"/>
  <c r="V50" i="25" s="1"/>
  <c r="G55" i="25"/>
  <c r="I55" i="25"/>
  <c r="K55" i="25"/>
  <c r="M55" i="25"/>
  <c r="O55" i="25"/>
  <c r="Q55" i="25"/>
  <c r="V55" i="25"/>
  <c r="G59" i="25"/>
  <c r="I59" i="25"/>
  <c r="I58" i="25" s="1"/>
  <c r="K59" i="25"/>
  <c r="M59" i="25"/>
  <c r="O59" i="25"/>
  <c r="Q59" i="25"/>
  <c r="Q58" i="25" s="1"/>
  <c r="V59" i="25"/>
  <c r="G67" i="25"/>
  <c r="M67" i="25" s="1"/>
  <c r="I67" i="25"/>
  <c r="K67" i="25"/>
  <c r="K58" i="25" s="1"/>
  <c r="O67" i="25"/>
  <c r="Q67" i="25"/>
  <c r="V67" i="25"/>
  <c r="V58" i="25" s="1"/>
  <c r="G70" i="25"/>
  <c r="I70" i="25"/>
  <c r="K70" i="25"/>
  <c r="M70" i="25"/>
  <c r="O70" i="25"/>
  <c r="Q70" i="25"/>
  <c r="V70" i="25"/>
  <c r="G76" i="25"/>
  <c r="M76" i="25" s="1"/>
  <c r="I76" i="25"/>
  <c r="K76" i="25"/>
  <c r="O76" i="25"/>
  <c r="Q76" i="25"/>
  <c r="V76" i="25"/>
  <c r="G80" i="25"/>
  <c r="M80" i="25" s="1"/>
  <c r="I80" i="25"/>
  <c r="K80" i="25"/>
  <c r="O80" i="25"/>
  <c r="Q80" i="25"/>
  <c r="V80" i="25"/>
  <c r="G83" i="25"/>
  <c r="M83" i="25" s="1"/>
  <c r="I83" i="25"/>
  <c r="K83" i="25"/>
  <c r="O83" i="25"/>
  <c r="Q83" i="25"/>
  <c r="V83" i="25"/>
  <c r="G86" i="25"/>
  <c r="I86" i="25"/>
  <c r="K86" i="25"/>
  <c r="M86" i="25"/>
  <c r="O86" i="25"/>
  <c r="Q86" i="25"/>
  <c r="V86" i="25"/>
  <c r="G89" i="25"/>
  <c r="M89" i="25" s="1"/>
  <c r="I89" i="25"/>
  <c r="K89" i="25"/>
  <c r="O89" i="25"/>
  <c r="O58" i="25" s="1"/>
  <c r="Q89" i="25"/>
  <c r="V89" i="25"/>
  <c r="G93" i="25"/>
  <c r="I93" i="25"/>
  <c r="K93" i="25"/>
  <c r="M93" i="25"/>
  <c r="O93" i="25"/>
  <c r="Q93" i="25"/>
  <c r="V93" i="25"/>
  <c r="V99" i="25"/>
  <c r="G100" i="25"/>
  <c r="I100" i="25"/>
  <c r="I99" i="25" s="1"/>
  <c r="K100" i="25"/>
  <c r="M100" i="25"/>
  <c r="O100" i="25"/>
  <c r="Q100" i="25"/>
  <c r="V100" i="25"/>
  <c r="G104" i="25"/>
  <c r="G99" i="25" s="1"/>
  <c r="I104" i="25"/>
  <c r="K104" i="25"/>
  <c r="K99" i="25" s="1"/>
  <c r="O104" i="25"/>
  <c r="O99" i="25" s="1"/>
  <c r="Q104" i="25"/>
  <c r="V104" i="25"/>
  <c r="G112" i="25"/>
  <c r="I112" i="25"/>
  <c r="K112" i="25"/>
  <c r="M112" i="25"/>
  <c r="O112" i="25"/>
  <c r="Q112" i="25"/>
  <c r="Q99" i="25" s="1"/>
  <c r="V112" i="25"/>
  <c r="K116" i="25"/>
  <c r="G117" i="25"/>
  <c r="I117" i="25"/>
  <c r="I116" i="25" s="1"/>
  <c r="K117" i="25"/>
  <c r="M117" i="25"/>
  <c r="O117" i="25"/>
  <c r="Q117" i="25"/>
  <c r="Q116" i="25" s="1"/>
  <c r="V117" i="25"/>
  <c r="G124" i="25"/>
  <c r="G116" i="25" s="1"/>
  <c r="I124" i="25"/>
  <c r="K124" i="25"/>
  <c r="O124" i="25"/>
  <c r="O116" i="25" s="1"/>
  <c r="Q124" i="25"/>
  <c r="V124" i="25"/>
  <c r="V116" i="25" s="1"/>
  <c r="G129" i="25"/>
  <c r="I129" i="25"/>
  <c r="K129" i="25"/>
  <c r="M129" i="25"/>
  <c r="O129" i="25"/>
  <c r="Q129" i="25"/>
  <c r="V129" i="25"/>
  <c r="G133" i="25"/>
  <c r="M133" i="25" s="1"/>
  <c r="I133" i="25"/>
  <c r="K133" i="25"/>
  <c r="O133" i="25"/>
  <c r="Q133" i="25"/>
  <c r="V133" i="25"/>
  <c r="G136" i="25"/>
  <c r="I136" i="25"/>
  <c r="K136" i="25"/>
  <c r="M136" i="25"/>
  <c r="O136" i="25"/>
  <c r="Q136" i="25"/>
  <c r="V136" i="25"/>
  <c r="G142" i="25"/>
  <c r="K142" i="25"/>
  <c r="O142" i="25"/>
  <c r="V142" i="25"/>
  <c r="G143" i="25"/>
  <c r="I143" i="25"/>
  <c r="I142" i="25" s="1"/>
  <c r="K143" i="25"/>
  <c r="M143" i="25"/>
  <c r="M142" i="25" s="1"/>
  <c r="O143" i="25"/>
  <c r="Q143" i="25"/>
  <c r="Q142" i="25" s="1"/>
  <c r="V143" i="25"/>
  <c r="G148" i="25"/>
  <c r="K148" i="25"/>
  <c r="G149" i="25"/>
  <c r="I149" i="25"/>
  <c r="I148" i="25" s="1"/>
  <c r="K149" i="25"/>
  <c r="M149" i="25"/>
  <c r="O149" i="25"/>
  <c r="Q149" i="25"/>
  <c r="Q148" i="25" s="1"/>
  <c r="V149" i="25"/>
  <c r="G153" i="25"/>
  <c r="M153" i="25" s="1"/>
  <c r="I153" i="25"/>
  <c r="K153" i="25"/>
  <c r="O153" i="25"/>
  <c r="O148" i="25" s="1"/>
  <c r="Q153" i="25"/>
  <c r="V153" i="25"/>
  <c r="V148" i="25" s="1"/>
  <c r="G156" i="25"/>
  <c r="I156" i="25"/>
  <c r="K156" i="25"/>
  <c r="M156" i="25"/>
  <c r="O156" i="25"/>
  <c r="Q156" i="25"/>
  <c r="V156" i="25"/>
  <c r="G160" i="25"/>
  <c r="M160" i="25" s="1"/>
  <c r="I160" i="25"/>
  <c r="K160" i="25"/>
  <c r="O160" i="25"/>
  <c r="Q160" i="25"/>
  <c r="V160" i="25"/>
  <c r="Q164" i="25"/>
  <c r="G165" i="25"/>
  <c r="AF195" i="25" s="1"/>
  <c r="I165" i="25"/>
  <c r="K165" i="25"/>
  <c r="K164" i="25" s="1"/>
  <c r="O165" i="25"/>
  <c r="O164" i="25" s="1"/>
  <c r="Q165" i="25"/>
  <c r="V165" i="25"/>
  <c r="V164" i="25" s="1"/>
  <c r="G169" i="25"/>
  <c r="I169" i="25"/>
  <c r="I164" i="25" s="1"/>
  <c r="K169" i="25"/>
  <c r="M169" i="25"/>
  <c r="O169" i="25"/>
  <c r="Q169" i="25"/>
  <c r="V169" i="25"/>
  <c r="G174" i="25"/>
  <c r="I174" i="25"/>
  <c r="I173" i="25" s="1"/>
  <c r="K174" i="25"/>
  <c r="M174" i="25"/>
  <c r="O174" i="25"/>
  <c r="Q174" i="25"/>
  <c r="Q173" i="25" s="1"/>
  <c r="V174" i="25"/>
  <c r="G175" i="25"/>
  <c r="M175" i="25" s="1"/>
  <c r="I175" i="25"/>
  <c r="K175" i="25"/>
  <c r="O175" i="25"/>
  <c r="O173" i="25" s="1"/>
  <c r="Q175" i="25"/>
  <c r="V175" i="25"/>
  <c r="V173" i="25" s="1"/>
  <c r="G176" i="25"/>
  <c r="I176" i="25"/>
  <c r="K176" i="25"/>
  <c r="M176" i="25"/>
  <c r="O176" i="25"/>
  <c r="Q176" i="25"/>
  <c r="V176" i="25"/>
  <c r="G178" i="25"/>
  <c r="M178" i="25" s="1"/>
  <c r="I178" i="25"/>
  <c r="K178" i="25"/>
  <c r="O178" i="25"/>
  <c r="Q178" i="25"/>
  <c r="V178" i="25"/>
  <c r="G180" i="25"/>
  <c r="I180" i="25"/>
  <c r="K180" i="25"/>
  <c r="M180" i="25"/>
  <c r="O180" i="25"/>
  <c r="Q180" i="25"/>
  <c r="V180" i="25"/>
  <c r="G182" i="25"/>
  <c r="M182" i="25" s="1"/>
  <c r="I182" i="25"/>
  <c r="K182" i="25"/>
  <c r="O182" i="25"/>
  <c r="Q182" i="25"/>
  <c r="V182" i="25"/>
  <c r="G184" i="25"/>
  <c r="I184" i="25"/>
  <c r="K184" i="25"/>
  <c r="M184" i="25"/>
  <c r="O184" i="25"/>
  <c r="Q184" i="25"/>
  <c r="V184" i="25"/>
  <c r="G186" i="25"/>
  <c r="M186" i="25" s="1"/>
  <c r="I186" i="25"/>
  <c r="K186" i="25"/>
  <c r="K173" i="25" s="1"/>
  <c r="O186" i="25"/>
  <c r="Q186" i="25"/>
  <c r="V186" i="25"/>
  <c r="G188" i="25"/>
  <c r="I188" i="25"/>
  <c r="K188" i="25"/>
  <c r="M188" i="25"/>
  <c r="O188" i="25"/>
  <c r="Q188" i="25"/>
  <c r="V188" i="25"/>
  <c r="G190" i="25"/>
  <c r="M190" i="25" s="1"/>
  <c r="I190" i="25"/>
  <c r="K190" i="25"/>
  <c r="O190" i="25"/>
  <c r="Q190" i="25"/>
  <c r="V190" i="25"/>
  <c r="I191" i="25"/>
  <c r="Q191" i="25"/>
  <c r="G192" i="25"/>
  <c r="G191" i="25" s="1"/>
  <c r="I192" i="25"/>
  <c r="K192" i="25"/>
  <c r="K191" i="25" s="1"/>
  <c r="O192" i="25"/>
  <c r="O191" i="25" s="1"/>
  <c r="Q192" i="25"/>
  <c r="V192" i="25"/>
  <c r="V191" i="25" s="1"/>
  <c r="AE195" i="25"/>
  <c r="G250" i="24"/>
  <c r="BA248" i="24"/>
  <c r="BA245" i="24"/>
  <c r="BA239" i="24"/>
  <c r="BA237" i="24"/>
  <c r="BA235" i="24"/>
  <c r="BA233" i="24"/>
  <c r="BA126" i="24"/>
  <c r="BA120" i="24"/>
  <c r="BA100" i="24"/>
  <c r="BA91" i="24"/>
  <c r="BA67" i="24"/>
  <c r="BA43" i="24"/>
  <c r="BA38" i="24"/>
  <c r="BA33" i="24"/>
  <c r="BA10" i="24"/>
  <c r="G9" i="24"/>
  <c r="M9" i="24" s="1"/>
  <c r="I9" i="24"/>
  <c r="I8" i="24" s="1"/>
  <c r="K9" i="24"/>
  <c r="K8" i="24" s="1"/>
  <c r="O9" i="24"/>
  <c r="O8" i="24" s="1"/>
  <c r="Q9" i="24"/>
  <c r="V9" i="24"/>
  <c r="V8" i="24" s="1"/>
  <c r="G32" i="24"/>
  <c r="M32" i="24" s="1"/>
  <c r="I32" i="24"/>
  <c r="K32" i="24"/>
  <c r="O32" i="24"/>
  <c r="Q32" i="24"/>
  <c r="Q8" i="24" s="1"/>
  <c r="V32" i="24"/>
  <c r="G37" i="24"/>
  <c r="I37" i="24"/>
  <c r="K37" i="24"/>
  <c r="M37" i="24"/>
  <c r="O37" i="24"/>
  <c r="Q37" i="24"/>
  <c r="V37" i="24"/>
  <c r="G42" i="24"/>
  <c r="I42" i="24"/>
  <c r="K42" i="24"/>
  <c r="M42" i="24"/>
  <c r="O42" i="24"/>
  <c r="Q42" i="24"/>
  <c r="V42" i="24"/>
  <c r="G47" i="24"/>
  <c r="M47" i="24" s="1"/>
  <c r="I47" i="24"/>
  <c r="K47" i="24"/>
  <c r="O47" i="24"/>
  <c r="Q47" i="24"/>
  <c r="V47" i="24"/>
  <c r="G51" i="24"/>
  <c r="M51" i="24" s="1"/>
  <c r="I51" i="24"/>
  <c r="K51" i="24"/>
  <c r="O51" i="24"/>
  <c r="Q51" i="24"/>
  <c r="V51" i="24"/>
  <c r="G62" i="24"/>
  <c r="M62" i="24" s="1"/>
  <c r="I62" i="24"/>
  <c r="K62" i="24"/>
  <c r="O62" i="24"/>
  <c r="Q62" i="24"/>
  <c r="V62" i="24"/>
  <c r="G66" i="24"/>
  <c r="M66" i="24" s="1"/>
  <c r="I66" i="24"/>
  <c r="K66" i="24"/>
  <c r="O66" i="24"/>
  <c r="Q66" i="24"/>
  <c r="V66" i="24"/>
  <c r="G70" i="24"/>
  <c r="I70" i="24"/>
  <c r="G71" i="24"/>
  <c r="M71" i="24" s="1"/>
  <c r="I71" i="24"/>
  <c r="K71" i="24"/>
  <c r="K70" i="24" s="1"/>
  <c r="O71" i="24"/>
  <c r="Q71" i="24"/>
  <c r="Q70" i="24" s="1"/>
  <c r="V71" i="24"/>
  <c r="G78" i="24"/>
  <c r="I78" i="24"/>
  <c r="K78" i="24"/>
  <c r="M78" i="24"/>
  <c r="O78" i="24"/>
  <c r="Q78" i="24"/>
  <c r="V78" i="24"/>
  <c r="V70" i="24" s="1"/>
  <c r="G82" i="24"/>
  <c r="I82" i="24"/>
  <c r="K82" i="24"/>
  <c r="M82" i="24"/>
  <c r="O82" i="24"/>
  <c r="O70" i="24" s="1"/>
  <c r="Q82" i="24"/>
  <c r="V82" i="24"/>
  <c r="G90" i="24"/>
  <c r="M90" i="24" s="1"/>
  <c r="I90" i="24"/>
  <c r="K90" i="24"/>
  <c r="O90" i="24"/>
  <c r="Q90" i="24"/>
  <c r="V90" i="24"/>
  <c r="G99" i="24"/>
  <c r="M99" i="24" s="1"/>
  <c r="I99" i="24"/>
  <c r="K99" i="24"/>
  <c r="O99" i="24"/>
  <c r="Q99" i="24"/>
  <c r="V99" i="24"/>
  <c r="V103" i="24"/>
  <c r="G104" i="24"/>
  <c r="G103" i="24" s="1"/>
  <c r="I104" i="24"/>
  <c r="I103" i="24" s="1"/>
  <c r="K104" i="24"/>
  <c r="O104" i="24"/>
  <c r="Q104" i="24"/>
  <c r="V104" i="24"/>
  <c r="G108" i="24"/>
  <c r="M108" i="24" s="1"/>
  <c r="I108" i="24"/>
  <c r="K108" i="24"/>
  <c r="K103" i="24" s="1"/>
  <c r="O108" i="24"/>
  <c r="O103" i="24" s="1"/>
  <c r="Q108" i="24"/>
  <c r="V108" i="24"/>
  <c r="G116" i="24"/>
  <c r="I116" i="24"/>
  <c r="K116" i="24"/>
  <c r="M116" i="24"/>
  <c r="O116" i="24"/>
  <c r="Q116" i="24"/>
  <c r="Q103" i="24" s="1"/>
  <c r="V116" i="24"/>
  <c r="K124" i="24"/>
  <c r="G125" i="24"/>
  <c r="I125" i="24"/>
  <c r="I124" i="24" s="1"/>
  <c r="K125" i="24"/>
  <c r="M125" i="24"/>
  <c r="O125" i="24"/>
  <c r="O124" i="24" s="1"/>
  <c r="Q125" i="24"/>
  <c r="Q124" i="24" s="1"/>
  <c r="V125" i="24"/>
  <c r="G137" i="24"/>
  <c r="M137" i="24" s="1"/>
  <c r="M124" i="24" s="1"/>
  <c r="I137" i="24"/>
  <c r="K137" i="24"/>
  <c r="O137" i="24"/>
  <c r="Q137" i="24"/>
  <c r="V137" i="24"/>
  <c r="V124" i="24" s="1"/>
  <c r="G144" i="24"/>
  <c r="I144" i="24"/>
  <c r="K144" i="24"/>
  <c r="M144" i="24"/>
  <c r="O144" i="24"/>
  <c r="Q144" i="24"/>
  <c r="V144" i="24"/>
  <c r="G151" i="24"/>
  <c r="M151" i="24" s="1"/>
  <c r="I151" i="24"/>
  <c r="K151" i="24"/>
  <c r="O151" i="24"/>
  <c r="Q151" i="24"/>
  <c r="V151" i="24"/>
  <c r="G158" i="24"/>
  <c r="M158" i="24" s="1"/>
  <c r="I158" i="24"/>
  <c r="K158" i="24"/>
  <c r="O158" i="24"/>
  <c r="Q158" i="24"/>
  <c r="V158" i="24"/>
  <c r="G161" i="24"/>
  <c r="G162" i="24"/>
  <c r="I162" i="24"/>
  <c r="I161" i="24" s="1"/>
  <c r="K162" i="24"/>
  <c r="K161" i="24" s="1"/>
  <c r="M162" i="24"/>
  <c r="M161" i="24" s="1"/>
  <c r="O162" i="24"/>
  <c r="Q162" i="24"/>
  <c r="Q161" i="24" s="1"/>
  <c r="V162" i="24"/>
  <c r="G168" i="24"/>
  <c r="I168" i="24"/>
  <c r="K168" i="24"/>
  <c r="M168" i="24"/>
  <c r="O168" i="24"/>
  <c r="O161" i="24" s="1"/>
  <c r="Q168" i="24"/>
  <c r="V168" i="24"/>
  <c r="G174" i="24"/>
  <c r="I174" i="24"/>
  <c r="K174" i="24"/>
  <c r="M174" i="24"/>
  <c r="O174" i="24"/>
  <c r="Q174" i="24"/>
  <c r="V174" i="24"/>
  <c r="G179" i="24"/>
  <c r="M179" i="24" s="1"/>
  <c r="I179" i="24"/>
  <c r="K179" i="24"/>
  <c r="O179" i="24"/>
  <c r="Q179" i="24"/>
  <c r="V179" i="24"/>
  <c r="G185" i="24"/>
  <c r="I185" i="24"/>
  <c r="K185" i="24"/>
  <c r="M185" i="24"/>
  <c r="O185" i="24"/>
  <c r="Q185" i="24"/>
  <c r="V185" i="24"/>
  <c r="V161" i="24" s="1"/>
  <c r="G188" i="24"/>
  <c r="M188" i="24" s="1"/>
  <c r="I188" i="24"/>
  <c r="K188" i="24"/>
  <c r="O188" i="24"/>
  <c r="Q188" i="24"/>
  <c r="V188" i="24"/>
  <c r="G191" i="24"/>
  <c r="M191" i="24" s="1"/>
  <c r="I191" i="24"/>
  <c r="K191" i="24"/>
  <c r="O191" i="24"/>
  <c r="Q191" i="24"/>
  <c r="V191" i="24"/>
  <c r="G194" i="24"/>
  <c r="O194" i="24"/>
  <c r="V194" i="24"/>
  <c r="G195" i="24"/>
  <c r="I195" i="24"/>
  <c r="I194" i="24" s="1"/>
  <c r="K195" i="24"/>
  <c r="K194" i="24" s="1"/>
  <c r="M195" i="24"/>
  <c r="M194" i="24" s="1"/>
  <c r="O195" i="24"/>
  <c r="Q195" i="24"/>
  <c r="Q194" i="24" s="1"/>
  <c r="V195" i="24"/>
  <c r="G200" i="24"/>
  <c r="K200" i="24"/>
  <c r="G201" i="24"/>
  <c r="I201" i="24"/>
  <c r="I200" i="24" s="1"/>
  <c r="K201" i="24"/>
  <c r="M201" i="24"/>
  <c r="O201" i="24"/>
  <c r="O200" i="24" s="1"/>
  <c r="Q201" i="24"/>
  <c r="Q200" i="24" s="1"/>
  <c r="V201" i="24"/>
  <c r="V200" i="24" s="1"/>
  <c r="G208" i="24"/>
  <c r="M208" i="24" s="1"/>
  <c r="I208" i="24"/>
  <c r="K208" i="24"/>
  <c r="O208" i="24"/>
  <c r="Q208" i="24"/>
  <c r="V208" i="24"/>
  <c r="G211" i="24"/>
  <c r="I211" i="24"/>
  <c r="K211" i="24"/>
  <c r="M211" i="24"/>
  <c r="O211" i="24"/>
  <c r="Q211" i="24"/>
  <c r="V211" i="24"/>
  <c r="G215" i="24"/>
  <c r="M215" i="24" s="1"/>
  <c r="I215" i="24"/>
  <c r="K215" i="24"/>
  <c r="O215" i="24"/>
  <c r="Q215" i="24"/>
  <c r="V215" i="24"/>
  <c r="Q219" i="24"/>
  <c r="G220" i="24"/>
  <c r="M220" i="24" s="1"/>
  <c r="M219" i="24" s="1"/>
  <c r="I220" i="24"/>
  <c r="I219" i="24" s="1"/>
  <c r="K220" i="24"/>
  <c r="K219" i="24" s="1"/>
  <c r="O220" i="24"/>
  <c r="O219" i="24" s="1"/>
  <c r="Q220" i="24"/>
  <c r="V220" i="24"/>
  <c r="V219" i="24" s="1"/>
  <c r="G225" i="24"/>
  <c r="I225" i="24"/>
  <c r="K225" i="24"/>
  <c r="M225" i="24"/>
  <c r="O225" i="24"/>
  <c r="Q225" i="24"/>
  <c r="V225" i="24"/>
  <c r="G230" i="24"/>
  <c r="I230" i="24"/>
  <c r="I229" i="24" s="1"/>
  <c r="K230" i="24"/>
  <c r="M230" i="24"/>
  <c r="O230" i="24"/>
  <c r="O229" i="24" s="1"/>
  <c r="Q230" i="24"/>
  <c r="Q229" i="24" s="1"/>
  <c r="V230" i="24"/>
  <c r="G231" i="24"/>
  <c r="M231" i="24" s="1"/>
  <c r="I231" i="24"/>
  <c r="K231" i="24"/>
  <c r="O231" i="24"/>
  <c r="Q231" i="24"/>
  <c r="V231" i="24"/>
  <c r="V229" i="24" s="1"/>
  <c r="G232" i="24"/>
  <c r="I232" i="24"/>
  <c r="K232" i="24"/>
  <c r="M232" i="24"/>
  <c r="O232" i="24"/>
  <c r="Q232" i="24"/>
  <c r="V232" i="24"/>
  <c r="G234" i="24"/>
  <c r="M234" i="24" s="1"/>
  <c r="I234" i="24"/>
  <c r="K234" i="24"/>
  <c r="O234" i="24"/>
  <c r="Q234" i="24"/>
  <c r="V234" i="24"/>
  <c r="G236" i="24"/>
  <c r="M236" i="24" s="1"/>
  <c r="I236" i="24"/>
  <c r="K236" i="24"/>
  <c r="O236" i="24"/>
  <c r="Q236" i="24"/>
  <c r="V236" i="24"/>
  <c r="G238" i="24"/>
  <c r="M238" i="24" s="1"/>
  <c r="I238" i="24"/>
  <c r="K238" i="24"/>
  <c r="O238" i="24"/>
  <c r="Q238" i="24"/>
  <c r="V238" i="24"/>
  <c r="G240" i="24"/>
  <c r="I240" i="24"/>
  <c r="K240" i="24"/>
  <c r="M240" i="24"/>
  <c r="O240" i="24"/>
  <c r="Q240" i="24"/>
  <c r="V240" i="24"/>
  <c r="G242" i="24"/>
  <c r="M242" i="24" s="1"/>
  <c r="I242" i="24"/>
  <c r="K242" i="24"/>
  <c r="K229" i="24" s="1"/>
  <c r="O242" i="24"/>
  <c r="Q242" i="24"/>
  <c r="V242" i="24"/>
  <c r="G244" i="24"/>
  <c r="I244" i="24"/>
  <c r="K244" i="24"/>
  <c r="M244" i="24"/>
  <c r="O244" i="24"/>
  <c r="Q244" i="24"/>
  <c r="V244" i="24"/>
  <c r="G246" i="24"/>
  <c r="K246" i="24"/>
  <c r="O246" i="24"/>
  <c r="G247" i="24"/>
  <c r="I247" i="24"/>
  <c r="I246" i="24" s="1"/>
  <c r="K247" i="24"/>
  <c r="M247" i="24"/>
  <c r="M246" i="24" s="1"/>
  <c r="O247" i="24"/>
  <c r="Q247" i="24"/>
  <c r="Q246" i="24" s="1"/>
  <c r="V247" i="24"/>
  <c r="V246" i="24" s="1"/>
  <c r="AE250" i="24"/>
  <c r="G214" i="23"/>
  <c r="BA212" i="23"/>
  <c r="BA209" i="23"/>
  <c r="BA203" i="23"/>
  <c r="BA201" i="23"/>
  <c r="BA199" i="23"/>
  <c r="BA197" i="23"/>
  <c r="BA133" i="23"/>
  <c r="BA127" i="23"/>
  <c r="BA92" i="23"/>
  <c r="BA78" i="23"/>
  <c r="BA71" i="23"/>
  <c r="BA67" i="23"/>
  <c r="BA50" i="23"/>
  <c r="BA30" i="23"/>
  <c r="BA25" i="23"/>
  <c r="BA20" i="23"/>
  <c r="BA10" i="23"/>
  <c r="G9" i="23"/>
  <c r="M9" i="23" s="1"/>
  <c r="I9" i="23"/>
  <c r="I8" i="23" s="1"/>
  <c r="K9" i="23"/>
  <c r="K8" i="23" s="1"/>
  <c r="O9" i="23"/>
  <c r="O8" i="23" s="1"/>
  <c r="Q9" i="23"/>
  <c r="Q8" i="23" s="1"/>
  <c r="V9" i="23"/>
  <c r="V8" i="23" s="1"/>
  <c r="G19" i="23"/>
  <c r="M19" i="23" s="1"/>
  <c r="I19" i="23"/>
  <c r="K19" i="23"/>
  <c r="O19" i="23"/>
  <c r="Q19" i="23"/>
  <c r="V19" i="23"/>
  <c r="G24" i="23"/>
  <c r="I24" i="23"/>
  <c r="K24" i="23"/>
  <c r="M24" i="23"/>
  <c r="O24" i="23"/>
  <c r="Q24" i="23"/>
  <c r="V24" i="23"/>
  <c r="G29" i="23"/>
  <c r="I29" i="23"/>
  <c r="K29" i="23"/>
  <c r="M29" i="23"/>
  <c r="O29" i="23"/>
  <c r="Q29" i="23"/>
  <c r="V29" i="23"/>
  <c r="G34" i="23"/>
  <c r="M34" i="23" s="1"/>
  <c r="I34" i="23"/>
  <c r="K34" i="23"/>
  <c r="O34" i="23"/>
  <c r="Q34" i="23"/>
  <c r="V34" i="23"/>
  <c r="G38" i="23"/>
  <c r="I38" i="23"/>
  <c r="K38" i="23"/>
  <c r="M38" i="23"/>
  <c r="O38" i="23"/>
  <c r="Q38" i="23"/>
  <c r="V38" i="23"/>
  <c r="G45" i="23"/>
  <c r="I45" i="23"/>
  <c r="K45" i="23"/>
  <c r="M45" i="23"/>
  <c r="O45" i="23"/>
  <c r="Q45" i="23"/>
  <c r="V45" i="23"/>
  <c r="G49" i="23"/>
  <c r="G8" i="23" s="1"/>
  <c r="I49" i="23"/>
  <c r="K49" i="23"/>
  <c r="O49" i="23"/>
  <c r="Q49" i="23"/>
  <c r="V49" i="23"/>
  <c r="G53" i="23"/>
  <c r="I53" i="23"/>
  <c r="G54" i="23"/>
  <c r="M54" i="23" s="1"/>
  <c r="M53" i="23" s="1"/>
  <c r="I54" i="23"/>
  <c r="K54" i="23"/>
  <c r="K53" i="23" s="1"/>
  <c r="O54" i="23"/>
  <c r="Q54" i="23"/>
  <c r="Q53" i="23" s="1"/>
  <c r="V54" i="23"/>
  <c r="V53" i="23" s="1"/>
  <c r="G58" i="23"/>
  <c r="I58" i="23"/>
  <c r="K58" i="23"/>
  <c r="M58" i="23"/>
  <c r="O58" i="23"/>
  <c r="Q58" i="23"/>
  <c r="V58" i="23"/>
  <c r="G62" i="23"/>
  <c r="I62" i="23"/>
  <c r="K62" i="23"/>
  <c r="M62" i="23"/>
  <c r="O62" i="23"/>
  <c r="O53" i="23" s="1"/>
  <c r="Q62" i="23"/>
  <c r="V62" i="23"/>
  <c r="G66" i="23"/>
  <c r="M66" i="23" s="1"/>
  <c r="I66" i="23"/>
  <c r="K66" i="23"/>
  <c r="O66" i="23"/>
  <c r="Q66" i="23"/>
  <c r="V66" i="23"/>
  <c r="G70" i="23"/>
  <c r="M70" i="23" s="1"/>
  <c r="I70" i="23"/>
  <c r="K70" i="23"/>
  <c r="O70" i="23"/>
  <c r="Q70" i="23"/>
  <c r="V70" i="23"/>
  <c r="G75" i="23"/>
  <c r="G74" i="23" s="1"/>
  <c r="I75" i="23"/>
  <c r="I74" i="23" s="1"/>
  <c r="K75" i="23"/>
  <c r="O75" i="23"/>
  <c r="O74" i="23" s="1"/>
  <c r="Q75" i="23"/>
  <c r="Q74" i="23" s="1"/>
  <c r="V75" i="23"/>
  <c r="G83" i="23"/>
  <c r="M83" i="23" s="1"/>
  <c r="I83" i="23"/>
  <c r="K83" i="23"/>
  <c r="K74" i="23" s="1"/>
  <c r="O83" i="23"/>
  <c r="Q83" i="23"/>
  <c r="V83" i="23"/>
  <c r="G86" i="23"/>
  <c r="I86" i="23"/>
  <c r="K86" i="23"/>
  <c r="M86" i="23"/>
  <c r="O86" i="23"/>
  <c r="Q86" i="23"/>
  <c r="V86" i="23"/>
  <c r="G91" i="23"/>
  <c r="I91" i="23"/>
  <c r="K91" i="23"/>
  <c r="M91" i="23"/>
  <c r="O91" i="23"/>
  <c r="Q91" i="23"/>
  <c r="V91" i="23"/>
  <c r="G95" i="23"/>
  <c r="I95" i="23"/>
  <c r="K95" i="23"/>
  <c r="M95" i="23"/>
  <c r="O95" i="23"/>
  <c r="Q95" i="23"/>
  <c r="V95" i="23"/>
  <c r="G98" i="23"/>
  <c r="M98" i="23" s="1"/>
  <c r="I98" i="23"/>
  <c r="K98" i="23"/>
  <c r="O98" i="23"/>
  <c r="Q98" i="23"/>
  <c r="V98" i="23"/>
  <c r="G101" i="23"/>
  <c r="M101" i="23" s="1"/>
  <c r="I101" i="23"/>
  <c r="K101" i="23"/>
  <c r="O101" i="23"/>
  <c r="Q101" i="23"/>
  <c r="V101" i="23"/>
  <c r="V74" i="23" s="1"/>
  <c r="G104" i="23"/>
  <c r="M104" i="23" s="1"/>
  <c r="I104" i="23"/>
  <c r="K104" i="23"/>
  <c r="O104" i="23"/>
  <c r="Q104" i="23"/>
  <c r="V104" i="23"/>
  <c r="G108" i="23"/>
  <c r="M108" i="23" s="1"/>
  <c r="I108" i="23"/>
  <c r="K108" i="23"/>
  <c r="O108" i="23"/>
  <c r="Q108" i="23"/>
  <c r="V108" i="23"/>
  <c r="G114" i="23"/>
  <c r="G115" i="23"/>
  <c r="I115" i="23"/>
  <c r="I114" i="23" s="1"/>
  <c r="K115" i="23"/>
  <c r="K114" i="23" s="1"/>
  <c r="M115" i="23"/>
  <c r="M114" i="23" s="1"/>
  <c r="O115" i="23"/>
  <c r="Q115" i="23"/>
  <c r="Q114" i="23" s="1"/>
  <c r="V115" i="23"/>
  <c r="V114" i="23" s="1"/>
  <c r="G119" i="23"/>
  <c r="I119" i="23"/>
  <c r="K119" i="23"/>
  <c r="M119" i="23"/>
  <c r="O119" i="23"/>
  <c r="O114" i="23" s="1"/>
  <c r="Q119" i="23"/>
  <c r="V119" i="23"/>
  <c r="G123" i="23"/>
  <c r="I123" i="23"/>
  <c r="K123" i="23"/>
  <c r="M123" i="23"/>
  <c r="O123" i="23"/>
  <c r="Q123" i="23"/>
  <c r="V123" i="23"/>
  <c r="G131" i="23"/>
  <c r="O131" i="23"/>
  <c r="G132" i="23"/>
  <c r="M132" i="23" s="1"/>
  <c r="M131" i="23" s="1"/>
  <c r="I132" i="23"/>
  <c r="I131" i="23" s="1"/>
  <c r="K132" i="23"/>
  <c r="K131" i="23" s="1"/>
  <c r="O132" i="23"/>
  <c r="Q132" i="23"/>
  <c r="Q131" i="23" s="1"/>
  <c r="V132" i="23"/>
  <c r="V131" i="23" s="1"/>
  <c r="G140" i="23"/>
  <c r="M140" i="23" s="1"/>
  <c r="I140" i="23"/>
  <c r="K140" i="23"/>
  <c r="O140" i="23"/>
  <c r="Q140" i="23"/>
  <c r="V140" i="23"/>
  <c r="G147" i="23"/>
  <c r="G148" i="23"/>
  <c r="M148" i="23" s="1"/>
  <c r="M147" i="23" s="1"/>
  <c r="I148" i="23"/>
  <c r="I147" i="23" s="1"/>
  <c r="K148" i="23"/>
  <c r="K147" i="23" s="1"/>
  <c r="O148" i="23"/>
  <c r="O147" i="23" s="1"/>
  <c r="Q148" i="23"/>
  <c r="Q147" i="23" s="1"/>
  <c r="V148" i="23"/>
  <c r="V147" i="23" s="1"/>
  <c r="G156" i="23"/>
  <c r="I156" i="23"/>
  <c r="K156" i="23"/>
  <c r="M156" i="23"/>
  <c r="O156" i="23"/>
  <c r="Q156" i="23"/>
  <c r="V156" i="23"/>
  <c r="G159" i="23"/>
  <c r="K159" i="23"/>
  <c r="M159" i="23"/>
  <c r="V159" i="23"/>
  <c r="G160" i="23"/>
  <c r="I160" i="23"/>
  <c r="I159" i="23" s="1"/>
  <c r="K160" i="23"/>
  <c r="M160" i="23"/>
  <c r="O160" i="23"/>
  <c r="O159" i="23" s="1"/>
  <c r="Q160" i="23"/>
  <c r="Q159" i="23" s="1"/>
  <c r="V160" i="23"/>
  <c r="O165" i="23"/>
  <c r="Q165" i="23"/>
  <c r="G166" i="23"/>
  <c r="I166" i="23"/>
  <c r="I165" i="23" s="1"/>
  <c r="K166" i="23"/>
  <c r="M166" i="23"/>
  <c r="O166" i="23"/>
  <c r="Q166" i="23"/>
  <c r="V166" i="23"/>
  <c r="V165" i="23" s="1"/>
  <c r="G173" i="23"/>
  <c r="M173" i="23" s="1"/>
  <c r="I173" i="23"/>
  <c r="K173" i="23"/>
  <c r="K165" i="23" s="1"/>
  <c r="O173" i="23"/>
  <c r="Q173" i="23"/>
  <c r="V173" i="23"/>
  <c r="G176" i="23"/>
  <c r="G165" i="23" s="1"/>
  <c r="I176" i="23"/>
  <c r="K176" i="23"/>
  <c r="O176" i="23"/>
  <c r="Q176" i="23"/>
  <c r="V176" i="23"/>
  <c r="G180" i="23"/>
  <c r="M180" i="23" s="1"/>
  <c r="I180" i="23"/>
  <c r="K180" i="23"/>
  <c r="O180" i="23"/>
  <c r="Q180" i="23"/>
  <c r="V180" i="23"/>
  <c r="I184" i="23"/>
  <c r="K184" i="23"/>
  <c r="Q184" i="23"/>
  <c r="G185" i="23"/>
  <c r="G184" i="23" s="1"/>
  <c r="I185" i="23"/>
  <c r="K185" i="23"/>
  <c r="M185" i="23"/>
  <c r="M184" i="23" s="1"/>
  <c r="O185" i="23"/>
  <c r="O184" i="23" s="1"/>
  <c r="Q185" i="23"/>
  <c r="V185" i="23"/>
  <c r="V184" i="23" s="1"/>
  <c r="G190" i="23"/>
  <c r="I190" i="23"/>
  <c r="K190" i="23"/>
  <c r="M190" i="23"/>
  <c r="O190" i="23"/>
  <c r="Q190" i="23"/>
  <c r="V190" i="23"/>
  <c r="G194" i="23"/>
  <c r="I194" i="23"/>
  <c r="I193" i="23" s="1"/>
  <c r="K194" i="23"/>
  <c r="M194" i="23"/>
  <c r="O194" i="23"/>
  <c r="Q194" i="23"/>
  <c r="V194" i="23"/>
  <c r="V193" i="23" s="1"/>
  <c r="G195" i="23"/>
  <c r="M195" i="23" s="1"/>
  <c r="I195" i="23"/>
  <c r="K195" i="23"/>
  <c r="K193" i="23" s="1"/>
  <c r="O195" i="23"/>
  <c r="Q195" i="23"/>
  <c r="V195" i="23"/>
  <c r="G196" i="23"/>
  <c r="G193" i="23" s="1"/>
  <c r="I196" i="23"/>
  <c r="K196" i="23"/>
  <c r="O196" i="23"/>
  <c r="Q196" i="23"/>
  <c r="V196" i="23"/>
  <c r="G198" i="23"/>
  <c r="M198" i="23" s="1"/>
  <c r="I198" i="23"/>
  <c r="K198" i="23"/>
  <c r="O198" i="23"/>
  <c r="Q198" i="23"/>
  <c r="V198" i="23"/>
  <c r="G200" i="23"/>
  <c r="M200" i="23" s="1"/>
  <c r="I200" i="23"/>
  <c r="K200" i="23"/>
  <c r="O200" i="23"/>
  <c r="Q200" i="23"/>
  <c r="V200" i="23"/>
  <c r="G202" i="23"/>
  <c r="I202" i="23"/>
  <c r="K202" i="23"/>
  <c r="M202" i="23"/>
  <c r="O202" i="23"/>
  <c r="Q202" i="23"/>
  <c r="V202" i="23"/>
  <c r="G204" i="23"/>
  <c r="I204" i="23"/>
  <c r="K204" i="23"/>
  <c r="M204" i="23"/>
  <c r="O204" i="23"/>
  <c r="O193" i="23" s="1"/>
  <c r="Q204" i="23"/>
  <c r="V204" i="23"/>
  <c r="G206" i="23"/>
  <c r="M206" i="23" s="1"/>
  <c r="I206" i="23"/>
  <c r="K206" i="23"/>
  <c r="O206" i="23"/>
  <c r="Q206" i="23"/>
  <c r="Q193" i="23" s="1"/>
  <c r="V206" i="23"/>
  <c r="G208" i="23"/>
  <c r="I208" i="23"/>
  <c r="K208" i="23"/>
  <c r="M208" i="23"/>
  <c r="O208" i="23"/>
  <c r="Q208" i="23"/>
  <c r="V208" i="23"/>
  <c r="K210" i="23"/>
  <c r="O210" i="23"/>
  <c r="V210" i="23"/>
  <c r="G211" i="23"/>
  <c r="G210" i="23" s="1"/>
  <c r="I211" i="23"/>
  <c r="I210" i="23" s="1"/>
  <c r="K211" i="23"/>
  <c r="O211" i="23"/>
  <c r="Q211" i="23"/>
  <c r="Q210" i="23" s="1"/>
  <c r="V211" i="23"/>
  <c r="AE214" i="23"/>
  <c r="AF214" i="23"/>
  <c r="G232" i="22"/>
  <c r="BA230" i="22"/>
  <c r="BA227" i="22"/>
  <c r="BA221" i="22"/>
  <c r="BA219" i="22"/>
  <c r="BA217" i="22"/>
  <c r="BA215" i="22"/>
  <c r="BA123" i="22"/>
  <c r="BA117" i="22"/>
  <c r="BA97" i="22"/>
  <c r="BA88" i="22"/>
  <c r="BA67" i="22"/>
  <c r="BA43" i="22"/>
  <c r="BA38" i="22"/>
  <c r="BA33" i="22"/>
  <c r="BA10" i="22"/>
  <c r="G8" i="22"/>
  <c r="G9" i="22"/>
  <c r="M9" i="22" s="1"/>
  <c r="I9" i="22"/>
  <c r="I8" i="22" s="1"/>
  <c r="K9" i="22"/>
  <c r="K8" i="22" s="1"/>
  <c r="O9" i="22"/>
  <c r="O8" i="22" s="1"/>
  <c r="Q9" i="22"/>
  <c r="V9" i="22"/>
  <c r="V8" i="22" s="1"/>
  <c r="G32" i="22"/>
  <c r="M32" i="22" s="1"/>
  <c r="I32" i="22"/>
  <c r="K32" i="22"/>
  <c r="O32" i="22"/>
  <c r="Q32" i="22"/>
  <c r="V32" i="22"/>
  <c r="G37" i="22"/>
  <c r="I37" i="22"/>
  <c r="K37" i="22"/>
  <c r="M37" i="22"/>
  <c r="O37" i="22"/>
  <c r="Q37" i="22"/>
  <c r="V37" i="22"/>
  <c r="G42" i="22"/>
  <c r="I42" i="22"/>
  <c r="K42" i="22"/>
  <c r="M42" i="22"/>
  <c r="O42" i="22"/>
  <c r="Q42" i="22"/>
  <c r="V42" i="22"/>
  <c r="G47" i="22"/>
  <c r="M47" i="22" s="1"/>
  <c r="I47" i="22"/>
  <c r="K47" i="22"/>
  <c r="O47" i="22"/>
  <c r="Q47" i="22"/>
  <c r="Q8" i="22" s="1"/>
  <c r="V47" i="22"/>
  <c r="G51" i="22"/>
  <c r="I51" i="22"/>
  <c r="K51" i="22"/>
  <c r="M51" i="22"/>
  <c r="O51" i="22"/>
  <c r="Q51" i="22"/>
  <c r="V51" i="22"/>
  <c r="G62" i="22"/>
  <c r="I62" i="22"/>
  <c r="K62" i="22"/>
  <c r="M62" i="22"/>
  <c r="O62" i="22"/>
  <c r="Q62" i="22"/>
  <c r="V62" i="22"/>
  <c r="G66" i="22"/>
  <c r="M66" i="22" s="1"/>
  <c r="I66" i="22"/>
  <c r="K66" i="22"/>
  <c r="O66" i="22"/>
  <c r="Q66" i="22"/>
  <c r="V66" i="22"/>
  <c r="G70" i="22"/>
  <c r="I70" i="22"/>
  <c r="G71" i="22"/>
  <c r="M71" i="22" s="1"/>
  <c r="M70" i="22" s="1"/>
  <c r="I71" i="22"/>
  <c r="K71" i="22"/>
  <c r="K70" i="22" s="1"/>
  <c r="O71" i="22"/>
  <c r="Q71" i="22"/>
  <c r="Q70" i="22" s="1"/>
  <c r="V71" i="22"/>
  <c r="G75" i="22"/>
  <c r="I75" i="22"/>
  <c r="K75" i="22"/>
  <c r="M75" i="22"/>
  <c r="O75" i="22"/>
  <c r="Q75" i="22"/>
  <c r="V75" i="22"/>
  <c r="G79" i="22"/>
  <c r="I79" i="22"/>
  <c r="K79" i="22"/>
  <c r="M79" i="22"/>
  <c r="O79" i="22"/>
  <c r="O70" i="22" s="1"/>
  <c r="Q79" i="22"/>
  <c r="V79" i="22"/>
  <c r="G87" i="22"/>
  <c r="M87" i="22" s="1"/>
  <c r="I87" i="22"/>
  <c r="K87" i="22"/>
  <c r="O87" i="22"/>
  <c r="Q87" i="22"/>
  <c r="V87" i="22"/>
  <c r="G96" i="22"/>
  <c r="I96" i="22"/>
  <c r="K96" i="22"/>
  <c r="M96" i="22"/>
  <c r="O96" i="22"/>
  <c r="Q96" i="22"/>
  <c r="V96" i="22"/>
  <c r="V70" i="22" s="1"/>
  <c r="O100" i="22"/>
  <c r="V100" i="22"/>
  <c r="G101" i="22"/>
  <c r="G100" i="22" s="1"/>
  <c r="I101" i="22"/>
  <c r="I100" i="22" s="1"/>
  <c r="K101" i="22"/>
  <c r="O101" i="22"/>
  <c r="Q101" i="22"/>
  <c r="Q100" i="22" s="1"/>
  <c r="V101" i="22"/>
  <c r="G105" i="22"/>
  <c r="M105" i="22" s="1"/>
  <c r="I105" i="22"/>
  <c r="K105" i="22"/>
  <c r="K100" i="22" s="1"/>
  <c r="O105" i="22"/>
  <c r="Q105" i="22"/>
  <c r="V105" i="22"/>
  <c r="G113" i="22"/>
  <c r="I113" i="22"/>
  <c r="K113" i="22"/>
  <c r="M113" i="22"/>
  <c r="O113" i="22"/>
  <c r="Q113" i="22"/>
  <c r="V113" i="22"/>
  <c r="G121" i="22"/>
  <c r="K121" i="22"/>
  <c r="G122" i="22"/>
  <c r="I122" i="22"/>
  <c r="I121" i="22" s="1"/>
  <c r="K122" i="22"/>
  <c r="M122" i="22"/>
  <c r="O122" i="22"/>
  <c r="O121" i="22" s="1"/>
  <c r="Q122" i="22"/>
  <c r="Q121" i="22" s="1"/>
  <c r="V122" i="22"/>
  <c r="G132" i="22"/>
  <c r="M132" i="22" s="1"/>
  <c r="M121" i="22" s="1"/>
  <c r="I132" i="22"/>
  <c r="K132" i="22"/>
  <c r="O132" i="22"/>
  <c r="Q132" i="22"/>
  <c r="V132" i="22"/>
  <c r="V121" i="22" s="1"/>
  <c r="G136" i="22"/>
  <c r="I136" i="22"/>
  <c r="K136" i="22"/>
  <c r="M136" i="22"/>
  <c r="O136" i="22"/>
  <c r="Q136" i="22"/>
  <c r="V136" i="22"/>
  <c r="G144" i="22"/>
  <c r="G143" i="22" s="1"/>
  <c r="I144" i="22"/>
  <c r="I143" i="22" s="1"/>
  <c r="K144" i="22"/>
  <c r="O144" i="22"/>
  <c r="Q144" i="22"/>
  <c r="Q143" i="22" s="1"/>
  <c r="V144" i="22"/>
  <c r="G150" i="22"/>
  <c r="M150" i="22" s="1"/>
  <c r="I150" i="22"/>
  <c r="K150" i="22"/>
  <c r="K143" i="22" s="1"/>
  <c r="O150" i="22"/>
  <c r="Q150" i="22"/>
  <c r="V150" i="22"/>
  <c r="G156" i="22"/>
  <c r="I156" i="22"/>
  <c r="K156" i="22"/>
  <c r="M156" i="22"/>
  <c r="O156" i="22"/>
  <c r="Q156" i="22"/>
  <c r="V156" i="22"/>
  <c r="G161" i="22"/>
  <c r="I161" i="22"/>
  <c r="K161" i="22"/>
  <c r="M161" i="22"/>
  <c r="O161" i="22"/>
  <c r="Q161" i="22"/>
  <c r="V161" i="22"/>
  <c r="G167" i="22"/>
  <c r="I167" i="22"/>
  <c r="K167" i="22"/>
  <c r="M167" i="22"/>
  <c r="O167" i="22"/>
  <c r="O143" i="22" s="1"/>
  <c r="Q167" i="22"/>
  <c r="V167" i="22"/>
  <c r="G170" i="22"/>
  <c r="M170" i="22" s="1"/>
  <c r="I170" i="22"/>
  <c r="K170" i="22"/>
  <c r="O170" i="22"/>
  <c r="Q170" i="22"/>
  <c r="V170" i="22"/>
  <c r="G173" i="22"/>
  <c r="I173" i="22"/>
  <c r="K173" i="22"/>
  <c r="M173" i="22"/>
  <c r="O173" i="22"/>
  <c r="Q173" i="22"/>
  <c r="V173" i="22"/>
  <c r="V143" i="22" s="1"/>
  <c r="O176" i="22"/>
  <c r="V176" i="22"/>
  <c r="G177" i="22"/>
  <c r="G176" i="22" s="1"/>
  <c r="I177" i="22"/>
  <c r="I176" i="22" s="1"/>
  <c r="K177" i="22"/>
  <c r="K176" i="22" s="1"/>
  <c r="O177" i="22"/>
  <c r="Q177" i="22"/>
  <c r="Q176" i="22" s="1"/>
  <c r="V177" i="22"/>
  <c r="G182" i="22"/>
  <c r="I182" i="22"/>
  <c r="V182" i="22"/>
  <c r="G183" i="22"/>
  <c r="I183" i="22"/>
  <c r="K183" i="22"/>
  <c r="K182" i="22" s="1"/>
  <c r="M183" i="22"/>
  <c r="M182" i="22" s="1"/>
  <c r="O183" i="22"/>
  <c r="O182" i="22" s="1"/>
  <c r="Q183" i="22"/>
  <c r="Q182" i="22" s="1"/>
  <c r="V183" i="22"/>
  <c r="G190" i="22"/>
  <c r="I190" i="22"/>
  <c r="K190" i="22"/>
  <c r="M190" i="22"/>
  <c r="O190" i="22"/>
  <c r="Q190" i="22"/>
  <c r="V190" i="22"/>
  <c r="G193" i="22"/>
  <c r="I193" i="22"/>
  <c r="K193" i="22"/>
  <c r="M193" i="22"/>
  <c r="O193" i="22"/>
  <c r="Q193" i="22"/>
  <c r="V193" i="22"/>
  <c r="G197" i="22"/>
  <c r="M197" i="22" s="1"/>
  <c r="I197" i="22"/>
  <c r="K197" i="22"/>
  <c r="O197" i="22"/>
  <c r="Q197" i="22"/>
  <c r="V197" i="22"/>
  <c r="Q201" i="22"/>
  <c r="V201" i="22"/>
  <c r="G202" i="22"/>
  <c r="G201" i="22" s="1"/>
  <c r="I202" i="22"/>
  <c r="I201" i="22" s="1"/>
  <c r="K202" i="22"/>
  <c r="O202" i="22"/>
  <c r="O201" i="22" s="1"/>
  <c r="Q202" i="22"/>
  <c r="V202" i="22"/>
  <c r="G207" i="22"/>
  <c r="M207" i="22" s="1"/>
  <c r="I207" i="22"/>
  <c r="K207" i="22"/>
  <c r="K201" i="22" s="1"/>
  <c r="O207" i="22"/>
  <c r="Q207" i="22"/>
  <c r="V207" i="22"/>
  <c r="G212" i="22"/>
  <c r="I212" i="22"/>
  <c r="K212" i="22"/>
  <c r="K211" i="22" s="1"/>
  <c r="M212" i="22"/>
  <c r="M211" i="22" s="1"/>
  <c r="O212" i="22"/>
  <c r="O211" i="22" s="1"/>
  <c r="Q212" i="22"/>
  <c r="V212" i="22"/>
  <c r="G213" i="22"/>
  <c r="I213" i="22"/>
  <c r="K213" i="22"/>
  <c r="M213" i="22"/>
  <c r="O213" i="22"/>
  <c r="Q213" i="22"/>
  <c r="Q211" i="22" s="1"/>
  <c r="V213" i="22"/>
  <c r="G214" i="22"/>
  <c r="I214" i="22"/>
  <c r="K214" i="22"/>
  <c r="M214" i="22"/>
  <c r="O214" i="22"/>
  <c r="Q214" i="22"/>
  <c r="V214" i="22"/>
  <c r="G216" i="22"/>
  <c r="M216" i="22" s="1"/>
  <c r="I216" i="22"/>
  <c r="K216" i="22"/>
  <c r="O216" i="22"/>
  <c r="Q216" i="22"/>
  <c r="V216" i="22"/>
  <c r="G218" i="22"/>
  <c r="I218" i="22"/>
  <c r="K218" i="22"/>
  <c r="M218" i="22"/>
  <c r="O218" i="22"/>
  <c r="Q218" i="22"/>
  <c r="V218" i="22"/>
  <c r="V211" i="22" s="1"/>
  <c r="G220" i="22"/>
  <c r="M220" i="22" s="1"/>
  <c r="I220" i="22"/>
  <c r="K220" i="22"/>
  <c r="O220" i="22"/>
  <c r="Q220" i="22"/>
  <c r="V220" i="22"/>
  <c r="G222" i="22"/>
  <c r="M222" i="22" s="1"/>
  <c r="I222" i="22"/>
  <c r="K222" i="22"/>
  <c r="O222" i="22"/>
  <c r="Q222" i="22"/>
  <c r="V222" i="22"/>
  <c r="G224" i="22"/>
  <c r="M224" i="22" s="1"/>
  <c r="I224" i="22"/>
  <c r="I211" i="22" s="1"/>
  <c r="K224" i="22"/>
  <c r="O224" i="22"/>
  <c r="Q224" i="22"/>
  <c r="V224" i="22"/>
  <c r="G226" i="22"/>
  <c r="I226" i="22"/>
  <c r="K226" i="22"/>
  <c r="M226" i="22"/>
  <c r="O226" i="22"/>
  <c r="Q226" i="22"/>
  <c r="V226" i="22"/>
  <c r="G228" i="22"/>
  <c r="K228" i="22"/>
  <c r="M228" i="22"/>
  <c r="G229" i="22"/>
  <c r="I229" i="22"/>
  <c r="I228" i="22" s="1"/>
  <c r="K229" i="22"/>
  <c r="M229" i="22"/>
  <c r="O229" i="22"/>
  <c r="O228" i="22" s="1"/>
  <c r="Q229" i="22"/>
  <c r="Q228" i="22" s="1"/>
  <c r="V229" i="22"/>
  <c r="V228" i="22" s="1"/>
  <c r="AE232" i="22"/>
  <c r="G244" i="21"/>
  <c r="BA242" i="21"/>
  <c r="BA239" i="21"/>
  <c r="BA233" i="21"/>
  <c r="BA231" i="21"/>
  <c r="BA229" i="21"/>
  <c r="BA227" i="21"/>
  <c r="BA123" i="21"/>
  <c r="BA117" i="21"/>
  <c r="BA97" i="21"/>
  <c r="BA88" i="21"/>
  <c r="BA67" i="21"/>
  <c r="BA43" i="21"/>
  <c r="BA38" i="21"/>
  <c r="BA33" i="21"/>
  <c r="BA10" i="21"/>
  <c r="G9" i="21"/>
  <c r="M9" i="21" s="1"/>
  <c r="I9" i="21"/>
  <c r="I8" i="21" s="1"/>
  <c r="K9" i="21"/>
  <c r="K8" i="21" s="1"/>
  <c r="O9" i="21"/>
  <c r="O8" i="21" s="1"/>
  <c r="Q9" i="21"/>
  <c r="V9" i="21"/>
  <c r="V8" i="21" s="1"/>
  <c r="G32" i="21"/>
  <c r="I32" i="21"/>
  <c r="K32" i="21"/>
  <c r="M32" i="21"/>
  <c r="O32" i="21"/>
  <c r="Q32" i="21"/>
  <c r="V32" i="21"/>
  <c r="G37" i="21"/>
  <c r="I37" i="21"/>
  <c r="K37" i="21"/>
  <c r="M37" i="21"/>
  <c r="O37" i="21"/>
  <c r="Q37" i="21"/>
  <c r="V37" i="21"/>
  <c r="G42" i="21"/>
  <c r="M42" i="21" s="1"/>
  <c r="I42" i="21"/>
  <c r="K42" i="21"/>
  <c r="O42" i="21"/>
  <c r="Q42" i="21"/>
  <c r="Q8" i="21" s="1"/>
  <c r="V42" i="21"/>
  <c r="G47" i="21"/>
  <c r="M47" i="21" s="1"/>
  <c r="I47" i="21"/>
  <c r="K47" i="21"/>
  <c r="O47" i="21"/>
  <c r="Q47" i="21"/>
  <c r="V47" i="21"/>
  <c r="G51" i="21"/>
  <c r="I51" i="21"/>
  <c r="K51" i="21"/>
  <c r="M51" i="21"/>
  <c r="O51" i="21"/>
  <c r="Q51" i="21"/>
  <c r="V51" i="21"/>
  <c r="G62" i="21"/>
  <c r="M62" i="21" s="1"/>
  <c r="I62" i="21"/>
  <c r="K62" i="21"/>
  <c r="O62" i="21"/>
  <c r="Q62" i="21"/>
  <c r="V62" i="21"/>
  <c r="G66" i="21"/>
  <c r="M66" i="21" s="1"/>
  <c r="I66" i="21"/>
  <c r="K66" i="21"/>
  <c r="O66" i="21"/>
  <c r="Q66" i="21"/>
  <c r="V66" i="21"/>
  <c r="G70" i="21"/>
  <c r="I70" i="21"/>
  <c r="G71" i="21"/>
  <c r="I71" i="21"/>
  <c r="K71" i="21"/>
  <c r="K70" i="21" s="1"/>
  <c r="M71" i="21"/>
  <c r="O71" i="21"/>
  <c r="O70" i="21" s="1"/>
  <c r="Q71" i="21"/>
  <c r="Q70" i="21" s="1"/>
  <c r="V71" i="21"/>
  <c r="G75" i="21"/>
  <c r="I75" i="21"/>
  <c r="K75" i="21"/>
  <c r="M75" i="21"/>
  <c r="O75" i="21"/>
  <c r="Q75" i="21"/>
  <c r="V75" i="21"/>
  <c r="G79" i="21"/>
  <c r="I79" i="21"/>
  <c r="K79" i="21"/>
  <c r="M79" i="21"/>
  <c r="O79" i="21"/>
  <c r="Q79" i="21"/>
  <c r="V79" i="21"/>
  <c r="G87" i="21"/>
  <c r="M87" i="21" s="1"/>
  <c r="I87" i="21"/>
  <c r="K87" i="21"/>
  <c r="O87" i="21"/>
  <c r="Q87" i="21"/>
  <c r="V87" i="21"/>
  <c r="V70" i="21" s="1"/>
  <c r="G96" i="21"/>
  <c r="I96" i="21"/>
  <c r="K96" i="21"/>
  <c r="M96" i="21"/>
  <c r="O96" i="21"/>
  <c r="Q96" i="21"/>
  <c r="V96" i="21"/>
  <c r="O100" i="21"/>
  <c r="V100" i="21"/>
  <c r="G101" i="21"/>
  <c r="G100" i="21" s="1"/>
  <c r="I101" i="21"/>
  <c r="I100" i="21" s="1"/>
  <c r="K101" i="21"/>
  <c r="O101" i="21"/>
  <c r="Q101" i="21"/>
  <c r="Q100" i="21" s="1"/>
  <c r="V101" i="21"/>
  <c r="G105" i="21"/>
  <c r="M105" i="21" s="1"/>
  <c r="I105" i="21"/>
  <c r="K105" i="21"/>
  <c r="K100" i="21" s="1"/>
  <c r="O105" i="21"/>
  <c r="Q105" i="21"/>
  <c r="V105" i="21"/>
  <c r="G113" i="21"/>
  <c r="I113" i="21"/>
  <c r="K113" i="21"/>
  <c r="M113" i="21"/>
  <c r="O113" i="21"/>
  <c r="Q113" i="21"/>
  <c r="V113" i="21"/>
  <c r="G121" i="21"/>
  <c r="G122" i="21"/>
  <c r="I122" i="21"/>
  <c r="I121" i="21" s="1"/>
  <c r="K122" i="21"/>
  <c r="M122" i="21"/>
  <c r="O122" i="21"/>
  <c r="O121" i="21" s="1"/>
  <c r="Q122" i="21"/>
  <c r="Q121" i="21" s="1"/>
  <c r="V122" i="21"/>
  <c r="G132" i="21"/>
  <c r="M132" i="21" s="1"/>
  <c r="M121" i="21" s="1"/>
  <c r="I132" i="21"/>
  <c r="K132" i="21"/>
  <c r="K121" i="21" s="1"/>
  <c r="O132" i="21"/>
  <c r="Q132" i="21"/>
  <c r="V132" i="21"/>
  <c r="V121" i="21" s="1"/>
  <c r="G136" i="21"/>
  <c r="I136" i="21"/>
  <c r="K136" i="21"/>
  <c r="M136" i="21"/>
  <c r="O136" i="21"/>
  <c r="Q136" i="21"/>
  <c r="V136" i="21"/>
  <c r="G144" i="21"/>
  <c r="G143" i="21" s="1"/>
  <c r="I144" i="21"/>
  <c r="I143" i="21" s="1"/>
  <c r="K144" i="21"/>
  <c r="O144" i="21"/>
  <c r="Q144" i="21"/>
  <c r="Q143" i="21" s="1"/>
  <c r="V144" i="21"/>
  <c r="G156" i="21"/>
  <c r="M156" i="21" s="1"/>
  <c r="I156" i="21"/>
  <c r="K156" i="21"/>
  <c r="K143" i="21" s="1"/>
  <c r="O156" i="21"/>
  <c r="Q156" i="21"/>
  <c r="V156" i="21"/>
  <c r="V143" i="21" s="1"/>
  <c r="G168" i="21"/>
  <c r="I168" i="21"/>
  <c r="K168" i="21"/>
  <c r="M168" i="21"/>
  <c r="O168" i="21"/>
  <c r="Q168" i="21"/>
  <c r="V168" i="21"/>
  <c r="G173" i="21"/>
  <c r="I173" i="21"/>
  <c r="K173" i="21"/>
  <c r="M173" i="21"/>
  <c r="O173" i="21"/>
  <c r="Q173" i="21"/>
  <c r="V173" i="21"/>
  <c r="G179" i="21"/>
  <c r="I179" i="21"/>
  <c r="K179" i="21"/>
  <c r="M179" i="21"/>
  <c r="O179" i="21"/>
  <c r="O143" i="21" s="1"/>
  <c r="Q179" i="21"/>
  <c r="V179" i="21"/>
  <c r="G182" i="21"/>
  <c r="M182" i="21" s="1"/>
  <c r="I182" i="21"/>
  <c r="K182" i="21"/>
  <c r="O182" i="21"/>
  <c r="Q182" i="21"/>
  <c r="V182" i="21"/>
  <c r="G185" i="21"/>
  <c r="I185" i="21"/>
  <c r="K185" i="21"/>
  <c r="M185" i="21"/>
  <c r="O185" i="21"/>
  <c r="Q185" i="21"/>
  <c r="V185" i="21"/>
  <c r="K188" i="21"/>
  <c r="O188" i="21"/>
  <c r="V188" i="21"/>
  <c r="G189" i="21"/>
  <c r="G188" i="21" s="1"/>
  <c r="I189" i="21"/>
  <c r="I188" i="21" s="1"/>
  <c r="K189" i="21"/>
  <c r="O189" i="21"/>
  <c r="Q189" i="21"/>
  <c r="Q188" i="21" s="1"/>
  <c r="V189" i="21"/>
  <c r="G194" i="21"/>
  <c r="I194" i="21"/>
  <c r="G195" i="21"/>
  <c r="I195" i="21"/>
  <c r="K195" i="21"/>
  <c r="K194" i="21" s="1"/>
  <c r="M195" i="21"/>
  <c r="M194" i="21" s="1"/>
  <c r="O195" i="21"/>
  <c r="Q195" i="21"/>
  <c r="V195" i="21"/>
  <c r="G202" i="21"/>
  <c r="I202" i="21"/>
  <c r="K202" i="21"/>
  <c r="M202" i="21"/>
  <c r="O202" i="21"/>
  <c r="O194" i="21" s="1"/>
  <c r="Q202" i="21"/>
  <c r="V202" i="21"/>
  <c r="G205" i="21"/>
  <c r="I205" i="21"/>
  <c r="K205" i="21"/>
  <c r="M205" i="21"/>
  <c r="O205" i="21"/>
  <c r="Q205" i="21"/>
  <c r="Q194" i="21" s="1"/>
  <c r="V205" i="21"/>
  <c r="G209" i="21"/>
  <c r="M209" i="21" s="1"/>
  <c r="I209" i="21"/>
  <c r="K209" i="21"/>
  <c r="O209" i="21"/>
  <c r="Q209" i="21"/>
  <c r="V209" i="21"/>
  <c r="V194" i="21" s="1"/>
  <c r="Q213" i="21"/>
  <c r="V213" i="21"/>
  <c r="G214" i="21"/>
  <c r="G213" i="21" s="1"/>
  <c r="I214" i="21"/>
  <c r="I213" i="21" s="1"/>
  <c r="K214" i="21"/>
  <c r="O214" i="21"/>
  <c r="O213" i="21" s="1"/>
  <c r="Q214" i="21"/>
  <c r="V214" i="21"/>
  <c r="G219" i="21"/>
  <c r="M219" i="21" s="1"/>
  <c r="I219" i="21"/>
  <c r="K219" i="21"/>
  <c r="K213" i="21" s="1"/>
  <c r="O219" i="21"/>
  <c r="Q219" i="21"/>
  <c r="V219" i="21"/>
  <c r="G224" i="21"/>
  <c r="I224" i="21"/>
  <c r="I223" i="21" s="1"/>
  <c r="K224" i="21"/>
  <c r="K223" i="21" s="1"/>
  <c r="M224" i="21"/>
  <c r="O224" i="21"/>
  <c r="O223" i="21" s="1"/>
  <c r="Q224" i="21"/>
  <c r="V224" i="21"/>
  <c r="G225" i="21"/>
  <c r="I225" i="21"/>
  <c r="K225" i="21"/>
  <c r="M225" i="21"/>
  <c r="O225" i="21"/>
  <c r="Q225" i="21"/>
  <c r="Q223" i="21" s="1"/>
  <c r="V225" i="21"/>
  <c r="G226" i="21"/>
  <c r="I226" i="21"/>
  <c r="K226" i="21"/>
  <c r="M226" i="21"/>
  <c r="O226" i="21"/>
  <c r="Q226" i="21"/>
  <c r="V226" i="21"/>
  <c r="G228" i="21"/>
  <c r="M228" i="21" s="1"/>
  <c r="I228" i="21"/>
  <c r="K228" i="21"/>
  <c r="O228" i="21"/>
  <c r="Q228" i="21"/>
  <c r="V228" i="21"/>
  <c r="V223" i="21" s="1"/>
  <c r="G230" i="21"/>
  <c r="I230" i="21"/>
  <c r="K230" i="21"/>
  <c r="M230" i="21"/>
  <c r="O230" i="21"/>
  <c r="Q230" i="21"/>
  <c r="V230" i="21"/>
  <c r="G232" i="21"/>
  <c r="M232" i="21" s="1"/>
  <c r="I232" i="21"/>
  <c r="K232" i="21"/>
  <c r="O232" i="21"/>
  <c r="Q232" i="21"/>
  <c r="V232" i="21"/>
  <c r="G234" i="21"/>
  <c r="M234" i="21" s="1"/>
  <c r="I234" i="21"/>
  <c r="K234" i="21"/>
  <c r="O234" i="21"/>
  <c r="Q234" i="21"/>
  <c r="V234" i="21"/>
  <c r="G236" i="21"/>
  <c r="M236" i="21" s="1"/>
  <c r="I236" i="21"/>
  <c r="K236" i="21"/>
  <c r="O236" i="21"/>
  <c r="Q236" i="21"/>
  <c r="V236" i="21"/>
  <c r="G238" i="21"/>
  <c r="I238" i="21"/>
  <c r="K238" i="21"/>
  <c r="M238" i="21"/>
  <c r="O238" i="21"/>
  <c r="Q238" i="21"/>
  <c r="V238" i="21"/>
  <c r="G240" i="21"/>
  <c r="K240" i="21"/>
  <c r="G241" i="21"/>
  <c r="I241" i="21"/>
  <c r="I240" i="21" s="1"/>
  <c r="K241" i="21"/>
  <c r="M241" i="21"/>
  <c r="M240" i="21" s="1"/>
  <c r="O241" i="21"/>
  <c r="O240" i="21" s="1"/>
  <c r="Q241" i="21"/>
  <c r="Q240" i="21" s="1"/>
  <c r="V241" i="21"/>
  <c r="V240" i="21" s="1"/>
  <c r="AE244" i="21"/>
  <c r="G255" i="20"/>
  <c r="BA253" i="20"/>
  <c r="BA250" i="20"/>
  <c r="BA244" i="20"/>
  <c r="BA242" i="20"/>
  <c r="BA240" i="20"/>
  <c r="BA238" i="20"/>
  <c r="BA79" i="20"/>
  <c r="BA65" i="20"/>
  <c r="BA60" i="20"/>
  <c r="BA55" i="20"/>
  <c r="BA46" i="20"/>
  <c r="BA28" i="20"/>
  <c r="BA23" i="20"/>
  <c r="BA18" i="20"/>
  <c r="BA10" i="20"/>
  <c r="G8" i="20"/>
  <c r="G9" i="20"/>
  <c r="M9" i="20" s="1"/>
  <c r="I9" i="20"/>
  <c r="I8" i="20" s="1"/>
  <c r="K9" i="20"/>
  <c r="K8" i="20" s="1"/>
  <c r="O9" i="20"/>
  <c r="O8" i="20" s="1"/>
  <c r="Q9" i="20"/>
  <c r="V9" i="20"/>
  <c r="V8" i="20" s="1"/>
  <c r="G17" i="20"/>
  <c r="I17" i="20"/>
  <c r="K17" i="20"/>
  <c r="M17" i="20"/>
  <c r="O17" i="20"/>
  <c r="Q17" i="20"/>
  <c r="V17" i="20"/>
  <c r="G22" i="20"/>
  <c r="I22" i="20"/>
  <c r="K22" i="20"/>
  <c r="M22" i="20"/>
  <c r="O22" i="20"/>
  <c r="Q22" i="20"/>
  <c r="V22" i="20"/>
  <c r="G27" i="20"/>
  <c r="M27" i="20" s="1"/>
  <c r="I27" i="20"/>
  <c r="K27" i="20"/>
  <c r="O27" i="20"/>
  <c r="Q27" i="20"/>
  <c r="Q8" i="20" s="1"/>
  <c r="V27" i="20"/>
  <c r="G32" i="20"/>
  <c r="I32" i="20"/>
  <c r="K32" i="20"/>
  <c r="M32" i="20"/>
  <c r="O32" i="20"/>
  <c r="Q32" i="20"/>
  <c r="V32" i="20"/>
  <c r="G36" i="20"/>
  <c r="I36" i="20"/>
  <c r="K36" i="20"/>
  <c r="M36" i="20"/>
  <c r="O36" i="20"/>
  <c r="Q36" i="20"/>
  <c r="V36" i="20"/>
  <c r="G41" i="20"/>
  <c r="M41" i="20" s="1"/>
  <c r="I41" i="20"/>
  <c r="K41" i="20"/>
  <c r="O41" i="20"/>
  <c r="Q41" i="20"/>
  <c r="V41" i="20"/>
  <c r="G45" i="20"/>
  <c r="M45" i="20" s="1"/>
  <c r="I45" i="20"/>
  <c r="K45" i="20"/>
  <c r="O45" i="20"/>
  <c r="Q45" i="20"/>
  <c r="V45" i="20"/>
  <c r="I49" i="20"/>
  <c r="G50" i="20"/>
  <c r="I50" i="20"/>
  <c r="K50" i="20"/>
  <c r="K49" i="20" s="1"/>
  <c r="M50" i="20"/>
  <c r="O50" i="20"/>
  <c r="Q50" i="20"/>
  <c r="Q49" i="20" s="1"/>
  <c r="V50" i="20"/>
  <c r="G54" i="20"/>
  <c r="I54" i="20"/>
  <c r="K54" i="20"/>
  <c r="M54" i="20"/>
  <c r="O54" i="20"/>
  <c r="O49" i="20" s="1"/>
  <c r="Q54" i="20"/>
  <c r="V54" i="20"/>
  <c r="G59" i="20"/>
  <c r="I59" i="20"/>
  <c r="K59" i="20"/>
  <c r="M59" i="20"/>
  <c r="O59" i="20"/>
  <c r="Q59" i="20"/>
  <c r="V59" i="20"/>
  <c r="G64" i="20"/>
  <c r="I64" i="20"/>
  <c r="K64" i="20"/>
  <c r="M64" i="20"/>
  <c r="O64" i="20"/>
  <c r="Q64" i="20"/>
  <c r="V64" i="20"/>
  <c r="V49" i="20" s="1"/>
  <c r="G68" i="20"/>
  <c r="I68" i="20"/>
  <c r="K68" i="20"/>
  <c r="M68" i="20"/>
  <c r="O68" i="20"/>
  <c r="Q68" i="20"/>
  <c r="V68" i="20"/>
  <c r="G74" i="20"/>
  <c r="M74" i="20" s="1"/>
  <c r="I74" i="20"/>
  <c r="K74" i="20"/>
  <c r="O74" i="20"/>
  <c r="Q74" i="20"/>
  <c r="V74" i="20"/>
  <c r="G78" i="20"/>
  <c r="M78" i="20" s="1"/>
  <c r="I78" i="20"/>
  <c r="K78" i="20"/>
  <c r="O78" i="20"/>
  <c r="Q78" i="20"/>
  <c r="V78" i="20"/>
  <c r="G83" i="20"/>
  <c r="I83" i="20"/>
  <c r="V83" i="20"/>
  <c r="G84" i="20"/>
  <c r="I84" i="20"/>
  <c r="K84" i="20"/>
  <c r="K83" i="20" s="1"/>
  <c r="M84" i="20"/>
  <c r="M83" i="20" s="1"/>
  <c r="O84" i="20"/>
  <c r="O83" i="20" s="1"/>
  <c r="Q84" i="20"/>
  <c r="Q83" i="20" s="1"/>
  <c r="V84" i="20"/>
  <c r="G90" i="20"/>
  <c r="I90" i="20"/>
  <c r="K90" i="20"/>
  <c r="M90" i="20"/>
  <c r="O90" i="20"/>
  <c r="Q90" i="20"/>
  <c r="V90" i="20"/>
  <c r="G98" i="20"/>
  <c r="I98" i="20"/>
  <c r="K98" i="20"/>
  <c r="M98" i="20"/>
  <c r="O98" i="20"/>
  <c r="Q98" i="20"/>
  <c r="V98" i="20"/>
  <c r="G102" i="20"/>
  <c r="O102" i="20"/>
  <c r="Q102" i="20"/>
  <c r="G103" i="20"/>
  <c r="I103" i="20"/>
  <c r="I102" i="20" s="1"/>
  <c r="K103" i="20"/>
  <c r="M103" i="20"/>
  <c r="O103" i="20"/>
  <c r="Q103" i="20"/>
  <c r="V103" i="20"/>
  <c r="V102" i="20" s="1"/>
  <c r="G107" i="20"/>
  <c r="M107" i="20" s="1"/>
  <c r="I107" i="20"/>
  <c r="K107" i="20"/>
  <c r="K102" i="20" s="1"/>
  <c r="O107" i="20"/>
  <c r="Q107" i="20"/>
  <c r="V107" i="20"/>
  <c r="G112" i="20"/>
  <c r="G113" i="20"/>
  <c r="M113" i="20" s="1"/>
  <c r="I113" i="20"/>
  <c r="I112" i="20" s="1"/>
  <c r="K113" i="20"/>
  <c r="K112" i="20" s="1"/>
  <c r="O113" i="20"/>
  <c r="O112" i="20" s="1"/>
  <c r="Q113" i="20"/>
  <c r="V113" i="20"/>
  <c r="V112" i="20" s="1"/>
  <c r="G120" i="20"/>
  <c r="I120" i="20"/>
  <c r="K120" i="20"/>
  <c r="M120" i="20"/>
  <c r="O120" i="20"/>
  <c r="Q120" i="20"/>
  <c r="Q112" i="20" s="1"/>
  <c r="V120" i="20"/>
  <c r="G127" i="20"/>
  <c r="I127" i="20"/>
  <c r="K127" i="20"/>
  <c r="M127" i="20"/>
  <c r="O127" i="20"/>
  <c r="Q127" i="20"/>
  <c r="V127" i="20"/>
  <c r="G134" i="20"/>
  <c r="I134" i="20"/>
  <c r="K134" i="20"/>
  <c r="M134" i="20"/>
  <c r="O134" i="20"/>
  <c r="Q134" i="20"/>
  <c r="V134" i="20"/>
  <c r="G141" i="20"/>
  <c r="M141" i="20" s="1"/>
  <c r="I141" i="20"/>
  <c r="K141" i="20"/>
  <c r="O141" i="20"/>
  <c r="Q141" i="20"/>
  <c r="V141" i="20"/>
  <c r="G152" i="20"/>
  <c r="I152" i="20"/>
  <c r="K152" i="20"/>
  <c r="M152" i="20"/>
  <c r="O152" i="20"/>
  <c r="Q152" i="20"/>
  <c r="V152" i="20"/>
  <c r="G162" i="20"/>
  <c r="M162" i="20" s="1"/>
  <c r="I162" i="20"/>
  <c r="K162" i="20"/>
  <c r="O162" i="20"/>
  <c r="Q162" i="20"/>
  <c r="V162" i="20"/>
  <c r="G166" i="20"/>
  <c r="M166" i="20" s="1"/>
  <c r="I166" i="20"/>
  <c r="K166" i="20"/>
  <c r="O166" i="20"/>
  <c r="Q166" i="20"/>
  <c r="V166" i="20"/>
  <c r="G174" i="20"/>
  <c r="M174" i="20" s="1"/>
  <c r="I174" i="20"/>
  <c r="K174" i="20"/>
  <c r="O174" i="20"/>
  <c r="Q174" i="20"/>
  <c r="V174" i="20"/>
  <c r="G179" i="20"/>
  <c r="I179" i="20"/>
  <c r="K179" i="20"/>
  <c r="M179" i="20"/>
  <c r="O179" i="20"/>
  <c r="Q179" i="20"/>
  <c r="V179" i="20"/>
  <c r="G184" i="20"/>
  <c r="I184" i="20"/>
  <c r="K184" i="20"/>
  <c r="M184" i="20"/>
  <c r="O184" i="20"/>
  <c r="Q184" i="20"/>
  <c r="V184" i="20"/>
  <c r="O191" i="20"/>
  <c r="G192" i="20"/>
  <c r="G191" i="20" s="1"/>
  <c r="I192" i="20"/>
  <c r="I191" i="20" s="1"/>
  <c r="K192" i="20"/>
  <c r="K191" i="20" s="1"/>
  <c r="O192" i="20"/>
  <c r="Q192" i="20"/>
  <c r="Q191" i="20" s="1"/>
  <c r="V192" i="20"/>
  <c r="V191" i="20" s="1"/>
  <c r="Q197" i="20"/>
  <c r="V197" i="20"/>
  <c r="G198" i="20"/>
  <c r="I198" i="20"/>
  <c r="K198" i="20"/>
  <c r="K197" i="20" s="1"/>
  <c r="M198" i="20"/>
  <c r="O198" i="20"/>
  <c r="O197" i="20" s="1"/>
  <c r="Q198" i="20"/>
  <c r="V198" i="20"/>
  <c r="G205" i="20"/>
  <c r="G197" i="20" s="1"/>
  <c r="I205" i="20"/>
  <c r="K205" i="20"/>
  <c r="O205" i="20"/>
  <c r="Q205" i="20"/>
  <c r="V205" i="20"/>
  <c r="G212" i="20"/>
  <c r="M212" i="20" s="1"/>
  <c r="I212" i="20"/>
  <c r="I197" i="20" s="1"/>
  <c r="K212" i="20"/>
  <c r="O212" i="20"/>
  <c r="Q212" i="20"/>
  <c r="V212" i="20"/>
  <c r="G215" i="20"/>
  <c r="I215" i="20"/>
  <c r="K215" i="20"/>
  <c r="M215" i="20"/>
  <c r="O215" i="20"/>
  <c r="Q215" i="20"/>
  <c r="V215" i="20"/>
  <c r="G219" i="20"/>
  <c r="I219" i="20"/>
  <c r="K219" i="20"/>
  <c r="M219" i="20"/>
  <c r="O219" i="20"/>
  <c r="Q219" i="20"/>
  <c r="V219" i="20"/>
  <c r="O223" i="20"/>
  <c r="G224" i="20"/>
  <c r="G223" i="20" s="1"/>
  <c r="I224" i="20"/>
  <c r="I223" i="20" s="1"/>
  <c r="K224" i="20"/>
  <c r="K223" i="20" s="1"/>
  <c r="O224" i="20"/>
  <c r="Q224" i="20"/>
  <c r="Q223" i="20" s="1"/>
  <c r="V224" i="20"/>
  <c r="G231" i="20"/>
  <c r="M231" i="20" s="1"/>
  <c r="I231" i="20"/>
  <c r="K231" i="20"/>
  <c r="O231" i="20"/>
  <c r="Q231" i="20"/>
  <c r="V231" i="20"/>
  <c r="V223" i="20" s="1"/>
  <c r="G237" i="20"/>
  <c r="G236" i="20" s="1"/>
  <c r="I237" i="20"/>
  <c r="I236" i="20" s="1"/>
  <c r="K237" i="20"/>
  <c r="O237" i="20"/>
  <c r="O236" i="20" s="1"/>
  <c r="Q237" i="20"/>
  <c r="Q236" i="20" s="1"/>
  <c r="V237" i="20"/>
  <c r="G239" i="20"/>
  <c r="M239" i="20" s="1"/>
  <c r="I239" i="20"/>
  <c r="K239" i="20"/>
  <c r="K236" i="20" s="1"/>
  <c r="O239" i="20"/>
  <c r="Q239" i="20"/>
  <c r="V239" i="20"/>
  <c r="G241" i="20"/>
  <c r="I241" i="20"/>
  <c r="K241" i="20"/>
  <c r="M241" i="20"/>
  <c r="O241" i="20"/>
  <c r="Q241" i="20"/>
  <c r="V241" i="20"/>
  <c r="G243" i="20"/>
  <c r="I243" i="20"/>
  <c r="K243" i="20"/>
  <c r="M243" i="20"/>
  <c r="O243" i="20"/>
  <c r="Q243" i="20"/>
  <c r="V243" i="20"/>
  <c r="G245" i="20"/>
  <c r="I245" i="20"/>
  <c r="K245" i="20"/>
  <c r="M245" i="20"/>
  <c r="O245" i="20"/>
  <c r="Q245" i="20"/>
  <c r="V245" i="20"/>
  <c r="G247" i="20"/>
  <c r="M247" i="20" s="1"/>
  <c r="I247" i="20"/>
  <c r="K247" i="20"/>
  <c r="O247" i="20"/>
  <c r="Q247" i="20"/>
  <c r="V247" i="20"/>
  <c r="G249" i="20"/>
  <c r="M249" i="20" s="1"/>
  <c r="I249" i="20"/>
  <c r="K249" i="20"/>
  <c r="O249" i="20"/>
  <c r="Q249" i="20"/>
  <c r="V249" i="20"/>
  <c r="V236" i="20" s="1"/>
  <c r="K251" i="20"/>
  <c r="V251" i="20"/>
  <c r="G252" i="20"/>
  <c r="G251" i="20" s="1"/>
  <c r="I252" i="20"/>
  <c r="I251" i="20" s="1"/>
  <c r="K252" i="20"/>
  <c r="O252" i="20"/>
  <c r="O251" i="20" s="1"/>
  <c r="Q252" i="20"/>
  <c r="Q251" i="20" s="1"/>
  <c r="V252" i="20"/>
  <c r="AE255" i="20"/>
  <c r="AF255" i="20"/>
  <c r="G229" i="19"/>
  <c r="BA227" i="19"/>
  <c r="BA224" i="19"/>
  <c r="BA218" i="19"/>
  <c r="BA216" i="19"/>
  <c r="BA214" i="19"/>
  <c r="BA212" i="19"/>
  <c r="BA69" i="19"/>
  <c r="BA65" i="19"/>
  <c r="BA60" i="19"/>
  <c r="BA55" i="19"/>
  <c r="BA46" i="19"/>
  <c r="BA28" i="19"/>
  <c r="BA23" i="19"/>
  <c r="BA18" i="19"/>
  <c r="BA10" i="19"/>
  <c r="G9" i="19"/>
  <c r="M9" i="19" s="1"/>
  <c r="I9" i="19"/>
  <c r="I8" i="19" s="1"/>
  <c r="K9" i="19"/>
  <c r="K8" i="19" s="1"/>
  <c r="O9" i="19"/>
  <c r="O8" i="19" s="1"/>
  <c r="Q9" i="19"/>
  <c r="V9" i="19"/>
  <c r="V8" i="19" s="1"/>
  <c r="G17" i="19"/>
  <c r="I17" i="19"/>
  <c r="K17" i="19"/>
  <c r="M17" i="19"/>
  <c r="O17" i="19"/>
  <c r="Q17" i="19"/>
  <c r="V17" i="19"/>
  <c r="G22" i="19"/>
  <c r="I22" i="19"/>
  <c r="K22" i="19"/>
  <c r="M22" i="19"/>
  <c r="O22" i="19"/>
  <c r="Q22" i="19"/>
  <c r="V22" i="19"/>
  <c r="G27" i="19"/>
  <c r="M27" i="19" s="1"/>
  <c r="I27" i="19"/>
  <c r="K27" i="19"/>
  <c r="O27" i="19"/>
  <c r="Q27" i="19"/>
  <c r="Q8" i="19" s="1"/>
  <c r="V27" i="19"/>
  <c r="G32" i="19"/>
  <c r="M32" i="19" s="1"/>
  <c r="I32" i="19"/>
  <c r="K32" i="19"/>
  <c r="O32" i="19"/>
  <c r="Q32" i="19"/>
  <c r="V32" i="19"/>
  <c r="G36" i="19"/>
  <c r="I36" i="19"/>
  <c r="K36" i="19"/>
  <c r="M36" i="19"/>
  <c r="O36" i="19"/>
  <c r="Q36" i="19"/>
  <c r="V36" i="19"/>
  <c r="G41" i="19"/>
  <c r="M41" i="19" s="1"/>
  <c r="I41" i="19"/>
  <c r="K41" i="19"/>
  <c r="O41" i="19"/>
  <c r="Q41" i="19"/>
  <c r="V41" i="19"/>
  <c r="G45" i="19"/>
  <c r="M45" i="19" s="1"/>
  <c r="I45" i="19"/>
  <c r="K45" i="19"/>
  <c r="O45" i="19"/>
  <c r="Q45" i="19"/>
  <c r="V45" i="19"/>
  <c r="G49" i="19"/>
  <c r="I49" i="19"/>
  <c r="G50" i="19"/>
  <c r="I50" i="19"/>
  <c r="K50" i="19"/>
  <c r="K49" i="19" s="1"/>
  <c r="M50" i="19"/>
  <c r="M49" i="19" s="1"/>
  <c r="O50" i="19"/>
  <c r="O49" i="19" s="1"/>
  <c r="Q50" i="19"/>
  <c r="Q49" i="19" s="1"/>
  <c r="V50" i="19"/>
  <c r="G54" i="19"/>
  <c r="I54" i="19"/>
  <c r="K54" i="19"/>
  <c r="M54" i="19"/>
  <c r="O54" i="19"/>
  <c r="Q54" i="19"/>
  <c r="V54" i="19"/>
  <c r="G59" i="19"/>
  <c r="I59" i="19"/>
  <c r="K59" i="19"/>
  <c r="M59" i="19"/>
  <c r="O59" i="19"/>
  <c r="Q59" i="19"/>
  <c r="V59" i="19"/>
  <c r="G64" i="19"/>
  <c r="M64" i="19" s="1"/>
  <c r="I64" i="19"/>
  <c r="K64" i="19"/>
  <c r="O64" i="19"/>
  <c r="Q64" i="19"/>
  <c r="V64" i="19"/>
  <c r="V49" i="19" s="1"/>
  <c r="G68" i="19"/>
  <c r="I68" i="19"/>
  <c r="K68" i="19"/>
  <c r="M68" i="19"/>
  <c r="O68" i="19"/>
  <c r="Q68" i="19"/>
  <c r="V68" i="19"/>
  <c r="O73" i="19"/>
  <c r="V73" i="19"/>
  <c r="G74" i="19"/>
  <c r="G73" i="19" s="1"/>
  <c r="I74" i="19"/>
  <c r="I73" i="19" s="1"/>
  <c r="K74" i="19"/>
  <c r="K73" i="19" s="1"/>
  <c r="O74" i="19"/>
  <c r="Q74" i="19"/>
  <c r="Q73" i="19" s="1"/>
  <c r="V74" i="19"/>
  <c r="G80" i="19"/>
  <c r="M80" i="19" s="1"/>
  <c r="I80" i="19"/>
  <c r="K80" i="19"/>
  <c r="O80" i="19"/>
  <c r="Q80" i="19"/>
  <c r="V80" i="19"/>
  <c r="G86" i="19"/>
  <c r="I86" i="19"/>
  <c r="K86" i="19"/>
  <c r="M86" i="19"/>
  <c r="O86" i="19"/>
  <c r="Q86" i="19"/>
  <c r="V86" i="19"/>
  <c r="G90" i="19"/>
  <c r="K90" i="19"/>
  <c r="G91" i="19"/>
  <c r="I91" i="19"/>
  <c r="I90" i="19" s="1"/>
  <c r="K91" i="19"/>
  <c r="M91" i="19"/>
  <c r="O91" i="19"/>
  <c r="O90" i="19" s="1"/>
  <c r="Q91" i="19"/>
  <c r="Q90" i="19" s="1"/>
  <c r="V91" i="19"/>
  <c r="V90" i="19" s="1"/>
  <c r="G95" i="19"/>
  <c r="M95" i="19" s="1"/>
  <c r="M90" i="19" s="1"/>
  <c r="I95" i="19"/>
  <c r="K95" i="19"/>
  <c r="O95" i="19"/>
  <c r="Q95" i="19"/>
  <c r="V95" i="19"/>
  <c r="G101" i="19"/>
  <c r="G100" i="19" s="1"/>
  <c r="I101" i="19"/>
  <c r="I100" i="19" s="1"/>
  <c r="K101" i="19"/>
  <c r="O101" i="19"/>
  <c r="O100" i="19" s="1"/>
  <c r="Q101" i="19"/>
  <c r="V101" i="19"/>
  <c r="G108" i="19"/>
  <c r="M108" i="19" s="1"/>
  <c r="I108" i="19"/>
  <c r="K108" i="19"/>
  <c r="K100" i="19" s="1"/>
  <c r="O108" i="19"/>
  <c r="Q108" i="19"/>
  <c r="V108" i="19"/>
  <c r="G115" i="19"/>
  <c r="M115" i="19" s="1"/>
  <c r="I115" i="19"/>
  <c r="K115" i="19"/>
  <c r="O115" i="19"/>
  <c r="Q115" i="19"/>
  <c r="V115" i="19"/>
  <c r="G125" i="19"/>
  <c r="I125" i="19"/>
  <c r="K125" i="19"/>
  <c r="M125" i="19"/>
  <c r="O125" i="19"/>
  <c r="Q125" i="19"/>
  <c r="V125" i="19"/>
  <c r="G129" i="19"/>
  <c r="I129" i="19"/>
  <c r="K129" i="19"/>
  <c r="M129" i="19"/>
  <c r="O129" i="19"/>
  <c r="Q129" i="19"/>
  <c r="V129" i="19"/>
  <c r="G137" i="19"/>
  <c r="I137" i="19"/>
  <c r="K137" i="19"/>
  <c r="M137" i="19"/>
  <c r="O137" i="19"/>
  <c r="Q137" i="19"/>
  <c r="V137" i="19"/>
  <c r="G142" i="19"/>
  <c r="M142" i="19" s="1"/>
  <c r="I142" i="19"/>
  <c r="K142" i="19"/>
  <c r="O142" i="19"/>
  <c r="Q142" i="19"/>
  <c r="Q100" i="19" s="1"/>
  <c r="V142" i="19"/>
  <c r="G147" i="19"/>
  <c r="I147" i="19"/>
  <c r="K147" i="19"/>
  <c r="M147" i="19"/>
  <c r="O147" i="19"/>
  <c r="Q147" i="19"/>
  <c r="V147" i="19"/>
  <c r="V100" i="19" s="1"/>
  <c r="O154" i="19"/>
  <c r="V154" i="19"/>
  <c r="G155" i="19"/>
  <c r="G154" i="19" s="1"/>
  <c r="I155" i="19"/>
  <c r="I154" i="19" s="1"/>
  <c r="K155" i="19"/>
  <c r="K154" i="19" s="1"/>
  <c r="O155" i="19"/>
  <c r="Q155" i="19"/>
  <c r="Q154" i="19" s="1"/>
  <c r="V155" i="19"/>
  <c r="G161" i="19"/>
  <c r="M161" i="19" s="1"/>
  <c r="I161" i="19"/>
  <c r="K161" i="19"/>
  <c r="O161" i="19"/>
  <c r="Q161" i="19"/>
  <c r="V161" i="19"/>
  <c r="I165" i="19"/>
  <c r="K165" i="19"/>
  <c r="V165" i="19"/>
  <c r="G166" i="19"/>
  <c r="G165" i="19" s="1"/>
  <c r="I166" i="19"/>
  <c r="K166" i="19"/>
  <c r="M166" i="19"/>
  <c r="M165" i="19" s="1"/>
  <c r="O166" i="19"/>
  <c r="O165" i="19" s="1"/>
  <c r="Q166" i="19"/>
  <c r="Q165" i="19" s="1"/>
  <c r="V166" i="19"/>
  <c r="O171" i="19"/>
  <c r="G172" i="19"/>
  <c r="I172" i="19"/>
  <c r="K172" i="19"/>
  <c r="K171" i="19" s="1"/>
  <c r="M172" i="19"/>
  <c r="O172" i="19"/>
  <c r="Q172" i="19"/>
  <c r="Q171" i="19" s="1"/>
  <c r="V172" i="19"/>
  <c r="V171" i="19" s="1"/>
  <c r="G179" i="19"/>
  <c r="G171" i="19" s="1"/>
  <c r="I179" i="19"/>
  <c r="K179" i="19"/>
  <c r="M179" i="19"/>
  <c r="O179" i="19"/>
  <c r="Q179" i="19"/>
  <c r="V179" i="19"/>
  <c r="G186" i="19"/>
  <c r="M186" i="19" s="1"/>
  <c r="M171" i="19" s="1"/>
  <c r="I186" i="19"/>
  <c r="K186" i="19"/>
  <c r="O186" i="19"/>
  <c r="Q186" i="19"/>
  <c r="V186" i="19"/>
  <c r="G189" i="19"/>
  <c r="M189" i="19" s="1"/>
  <c r="I189" i="19"/>
  <c r="I171" i="19" s="1"/>
  <c r="K189" i="19"/>
  <c r="O189" i="19"/>
  <c r="Q189" i="19"/>
  <c r="V189" i="19"/>
  <c r="G193" i="19"/>
  <c r="M193" i="19" s="1"/>
  <c r="I193" i="19"/>
  <c r="K193" i="19"/>
  <c r="O193" i="19"/>
  <c r="Q193" i="19"/>
  <c r="V193" i="19"/>
  <c r="I197" i="19"/>
  <c r="K197" i="19"/>
  <c r="V197" i="19"/>
  <c r="G198" i="19"/>
  <c r="G197" i="19" s="1"/>
  <c r="I198" i="19"/>
  <c r="K198" i="19"/>
  <c r="M198" i="19"/>
  <c r="M197" i="19" s="1"/>
  <c r="O198" i="19"/>
  <c r="O197" i="19" s="1"/>
  <c r="Q198" i="19"/>
  <c r="Q197" i="19" s="1"/>
  <c r="V198" i="19"/>
  <c r="G205" i="19"/>
  <c r="I205" i="19"/>
  <c r="K205" i="19"/>
  <c r="M205" i="19"/>
  <c r="O205" i="19"/>
  <c r="Q205" i="19"/>
  <c r="V205" i="19"/>
  <c r="Q210" i="19"/>
  <c r="G211" i="19"/>
  <c r="G210" i="19" s="1"/>
  <c r="I211" i="19"/>
  <c r="K211" i="19"/>
  <c r="M211" i="19"/>
  <c r="O211" i="19"/>
  <c r="Q211" i="19"/>
  <c r="V211" i="19"/>
  <c r="V210" i="19" s="1"/>
  <c r="G213" i="19"/>
  <c r="M213" i="19" s="1"/>
  <c r="I213" i="19"/>
  <c r="K213" i="19"/>
  <c r="O213" i="19"/>
  <c r="Q213" i="19"/>
  <c r="V213" i="19"/>
  <c r="G215" i="19"/>
  <c r="M215" i="19" s="1"/>
  <c r="I215" i="19"/>
  <c r="I210" i="19" s="1"/>
  <c r="K215" i="19"/>
  <c r="O215" i="19"/>
  <c r="Q215" i="19"/>
  <c r="V215" i="19"/>
  <c r="G217" i="19"/>
  <c r="M217" i="19" s="1"/>
  <c r="I217" i="19"/>
  <c r="K217" i="19"/>
  <c r="K210" i="19" s="1"/>
  <c r="O217" i="19"/>
  <c r="Q217" i="19"/>
  <c r="V217" i="19"/>
  <c r="G219" i="19"/>
  <c r="I219" i="19"/>
  <c r="K219" i="19"/>
  <c r="M219" i="19"/>
  <c r="O219" i="19"/>
  <c r="Q219" i="19"/>
  <c r="V219" i="19"/>
  <c r="G221" i="19"/>
  <c r="I221" i="19"/>
  <c r="K221" i="19"/>
  <c r="M221" i="19"/>
  <c r="O221" i="19"/>
  <c r="Q221" i="19"/>
  <c r="V221" i="19"/>
  <c r="G223" i="19"/>
  <c r="I223" i="19"/>
  <c r="K223" i="19"/>
  <c r="M223" i="19"/>
  <c r="O223" i="19"/>
  <c r="O210" i="19" s="1"/>
  <c r="Q223" i="19"/>
  <c r="V223" i="19"/>
  <c r="K225" i="19"/>
  <c r="O225" i="19"/>
  <c r="Q225" i="19"/>
  <c r="G226" i="19"/>
  <c r="G225" i="19" s="1"/>
  <c r="I226" i="19"/>
  <c r="I225" i="19" s="1"/>
  <c r="K226" i="19"/>
  <c r="M226" i="19"/>
  <c r="M225" i="19" s="1"/>
  <c r="O226" i="19"/>
  <c r="Q226" i="19"/>
  <c r="V226" i="19"/>
  <c r="V225" i="19" s="1"/>
  <c r="AE229" i="19"/>
  <c r="AF229" i="19"/>
  <c r="G284" i="18"/>
  <c r="BA282" i="18"/>
  <c r="BA279" i="18"/>
  <c r="BA273" i="18"/>
  <c r="BA271" i="18"/>
  <c r="BA269" i="18"/>
  <c r="BA267" i="18"/>
  <c r="BA116" i="18"/>
  <c r="BA113" i="18"/>
  <c r="BA79" i="18"/>
  <c r="BA65" i="18"/>
  <c r="BA60" i="18"/>
  <c r="BA55" i="18"/>
  <c r="BA46" i="18"/>
  <c r="BA28" i="18"/>
  <c r="BA23" i="18"/>
  <c r="BA18" i="18"/>
  <c r="BA10" i="18"/>
  <c r="G9" i="18"/>
  <c r="M9" i="18" s="1"/>
  <c r="I9" i="18"/>
  <c r="I8" i="18" s="1"/>
  <c r="K9" i="18"/>
  <c r="K8" i="18" s="1"/>
  <c r="O9" i="18"/>
  <c r="O8" i="18" s="1"/>
  <c r="Q9" i="18"/>
  <c r="V9" i="18"/>
  <c r="G17" i="18"/>
  <c r="M17" i="18" s="1"/>
  <c r="I17" i="18"/>
  <c r="K17" i="18"/>
  <c r="O17" i="18"/>
  <c r="Q17" i="18"/>
  <c r="Q8" i="18" s="1"/>
  <c r="V17" i="18"/>
  <c r="G22" i="18"/>
  <c r="I22" i="18"/>
  <c r="K22" i="18"/>
  <c r="M22" i="18"/>
  <c r="O22" i="18"/>
  <c r="Q22" i="18"/>
  <c r="V22" i="18"/>
  <c r="V8" i="18" s="1"/>
  <c r="G27" i="18"/>
  <c r="I27" i="18"/>
  <c r="K27" i="18"/>
  <c r="M27" i="18"/>
  <c r="O27" i="18"/>
  <c r="Q27" i="18"/>
  <c r="V27" i="18"/>
  <c r="G32" i="18"/>
  <c r="M32" i="18" s="1"/>
  <c r="I32" i="18"/>
  <c r="K32" i="18"/>
  <c r="O32" i="18"/>
  <c r="Q32" i="18"/>
  <c r="V32" i="18"/>
  <c r="G36" i="18"/>
  <c r="I36" i="18"/>
  <c r="K36" i="18"/>
  <c r="M36" i="18"/>
  <c r="O36" i="18"/>
  <c r="Q36" i="18"/>
  <c r="V36" i="18"/>
  <c r="G41" i="18"/>
  <c r="M41" i="18" s="1"/>
  <c r="I41" i="18"/>
  <c r="K41" i="18"/>
  <c r="O41" i="18"/>
  <c r="Q41" i="18"/>
  <c r="V41" i="18"/>
  <c r="G45" i="18"/>
  <c r="G8" i="18" s="1"/>
  <c r="I45" i="18"/>
  <c r="K45" i="18"/>
  <c r="O45" i="18"/>
  <c r="Q45" i="18"/>
  <c r="V45" i="18"/>
  <c r="I49" i="18"/>
  <c r="G50" i="18"/>
  <c r="M50" i="18" s="1"/>
  <c r="I50" i="18"/>
  <c r="K50" i="18"/>
  <c r="K49" i="18" s="1"/>
  <c r="O50" i="18"/>
  <c r="Q50" i="18"/>
  <c r="Q49" i="18" s="1"/>
  <c r="V50" i="18"/>
  <c r="G54" i="18"/>
  <c r="I54" i="18"/>
  <c r="K54" i="18"/>
  <c r="M54" i="18"/>
  <c r="O54" i="18"/>
  <c r="Q54" i="18"/>
  <c r="V54" i="18"/>
  <c r="V49" i="18" s="1"/>
  <c r="G59" i="18"/>
  <c r="I59" i="18"/>
  <c r="K59" i="18"/>
  <c r="M59" i="18"/>
  <c r="O59" i="18"/>
  <c r="O49" i="18" s="1"/>
  <c r="Q59" i="18"/>
  <c r="V59" i="18"/>
  <c r="G64" i="18"/>
  <c r="M64" i="18" s="1"/>
  <c r="I64" i="18"/>
  <c r="K64" i="18"/>
  <c r="O64" i="18"/>
  <c r="Q64" i="18"/>
  <c r="V64" i="18"/>
  <c r="G68" i="18"/>
  <c r="I68" i="18"/>
  <c r="K68" i="18"/>
  <c r="M68" i="18"/>
  <c r="O68" i="18"/>
  <c r="Q68" i="18"/>
  <c r="V68" i="18"/>
  <c r="G74" i="18"/>
  <c r="M74" i="18" s="1"/>
  <c r="I74" i="18"/>
  <c r="K74" i="18"/>
  <c r="O74" i="18"/>
  <c r="Q74" i="18"/>
  <c r="V74" i="18"/>
  <c r="G78" i="18"/>
  <c r="G49" i="18" s="1"/>
  <c r="I78" i="18"/>
  <c r="K78" i="18"/>
  <c r="O78" i="18"/>
  <c r="Q78" i="18"/>
  <c r="V78" i="18"/>
  <c r="G83" i="18"/>
  <c r="G84" i="18"/>
  <c r="M84" i="18" s="1"/>
  <c r="M83" i="18" s="1"/>
  <c r="I84" i="18"/>
  <c r="I83" i="18" s="1"/>
  <c r="K84" i="18"/>
  <c r="K83" i="18" s="1"/>
  <c r="O84" i="18"/>
  <c r="Q84" i="18"/>
  <c r="Q83" i="18" s="1"/>
  <c r="V84" i="18"/>
  <c r="V83" i="18" s="1"/>
  <c r="G90" i="18"/>
  <c r="I90" i="18"/>
  <c r="K90" i="18"/>
  <c r="M90" i="18"/>
  <c r="O90" i="18"/>
  <c r="Q90" i="18"/>
  <c r="V90" i="18"/>
  <c r="G97" i="18"/>
  <c r="I97" i="18"/>
  <c r="K97" i="18"/>
  <c r="M97" i="18"/>
  <c r="O97" i="18"/>
  <c r="O83" i="18" s="1"/>
  <c r="Q97" i="18"/>
  <c r="V97" i="18"/>
  <c r="G101" i="18"/>
  <c r="O101" i="18"/>
  <c r="G102" i="18"/>
  <c r="M102" i="18" s="1"/>
  <c r="M101" i="18" s="1"/>
  <c r="I102" i="18"/>
  <c r="I101" i="18" s="1"/>
  <c r="K102" i="18"/>
  <c r="K101" i="18" s="1"/>
  <c r="O102" i="18"/>
  <c r="Q102" i="18"/>
  <c r="Q101" i="18" s="1"/>
  <c r="V102" i="18"/>
  <c r="V101" i="18" s="1"/>
  <c r="G106" i="18"/>
  <c r="M106" i="18" s="1"/>
  <c r="I106" i="18"/>
  <c r="K106" i="18"/>
  <c r="O106" i="18"/>
  <c r="Q106" i="18"/>
  <c r="V106" i="18"/>
  <c r="V111" i="18"/>
  <c r="G112" i="18"/>
  <c r="G111" i="18" s="1"/>
  <c r="I112" i="18"/>
  <c r="I111" i="18" s="1"/>
  <c r="K112" i="18"/>
  <c r="O112" i="18"/>
  <c r="O111" i="18" s="1"/>
  <c r="Q112" i="18"/>
  <c r="Q111" i="18" s="1"/>
  <c r="V112" i="18"/>
  <c r="G115" i="18"/>
  <c r="M115" i="18" s="1"/>
  <c r="I115" i="18"/>
  <c r="K115" i="18"/>
  <c r="K111" i="18" s="1"/>
  <c r="O115" i="18"/>
  <c r="Q115" i="18"/>
  <c r="V115" i="18"/>
  <c r="G119" i="18"/>
  <c r="I119" i="18"/>
  <c r="I118" i="18" s="1"/>
  <c r="K119" i="18"/>
  <c r="M119" i="18"/>
  <c r="O119" i="18"/>
  <c r="O118" i="18" s="1"/>
  <c r="Q119" i="18"/>
  <c r="V119" i="18"/>
  <c r="G126" i="18"/>
  <c r="G118" i="18" s="1"/>
  <c r="I126" i="18"/>
  <c r="K126" i="18"/>
  <c r="O126" i="18"/>
  <c r="Q126" i="18"/>
  <c r="Q118" i="18" s="1"/>
  <c r="V126" i="18"/>
  <c r="G137" i="18"/>
  <c r="I137" i="18"/>
  <c r="K137" i="18"/>
  <c r="M137" i="18"/>
  <c r="O137" i="18"/>
  <c r="Q137" i="18"/>
  <c r="V137" i="18"/>
  <c r="V118" i="18" s="1"/>
  <c r="G150" i="18"/>
  <c r="I150" i="18"/>
  <c r="K150" i="18"/>
  <c r="M150" i="18"/>
  <c r="O150" i="18"/>
  <c r="Q150" i="18"/>
  <c r="V150" i="18"/>
  <c r="G159" i="18"/>
  <c r="M159" i="18" s="1"/>
  <c r="I159" i="18"/>
  <c r="K159" i="18"/>
  <c r="O159" i="18"/>
  <c r="Q159" i="18"/>
  <c r="V159" i="18"/>
  <c r="G173" i="18"/>
  <c r="M173" i="18" s="1"/>
  <c r="I173" i="18"/>
  <c r="K173" i="18"/>
  <c r="O173" i="18"/>
  <c r="Q173" i="18"/>
  <c r="V173" i="18"/>
  <c r="G180" i="18"/>
  <c r="M180" i="18" s="1"/>
  <c r="I180" i="18"/>
  <c r="K180" i="18"/>
  <c r="K118" i="18" s="1"/>
  <c r="O180" i="18"/>
  <c r="Q180" i="18"/>
  <c r="V180" i="18"/>
  <c r="G189" i="18"/>
  <c r="I189" i="18"/>
  <c r="K189" i="18"/>
  <c r="M189" i="18"/>
  <c r="O189" i="18"/>
  <c r="Q189" i="18"/>
  <c r="V189" i="18"/>
  <c r="G193" i="18"/>
  <c r="I193" i="18"/>
  <c r="K193" i="18"/>
  <c r="M193" i="18"/>
  <c r="O193" i="18"/>
  <c r="Q193" i="18"/>
  <c r="V193" i="18"/>
  <c r="G203" i="18"/>
  <c r="M203" i="18" s="1"/>
  <c r="I203" i="18"/>
  <c r="K203" i="18"/>
  <c r="O203" i="18"/>
  <c r="Q203" i="18"/>
  <c r="V203" i="18"/>
  <c r="G208" i="18"/>
  <c r="I208" i="18"/>
  <c r="K208" i="18"/>
  <c r="M208" i="18"/>
  <c r="O208" i="18"/>
  <c r="Q208" i="18"/>
  <c r="V208" i="18"/>
  <c r="G213" i="18"/>
  <c r="I213" i="18"/>
  <c r="K213" i="18"/>
  <c r="M213" i="18"/>
  <c r="O213" i="18"/>
  <c r="Q213" i="18"/>
  <c r="V213" i="18"/>
  <c r="K220" i="18"/>
  <c r="Q220" i="18"/>
  <c r="G221" i="18"/>
  <c r="G220" i="18" s="1"/>
  <c r="I221" i="18"/>
  <c r="I220" i="18" s="1"/>
  <c r="K221" i="18"/>
  <c r="O221" i="18"/>
  <c r="O220" i="18" s="1"/>
  <c r="Q221" i="18"/>
  <c r="V221" i="18"/>
  <c r="V220" i="18" s="1"/>
  <c r="I226" i="18"/>
  <c r="G227" i="18"/>
  <c r="G226" i="18" s="1"/>
  <c r="I227" i="18"/>
  <c r="K227" i="18"/>
  <c r="K226" i="18" s="1"/>
  <c r="M227" i="18"/>
  <c r="M226" i="18" s="1"/>
  <c r="O227" i="18"/>
  <c r="Q227" i="18"/>
  <c r="V227" i="18"/>
  <c r="V226" i="18" s="1"/>
  <c r="G234" i="18"/>
  <c r="I234" i="18"/>
  <c r="K234" i="18"/>
  <c r="M234" i="18"/>
  <c r="O234" i="18"/>
  <c r="O226" i="18" s="1"/>
  <c r="Q234" i="18"/>
  <c r="V234" i="18"/>
  <c r="G241" i="18"/>
  <c r="M241" i="18" s="1"/>
  <c r="I241" i="18"/>
  <c r="K241" i="18"/>
  <c r="O241" i="18"/>
  <c r="Q241" i="18"/>
  <c r="Q226" i="18" s="1"/>
  <c r="V241" i="18"/>
  <c r="G244" i="18"/>
  <c r="I244" i="18"/>
  <c r="K244" i="18"/>
  <c r="M244" i="18"/>
  <c r="O244" i="18"/>
  <c r="Q244" i="18"/>
  <c r="V244" i="18"/>
  <c r="G248" i="18"/>
  <c r="I248" i="18"/>
  <c r="K248" i="18"/>
  <c r="M248" i="18"/>
  <c r="O248" i="18"/>
  <c r="Q248" i="18"/>
  <c r="V248" i="18"/>
  <c r="G252" i="18"/>
  <c r="G253" i="18"/>
  <c r="M253" i="18" s="1"/>
  <c r="M252" i="18" s="1"/>
  <c r="I253" i="18"/>
  <c r="I252" i="18" s="1"/>
  <c r="K253" i="18"/>
  <c r="O253" i="18"/>
  <c r="O252" i="18" s="1"/>
  <c r="Q253" i="18"/>
  <c r="V253" i="18"/>
  <c r="V252" i="18" s="1"/>
  <c r="G260" i="18"/>
  <c r="M260" i="18" s="1"/>
  <c r="I260" i="18"/>
  <c r="K260" i="18"/>
  <c r="K252" i="18" s="1"/>
  <c r="O260" i="18"/>
  <c r="Q260" i="18"/>
  <c r="Q252" i="18" s="1"/>
  <c r="V260" i="18"/>
  <c r="G266" i="18"/>
  <c r="I266" i="18"/>
  <c r="I265" i="18" s="1"/>
  <c r="K266" i="18"/>
  <c r="M266" i="18"/>
  <c r="O266" i="18"/>
  <c r="O265" i="18" s="1"/>
  <c r="Q266" i="18"/>
  <c r="V266" i="18"/>
  <c r="G268" i="18"/>
  <c r="M268" i="18" s="1"/>
  <c r="I268" i="18"/>
  <c r="K268" i="18"/>
  <c r="O268" i="18"/>
  <c r="Q268" i="18"/>
  <c r="Q265" i="18" s="1"/>
  <c r="V268" i="18"/>
  <c r="G270" i="18"/>
  <c r="I270" i="18"/>
  <c r="K270" i="18"/>
  <c r="M270" i="18"/>
  <c r="O270" i="18"/>
  <c r="Q270" i="18"/>
  <c r="V270" i="18"/>
  <c r="V265" i="18" s="1"/>
  <c r="G272" i="18"/>
  <c r="I272" i="18"/>
  <c r="K272" i="18"/>
  <c r="M272" i="18"/>
  <c r="O272" i="18"/>
  <c r="Q272" i="18"/>
  <c r="V272" i="18"/>
  <c r="G274" i="18"/>
  <c r="M274" i="18" s="1"/>
  <c r="I274" i="18"/>
  <c r="K274" i="18"/>
  <c r="O274" i="18"/>
  <c r="Q274" i="18"/>
  <c r="V274" i="18"/>
  <c r="G276" i="18"/>
  <c r="M276" i="18" s="1"/>
  <c r="I276" i="18"/>
  <c r="K276" i="18"/>
  <c r="O276" i="18"/>
  <c r="Q276" i="18"/>
  <c r="V276" i="18"/>
  <c r="G278" i="18"/>
  <c r="M278" i="18" s="1"/>
  <c r="I278" i="18"/>
  <c r="K278" i="18"/>
  <c r="K265" i="18" s="1"/>
  <c r="O278" i="18"/>
  <c r="Q278" i="18"/>
  <c r="V278" i="18"/>
  <c r="G280" i="18"/>
  <c r="K280" i="18"/>
  <c r="M280" i="18"/>
  <c r="Q280" i="18"/>
  <c r="V280" i="18"/>
  <c r="G281" i="18"/>
  <c r="I281" i="18"/>
  <c r="I280" i="18" s="1"/>
  <c r="K281" i="18"/>
  <c r="M281" i="18"/>
  <c r="O281" i="18"/>
  <c r="O280" i="18" s="1"/>
  <c r="Q281" i="18"/>
  <c r="V281" i="18"/>
  <c r="AE284" i="18"/>
  <c r="G222" i="17"/>
  <c r="BA220" i="17"/>
  <c r="BA217" i="17"/>
  <c r="BA211" i="17"/>
  <c r="BA209" i="17"/>
  <c r="BA207" i="17"/>
  <c r="BA205" i="17"/>
  <c r="BA80" i="17"/>
  <c r="BA66" i="17"/>
  <c r="BA60" i="17"/>
  <c r="BA55" i="17"/>
  <c r="BA46" i="17"/>
  <c r="BA28" i="17"/>
  <c r="BA23" i="17"/>
  <c r="BA18" i="17"/>
  <c r="BA10" i="17"/>
  <c r="G9" i="17"/>
  <c r="M9" i="17" s="1"/>
  <c r="I9" i="17"/>
  <c r="I8" i="17" s="1"/>
  <c r="K9" i="17"/>
  <c r="K8" i="17" s="1"/>
  <c r="O9" i="17"/>
  <c r="O8" i="17" s="1"/>
  <c r="Q9" i="17"/>
  <c r="V9" i="17"/>
  <c r="V8" i="17" s="1"/>
  <c r="G17" i="17"/>
  <c r="I17" i="17"/>
  <c r="K17" i="17"/>
  <c r="M17" i="17"/>
  <c r="O17" i="17"/>
  <c r="Q17" i="17"/>
  <c r="V17" i="17"/>
  <c r="G22" i="17"/>
  <c r="I22" i="17"/>
  <c r="K22" i="17"/>
  <c r="M22" i="17"/>
  <c r="O22" i="17"/>
  <c r="Q22" i="17"/>
  <c r="V22" i="17"/>
  <c r="G27" i="17"/>
  <c r="M27" i="17" s="1"/>
  <c r="I27" i="17"/>
  <c r="K27" i="17"/>
  <c r="O27" i="17"/>
  <c r="Q27" i="17"/>
  <c r="Q8" i="17" s="1"/>
  <c r="V27" i="17"/>
  <c r="G32" i="17"/>
  <c r="M32" i="17" s="1"/>
  <c r="I32" i="17"/>
  <c r="K32" i="17"/>
  <c r="O32" i="17"/>
  <c r="Q32" i="17"/>
  <c r="V32" i="17"/>
  <c r="G36" i="17"/>
  <c r="I36" i="17"/>
  <c r="K36" i="17"/>
  <c r="M36" i="17"/>
  <c r="O36" i="17"/>
  <c r="Q36" i="17"/>
  <c r="V36" i="17"/>
  <c r="G41" i="17"/>
  <c r="M41" i="17" s="1"/>
  <c r="I41" i="17"/>
  <c r="K41" i="17"/>
  <c r="O41" i="17"/>
  <c r="Q41" i="17"/>
  <c r="V41" i="17"/>
  <c r="G45" i="17"/>
  <c r="AF222" i="17" s="1"/>
  <c r="I45" i="17"/>
  <c r="K45" i="17"/>
  <c r="O45" i="17"/>
  <c r="Q45" i="17"/>
  <c r="V45" i="17"/>
  <c r="I49" i="17"/>
  <c r="G50" i="17"/>
  <c r="I50" i="17"/>
  <c r="K50" i="17"/>
  <c r="K49" i="17" s="1"/>
  <c r="M50" i="17"/>
  <c r="O50" i="17"/>
  <c r="O49" i="17" s="1"/>
  <c r="Q50" i="17"/>
  <c r="Q49" i="17" s="1"/>
  <c r="V50" i="17"/>
  <c r="G54" i="17"/>
  <c r="I54" i="17"/>
  <c r="K54" i="17"/>
  <c r="M54" i="17"/>
  <c r="O54" i="17"/>
  <c r="Q54" i="17"/>
  <c r="V54" i="17"/>
  <c r="G59" i="17"/>
  <c r="I59" i="17"/>
  <c r="K59" i="17"/>
  <c r="M59" i="17"/>
  <c r="O59" i="17"/>
  <c r="Q59" i="17"/>
  <c r="V59" i="17"/>
  <c r="G65" i="17"/>
  <c r="M65" i="17" s="1"/>
  <c r="I65" i="17"/>
  <c r="K65" i="17"/>
  <c r="O65" i="17"/>
  <c r="Q65" i="17"/>
  <c r="V65" i="17"/>
  <c r="V49" i="17" s="1"/>
  <c r="G69" i="17"/>
  <c r="I69" i="17"/>
  <c r="K69" i="17"/>
  <c r="M69" i="17"/>
  <c r="O69" i="17"/>
  <c r="Q69" i="17"/>
  <c r="V69" i="17"/>
  <c r="G75" i="17"/>
  <c r="M75" i="17" s="1"/>
  <c r="I75" i="17"/>
  <c r="K75" i="17"/>
  <c r="O75" i="17"/>
  <c r="Q75" i="17"/>
  <c r="V75" i="17"/>
  <c r="G79" i="17"/>
  <c r="M79" i="17" s="1"/>
  <c r="I79" i="17"/>
  <c r="K79" i="17"/>
  <c r="O79" i="17"/>
  <c r="Q79" i="17"/>
  <c r="V79" i="17"/>
  <c r="G84" i="17"/>
  <c r="V84" i="17"/>
  <c r="G85" i="17"/>
  <c r="I85" i="17"/>
  <c r="I84" i="17" s="1"/>
  <c r="K85" i="17"/>
  <c r="K84" i="17" s="1"/>
  <c r="M85" i="17"/>
  <c r="M84" i="17" s="1"/>
  <c r="O85" i="17"/>
  <c r="O84" i="17" s="1"/>
  <c r="Q85" i="17"/>
  <c r="Q84" i="17" s="1"/>
  <c r="V85" i="17"/>
  <c r="G91" i="17"/>
  <c r="I91" i="17"/>
  <c r="K91" i="17"/>
  <c r="M91" i="17"/>
  <c r="O91" i="17"/>
  <c r="Q91" i="17"/>
  <c r="V91" i="17"/>
  <c r="G97" i="17"/>
  <c r="I97" i="17"/>
  <c r="K97" i="17"/>
  <c r="M97" i="17"/>
  <c r="O97" i="17"/>
  <c r="Q97" i="17"/>
  <c r="V97" i="17"/>
  <c r="G101" i="17"/>
  <c r="O101" i="17"/>
  <c r="G102" i="17"/>
  <c r="I102" i="17"/>
  <c r="I101" i="17" s="1"/>
  <c r="K102" i="17"/>
  <c r="M102" i="17"/>
  <c r="O102" i="17"/>
  <c r="Q102" i="17"/>
  <c r="Q101" i="17" s="1"/>
  <c r="V102" i="17"/>
  <c r="V101" i="17" s="1"/>
  <c r="G106" i="17"/>
  <c r="M106" i="17" s="1"/>
  <c r="I106" i="17"/>
  <c r="K106" i="17"/>
  <c r="K101" i="17" s="1"/>
  <c r="O106" i="17"/>
  <c r="Q106" i="17"/>
  <c r="V106" i="17"/>
  <c r="G111" i="17"/>
  <c r="G112" i="17"/>
  <c r="M112" i="17" s="1"/>
  <c r="I112" i="17"/>
  <c r="I111" i="17" s="1"/>
  <c r="K112" i="17"/>
  <c r="K111" i="17" s="1"/>
  <c r="O112" i="17"/>
  <c r="O111" i="17" s="1"/>
  <c r="Q112" i="17"/>
  <c r="V112" i="17"/>
  <c r="V111" i="17" s="1"/>
  <c r="G119" i="17"/>
  <c r="I119" i="17"/>
  <c r="K119" i="17"/>
  <c r="M119" i="17"/>
  <c r="O119" i="17"/>
  <c r="Q119" i="17"/>
  <c r="Q111" i="17" s="1"/>
  <c r="V119" i="17"/>
  <c r="G126" i="17"/>
  <c r="I126" i="17"/>
  <c r="K126" i="17"/>
  <c r="M126" i="17"/>
  <c r="O126" i="17"/>
  <c r="Q126" i="17"/>
  <c r="V126" i="17"/>
  <c r="G130" i="17"/>
  <c r="I130" i="17"/>
  <c r="K130" i="17"/>
  <c r="M130" i="17"/>
  <c r="O130" i="17"/>
  <c r="Q130" i="17"/>
  <c r="V130" i="17"/>
  <c r="G138" i="17"/>
  <c r="M138" i="17" s="1"/>
  <c r="I138" i="17"/>
  <c r="K138" i="17"/>
  <c r="O138" i="17"/>
  <c r="Q138" i="17"/>
  <c r="V138" i="17"/>
  <c r="G145" i="17"/>
  <c r="I145" i="17"/>
  <c r="K145" i="17"/>
  <c r="M145" i="17"/>
  <c r="O145" i="17"/>
  <c r="Q145" i="17"/>
  <c r="V145" i="17"/>
  <c r="G150" i="17"/>
  <c r="M150" i="17" s="1"/>
  <c r="I150" i="17"/>
  <c r="K150" i="17"/>
  <c r="O150" i="17"/>
  <c r="Q150" i="17"/>
  <c r="V150" i="17"/>
  <c r="G157" i="17"/>
  <c r="Q157" i="17"/>
  <c r="G158" i="17"/>
  <c r="M158" i="17" s="1"/>
  <c r="M157" i="17" s="1"/>
  <c r="I158" i="17"/>
  <c r="I157" i="17" s="1"/>
  <c r="K158" i="17"/>
  <c r="K157" i="17" s="1"/>
  <c r="O158" i="17"/>
  <c r="O157" i="17" s="1"/>
  <c r="Q158" i="17"/>
  <c r="V158" i="17"/>
  <c r="V157" i="17" s="1"/>
  <c r="G163" i="17"/>
  <c r="I163" i="17"/>
  <c r="K163" i="17"/>
  <c r="G164" i="17"/>
  <c r="I164" i="17"/>
  <c r="K164" i="17"/>
  <c r="M164" i="17"/>
  <c r="M163" i="17" s="1"/>
  <c r="O164" i="17"/>
  <c r="O163" i="17" s="1"/>
  <c r="Q164" i="17"/>
  <c r="V164" i="17"/>
  <c r="V163" i="17" s="1"/>
  <c r="G171" i="17"/>
  <c r="I171" i="17"/>
  <c r="K171" i="17"/>
  <c r="M171" i="17"/>
  <c r="O171" i="17"/>
  <c r="Q171" i="17"/>
  <c r="V171" i="17"/>
  <c r="G177" i="17"/>
  <c r="I177" i="17"/>
  <c r="K177" i="17"/>
  <c r="M177" i="17"/>
  <c r="O177" i="17"/>
  <c r="Q177" i="17"/>
  <c r="Q163" i="17" s="1"/>
  <c r="V177" i="17"/>
  <c r="G180" i="17"/>
  <c r="I180" i="17"/>
  <c r="K180" i="17"/>
  <c r="M180" i="17"/>
  <c r="O180" i="17"/>
  <c r="Q180" i="17"/>
  <c r="V180" i="17"/>
  <c r="G184" i="17"/>
  <c r="M184" i="17" s="1"/>
  <c r="I184" i="17"/>
  <c r="K184" i="17"/>
  <c r="O184" i="17"/>
  <c r="Q184" i="17"/>
  <c r="V184" i="17"/>
  <c r="G188" i="17"/>
  <c r="V188" i="17"/>
  <c r="G189" i="17"/>
  <c r="M189" i="17" s="1"/>
  <c r="M188" i="17" s="1"/>
  <c r="I189" i="17"/>
  <c r="I188" i="17" s="1"/>
  <c r="K189" i="17"/>
  <c r="K188" i="17" s="1"/>
  <c r="O189" i="17"/>
  <c r="O188" i="17" s="1"/>
  <c r="Q189" i="17"/>
  <c r="V189" i="17"/>
  <c r="G196" i="17"/>
  <c r="M196" i="17" s="1"/>
  <c r="I196" i="17"/>
  <c r="K196" i="17"/>
  <c r="O196" i="17"/>
  <c r="Q196" i="17"/>
  <c r="Q188" i="17" s="1"/>
  <c r="V196" i="17"/>
  <c r="G202" i="17"/>
  <c r="I202" i="17"/>
  <c r="K202" i="17"/>
  <c r="M202" i="17"/>
  <c r="O202" i="17"/>
  <c r="O201" i="17" s="1"/>
  <c r="Q202" i="17"/>
  <c r="Q201" i="17" s="1"/>
  <c r="V202" i="17"/>
  <c r="G203" i="17"/>
  <c r="I203" i="17"/>
  <c r="K203" i="17"/>
  <c r="M203" i="17"/>
  <c r="O203" i="17"/>
  <c r="Q203" i="17"/>
  <c r="V203" i="17"/>
  <c r="G204" i="17"/>
  <c r="I204" i="17"/>
  <c r="K204" i="17"/>
  <c r="M204" i="17"/>
  <c r="O204" i="17"/>
  <c r="Q204" i="17"/>
  <c r="V204" i="17"/>
  <c r="V201" i="17" s="1"/>
  <c r="G206" i="17"/>
  <c r="M206" i="17" s="1"/>
  <c r="I206" i="17"/>
  <c r="K206" i="17"/>
  <c r="O206" i="17"/>
  <c r="Q206" i="17"/>
  <c r="V206" i="17"/>
  <c r="G208" i="17"/>
  <c r="M208" i="17" s="1"/>
  <c r="I208" i="17"/>
  <c r="K208" i="17"/>
  <c r="O208" i="17"/>
  <c r="Q208" i="17"/>
  <c r="V208" i="17"/>
  <c r="G210" i="17"/>
  <c r="M210" i="17" s="1"/>
  <c r="I210" i="17"/>
  <c r="I201" i="17" s="1"/>
  <c r="K210" i="17"/>
  <c r="O210" i="17"/>
  <c r="Q210" i="17"/>
  <c r="V210" i="17"/>
  <c r="G212" i="17"/>
  <c r="M212" i="17" s="1"/>
  <c r="I212" i="17"/>
  <c r="K212" i="17"/>
  <c r="K201" i="17" s="1"/>
  <c r="O212" i="17"/>
  <c r="Q212" i="17"/>
  <c r="V212" i="17"/>
  <c r="G214" i="17"/>
  <c r="I214" i="17"/>
  <c r="K214" i="17"/>
  <c r="M214" i="17"/>
  <c r="O214" i="17"/>
  <c r="Q214" i="17"/>
  <c r="V214" i="17"/>
  <c r="G216" i="17"/>
  <c r="I216" i="17"/>
  <c r="K216" i="17"/>
  <c r="M216" i="17"/>
  <c r="O216" i="17"/>
  <c r="Q216" i="17"/>
  <c r="V216" i="17"/>
  <c r="G218" i="17"/>
  <c r="K218" i="17"/>
  <c r="M218" i="17"/>
  <c r="O218" i="17"/>
  <c r="Q218" i="17"/>
  <c r="G219" i="17"/>
  <c r="I219" i="17"/>
  <c r="I218" i="17" s="1"/>
  <c r="K219" i="17"/>
  <c r="M219" i="17"/>
  <c r="O219" i="17"/>
  <c r="Q219" i="17"/>
  <c r="V219" i="17"/>
  <c r="V218" i="17" s="1"/>
  <c r="AE222" i="17"/>
  <c r="G173" i="16"/>
  <c r="BA171" i="16"/>
  <c r="BA168" i="16"/>
  <c r="BA162" i="16"/>
  <c r="BA160" i="16"/>
  <c r="BA158" i="16"/>
  <c r="BA156" i="16"/>
  <c r="BA56" i="16"/>
  <c r="BA51" i="16"/>
  <c r="BA46" i="16"/>
  <c r="BA28" i="16"/>
  <c r="BA23" i="16"/>
  <c r="BA18" i="16"/>
  <c r="BA10" i="16"/>
  <c r="G9" i="16"/>
  <c r="M9" i="16" s="1"/>
  <c r="I9" i="16"/>
  <c r="I8" i="16" s="1"/>
  <c r="K9" i="16"/>
  <c r="K8" i="16" s="1"/>
  <c r="O9" i="16"/>
  <c r="O8" i="16" s="1"/>
  <c r="Q9" i="16"/>
  <c r="V9" i="16"/>
  <c r="V8" i="16" s="1"/>
  <c r="G17" i="16"/>
  <c r="I17" i="16"/>
  <c r="K17" i="16"/>
  <c r="M17" i="16"/>
  <c r="O17" i="16"/>
  <c r="Q17" i="16"/>
  <c r="V17" i="16"/>
  <c r="G22" i="16"/>
  <c r="G8" i="16" s="1"/>
  <c r="I22" i="16"/>
  <c r="K22" i="16"/>
  <c r="O22" i="16"/>
  <c r="Q22" i="16"/>
  <c r="V22" i="16"/>
  <c r="G27" i="16"/>
  <c r="I27" i="16"/>
  <c r="K27" i="16"/>
  <c r="M27" i="16"/>
  <c r="O27" i="16"/>
  <c r="Q27" i="16"/>
  <c r="V27" i="16"/>
  <c r="G32" i="16"/>
  <c r="M32" i="16" s="1"/>
  <c r="I32" i="16"/>
  <c r="K32" i="16"/>
  <c r="O32" i="16"/>
  <c r="Q32" i="16"/>
  <c r="V32" i="16"/>
  <c r="G36" i="16"/>
  <c r="I36" i="16"/>
  <c r="K36" i="16"/>
  <c r="M36" i="16"/>
  <c r="O36" i="16"/>
  <c r="Q36" i="16"/>
  <c r="V36" i="16"/>
  <c r="G41" i="16"/>
  <c r="I41" i="16"/>
  <c r="K41" i="16"/>
  <c r="M41" i="16"/>
  <c r="O41" i="16"/>
  <c r="Q41" i="16"/>
  <c r="V41" i="16"/>
  <c r="G45" i="16"/>
  <c r="M45" i="16" s="1"/>
  <c r="I45" i="16"/>
  <c r="K45" i="16"/>
  <c r="O45" i="16"/>
  <c r="Q45" i="16"/>
  <c r="Q8" i="16" s="1"/>
  <c r="V45" i="16"/>
  <c r="V49" i="16"/>
  <c r="G50" i="16"/>
  <c r="I50" i="16"/>
  <c r="K50" i="16"/>
  <c r="K49" i="16" s="1"/>
  <c r="M50" i="16"/>
  <c r="O50" i="16"/>
  <c r="Q50" i="16"/>
  <c r="Q49" i="16" s="1"/>
  <c r="V50" i="16"/>
  <c r="G55" i="16"/>
  <c r="G49" i="16" s="1"/>
  <c r="I55" i="16"/>
  <c r="K55" i="16"/>
  <c r="O55" i="16"/>
  <c r="Q55" i="16"/>
  <c r="V55" i="16"/>
  <c r="G60" i="16"/>
  <c r="I60" i="16"/>
  <c r="I49" i="16" s="1"/>
  <c r="K60" i="16"/>
  <c r="M60" i="16"/>
  <c r="O60" i="16"/>
  <c r="O49" i="16" s="1"/>
  <c r="Q60" i="16"/>
  <c r="V60" i="16"/>
  <c r="G66" i="16"/>
  <c r="M66" i="16" s="1"/>
  <c r="I66" i="16"/>
  <c r="K66" i="16"/>
  <c r="O66" i="16"/>
  <c r="Q66" i="16"/>
  <c r="V66" i="16"/>
  <c r="G71" i="16"/>
  <c r="M71" i="16" s="1"/>
  <c r="I71" i="16"/>
  <c r="I70" i="16" s="1"/>
  <c r="K71" i="16"/>
  <c r="K70" i="16" s="1"/>
  <c r="O71" i="16"/>
  <c r="O70" i="16" s="1"/>
  <c r="Q71" i="16"/>
  <c r="V71" i="16"/>
  <c r="G76" i="16"/>
  <c r="M76" i="16" s="1"/>
  <c r="I76" i="16"/>
  <c r="K76" i="16"/>
  <c r="O76" i="16"/>
  <c r="Q76" i="16"/>
  <c r="Q70" i="16" s="1"/>
  <c r="V76" i="16"/>
  <c r="G82" i="16"/>
  <c r="M82" i="16" s="1"/>
  <c r="I82" i="16"/>
  <c r="K82" i="16"/>
  <c r="O82" i="16"/>
  <c r="Q82" i="16"/>
  <c r="V82" i="16"/>
  <c r="V70" i="16" s="1"/>
  <c r="G86" i="16"/>
  <c r="I86" i="16"/>
  <c r="K86" i="16"/>
  <c r="M86" i="16"/>
  <c r="O86" i="16"/>
  <c r="Q86" i="16"/>
  <c r="V86" i="16"/>
  <c r="G90" i="16"/>
  <c r="G91" i="16"/>
  <c r="I91" i="16"/>
  <c r="I90" i="16" s="1"/>
  <c r="K91" i="16"/>
  <c r="M91" i="16"/>
  <c r="O91" i="16"/>
  <c r="O90" i="16" s="1"/>
  <c r="Q91" i="16"/>
  <c r="V91" i="16"/>
  <c r="V90" i="16" s="1"/>
  <c r="G95" i="16"/>
  <c r="M95" i="16" s="1"/>
  <c r="M90" i="16" s="1"/>
  <c r="I95" i="16"/>
  <c r="K95" i="16"/>
  <c r="K90" i="16" s="1"/>
  <c r="O95" i="16"/>
  <c r="Q95" i="16"/>
  <c r="Q90" i="16" s="1"/>
  <c r="V95" i="16"/>
  <c r="G101" i="16"/>
  <c r="I101" i="16"/>
  <c r="K101" i="16"/>
  <c r="M101" i="16"/>
  <c r="O101" i="16"/>
  <c r="Q101" i="16"/>
  <c r="V101" i="16"/>
  <c r="G106" i="16"/>
  <c r="I106" i="16"/>
  <c r="K106" i="16"/>
  <c r="M106" i="16"/>
  <c r="O106" i="16"/>
  <c r="Q106" i="16"/>
  <c r="V106" i="16"/>
  <c r="G111" i="16"/>
  <c r="K111" i="16"/>
  <c r="Q111" i="16"/>
  <c r="G112" i="16"/>
  <c r="M112" i="16" s="1"/>
  <c r="M111" i="16" s="1"/>
  <c r="I112" i="16"/>
  <c r="I111" i="16" s="1"/>
  <c r="K112" i="16"/>
  <c r="O112" i="16"/>
  <c r="O111" i="16" s="1"/>
  <c r="Q112" i="16"/>
  <c r="V112" i="16"/>
  <c r="V111" i="16" s="1"/>
  <c r="G118" i="16"/>
  <c r="G117" i="16" s="1"/>
  <c r="I118" i="16"/>
  <c r="K118" i="16"/>
  <c r="O118" i="16"/>
  <c r="Q118" i="16"/>
  <c r="Q117" i="16" s="1"/>
  <c r="V118" i="16"/>
  <c r="V117" i="16" s="1"/>
  <c r="G125" i="16"/>
  <c r="I125" i="16"/>
  <c r="I117" i="16" s="1"/>
  <c r="K125" i="16"/>
  <c r="M125" i="16"/>
  <c r="O125" i="16"/>
  <c r="O117" i="16" s="1"/>
  <c r="Q125" i="16"/>
  <c r="V125" i="16"/>
  <c r="G130" i="16"/>
  <c r="I130" i="16"/>
  <c r="K130" i="16"/>
  <c r="K117" i="16" s="1"/>
  <c r="M130" i="16"/>
  <c r="O130" i="16"/>
  <c r="Q130" i="16"/>
  <c r="V130" i="16"/>
  <c r="G133" i="16"/>
  <c r="I133" i="16"/>
  <c r="K133" i="16"/>
  <c r="M133" i="16"/>
  <c r="O133" i="16"/>
  <c r="Q133" i="16"/>
  <c r="V133" i="16"/>
  <c r="G137" i="16"/>
  <c r="I137" i="16"/>
  <c r="K137" i="16"/>
  <c r="M137" i="16"/>
  <c r="O137" i="16"/>
  <c r="Q137" i="16"/>
  <c r="V137" i="16"/>
  <c r="G141" i="16"/>
  <c r="Q141" i="16"/>
  <c r="G142" i="16"/>
  <c r="M142" i="16" s="1"/>
  <c r="I142" i="16"/>
  <c r="I141" i="16" s="1"/>
  <c r="K142" i="16"/>
  <c r="O142" i="16"/>
  <c r="O141" i="16" s="1"/>
  <c r="Q142" i="16"/>
  <c r="V142" i="16"/>
  <c r="V141" i="16" s="1"/>
  <c r="G147" i="16"/>
  <c r="M147" i="16" s="1"/>
  <c r="I147" i="16"/>
  <c r="K147" i="16"/>
  <c r="K141" i="16" s="1"/>
  <c r="O147" i="16"/>
  <c r="Q147" i="16"/>
  <c r="V147" i="16"/>
  <c r="G152" i="16"/>
  <c r="G153" i="16"/>
  <c r="I153" i="16"/>
  <c r="I152" i="16" s="1"/>
  <c r="K153" i="16"/>
  <c r="M153" i="16"/>
  <c r="O153" i="16"/>
  <c r="O152" i="16" s="1"/>
  <c r="Q153" i="16"/>
  <c r="V153" i="16"/>
  <c r="V152" i="16" s="1"/>
  <c r="G154" i="16"/>
  <c r="I154" i="16"/>
  <c r="K154" i="16"/>
  <c r="K152" i="16" s="1"/>
  <c r="M154" i="16"/>
  <c r="O154" i="16"/>
  <c r="Q154" i="16"/>
  <c r="Q152" i="16" s="1"/>
  <c r="V154" i="16"/>
  <c r="G155" i="16"/>
  <c r="I155" i="16"/>
  <c r="K155" i="16"/>
  <c r="M155" i="16"/>
  <c r="O155" i="16"/>
  <c r="Q155" i="16"/>
  <c r="V155" i="16"/>
  <c r="G157" i="16"/>
  <c r="I157" i="16"/>
  <c r="K157" i="16"/>
  <c r="M157" i="16"/>
  <c r="O157" i="16"/>
  <c r="Q157" i="16"/>
  <c r="V157" i="16"/>
  <c r="G159" i="16"/>
  <c r="M159" i="16" s="1"/>
  <c r="I159" i="16"/>
  <c r="K159" i="16"/>
  <c r="O159" i="16"/>
  <c r="Q159" i="16"/>
  <c r="V159" i="16"/>
  <c r="G161" i="16"/>
  <c r="M161" i="16" s="1"/>
  <c r="I161" i="16"/>
  <c r="K161" i="16"/>
  <c r="O161" i="16"/>
  <c r="Q161" i="16"/>
  <c r="V161" i="16"/>
  <c r="G163" i="16"/>
  <c r="M163" i="16" s="1"/>
  <c r="I163" i="16"/>
  <c r="K163" i="16"/>
  <c r="O163" i="16"/>
  <c r="Q163" i="16"/>
  <c r="V163" i="16"/>
  <c r="G165" i="16"/>
  <c r="M165" i="16" s="1"/>
  <c r="I165" i="16"/>
  <c r="K165" i="16"/>
  <c r="O165" i="16"/>
  <c r="Q165" i="16"/>
  <c r="V165" i="16"/>
  <c r="G167" i="16"/>
  <c r="I167" i="16"/>
  <c r="K167" i="16"/>
  <c r="M167" i="16"/>
  <c r="O167" i="16"/>
  <c r="Q167" i="16"/>
  <c r="V167" i="16"/>
  <c r="K169" i="16"/>
  <c r="O169" i="16"/>
  <c r="Q169" i="16"/>
  <c r="G170" i="16"/>
  <c r="G169" i="16" s="1"/>
  <c r="I170" i="16"/>
  <c r="I169" i="16" s="1"/>
  <c r="K170" i="16"/>
  <c r="M170" i="16"/>
  <c r="M169" i="16" s="1"/>
  <c r="O170" i="16"/>
  <c r="Q170" i="16"/>
  <c r="V170" i="16"/>
  <c r="V169" i="16" s="1"/>
  <c r="AE173" i="16"/>
  <c r="G216" i="15"/>
  <c r="BA214" i="15"/>
  <c r="BA211" i="15"/>
  <c r="BA205" i="15"/>
  <c r="BA203" i="15"/>
  <c r="BA201" i="15"/>
  <c r="BA199" i="15"/>
  <c r="BA106" i="15"/>
  <c r="BA103" i="15"/>
  <c r="BA60" i="15"/>
  <c r="BA55" i="15"/>
  <c r="BA46" i="15"/>
  <c r="BA28" i="15"/>
  <c r="BA23" i="15"/>
  <c r="BA18" i="15"/>
  <c r="BA10" i="15"/>
  <c r="G8" i="15"/>
  <c r="G9" i="15"/>
  <c r="M9" i="15" s="1"/>
  <c r="I9" i="15"/>
  <c r="I8" i="15" s="1"/>
  <c r="K9" i="15"/>
  <c r="K8" i="15" s="1"/>
  <c r="O9" i="15"/>
  <c r="O8" i="15" s="1"/>
  <c r="Q9" i="15"/>
  <c r="Q8" i="15" s="1"/>
  <c r="V9" i="15"/>
  <c r="G17" i="15"/>
  <c r="M17" i="15" s="1"/>
  <c r="I17" i="15"/>
  <c r="K17" i="15"/>
  <c r="O17" i="15"/>
  <c r="Q17" i="15"/>
  <c r="V17" i="15"/>
  <c r="G22" i="15"/>
  <c r="I22" i="15"/>
  <c r="K22" i="15"/>
  <c r="M22" i="15"/>
  <c r="O22" i="15"/>
  <c r="Q22" i="15"/>
  <c r="V22" i="15"/>
  <c r="G27" i="15"/>
  <c r="M27" i="15" s="1"/>
  <c r="I27" i="15"/>
  <c r="K27" i="15"/>
  <c r="O27" i="15"/>
  <c r="Q27" i="15"/>
  <c r="V27" i="15"/>
  <c r="G32" i="15"/>
  <c r="I32" i="15"/>
  <c r="K32" i="15"/>
  <c r="M32" i="15"/>
  <c r="O32" i="15"/>
  <c r="Q32" i="15"/>
  <c r="V32" i="15"/>
  <c r="G36" i="15"/>
  <c r="I36" i="15"/>
  <c r="K36" i="15"/>
  <c r="M36" i="15"/>
  <c r="O36" i="15"/>
  <c r="Q36" i="15"/>
  <c r="V36" i="15"/>
  <c r="V8" i="15" s="1"/>
  <c r="G41" i="15"/>
  <c r="M41" i="15" s="1"/>
  <c r="I41" i="15"/>
  <c r="K41" i="15"/>
  <c r="O41" i="15"/>
  <c r="Q41" i="15"/>
  <c r="V41" i="15"/>
  <c r="G45" i="15"/>
  <c r="AF216" i="15" s="1"/>
  <c r="I45" i="15"/>
  <c r="K45" i="15"/>
  <c r="O45" i="15"/>
  <c r="Q45" i="15"/>
  <c r="V45" i="15"/>
  <c r="I49" i="15"/>
  <c r="G50" i="15"/>
  <c r="M50" i="15" s="1"/>
  <c r="M49" i="15" s="1"/>
  <c r="I50" i="15"/>
  <c r="K50" i="15"/>
  <c r="K49" i="15" s="1"/>
  <c r="O50" i="15"/>
  <c r="Q50" i="15"/>
  <c r="Q49" i="15" s="1"/>
  <c r="V50" i="15"/>
  <c r="G54" i="15"/>
  <c r="I54" i="15"/>
  <c r="K54" i="15"/>
  <c r="M54" i="15"/>
  <c r="O54" i="15"/>
  <c r="O49" i="15" s="1"/>
  <c r="Q54" i="15"/>
  <c r="V54" i="15"/>
  <c r="V49" i="15" s="1"/>
  <c r="G59" i="15"/>
  <c r="I59" i="15"/>
  <c r="K59" i="15"/>
  <c r="M59" i="15"/>
  <c r="O59" i="15"/>
  <c r="Q59" i="15"/>
  <c r="V59" i="15"/>
  <c r="G64" i="15"/>
  <c r="I64" i="15"/>
  <c r="K64" i="15"/>
  <c r="M64" i="15"/>
  <c r="O64" i="15"/>
  <c r="Q64" i="15"/>
  <c r="V64" i="15"/>
  <c r="G70" i="15"/>
  <c r="I70" i="15"/>
  <c r="K70" i="15"/>
  <c r="M70" i="15"/>
  <c r="O70" i="15"/>
  <c r="Q70" i="15"/>
  <c r="V70" i="15"/>
  <c r="Q74" i="15"/>
  <c r="G75" i="15"/>
  <c r="G74" i="15" s="1"/>
  <c r="I75" i="15"/>
  <c r="I74" i="15" s="1"/>
  <c r="K75" i="15"/>
  <c r="O75" i="15"/>
  <c r="Q75" i="15"/>
  <c r="V75" i="15"/>
  <c r="V74" i="15" s="1"/>
  <c r="G81" i="15"/>
  <c r="M81" i="15" s="1"/>
  <c r="I81" i="15"/>
  <c r="K81" i="15"/>
  <c r="K74" i="15" s="1"/>
  <c r="O81" i="15"/>
  <c r="O74" i="15" s="1"/>
  <c r="Q81" i="15"/>
  <c r="V81" i="15"/>
  <c r="G87" i="15"/>
  <c r="M87" i="15" s="1"/>
  <c r="I87" i="15"/>
  <c r="K87" i="15"/>
  <c r="O87" i="15"/>
  <c r="Q87" i="15"/>
  <c r="V87" i="15"/>
  <c r="I91" i="15"/>
  <c r="M91" i="15"/>
  <c r="G92" i="15"/>
  <c r="I92" i="15"/>
  <c r="K92" i="15"/>
  <c r="K91" i="15" s="1"/>
  <c r="M92" i="15"/>
  <c r="O92" i="15"/>
  <c r="O91" i="15" s="1"/>
  <c r="Q92" i="15"/>
  <c r="Q91" i="15" s="1"/>
  <c r="V92" i="15"/>
  <c r="G96" i="15"/>
  <c r="G91" i="15" s="1"/>
  <c r="I96" i="15"/>
  <c r="K96" i="15"/>
  <c r="M96" i="15"/>
  <c r="O96" i="15"/>
  <c r="Q96" i="15"/>
  <c r="V96" i="15"/>
  <c r="V91" i="15" s="1"/>
  <c r="O101" i="15"/>
  <c r="V101" i="15"/>
  <c r="G102" i="15"/>
  <c r="G101" i="15" s="1"/>
  <c r="I102" i="15"/>
  <c r="K102" i="15"/>
  <c r="K101" i="15" s="1"/>
  <c r="O102" i="15"/>
  <c r="Q102" i="15"/>
  <c r="Q101" i="15" s="1"/>
  <c r="V102" i="15"/>
  <c r="G105" i="15"/>
  <c r="M105" i="15" s="1"/>
  <c r="I105" i="15"/>
  <c r="I101" i="15" s="1"/>
  <c r="K105" i="15"/>
  <c r="O105" i="15"/>
  <c r="Q105" i="15"/>
  <c r="V105" i="15"/>
  <c r="I108" i="15"/>
  <c r="G109" i="15"/>
  <c r="M109" i="15" s="1"/>
  <c r="I109" i="15"/>
  <c r="K109" i="15"/>
  <c r="K108" i="15" s="1"/>
  <c r="O109" i="15"/>
  <c r="Q109" i="15"/>
  <c r="Q108" i="15" s="1"/>
  <c r="V109" i="15"/>
  <c r="G116" i="15"/>
  <c r="I116" i="15"/>
  <c r="K116" i="15"/>
  <c r="M116" i="15"/>
  <c r="O116" i="15"/>
  <c r="O108" i="15" s="1"/>
  <c r="Q116" i="15"/>
  <c r="V116" i="15"/>
  <c r="V108" i="15" s="1"/>
  <c r="G120" i="15"/>
  <c r="I120" i="15"/>
  <c r="K120" i="15"/>
  <c r="M120" i="15"/>
  <c r="O120" i="15"/>
  <c r="Q120" i="15"/>
  <c r="V120" i="15"/>
  <c r="G124" i="15"/>
  <c r="I124" i="15"/>
  <c r="K124" i="15"/>
  <c r="M124" i="15"/>
  <c r="O124" i="15"/>
  <c r="Q124" i="15"/>
  <c r="V124" i="15"/>
  <c r="G132" i="15"/>
  <c r="I132" i="15"/>
  <c r="K132" i="15"/>
  <c r="M132" i="15"/>
  <c r="O132" i="15"/>
  <c r="Q132" i="15"/>
  <c r="V132" i="15"/>
  <c r="G139" i="15"/>
  <c r="M139" i="15" s="1"/>
  <c r="I139" i="15"/>
  <c r="K139" i="15"/>
  <c r="O139" i="15"/>
  <c r="Q139" i="15"/>
  <c r="V139" i="15"/>
  <c r="G144" i="15"/>
  <c r="M144" i="15" s="1"/>
  <c r="I144" i="15"/>
  <c r="K144" i="15"/>
  <c r="O144" i="15"/>
  <c r="Q144" i="15"/>
  <c r="V144" i="15"/>
  <c r="I151" i="15"/>
  <c r="O151" i="15"/>
  <c r="V151" i="15"/>
  <c r="G152" i="15"/>
  <c r="M152" i="15" s="1"/>
  <c r="M151" i="15" s="1"/>
  <c r="I152" i="15"/>
  <c r="K152" i="15"/>
  <c r="K151" i="15" s="1"/>
  <c r="O152" i="15"/>
  <c r="Q152" i="15"/>
  <c r="Q151" i="15" s="1"/>
  <c r="V152" i="15"/>
  <c r="I157" i="15"/>
  <c r="G158" i="15"/>
  <c r="I158" i="15"/>
  <c r="K158" i="15"/>
  <c r="K157" i="15" s="1"/>
  <c r="M158" i="15"/>
  <c r="O158" i="15"/>
  <c r="O157" i="15" s="1"/>
  <c r="Q158" i="15"/>
  <c r="Q157" i="15" s="1"/>
  <c r="V158" i="15"/>
  <c r="G165" i="15"/>
  <c r="I165" i="15"/>
  <c r="K165" i="15"/>
  <c r="M165" i="15"/>
  <c r="O165" i="15"/>
  <c r="Q165" i="15"/>
  <c r="V165" i="15"/>
  <c r="V157" i="15" s="1"/>
  <c r="G171" i="15"/>
  <c r="I171" i="15"/>
  <c r="K171" i="15"/>
  <c r="M171" i="15"/>
  <c r="O171" i="15"/>
  <c r="Q171" i="15"/>
  <c r="V171" i="15"/>
  <c r="G174" i="15"/>
  <c r="M174" i="15" s="1"/>
  <c r="M157" i="15" s="1"/>
  <c r="I174" i="15"/>
  <c r="K174" i="15"/>
  <c r="O174" i="15"/>
  <c r="Q174" i="15"/>
  <c r="V174" i="15"/>
  <c r="G178" i="15"/>
  <c r="M178" i="15" s="1"/>
  <c r="I178" i="15"/>
  <c r="K178" i="15"/>
  <c r="O178" i="15"/>
  <c r="Q178" i="15"/>
  <c r="V178" i="15"/>
  <c r="I182" i="15"/>
  <c r="V182" i="15"/>
  <c r="G183" i="15"/>
  <c r="M183" i="15" s="1"/>
  <c r="M182" i="15" s="1"/>
  <c r="I183" i="15"/>
  <c r="K183" i="15"/>
  <c r="K182" i="15" s="1"/>
  <c r="O183" i="15"/>
  <c r="Q183" i="15"/>
  <c r="Q182" i="15" s="1"/>
  <c r="V183" i="15"/>
  <c r="G190" i="15"/>
  <c r="I190" i="15"/>
  <c r="K190" i="15"/>
  <c r="M190" i="15"/>
  <c r="O190" i="15"/>
  <c r="O182" i="15" s="1"/>
  <c r="Q190" i="15"/>
  <c r="V190" i="15"/>
  <c r="G196" i="15"/>
  <c r="G195" i="15" s="1"/>
  <c r="I196" i="15"/>
  <c r="K196" i="15"/>
  <c r="M196" i="15"/>
  <c r="O196" i="15"/>
  <c r="Q196" i="15"/>
  <c r="Q195" i="15" s="1"/>
  <c r="V196" i="15"/>
  <c r="V195" i="15" s="1"/>
  <c r="G197" i="15"/>
  <c r="I197" i="15"/>
  <c r="K197" i="15"/>
  <c r="M197" i="15"/>
  <c r="O197" i="15"/>
  <c r="Q197" i="15"/>
  <c r="V197" i="15"/>
  <c r="G198" i="15"/>
  <c r="M198" i="15" s="1"/>
  <c r="I198" i="15"/>
  <c r="K198" i="15"/>
  <c r="O198" i="15"/>
  <c r="Q198" i="15"/>
  <c r="V198" i="15"/>
  <c r="G200" i="15"/>
  <c r="M200" i="15" s="1"/>
  <c r="I200" i="15"/>
  <c r="I195" i="15" s="1"/>
  <c r="K200" i="15"/>
  <c r="O200" i="15"/>
  <c r="Q200" i="15"/>
  <c r="V200" i="15"/>
  <c r="G202" i="15"/>
  <c r="M202" i="15" s="1"/>
  <c r="I202" i="15"/>
  <c r="K202" i="15"/>
  <c r="O202" i="15"/>
  <c r="Q202" i="15"/>
  <c r="V202" i="15"/>
  <c r="G204" i="15"/>
  <c r="M204" i="15" s="1"/>
  <c r="I204" i="15"/>
  <c r="K204" i="15"/>
  <c r="K195" i="15" s="1"/>
  <c r="O204" i="15"/>
  <c r="Q204" i="15"/>
  <c r="V204" i="15"/>
  <c r="G206" i="15"/>
  <c r="I206" i="15"/>
  <c r="K206" i="15"/>
  <c r="M206" i="15"/>
  <c r="O206" i="15"/>
  <c r="Q206" i="15"/>
  <c r="V206" i="15"/>
  <c r="G208" i="15"/>
  <c r="I208" i="15"/>
  <c r="K208" i="15"/>
  <c r="M208" i="15"/>
  <c r="O208" i="15"/>
  <c r="O195" i="15" s="1"/>
  <c r="Q208" i="15"/>
  <c r="V208" i="15"/>
  <c r="G210" i="15"/>
  <c r="I210" i="15"/>
  <c r="K210" i="15"/>
  <c r="M210" i="15"/>
  <c r="O210" i="15"/>
  <c r="Q210" i="15"/>
  <c r="V210" i="15"/>
  <c r="I212" i="15"/>
  <c r="O212" i="15"/>
  <c r="V212" i="15"/>
  <c r="G213" i="15"/>
  <c r="G212" i="15" s="1"/>
  <c r="I213" i="15"/>
  <c r="K213" i="15"/>
  <c r="K212" i="15" s="1"/>
  <c r="O213" i="15"/>
  <c r="Q213" i="15"/>
  <c r="Q212" i="15" s="1"/>
  <c r="V213" i="15"/>
  <c r="AE216" i="15"/>
  <c r="G221" i="14"/>
  <c r="BA219" i="14"/>
  <c r="BA216" i="14"/>
  <c r="BA210" i="14"/>
  <c r="BA208" i="14"/>
  <c r="BA206" i="14"/>
  <c r="BA204" i="14"/>
  <c r="BA69" i="14"/>
  <c r="BA65" i="14"/>
  <c r="BA60" i="14"/>
  <c r="BA55" i="14"/>
  <c r="BA46" i="14"/>
  <c r="BA28" i="14"/>
  <c r="BA23" i="14"/>
  <c r="BA18" i="14"/>
  <c r="BA10" i="14"/>
  <c r="G8" i="14"/>
  <c r="G9" i="14"/>
  <c r="I9" i="14"/>
  <c r="I8" i="14" s="1"/>
  <c r="K9" i="14"/>
  <c r="M9" i="14"/>
  <c r="O9" i="14"/>
  <c r="O8" i="14" s="1"/>
  <c r="Q9" i="14"/>
  <c r="V9" i="14"/>
  <c r="V8" i="14" s="1"/>
  <c r="G17" i="14"/>
  <c r="I17" i="14"/>
  <c r="K17" i="14"/>
  <c r="K8" i="14" s="1"/>
  <c r="M17" i="14"/>
  <c r="O17" i="14"/>
  <c r="Q17" i="14"/>
  <c r="Q8" i="14" s="1"/>
  <c r="V17" i="14"/>
  <c r="G22" i="14"/>
  <c r="I22" i="14"/>
  <c r="K22" i="14"/>
  <c r="M22" i="14"/>
  <c r="O22" i="14"/>
  <c r="Q22" i="14"/>
  <c r="V22" i="14"/>
  <c r="G27" i="14"/>
  <c r="M27" i="14" s="1"/>
  <c r="I27" i="14"/>
  <c r="K27" i="14"/>
  <c r="O27" i="14"/>
  <c r="Q27" i="14"/>
  <c r="V27" i="14"/>
  <c r="G32" i="14"/>
  <c r="M32" i="14" s="1"/>
  <c r="I32" i="14"/>
  <c r="K32" i="14"/>
  <c r="O32" i="14"/>
  <c r="Q32" i="14"/>
  <c r="V32" i="14"/>
  <c r="G36" i="14"/>
  <c r="M36" i="14" s="1"/>
  <c r="I36" i="14"/>
  <c r="K36" i="14"/>
  <c r="O36" i="14"/>
  <c r="Q36" i="14"/>
  <c r="V36" i="14"/>
  <c r="G41" i="14"/>
  <c r="M41" i="14" s="1"/>
  <c r="I41" i="14"/>
  <c r="K41" i="14"/>
  <c r="O41" i="14"/>
  <c r="Q41" i="14"/>
  <c r="V41" i="14"/>
  <c r="G45" i="14"/>
  <c r="AF221" i="14" s="1"/>
  <c r="I45" i="14"/>
  <c r="K45" i="14"/>
  <c r="O45" i="14"/>
  <c r="Q45" i="14"/>
  <c r="V45" i="14"/>
  <c r="I49" i="14"/>
  <c r="G50" i="14"/>
  <c r="I50" i="14"/>
  <c r="K50" i="14"/>
  <c r="K49" i="14" s="1"/>
  <c r="M50" i="14"/>
  <c r="O50" i="14"/>
  <c r="O49" i="14" s="1"/>
  <c r="Q50" i="14"/>
  <c r="Q49" i="14" s="1"/>
  <c r="V50" i="14"/>
  <c r="G54" i="14"/>
  <c r="I54" i="14"/>
  <c r="K54" i="14"/>
  <c r="M54" i="14"/>
  <c r="O54" i="14"/>
  <c r="Q54" i="14"/>
  <c r="V54" i="14"/>
  <c r="V49" i="14" s="1"/>
  <c r="G59" i="14"/>
  <c r="I59" i="14"/>
  <c r="K59" i="14"/>
  <c r="M59" i="14"/>
  <c r="O59" i="14"/>
  <c r="Q59" i="14"/>
  <c r="V59" i="14"/>
  <c r="G64" i="14"/>
  <c r="M64" i="14" s="1"/>
  <c r="I64" i="14"/>
  <c r="K64" i="14"/>
  <c r="O64" i="14"/>
  <c r="Q64" i="14"/>
  <c r="V64" i="14"/>
  <c r="G68" i="14"/>
  <c r="M68" i="14" s="1"/>
  <c r="I68" i="14"/>
  <c r="K68" i="14"/>
  <c r="O68" i="14"/>
  <c r="Q68" i="14"/>
  <c r="V68" i="14"/>
  <c r="V73" i="14"/>
  <c r="G74" i="14"/>
  <c r="G73" i="14" s="1"/>
  <c r="I74" i="14"/>
  <c r="I73" i="14" s="1"/>
  <c r="K74" i="14"/>
  <c r="K73" i="14" s="1"/>
  <c r="O74" i="14"/>
  <c r="Q74" i="14"/>
  <c r="Q73" i="14" s="1"/>
  <c r="V74" i="14"/>
  <c r="G80" i="14"/>
  <c r="M80" i="14" s="1"/>
  <c r="I80" i="14"/>
  <c r="K80" i="14"/>
  <c r="O80" i="14"/>
  <c r="O73" i="14" s="1"/>
  <c r="Q80" i="14"/>
  <c r="V80" i="14"/>
  <c r="G84" i="14"/>
  <c r="I84" i="14"/>
  <c r="K84" i="14"/>
  <c r="M84" i="14"/>
  <c r="O84" i="14"/>
  <c r="Q84" i="14"/>
  <c r="V84" i="14"/>
  <c r="G88" i="14"/>
  <c r="G89" i="14"/>
  <c r="I89" i="14"/>
  <c r="I88" i="14" s="1"/>
  <c r="K89" i="14"/>
  <c r="M89" i="14"/>
  <c r="O89" i="14"/>
  <c r="O88" i="14" s="1"/>
  <c r="Q89" i="14"/>
  <c r="Q88" i="14" s="1"/>
  <c r="V89" i="14"/>
  <c r="V88" i="14" s="1"/>
  <c r="G93" i="14"/>
  <c r="M93" i="14" s="1"/>
  <c r="M88" i="14" s="1"/>
  <c r="I93" i="14"/>
  <c r="K93" i="14"/>
  <c r="K88" i="14" s="1"/>
  <c r="O93" i="14"/>
  <c r="Q93" i="14"/>
  <c r="V93" i="14"/>
  <c r="G99" i="14"/>
  <c r="M99" i="14" s="1"/>
  <c r="I99" i="14"/>
  <c r="I98" i="14" s="1"/>
  <c r="K99" i="14"/>
  <c r="K98" i="14" s="1"/>
  <c r="O99" i="14"/>
  <c r="O98" i="14" s="1"/>
  <c r="Q99" i="14"/>
  <c r="V99" i="14"/>
  <c r="G106" i="14"/>
  <c r="G98" i="14" s="1"/>
  <c r="I106" i="14"/>
  <c r="K106" i="14"/>
  <c r="O106" i="14"/>
  <c r="Q106" i="14"/>
  <c r="Q98" i="14" s="1"/>
  <c r="V106" i="14"/>
  <c r="G111" i="14"/>
  <c r="I111" i="14"/>
  <c r="K111" i="14"/>
  <c r="M111" i="14"/>
  <c r="O111" i="14"/>
  <c r="Q111" i="14"/>
  <c r="V111" i="14"/>
  <c r="G119" i="14"/>
  <c r="I119" i="14"/>
  <c r="K119" i="14"/>
  <c r="M119" i="14"/>
  <c r="O119" i="14"/>
  <c r="Q119" i="14"/>
  <c r="V119" i="14"/>
  <c r="G123" i="14"/>
  <c r="I123" i="14"/>
  <c r="K123" i="14"/>
  <c r="M123" i="14"/>
  <c r="O123" i="14"/>
  <c r="Q123" i="14"/>
  <c r="V123" i="14"/>
  <c r="G129" i="14"/>
  <c r="I129" i="14"/>
  <c r="K129" i="14"/>
  <c r="M129" i="14"/>
  <c r="O129" i="14"/>
  <c r="Q129" i="14"/>
  <c r="V129" i="14"/>
  <c r="G134" i="14"/>
  <c r="M134" i="14" s="1"/>
  <c r="I134" i="14"/>
  <c r="K134" i="14"/>
  <c r="O134" i="14"/>
  <c r="Q134" i="14"/>
  <c r="V134" i="14"/>
  <c r="G139" i="14"/>
  <c r="M139" i="14" s="1"/>
  <c r="I139" i="14"/>
  <c r="K139" i="14"/>
  <c r="O139" i="14"/>
  <c r="Q139" i="14"/>
  <c r="V139" i="14"/>
  <c r="V98" i="14" s="1"/>
  <c r="O146" i="14"/>
  <c r="G147" i="14"/>
  <c r="G146" i="14" s="1"/>
  <c r="I147" i="14"/>
  <c r="K147" i="14"/>
  <c r="K146" i="14" s="1"/>
  <c r="O147" i="14"/>
  <c r="Q147" i="14"/>
  <c r="Q146" i="14" s="1"/>
  <c r="V147" i="14"/>
  <c r="G153" i="14"/>
  <c r="I153" i="14"/>
  <c r="I146" i="14" s="1"/>
  <c r="K153" i="14"/>
  <c r="M153" i="14"/>
  <c r="O153" i="14"/>
  <c r="Q153" i="14"/>
  <c r="V153" i="14"/>
  <c r="V146" i="14" s="1"/>
  <c r="I157" i="14"/>
  <c r="K157" i="14"/>
  <c r="O157" i="14"/>
  <c r="G158" i="14"/>
  <c r="G157" i="14" s="1"/>
  <c r="I158" i="14"/>
  <c r="K158" i="14"/>
  <c r="M158" i="14"/>
  <c r="M157" i="14" s="1"/>
  <c r="O158" i="14"/>
  <c r="Q158" i="14"/>
  <c r="Q157" i="14" s="1"/>
  <c r="V158" i="14"/>
  <c r="V157" i="14" s="1"/>
  <c r="O163" i="14"/>
  <c r="G164" i="14"/>
  <c r="G163" i="14" s="1"/>
  <c r="I164" i="14"/>
  <c r="K164" i="14"/>
  <c r="K163" i="14" s="1"/>
  <c r="O164" i="14"/>
  <c r="Q164" i="14"/>
  <c r="Q163" i="14" s="1"/>
  <c r="V164" i="14"/>
  <c r="G171" i="14"/>
  <c r="M171" i="14" s="1"/>
  <c r="I171" i="14"/>
  <c r="K171" i="14"/>
  <c r="O171" i="14"/>
  <c r="Q171" i="14"/>
  <c r="V171" i="14"/>
  <c r="V163" i="14" s="1"/>
  <c r="G178" i="14"/>
  <c r="M178" i="14" s="1"/>
  <c r="I178" i="14"/>
  <c r="I163" i="14" s="1"/>
  <c r="K178" i="14"/>
  <c r="O178" i="14"/>
  <c r="Q178" i="14"/>
  <c r="V178" i="14"/>
  <c r="G181" i="14"/>
  <c r="M181" i="14" s="1"/>
  <c r="I181" i="14"/>
  <c r="K181" i="14"/>
  <c r="O181" i="14"/>
  <c r="Q181" i="14"/>
  <c r="V181" i="14"/>
  <c r="G185" i="14"/>
  <c r="I185" i="14"/>
  <c r="K185" i="14"/>
  <c r="M185" i="14"/>
  <c r="O185" i="14"/>
  <c r="Q185" i="14"/>
  <c r="V185" i="14"/>
  <c r="K189" i="14"/>
  <c r="G190" i="14"/>
  <c r="G189" i="14" s="1"/>
  <c r="I190" i="14"/>
  <c r="K190" i="14"/>
  <c r="M190" i="14"/>
  <c r="M189" i="14" s="1"/>
  <c r="O190" i="14"/>
  <c r="Q190" i="14"/>
  <c r="Q189" i="14" s="1"/>
  <c r="V190" i="14"/>
  <c r="V189" i="14" s="1"/>
  <c r="G197" i="14"/>
  <c r="I197" i="14"/>
  <c r="I189" i="14" s="1"/>
  <c r="K197" i="14"/>
  <c r="M197" i="14"/>
  <c r="O197" i="14"/>
  <c r="O189" i="14" s="1"/>
  <c r="Q197" i="14"/>
  <c r="V197" i="14"/>
  <c r="Q202" i="14"/>
  <c r="G203" i="14"/>
  <c r="G202" i="14" s="1"/>
  <c r="I203" i="14"/>
  <c r="I202" i="14" s="1"/>
  <c r="K203" i="14"/>
  <c r="O203" i="14"/>
  <c r="Q203" i="14"/>
  <c r="V203" i="14"/>
  <c r="V202" i="14" s="1"/>
  <c r="G205" i="14"/>
  <c r="M205" i="14" s="1"/>
  <c r="I205" i="14"/>
  <c r="K205" i="14"/>
  <c r="O205" i="14"/>
  <c r="O202" i="14" s="1"/>
  <c r="Q205" i="14"/>
  <c r="V205" i="14"/>
  <c r="G207" i="14"/>
  <c r="M207" i="14" s="1"/>
  <c r="I207" i="14"/>
  <c r="K207" i="14"/>
  <c r="K202" i="14" s="1"/>
  <c r="O207" i="14"/>
  <c r="Q207" i="14"/>
  <c r="V207" i="14"/>
  <c r="G209" i="14"/>
  <c r="I209" i="14"/>
  <c r="K209" i="14"/>
  <c r="M209" i="14"/>
  <c r="O209" i="14"/>
  <c r="Q209" i="14"/>
  <c r="V209" i="14"/>
  <c r="G211" i="14"/>
  <c r="I211" i="14"/>
  <c r="K211" i="14"/>
  <c r="M211" i="14"/>
  <c r="O211" i="14"/>
  <c r="Q211" i="14"/>
  <c r="V211" i="14"/>
  <c r="G213" i="14"/>
  <c r="I213" i="14"/>
  <c r="K213" i="14"/>
  <c r="M213" i="14"/>
  <c r="O213" i="14"/>
  <c r="Q213" i="14"/>
  <c r="V213" i="14"/>
  <c r="G215" i="14"/>
  <c r="I215" i="14"/>
  <c r="K215" i="14"/>
  <c r="M215" i="14"/>
  <c r="O215" i="14"/>
  <c r="Q215" i="14"/>
  <c r="V215" i="14"/>
  <c r="K217" i="14"/>
  <c r="O217" i="14"/>
  <c r="Q217" i="14"/>
  <c r="G218" i="14"/>
  <c r="G217" i="14" s="1"/>
  <c r="I218" i="14"/>
  <c r="I217" i="14" s="1"/>
  <c r="K218" i="14"/>
  <c r="O218" i="14"/>
  <c r="Q218" i="14"/>
  <c r="V218" i="14"/>
  <c r="V217" i="14" s="1"/>
  <c r="AE221" i="14"/>
  <c r="G245" i="13"/>
  <c r="BA243" i="13"/>
  <c r="BA240" i="13"/>
  <c r="BA234" i="13"/>
  <c r="BA232" i="13"/>
  <c r="BA230" i="13"/>
  <c r="BA228" i="13"/>
  <c r="BA79" i="13"/>
  <c r="BA65" i="13"/>
  <c r="BA60" i="13"/>
  <c r="BA55" i="13"/>
  <c r="BA46" i="13"/>
  <c r="BA28" i="13"/>
  <c r="BA23" i="13"/>
  <c r="BA18" i="13"/>
  <c r="BA10" i="13"/>
  <c r="G9" i="13"/>
  <c r="I9" i="13"/>
  <c r="I8" i="13" s="1"/>
  <c r="K9" i="13"/>
  <c r="K8" i="13" s="1"/>
  <c r="M9" i="13"/>
  <c r="O9" i="13"/>
  <c r="O8" i="13" s="1"/>
  <c r="Q9" i="13"/>
  <c r="V9" i="13"/>
  <c r="V8" i="13" s="1"/>
  <c r="G17" i="13"/>
  <c r="M17" i="13" s="1"/>
  <c r="I17" i="13"/>
  <c r="K17" i="13"/>
  <c r="O17" i="13"/>
  <c r="Q17" i="13"/>
  <c r="Q8" i="13" s="1"/>
  <c r="V17" i="13"/>
  <c r="G22" i="13"/>
  <c r="I22" i="13"/>
  <c r="K22" i="13"/>
  <c r="M22" i="13"/>
  <c r="O22" i="13"/>
  <c r="Q22" i="13"/>
  <c r="V22" i="13"/>
  <c r="G27" i="13"/>
  <c r="I27" i="13"/>
  <c r="K27" i="13"/>
  <c r="M27" i="13"/>
  <c r="O27" i="13"/>
  <c r="Q27" i="13"/>
  <c r="V27" i="13"/>
  <c r="G32" i="13"/>
  <c r="M32" i="13" s="1"/>
  <c r="I32" i="13"/>
  <c r="K32" i="13"/>
  <c r="O32" i="13"/>
  <c r="Q32" i="13"/>
  <c r="V32" i="13"/>
  <c r="G36" i="13"/>
  <c r="M36" i="13" s="1"/>
  <c r="I36" i="13"/>
  <c r="K36" i="13"/>
  <c r="O36" i="13"/>
  <c r="Q36" i="13"/>
  <c r="V36" i="13"/>
  <c r="G41" i="13"/>
  <c r="M41" i="13" s="1"/>
  <c r="I41" i="13"/>
  <c r="K41" i="13"/>
  <c r="O41" i="13"/>
  <c r="Q41" i="13"/>
  <c r="V41" i="13"/>
  <c r="G45" i="13"/>
  <c r="I45" i="13"/>
  <c r="K45" i="13"/>
  <c r="M45" i="13"/>
  <c r="O45" i="13"/>
  <c r="Q45" i="13"/>
  <c r="V45" i="13"/>
  <c r="G50" i="13"/>
  <c r="M50" i="13" s="1"/>
  <c r="I50" i="13"/>
  <c r="K50" i="13"/>
  <c r="K49" i="13" s="1"/>
  <c r="O50" i="13"/>
  <c r="Q50" i="13"/>
  <c r="Q49" i="13" s="1"/>
  <c r="V50" i="13"/>
  <c r="G54" i="13"/>
  <c r="I54" i="13"/>
  <c r="K54" i="13"/>
  <c r="M54" i="13"/>
  <c r="O54" i="13"/>
  <c r="Q54" i="13"/>
  <c r="V54" i="13"/>
  <c r="V49" i="13" s="1"/>
  <c r="G59" i="13"/>
  <c r="I59" i="13"/>
  <c r="K59" i="13"/>
  <c r="M59" i="13"/>
  <c r="O59" i="13"/>
  <c r="Q59" i="13"/>
  <c r="V59" i="13"/>
  <c r="G64" i="13"/>
  <c r="M64" i="13" s="1"/>
  <c r="I64" i="13"/>
  <c r="K64" i="13"/>
  <c r="O64" i="13"/>
  <c r="Q64" i="13"/>
  <c r="V64" i="13"/>
  <c r="G68" i="13"/>
  <c r="M68" i="13" s="1"/>
  <c r="I68" i="13"/>
  <c r="I49" i="13" s="1"/>
  <c r="K68" i="13"/>
  <c r="O68" i="13"/>
  <c r="Q68" i="13"/>
  <c r="V68" i="13"/>
  <c r="G74" i="13"/>
  <c r="M74" i="13" s="1"/>
  <c r="I74" i="13"/>
  <c r="K74" i="13"/>
  <c r="O74" i="13"/>
  <c r="Q74" i="13"/>
  <c r="V74" i="13"/>
  <c r="G78" i="13"/>
  <c r="I78" i="13"/>
  <c r="K78" i="13"/>
  <c r="M78" i="13"/>
  <c r="O78" i="13"/>
  <c r="Q78" i="13"/>
  <c r="V78" i="13"/>
  <c r="G83" i="13"/>
  <c r="M83" i="13" s="1"/>
  <c r="I83" i="13"/>
  <c r="K83" i="13"/>
  <c r="O83" i="13"/>
  <c r="O49" i="13" s="1"/>
  <c r="Q83" i="13"/>
  <c r="V83" i="13"/>
  <c r="Q87" i="13"/>
  <c r="G88" i="13"/>
  <c r="I88" i="13"/>
  <c r="I87" i="13" s="1"/>
  <c r="K88" i="13"/>
  <c r="M88" i="13"/>
  <c r="O88" i="13"/>
  <c r="O87" i="13" s="1"/>
  <c r="Q88" i="13"/>
  <c r="V88" i="13"/>
  <c r="V87" i="13" s="1"/>
  <c r="G94" i="13"/>
  <c r="I94" i="13"/>
  <c r="K94" i="13"/>
  <c r="K87" i="13" s="1"/>
  <c r="M94" i="13"/>
  <c r="O94" i="13"/>
  <c r="Q94" i="13"/>
  <c r="V94" i="13"/>
  <c r="G102" i="13"/>
  <c r="AF245" i="13" s="1"/>
  <c r="I102" i="13"/>
  <c r="K102" i="13"/>
  <c r="O102" i="13"/>
  <c r="Q102" i="13"/>
  <c r="V102" i="13"/>
  <c r="I106" i="13"/>
  <c r="G107" i="13"/>
  <c r="M107" i="13" s="1"/>
  <c r="M106" i="13" s="1"/>
  <c r="I107" i="13"/>
  <c r="K107" i="13"/>
  <c r="K106" i="13" s="1"/>
  <c r="O107" i="13"/>
  <c r="O106" i="13" s="1"/>
  <c r="Q107" i="13"/>
  <c r="Q106" i="13" s="1"/>
  <c r="V107" i="13"/>
  <c r="V106" i="13" s="1"/>
  <c r="G111" i="13"/>
  <c r="G106" i="13" s="1"/>
  <c r="I111" i="13"/>
  <c r="K111" i="13"/>
  <c r="M111" i="13"/>
  <c r="O111" i="13"/>
  <c r="Q111" i="13"/>
  <c r="V111" i="13"/>
  <c r="V116" i="13"/>
  <c r="G117" i="13"/>
  <c r="M117" i="13" s="1"/>
  <c r="I117" i="13"/>
  <c r="I116" i="13" s="1"/>
  <c r="K117" i="13"/>
  <c r="K116" i="13" s="1"/>
  <c r="O117" i="13"/>
  <c r="Q117" i="13"/>
  <c r="Q116" i="13" s="1"/>
  <c r="V117" i="13"/>
  <c r="G124" i="13"/>
  <c r="G116" i="13" s="1"/>
  <c r="I124" i="13"/>
  <c r="K124" i="13"/>
  <c r="O124" i="13"/>
  <c r="Q124" i="13"/>
  <c r="V124" i="13"/>
  <c r="G147" i="13"/>
  <c r="I147" i="13"/>
  <c r="K147" i="13"/>
  <c r="M147" i="13"/>
  <c r="O147" i="13"/>
  <c r="Q147" i="13"/>
  <c r="V147" i="13"/>
  <c r="G151" i="13"/>
  <c r="M151" i="13" s="1"/>
  <c r="I151" i="13"/>
  <c r="K151" i="13"/>
  <c r="O151" i="13"/>
  <c r="O116" i="13" s="1"/>
  <c r="Q151" i="13"/>
  <c r="V151" i="13"/>
  <c r="G160" i="13"/>
  <c r="I160" i="13"/>
  <c r="K160" i="13"/>
  <c r="M160" i="13"/>
  <c r="O160" i="13"/>
  <c r="Q160" i="13"/>
  <c r="V160" i="13"/>
  <c r="G167" i="13"/>
  <c r="M167" i="13" s="1"/>
  <c r="I167" i="13"/>
  <c r="K167" i="13"/>
  <c r="O167" i="13"/>
  <c r="Q167" i="13"/>
  <c r="V167" i="13"/>
  <c r="G172" i="13"/>
  <c r="I172" i="13"/>
  <c r="K172" i="13"/>
  <c r="M172" i="13"/>
  <c r="O172" i="13"/>
  <c r="Q172" i="13"/>
  <c r="V172" i="13"/>
  <c r="G179" i="13"/>
  <c r="O179" i="13"/>
  <c r="V179" i="13"/>
  <c r="G180" i="13"/>
  <c r="M180" i="13" s="1"/>
  <c r="M179" i="13" s="1"/>
  <c r="I180" i="13"/>
  <c r="I179" i="13" s="1"/>
  <c r="K180" i="13"/>
  <c r="K179" i="13" s="1"/>
  <c r="O180" i="13"/>
  <c r="Q180" i="13"/>
  <c r="Q179" i="13" s="1"/>
  <c r="V180" i="13"/>
  <c r="G185" i="13"/>
  <c r="G186" i="13"/>
  <c r="I186" i="13"/>
  <c r="I185" i="13" s="1"/>
  <c r="K186" i="13"/>
  <c r="M186" i="13"/>
  <c r="O186" i="13"/>
  <c r="O185" i="13" s="1"/>
  <c r="Q186" i="13"/>
  <c r="V186" i="13"/>
  <c r="G193" i="13"/>
  <c r="M193" i="13" s="1"/>
  <c r="I193" i="13"/>
  <c r="K193" i="13"/>
  <c r="K185" i="13" s="1"/>
  <c r="O193" i="13"/>
  <c r="Q193" i="13"/>
  <c r="Q185" i="13" s="1"/>
  <c r="V193" i="13"/>
  <c r="G200" i="13"/>
  <c r="I200" i="13"/>
  <c r="K200" i="13"/>
  <c r="M200" i="13"/>
  <c r="O200" i="13"/>
  <c r="Q200" i="13"/>
  <c r="V200" i="13"/>
  <c r="G203" i="13"/>
  <c r="M203" i="13" s="1"/>
  <c r="I203" i="13"/>
  <c r="K203" i="13"/>
  <c r="O203" i="13"/>
  <c r="Q203" i="13"/>
  <c r="V203" i="13"/>
  <c r="V185" i="13" s="1"/>
  <c r="G207" i="13"/>
  <c r="I207" i="13"/>
  <c r="K207" i="13"/>
  <c r="M207" i="13"/>
  <c r="O207" i="13"/>
  <c r="Q207" i="13"/>
  <c r="V207" i="13"/>
  <c r="O211" i="13"/>
  <c r="V211" i="13"/>
  <c r="G212" i="13"/>
  <c r="M212" i="13" s="1"/>
  <c r="I212" i="13"/>
  <c r="I211" i="13" s="1"/>
  <c r="K212" i="13"/>
  <c r="K211" i="13" s="1"/>
  <c r="O212" i="13"/>
  <c r="Q212" i="13"/>
  <c r="Q211" i="13" s="1"/>
  <c r="V212" i="13"/>
  <c r="G219" i="13"/>
  <c r="G211" i="13" s="1"/>
  <c r="I219" i="13"/>
  <c r="K219" i="13"/>
  <c r="O219" i="13"/>
  <c r="Q219" i="13"/>
  <c r="V219" i="13"/>
  <c r="G225" i="13"/>
  <c r="G224" i="13" s="1"/>
  <c r="I225" i="13"/>
  <c r="K225" i="13"/>
  <c r="K224" i="13" s="1"/>
  <c r="O225" i="13"/>
  <c r="O224" i="13" s="1"/>
  <c r="Q225" i="13"/>
  <c r="Q224" i="13" s="1"/>
  <c r="V225" i="13"/>
  <c r="G226" i="13"/>
  <c r="I226" i="13"/>
  <c r="K226" i="13"/>
  <c r="M226" i="13"/>
  <c r="O226" i="13"/>
  <c r="Q226" i="13"/>
  <c r="V226" i="13"/>
  <c r="V224" i="13" s="1"/>
  <c r="G227" i="13"/>
  <c r="I227" i="13"/>
  <c r="K227" i="13"/>
  <c r="M227" i="13"/>
  <c r="O227" i="13"/>
  <c r="Q227" i="13"/>
  <c r="V227" i="13"/>
  <c r="G229" i="13"/>
  <c r="I229" i="13"/>
  <c r="K229" i="13"/>
  <c r="M229" i="13"/>
  <c r="O229" i="13"/>
  <c r="Q229" i="13"/>
  <c r="V229" i="13"/>
  <c r="G231" i="13"/>
  <c r="M231" i="13" s="1"/>
  <c r="I231" i="13"/>
  <c r="K231" i="13"/>
  <c r="O231" i="13"/>
  <c r="Q231" i="13"/>
  <c r="V231" i="13"/>
  <c r="G233" i="13"/>
  <c r="M233" i="13" s="1"/>
  <c r="I233" i="13"/>
  <c r="K233" i="13"/>
  <c r="O233" i="13"/>
  <c r="Q233" i="13"/>
  <c r="V233" i="13"/>
  <c r="G235" i="13"/>
  <c r="M235" i="13" s="1"/>
  <c r="I235" i="13"/>
  <c r="K235" i="13"/>
  <c r="O235" i="13"/>
  <c r="Q235" i="13"/>
  <c r="V235" i="13"/>
  <c r="G237" i="13"/>
  <c r="I237" i="13"/>
  <c r="I224" i="13" s="1"/>
  <c r="K237" i="13"/>
  <c r="M237" i="13"/>
  <c r="O237" i="13"/>
  <c r="Q237" i="13"/>
  <c r="V237" i="13"/>
  <c r="G239" i="13"/>
  <c r="M239" i="13" s="1"/>
  <c r="I239" i="13"/>
  <c r="K239" i="13"/>
  <c r="O239" i="13"/>
  <c r="Q239" i="13"/>
  <c r="V239" i="13"/>
  <c r="G241" i="13"/>
  <c r="I241" i="13"/>
  <c r="M241" i="13"/>
  <c r="Q241" i="13"/>
  <c r="G242" i="13"/>
  <c r="I242" i="13"/>
  <c r="K242" i="13"/>
  <c r="K241" i="13" s="1"/>
  <c r="M242" i="13"/>
  <c r="O242" i="13"/>
  <c r="O241" i="13" s="1"/>
  <c r="Q242" i="13"/>
  <c r="V242" i="13"/>
  <c r="V241" i="13" s="1"/>
  <c r="AE245" i="13"/>
  <c r="G294" i="12"/>
  <c r="BA292" i="12"/>
  <c r="BA288" i="12"/>
  <c r="BA282" i="12"/>
  <c r="BA280" i="12"/>
  <c r="BA278" i="12"/>
  <c r="BA276" i="12"/>
  <c r="BA130" i="12"/>
  <c r="BA127" i="12"/>
  <c r="BA79" i="12"/>
  <c r="BA65" i="12"/>
  <c r="BA60" i="12"/>
  <c r="BA55" i="12"/>
  <c r="BA46" i="12"/>
  <c r="BA28" i="12"/>
  <c r="BA23" i="12"/>
  <c r="BA18" i="12"/>
  <c r="BA10" i="12"/>
  <c r="G9" i="12"/>
  <c r="M9" i="12" s="1"/>
  <c r="I9" i="12"/>
  <c r="I8" i="12" s="1"/>
  <c r="K9" i="12"/>
  <c r="K8" i="12" s="1"/>
  <c r="O9" i="12"/>
  <c r="Q9" i="12"/>
  <c r="Q8" i="12" s="1"/>
  <c r="V9" i="12"/>
  <c r="V8" i="12" s="1"/>
  <c r="G17" i="12"/>
  <c r="M17" i="12" s="1"/>
  <c r="I17" i="12"/>
  <c r="K17" i="12"/>
  <c r="O17" i="12"/>
  <c r="Q17" i="12"/>
  <c r="V17" i="12"/>
  <c r="G22" i="12"/>
  <c r="I22" i="12"/>
  <c r="K22" i="12"/>
  <c r="M22" i="12"/>
  <c r="O22" i="12"/>
  <c r="Q22" i="12"/>
  <c r="V22" i="12"/>
  <c r="G27" i="12"/>
  <c r="M27" i="12" s="1"/>
  <c r="I27" i="12"/>
  <c r="K27" i="12"/>
  <c r="O27" i="12"/>
  <c r="O8" i="12" s="1"/>
  <c r="Q27" i="12"/>
  <c r="V27" i="12"/>
  <c r="G32" i="12"/>
  <c r="M32" i="12" s="1"/>
  <c r="I32" i="12"/>
  <c r="K32" i="12"/>
  <c r="O32" i="12"/>
  <c r="Q32" i="12"/>
  <c r="V32" i="12"/>
  <c r="G36" i="12"/>
  <c r="I36" i="12"/>
  <c r="K36" i="12"/>
  <c r="M36" i="12"/>
  <c r="O36" i="12"/>
  <c r="Q36" i="12"/>
  <c r="V36" i="12"/>
  <c r="G41" i="12"/>
  <c r="I41" i="12"/>
  <c r="K41" i="12"/>
  <c r="M41" i="12"/>
  <c r="O41" i="12"/>
  <c r="Q41" i="12"/>
  <c r="V41" i="12"/>
  <c r="G45" i="12"/>
  <c r="G8" i="12" s="1"/>
  <c r="I45" i="12"/>
  <c r="K45" i="12"/>
  <c r="O45" i="12"/>
  <c r="Q45" i="12"/>
  <c r="V45" i="12"/>
  <c r="G50" i="12"/>
  <c r="M50" i="12" s="1"/>
  <c r="I50" i="12"/>
  <c r="K50" i="12"/>
  <c r="K49" i="12" s="1"/>
  <c r="O50" i="12"/>
  <c r="Q50" i="12"/>
  <c r="V50" i="12"/>
  <c r="V49" i="12" s="1"/>
  <c r="G54" i="12"/>
  <c r="I54" i="12"/>
  <c r="K54" i="12"/>
  <c r="M54" i="12"/>
  <c r="O54" i="12"/>
  <c r="Q54" i="12"/>
  <c r="V54" i="12"/>
  <c r="G59" i="12"/>
  <c r="I59" i="12"/>
  <c r="K59" i="12"/>
  <c r="M59" i="12"/>
  <c r="O59" i="12"/>
  <c r="O49" i="12" s="1"/>
  <c r="Q59" i="12"/>
  <c r="V59" i="12"/>
  <c r="G64" i="12"/>
  <c r="M64" i="12" s="1"/>
  <c r="I64" i="12"/>
  <c r="K64" i="12"/>
  <c r="O64" i="12"/>
  <c r="Q64" i="12"/>
  <c r="Q49" i="12" s="1"/>
  <c r="V64" i="12"/>
  <c r="G68" i="12"/>
  <c r="M68" i="12" s="1"/>
  <c r="I68" i="12"/>
  <c r="K68" i="12"/>
  <c r="O68" i="12"/>
  <c r="Q68" i="12"/>
  <c r="V68" i="12"/>
  <c r="G74" i="12"/>
  <c r="I74" i="12"/>
  <c r="K74" i="12"/>
  <c r="M74" i="12"/>
  <c r="O74" i="12"/>
  <c r="Q74" i="12"/>
  <c r="V74" i="12"/>
  <c r="G78" i="12"/>
  <c r="G49" i="12" s="1"/>
  <c r="I78" i="12"/>
  <c r="K78" i="12"/>
  <c r="O78" i="12"/>
  <c r="Q78" i="12"/>
  <c r="V78" i="12"/>
  <c r="G83" i="12"/>
  <c r="M83" i="12" s="1"/>
  <c r="I83" i="12"/>
  <c r="I49" i="12" s="1"/>
  <c r="K83" i="12"/>
  <c r="O83" i="12"/>
  <c r="Q83" i="12"/>
  <c r="V83" i="12"/>
  <c r="G87" i="12"/>
  <c r="I87" i="12"/>
  <c r="K87" i="12"/>
  <c r="V87" i="12"/>
  <c r="G88" i="12"/>
  <c r="I88" i="12"/>
  <c r="K88" i="12"/>
  <c r="M88" i="12"/>
  <c r="M87" i="12" s="1"/>
  <c r="O88" i="12"/>
  <c r="O87" i="12" s="1"/>
  <c r="Q88" i="12"/>
  <c r="V88" i="12"/>
  <c r="G94" i="12"/>
  <c r="I94" i="12"/>
  <c r="K94" i="12"/>
  <c r="M94" i="12"/>
  <c r="O94" i="12"/>
  <c r="Q94" i="12"/>
  <c r="V94" i="12"/>
  <c r="G111" i="12"/>
  <c r="I111" i="12"/>
  <c r="K111" i="12"/>
  <c r="M111" i="12"/>
  <c r="O111" i="12"/>
  <c r="Q111" i="12"/>
  <c r="Q87" i="12" s="1"/>
  <c r="V111" i="12"/>
  <c r="O115" i="12"/>
  <c r="Q115" i="12"/>
  <c r="V115" i="12"/>
  <c r="G116" i="12"/>
  <c r="I116" i="12"/>
  <c r="I115" i="12" s="1"/>
  <c r="K116" i="12"/>
  <c r="M116" i="12"/>
  <c r="O116" i="12"/>
  <c r="Q116" i="12"/>
  <c r="V116" i="12"/>
  <c r="G120" i="12"/>
  <c r="G115" i="12" s="1"/>
  <c r="I120" i="12"/>
  <c r="K120" i="12"/>
  <c r="K115" i="12" s="1"/>
  <c r="O120" i="12"/>
  <c r="Q120" i="12"/>
  <c r="V120" i="12"/>
  <c r="G125" i="12"/>
  <c r="I125" i="12"/>
  <c r="G126" i="12"/>
  <c r="M126" i="12" s="1"/>
  <c r="M125" i="12" s="1"/>
  <c r="I126" i="12"/>
  <c r="K126" i="12"/>
  <c r="K125" i="12" s="1"/>
  <c r="O126" i="12"/>
  <c r="O125" i="12" s="1"/>
  <c r="Q126" i="12"/>
  <c r="V126" i="12"/>
  <c r="V125" i="12" s="1"/>
  <c r="G129" i="12"/>
  <c r="I129" i="12"/>
  <c r="K129" i="12"/>
  <c r="M129" i="12"/>
  <c r="O129" i="12"/>
  <c r="Q129" i="12"/>
  <c r="Q125" i="12" s="1"/>
  <c r="V129" i="12"/>
  <c r="G133" i="12"/>
  <c r="I133" i="12"/>
  <c r="I132" i="12" s="1"/>
  <c r="K133" i="12"/>
  <c r="M133" i="12"/>
  <c r="O133" i="12"/>
  <c r="Q133" i="12"/>
  <c r="Q132" i="12" s="1"/>
  <c r="V133" i="12"/>
  <c r="G140" i="12"/>
  <c r="M140" i="12" s="1"/>
  <c r="I140" i="12"/>
  <c r="K140" i="12"/>
  <c r="K132" i="12" s="1"/>
  <c r="O140" i="12"/>
  <c r="Q140" i="12"/>
  <c r="V140" i="12"/>
  <c r="V132" i="12" s="1"/>
  <c r="G147" i="12"/>
  <c r="I147" i="12"/>
  <c r="K147" i="12"/>
  <c r="M147" i="12"/>
  <c r="O147" i="12"/>
  <c r="Q147" i="12"/>
  <c r="V147" i="12"/>
  <c r="G150" i="12"/>
  <c r="M150" i="12" s="1"/>
  <c r="I150" i="12"/>
  <c r="K150" i="12"/>
  <c r="O150" i="12"/>
  <c r="Q150" i="12"/>
  <c r="V150" i="12"/>
  <c r="G154" i="12"/>
  <c r="M154" i="12" s="1"/>
  <c r="I154" i="12"/>
  <c r="K154" i="12"/>
  <c r="O154" i="12"/>
  <c r="Q154" i="12"/>
  <c r="V154" i="12"/>
  <c r="G185" i="12"/>
  <c r="M185" i="12" s="1"/>
  <c r="I185" i="12"/>
  <c r="K185" i="12"/>
  <c r="O185" i="12"/>
  <c r="Q185" i="12"/>
  <c r="V185" i="12"/>
  <c r="G189" i="12"/>
  <c r="I189" i="12"/>
  <c r="K189" i="12"/>
  <c r="M189" i="12"/>
  <c r="O189" i="12"/>
  <c r="Q189" i="12"/>
  <c r="V189" i="12"/>
  <c r="G208" i="12"/>
  <c r="I208" i="12"/>
  <c r="K208" i="12"/>
  <c r="M208" i="12"/>
  <c r="O208" i="12"/>
  <c r="O132" i="12" s="1"/>
  <c r="Q208" i="12"/>
  <c r="V208" i="12"/>
  <c r="G215" i="12"/>
  <c r="I215" i="12"/>
  <c r="K215" i="12"/>
  <c r="M215" i="12"/>
  <c r="O215" i="12"/>
  <c r="Q215" i="12"/>
  <c r="V215" i="12"/>
  <c r="G220" i="12"/>
  <c r="M220" i="12" s="1"/>
  <c r="I220" i="12"/>
  <c r="K220" i="12"/>
  <c r="O220" i="12"/>
  <c r="Q220" i="12"/>
  <c r="V220" i="12"/>
  <c r="I227" i="12"/>
  <c r="Q227" i="12"/>
  <c r="V227" i="12"/>
  <c r="G228" i="12"/>
  <c r="G227" i="12" s="1"/>
  <c r="I228" i="12"/>
  <c r="K228" i="12"/>
  <c r="K227" i="12" s="1"/>
  <c r="O228" i="12"/>
  <c r="O227" i="12" s="1"/>
  <c r="Q228" i="12"/>
  <c r="V228" i="12"/>
  <c r="G233" i="12"/>
  <c r="I233" i="12"/>
  <c r="G234" i="12"/>
  <c r="M234" i="12" s="1"/>
  <c r="M233" i="12" s="1"/>
  <c r="I234" i="12"/>
  <c r="K234" i="12"/>
  <c r="K233" i="12" s="1"/>
  <c r="O234" i="12"/>
  <c r="O233" i="12" s="1"/>
  <c r="Q234" i="12"/>
  <c r="V234" i="12"/>
  <c r="V233" i="12" s="1"/>
  <c r="G241" i="12"/>
  <c r="I241" i="12"/>
  <c r="K241" i="12"/>
  <c r="M241" i="12"/>
  <c r="O241" i="12"/>
  <c r="Q241" i="12"/>
  <c r="V241" i="12"/>
  <c r="G248" i="12"/>
  <c r="I248" i="12"/>
  <c r="K248" i="12"/>
  <c r="M248" i="12"/>
  <c r="O248" i="12"/>
  <c r="Q248" i="12"/>
  <c r="V248" i="12"/>
  <c r="G251" i="12"/>
  <c r="I251" i="12"/>
  <c r="K251" i="12"/>
  <c r="M251" i="12"/>
  <c r="O251" i="12"/>
  <c r="Q251" i="12"/>
  <c r="Q233" i="12" s="1"/>
  <c r="V251" i="12"/>
  <c r="G255" i="12"/>
  <c r="M255" i="12" s="1"/>
  <c r="I255" i="12"/>
  <c r="K255" i="12"/>
  <c r="O255" i="12"/>
  <c r="Q255" i="12"/>
  <c r="V255" i="12"/>
  <c r="V259" i="12"/>
  <c r="G260" i="12"/>
  <c r="G259" i="12" s="1"/>
  <c r="I260" i="12"/>
  <c r="I259" i="12" s="1"/>
  <c r="K260" i="12"/>
  <c r="K259" i="12" s="1"/>
  <c r="O260" i="12"/>
  <c r="O259" i="12" s="1"/>
  <c r="Q260" i="12"/>
  <c r="V260" i="12"/>
  <c r="G267" i="12"/>
  <c r="M267" i="12" s="1"/>
  <c r="I267" i="12"/>
  <c r="K267" i="12"/>
  <c r="O267" i="12"/>
  <c r="Q267" i="12"/>
  <c r="Q259" i="12" s="1"/>
  <c r="V267" i="12"/>
  <c r="G273" i="12"/>
  <c r="I273" i="12"/>
  <c r="K273" i="12"/>
  <c r="M273" i="12"/>
  <c r="O273" i="12"/>
  <c r="O272" i="12" s="1"/>
  <c r="Q273" i="12"/>
  <c r="Q272" i="12" s="1"/>
  <c r="V273" i="12"/>
  <c r="G274" i="12"/>
  <c r="I274" i="12"/>
  <c r="K274" i="12"/>
  <c r="M274" i="12"/>
  <c r="O274" i="12"/>
  <c r="Q274" i="12"/>
  <c r="V274" i="12"/>
  <c r="G275" i="12"/>
  <c r="I275" i="12"/>
  <c r="K275" i="12"/>
  <c r="M275" i="12"/>
  <c r="O275" i="12"/>
  <c r="Q275" i="12"/>
  <c r="V275" i="12"/>
  <c r="G277" i="12"/>
  <c r="M277" i="12" s="1"/>
  <c r="I277" i="12"/>
  <c r="K277" i="12"/>
  <c r="O277" i="12"/>
  <c r="Q277" i="12"/>
  <c r="V277" i="12"/>
  <c r="V272" i="12" s="1"/>
  <c r="G279" i="12"/>
  <c r="I279" i="12"/>
  <c r="K279" i="12"/>
  <c r="M279" i="12"/>
  <c r="O279" i="12"/>
  <c r="Q279" i="12"/>
  <c r="V279" i="12"/>
  <c r="G281" i="12"/>
  <c r="M281" i="12" s="1"/>
  <c r="I281" i="12"/>
  <c r="K281" i="12"/>
  <c r="O281" i="12"/>
  <c r="Q281" i="12"/>
  <c r="V281" i="12"/>
  <c r="G283" i="12"/>
  <c r="M283" i="12" s="1"/>
  <c r="I283" i="12"/>
  <c r="I272" i="12" s="1"/>
  <c r="K283" i="12"/>
  <c r="O283" i="12"/>
  <c r="Q283" i="12"/>
  <c r="V283" i="12"/>
  <c r="G285" i="12"/>
  <c r="M285" i="12" s="1"/>
  <c r="I285" i="12"/>
  <c r="K285" i="12"/>
  <c r="K272" i="12" s="1"/>
  <c r="O285" i="12"/>
  <c r="Q285" i="12"/>
  <c r="V285" i="12"/>
  <c r="G287" i="12"/>
  <c r="I287" i="12"/>
  <c r="K287" i="12"/>
  <c r="M287" i="12"/>
  <c r="O287" i="12"/>
  <c r="Q287" i="12"/>
  <c r="V287" i="12"/>
  <c r="G289" i="12"/>
  <c r="I289" i="12"/>
  <c r="K289" i="12"/>
  <c r="M289" i="12"/>
  <c r="O289" i="12"/>
  <c r="Q289" i="12"/>
  <c r="V289" i="12"/>
  <c r="I290" i="12"/>
  <c r="O290" i="12"/>
  <c r="Q290" i="12"/>
  <c r="G291" i="12"/>
  <c r="G290" i="12" s="1"/>
  <c r="I291" i="12"/>
  <c r="K291" i="12"/>
  <c r="K290" i="12" s="1"/>
  <c r="O291" i="12"/>
  <c r="Q291" i="12"/>
  <c r="V291" i="12"/>
  <c r="V290" i="12" s="1"/>
  <c r="AE294" i="12"/>
  <c r="I20" i="1"/>
  <c r="I19" i="1"/>
  <c r="I18" i="1"/>
  <c r="I17" i="1"/>
  <c r="I16" i="1"/>
  <c r="I156" i="1"/>
  <c r="J146" i="1" s="1"/>
  <c r="AZ132" i="1"/>
  <c r="AZ131" i="1"/>
  <c r="AZ129" i="1"/>
  <c r="AZ128" i="1"/>
  <c r="AZ126" i="1"/>
  <c r="AZ125" i="1"/>
  <c r="AZ123" i="1"/>
  <c r="AZ121" i="1"/>
  <c r="AZ120" i="1"/>
  <c r="AZ119" i="1"/>
  <c r="AZ117" i="1"/>
  <c r="AZ114" i="1"/>
  <c r="AZ112" i="1"/>
  <c r="AZ108" i="1"/>
  <c r="AZ107" i="1"/>
  <c r="AZ105" i="1"/>
  <c r="AZ104" i="1"/>
  <c r="AZ102" i="1"/>
  <c r="AZ101" i="1"/>
  <c r="AZ100" i="1"/>
  <c r="AZ98" i="1"/>
  <c r="AZ97" i="1"/>
  <c r="AZ95" i="1"/>
  <c r="AZ93" i="1"/>
  <c r="AZ92" i="1"/>
  <c r="AZ90" i="1"/>
  <c r="AZ88" i="1"/>
  <c r="AZ87" i="1"/>
  <c r="AZ85" i="1"/>
  <c r="AZ84" i="1"/>
  <c r="AZ82" i="1"/>
  <c r="AZ81" i="1"/>
  <c r="AZ79" i="1"/>
  <c r="AZ77" i="1"/>
  <c r="AZ76" i="1"/>
  <c r="AZ75" i="1"/>
  <c r="AZ74" i="1"/>
  <c r="AZ73" i="1"/>
  <c r="AZ72" i="1"/>
  <c r="AZ69" i="1"/>
  <c r="AZ67" i="1"/>
  <c r="AZ66" i="1"/>
  <c r="AZ64" i="1"/>
  <c r="AZ62" i="1"/>
  <c r="F60" i="1"/>
  <c r="G23" i="1" s="1"/>
  <c r="G60" i="1"/>
  <c r="G25" i="1" s="1"/>
  <c r="A25"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H60" i="1" s="1"/>
  <c r="G26" i="1" l="1"/>
  <c r="A26" i="1"/>
  <c r="A23" i="1"/>
  <c r="G28" i="1"/>
  <c r="M8" i="26"/>
  <c r="M241" i="26"/>
  <c r="M217" i="26"/>
  <c r="M181" i="26"/>
  <c r="M275" i="26"/>
  <c r="G241" i="26"/>
  <c r="G181" i="26"/>
  <c r="G8" i="26"/>
  <c r="M118" i="26"/>
  <c r="M117" i="26" s="1"/>
  <c r="M293" i="26"/>
  <c r="M292" i="26" s="1"/>
  <c r="M136" i="26"/>
  <c r="M135" i="26" s="1"/>
  <c r="AF296" i="26"/>
  <c r="M98" i="26"/>
  <c r="M93" i="26" s="1"/>
  <c r="M58" i="25"/>
  <c r="M116" i="25"/>
  <c r="M173" i="25"/>
  <c r="M148" i="25"/>
  <c r="M8" i="25"/>
  <c r="G164" i="25"/>
  <c r="G8" i="25"/>
  <c r="M124" i="25"/>
  <c r="G173" i="25"/>
  <c r="M192" i="25"/>
  <c r="M191" i="25" s="1"/>
  <c r="G58" i="25"/>
  <c r="M165" i="25"/>
  <c r="M164" i="25" s="1"/>
  <c r="M104" i="25"/>
  <c r="M99" i="25" s="1"/>
  <c r="M8" i="24"/>
  <c r="M229" i="24"/>
  <c r="M200" i="24"/>
  <c r="M70" i="24"/>
  <c r="G219" i="24"/>
  <c r="G8" i="24"/>
  <c r="G229" i="24"/>
  <c r="G124" i="24"/>
  <c r="M104" i="24"/>
  <c r="M103" i="24" s="1"/>
  <c r="AF250" i="24"/>
  <c r="M165" i="23"/>
  <c r="M8" i="23"/>
  <c r="M211" i="23"/>
  <c r="M210" i="23" s="1"/>
  <c r="M196" i="23"/>
  <c r="M193" i="23" s="1"/>
  <c r="M176" i="23"/>
  <c r="M75" i="23"/>
  <c r="M74" i="23" s="1"/>
  <c r="M49" i="23"/>
  <c r="M8" i="22"/>
  <c r="G211" i="22"/>
  <c r="AF232" i="22"/>
  <c r="M202" i="22"/>
  <c r="M201" i="22" s="1"/>
  <c r="M177" i="22"/>
  <c r="M176" i="22" s="1"/>
  <c r="M144" i="22"/>
  <c r="M143" i="22" s="1"/>
  <c r="M101" i="22"/>
  <c r="M100" i="22" s="1"/>
  <c r="M70" i="21"/>
  <c r="M8" i="21"/>
  <c r="M223" i="21"/>
  <c r="G8" i="21"/>
  <c r="G223" i="21"/>
  <c r="AF244" i="21"/>
  <c r="M214" i="21"/>
  <c r="M213" i="21" s="1"/>
  <c r="M189" i="21"/>
  <c r="M188" i="21" s="1"/>
  <c r="M144" i="21"/>
  <c r="M143" i="21" s="1"/>
  <c r="M101" i="21"/>
  <c r="M100" i="21" s="1"/>
  <c r="M112" i="20"/>
  <c r="M102" i="20"/>
  <c r="M49" i="20"/>
  <c r="M8" i="20"/>
  <c r="G49" i="20"/>
  <c r="M224" i="20"/>
  <c r="M223" i="20" s="1"/>
  <c r="M192" i="20"/>
  <c r="M191" i="20" s="1"/>
  <c r="M252" i="20"/>
  <c r="M251" i="20" s="1"/>
  <c r="M237" i="20"/>
  <c r="M236" i="20" s="1"/>
  <c r="M205" i="20"/>
  <c r="M197" i="20" s="1"/>
  <c r="M8" i="19"/>
  <c r="M210" i="19"/>
  <c r="G8" i="19"/>
  <c r="M101" i="19"/>
  <c r="M100" i="19" s="1"/>
  <c r="M155" i="19"/>
  <c r="M154" i="19" s="1"/>
  <c r="M74" i="19"/>
  <c r="M73" i="19" s="1"/>
  <c r="M265" i="18"/>
  <c r="M118" i="18"/>
  <c r="M49" i="18"/>
  <c r="M126" i="18"/>
  <c r="G265" i="18"/>
  <c r="AF284" i="18"/>
  <c r="M78" i="18"/>
  <c r="M45" i="18"/>
  <c r="M8" i="18" s="1"/>
  <c r="M221" i="18"/>
  <c r="M220" i="18" s="1"/>
  <c r="M112" i="18"/>
  <c r="M111" i="18" s="1"/>
  <c r="M201" i="17"/>
  <c r="M49" i="17"/>
  <c r="M101" i="17"/>
  <c r="M111" i="17"/>
  <c r="G8" i="17"/>
  <c r="G49" i="17"/>
  <c r="G201" i="17"/>
  <c r="M45" i="17"/>
  <c r="M8" i="17" s="1"/>
  <c r="M141" i="16"/>
  <c r="M8" i="16"/>
  <c r="M152" i="16"/>
  <c r="M70" i="16"/>
  <c r="AF173" i="16"/>
  <c r="G70" i="16"/>
  <c r="M118" i="16"/>
  <c r="M117" i="16" s="1"/>
  <c r="M55" i="16"/>
  <c r="M49" i="16" s="1"/>
  <c r="M22" i="16"/>
  <c r="M195" i="15"/>
  <c r="M108" i="15"/>
  <c r="G182" i="15"/>
  <c r="G151" i="15"/>
  <c r="G108" i="15"/>
  <c r="G49" i="15"/>
  <c r="G157" i="15"/>
  <c r="M213" i="15"/>
  <c r="M212" i="15" s="1"/>
  <c r="M102" i="15"/>
  <c r="M101" i="15" s="1"/>
  <c r="M75" i="15"/>
  <c r="M74" i="15" s="1"/>
  <c r="M45" i="15"/>
  <c r="M8" i="15" s="1"/>
  <c r="M49" i="14"/>
  <c r="G49" i="14"/>
  <c r="M164" i="14"/>
  <c r="M163" i="14" s="1"/>
  <c r="M218" i="14"/>
  <c r="M217" i="14" s="1"/>
  <c r="M203" i="14"/>
  <c r="M202" i="14" s="1"/>
  <c r="M147" i="14"/>
  <c r="M146" i="14" s="1"/>
  <c r="M106" i="14"/>
  <c r="M98" i="14" s="1"/>
  <c r="M74" i="14"/>
  <c r="M73" i="14" s="1"/>
  <c r="M45" i="14"/>
  <c r="M8" i="14" s="1"/>
  <c r="M8" i="13"/>
  <c r="M211" i="13"/>
  <c r="M185" i="13"/>
  <c r="M49" i="13"/>
  <c r="M116" i="13"/>
  <c r="M219" i="13"/>
  <c r="M124" i="13"/>
  <c r="G8" i="13"/>
  <c r="G49" i="13"/>
  <c r="M225" i="13"/>
  <c r="M224" i="13" s="1"/>
  <c r="M102" i="13"/>
  <c r="M87" i="13" s="1"/>
  <c r="G87" i="13"/>
  <c r="M132" i="12"/>
  <c r="M272" i="12"/>
  <c r="G272" i="12"/>
  <c r="M291" i="12"/>
  <c r="M290" i="12" s="1"/>
  <c r="G132" i="12"/>
  <c r="M260" i="12"/>
  <c r="M259" i="12" s="1"/>
  <c r="M228" i="12"/>
  <c r="M227" i="12" s="1"/>
  <c r="M120" i="12"/>
  <c r="M115" i="12" s="1"/>
  <c r="M78" i="12"/>
  <c r="M49" i="12" s="1"/>
  <c r="M45" i="12"/>
  <c r="M8" i="12" s="1"/>
  <c r="AF294" i="12"/>
  <c r="J145" i="1"/>
  <c r="J149" i="1"/>
  <c r="J153" i="1"/>
  <c r="J152" i="1"/>
  <c r="J154" i="1"/>
  <c r="J140" i="1"/>
  <c r="J148" i="1"/>
  <c r="J141" i="1"/>
  <c r="J138" i="1"/>
  <c r="J142" i="1"/>
  <c r="J150" i="1"/>
  <c r="J139" i="1"/>
  <c r="J143" i="1"/>
  <c r="J147" i="1"/>
  <c r="J151" i="1"/>
  <c r="J155" i="1"/>
  <c r="J144" i="1"/>
  <c r="I39" i="1"/>
  <c r="I60" i="1" s="1"/>
  <c r="I21" i="1"/>
  <c r="J28" i="1"/>
  <c r="J26" i="1"/>
  <c r="G38" i="1"/>
  <c r="F38" i="1"/>
  <c r="J23" i="1"/>
  <c r="J24" i="1"/>
  <c r="J25" i="1"/>
  <c r="J27" i="1"/>
  <c r="E24" i="1"/>
  <c r="E26" i="1"/>
  <c r="J156" i="1" l="1"/>
  <c r="G24" i="1"/>
  <c r="A27" i="1" s="1"/>
  <c r="A24" i="1"/>
  <c r="J52" i="1"/>
  <c r="J44" i="1"/>
  <c r="J54" i="1"/>
  <c r="J46" i="1"/>
  <c r="J51" i="1"/>
  <c r="J57" i="1"/>
  <c r="J49" i="1"/>
  <c r="J41" i="1"/>
  <c r="J56" i="1"/>
  <c r="J48" i="1"/>
  <c r="J40" i="1"/>
  <c r="J53" i="1"/>
  <c r="J45" i="1"/>
  <c r="J58" i="1"/>
  <c r="J50" i="1"/>
  <c r="J42" i="1"/>
  <c r="J55" i="1"/>
  <c r="J47" i="1"/>
  <c r="J39" i="1"/>
  <c r="J60" i="1" s="1"/>
  <c r="J59" i="1"/>
  <c r="J43" i="1"/>
  <c r="G29" i="1" l="1"/>
  <c r="G27" i="1" s="1"/>
  <c r="A29"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ComputeR</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<sst xmlns="http://schemas.openxmlformats.org/spreadsheetml/2006/main" count="11960" uniqueCount="1446">
  <si>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</si>
  <si>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</si>
  <si>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</si>
  <si>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</si>
  <si>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</si>
  <si>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</si>
  <si>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</si>
  <si>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</si>
  <si>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</si>
  <si>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</si>
  <si>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</si>
  <si>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</si>
  <si>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</si>
  <si>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</si>
  <si>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</si>
  <si>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</si>
  <si>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</si>
  <si>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</si>
  <si>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</si>
  <si>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</si>
  <si>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</si>
  <si>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</si>
  <si>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</si>
  <si>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</si>
  <si>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</si>
  <si>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</si>
  <si>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</si>
  <si>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</si>
  <si>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</si>
  <si>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</si>
  <si>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</si>
  <si>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</si>
  <si>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</si>
  <si>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</si>
  <si>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</si>
  <si>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</si>
  <si>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</si>
  <si>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</si>
  <si>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</si>
  <si>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</si>
  <si>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</si>
  <si>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</si>
  <si>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</si>
  <si>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Marek Macík | Rozpočty Vsetín</t>
  </si>
  <si>
    <t>N20/184</t>
  </si>
  <si>
    <t>Opravy živičných komunikací v Novém Jičíně na rok 2020</t>
  </si>
  <si>
    <t>Město Nový Jičín</t>
  </si>
  <si>
    <t>Masarykovo nám. 1/1</t>
  </si>
  <si>
    <t>Nový Jičín</t>
  </si>
  <si>
    <t>74101</t>
  </si>
  <si>
    <t>00298212</t>
  </si>
  <si>
    <t>CZ00298212</t>
  </si>
  <si>
    <t>Stavba</t>
  </si>
  <si>
    <t>Stavební objekt</t>
  </si>
  <si>
    <t>SO01</t>
  </si>
  <si>
    <t>Komunikace</t>
  </si>
  <si>
    <t>R184.1.01</t>
  </si>
  <si>
    <t>ul. Budovatelů - Oprava povrchu</t>
  </si>
  <si>
    <t>R184.1.02</t>
  </si>
  <si>
    <t xml:space="preserve">ul. Tyršova Radegast - Oprava povrchu </t>
  </si>
  <si>
    <t>R184.1.03</t>
  </si>
  <si>
    <t>ul. Na Valech parkoviště I.část - Oprava povrchu</t>
  </si>
  <si>
    <t>R184.1.04</t>
  </si>
  <si>
    <t xml:space="preserve">ul. Mlýnská konce směr Žabec - Oprava povrchu </t>
  </si>
  <si>
    <t>R184.1.05</t>
  </si>
  <si>
    <t xml:space="preserve">ul. Luční sjezd ke garážím - Oprava povrchu </t>
  </si>
  <si>
    <t>R184.1.06</t>
  </si>
  <si>
    <t xml:space="preserve">ul. K Nemocnici chodník v parku - Oprava povrchu </t>
  </si>
  <si>
    <t>R184.1.07</t>
  </si>
  <si>
    <t>ul. Bohuslava Martinů, od křižovatky s ul. K Nemocnici po odbočku ke Kauflandu - Oprava povrchu</t>
  </si>
  <si>
    <t>R184.1.08</t>
  </si>
  <si>
    <t>ul. Na Valech parkoviště II.část - Oprava povrchu</t>
  </si>
  <si>
    <t>R184.1.09</t>
  </si>
  <si>
    <t>ul. Suvorovova - Oprava povrchu</t>
  </si>
  <si>
    <t>SO02</t>
  </si>
  <si>
    <t>Obruby mezi komunikací a chodníkem</t>
  </si>
  <si>
    <t>R184.2.01</t>
  </si>
  <si>
    <t>ul. Budovatelů - Výměna obrub s předlážděním chodníku</t>
  </si>
  <si>
    <t>R184.2.02</t>
  </si>
  <si>
    <t xml:space="preserve">ul. Tyršova Radegast - Výměna obrub s předlážděním chodníku </t>
  </si>
  <si>
    <t>R184.2.03</t>
  </si>
  <si>
    <t>ul. Na Valech parkoviště I.část - Výměna obrub a předláždění chodníku</t>
  </si>
  <si>
    <t>R184.2.08</t>
  </si>
  <si>
    <t>ul. Bohuslava Martinů přechod pro chodce - Výměna obrub s předlážděním chodníku</t>
  </si>
  <si>
    <t>SO03</t>
  </si>
  <si>
    <t>Parkovací stání nově zbudované</t>
  </si>
  <si>
    <t>R184.3.01</t>
  </si>
  <si>
    <t>ul. Budovatelů - Parkovací stání z plastové zatravňovací dlažby</t>
  </si>
  <si>
    <t>SO04</t>
  </si>
  <si>
    <t>Přesunutí uliční vpusti</t>
  </si>
  <si>
    <t>R184.4.08</t>
  </si>
  <si>
    <t>ul. Bohuslava Martinů přechod pro chodce - Přesunutí uliční vpusti</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</si>
  <si>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</si>
  <si>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</si>
  <si>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</si>
  <si>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</si>
  <si>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</si>
  <si>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</si>
  <si>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</si>
  <si>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</si>
  <si>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</si>
  <si>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</si>
  <si>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</si>
  <si>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</si>
  <si>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</si>
  <si>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</si>
  <si>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</si>
  <si>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</si>
  <si>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</si>
  <si>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</si>
  <si>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</si>
  <si>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</si>
  <si>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</si>
  <si>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</si>
  <si>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</si>
  <si>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</si>
  <si>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</si>
  <si>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</si>
  <si>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</si>
  <si>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</si>
  <si>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</si>
  <si>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</si>
  <si>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</si>
  <si>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</si>
  <si>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</si>
  <si>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</si>
  <si>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</si>
  <si>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</si>
  <si>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</si>
  <si>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</si>
  <si>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</si>
  <si>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</si>
  <si>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</si>
  <si>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</si>
  <si>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</si>
  <si>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</si>
  <si>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</si>
  <si>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</si>
  <si>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</si>
  <si>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</si>
  <si>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</si>
  <si>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</si>
  <si>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</si>
  <si>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11</t>
  </si>
  <si>
    <t>Přípravné a přidružené práce</t>
  </si>
  <si>
    <t>18</t>
  </si>
  <si>
    <t>Povrchové úpravy terénu</t>
  </si>
  <si>
    <t>45</t>
  </si>
  <si>
    <t>Podkladní a vedlejší konstrukce</t>
  </si>
  <si>
    <t>5</t>
  </si>
  <si>
    <t>56</t>
  </si>
  <si>
    <t>Podkladní vrstvy komunikací a zpevněných ploch</t>
  </si>
  <si>
    <t>59</t>
  </si>
  <si>
    <t>Dlažby a předlažby komunikací</t>
  </si>
  <si>
    <t>8</t>
  </si>
  <si>
    <t>Trubní vedení</t>
  </si>
  <si>
    <t>89</t>
  </si>
  <si>
    <t>Ostatní konstrukce na trubním vedení</t>
  </si>
  <si>
    <t>91</t>
  </si>
  <si>
    <t>Doplňující práce na komunikaci</t>
  </si>
  <si>
    <t>93</t>
  </si>
  <si>
    <t>Dokončovací práce inženýrských staveb</t>
  </si>
  <si>
    <t>96</t>
  </si>
  <si>
    <t>Bourání konstrukcí</t>
  </si>
  <si>
    <t>99</t>
  </si>
  <si>
    <t>Staveništní přesun hmot</t>
  </si>
  <si>
    <t>D96</t>
  </si>
  <si>
    <t>Přesuny suti a vybouraných hmot</t>
  </si>
  <si>
    <t>PSU</t>
  </si>
  <si>
    <t>D96.1</t>
  </si>
  <si>
    <t>Poplatek za likvidaci na skládce</t>
  </si>
  <si>
    <t>D96.2</t>
  </si>
  <si>
    <t>Výkup ve sběrných surovinách</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</si>
  <si>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</si>
  <si>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</si>
  <si>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</si>
  <si>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</si>
  <si>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</si>
  <si>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</si>
  <si>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</si>
  <si>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</si>
  <si>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</si>
  <si>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</si>
  <si>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</si>
  <si>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</si>
  <si>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</si>
  <si>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</si>
  <si>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</si>
  <si>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</si>
  <si>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</si>
  <si>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</si>
  <si>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</si>
  <si>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</si>
  <si>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</si>
  <si>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</si>
  <si>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</si>
  <si>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</si>
  <si>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</si>
  <si>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</si>
  <si>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</si>
  <si>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</si>
  <si>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</si>
  <si>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</si>
  <si>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132201110R00</t>
  </si>
  <si>
    <t>Hloubení rýh šířky do 60 cm do 50 m3, v hornině 3, hloubení strojně</t>
  </si>
  <si>
    <t>m3</t>
  </si>
  <si>
    <t>800-1</t>
  </si>
  <si>
    <t>RTS 20/ I</t>
  </si>
  <si>
    <t>Práce</t>
  </si>
  <si>
    <t>POL1_</t>
  </si>
  <si>
    <t>zapažených i nezapažených s urovnáním dna do předepsaného profilu a spádu, s přehozením výkopku na přilehlém terénu na vzdálenost do 3 m od podélné osy rýhy nebo s naložením výkopku na dopravní prostředek.</t>
  </si>
  <si>
    <t>SPI</t>
  </si>
  <si>
    <t xml:space="preserve">Výkop rýhy : </t>
  </si>
  <si>
    <t>VV</t>
  </si>
  <si>
    <t xml:space="preserve">pro řádek z dlažební kostky na š.25cm (skladba 25cm) : </t>
  </si>
  <si>
    <t>Začátek provozního součtu</t>
  </si>
  <si>
    <t xml:space="preserve">  výpočet spotřeby : 0,25*0,25</t>
  </si>
  <si>
    <t>Konec provozního součtu</t>
  </si>
  <si>
    <t>Odkaz na mn. položky pořadí 28 : 33,66000*0,0625</t>
  </si>
  <si>
    <t>132201119R00</t>
  </si>
  <si>
    <t xml:space="preserve">Hloubení rýh šířky do 60 cm příplatek za lepivost, v hornině 3,  </t>
  </si>
  <si>
    <t xml:space="preserve">Příplatek za lepivost z 50% : </t>
  </si>
  <si>
    <t xml:space="preserve">rýhy do 60cm : </t>
  </si>
  <si>
    <t>Odkaz na mn. položky pořadí 1 : 2,10376*0,5</t>
  </si>
  <si>
    <t>162701105R00</t>
  </si>
  <si>
    <t>Vodorovné přemístění výkopku z horniny 1 až 4, na vzdálenost přes 9 000  do 10 000 m</t>
  </si>
  <si>
    <t>po suchu, bez ohledu na druh dopravního prostředku, bez naložení výkopku, avšak se složením bez rozhrnutí,</t>
  </si>
  <si>
    <t xml:space="preserve">Přemístění zeminy na skládku : </t>
  </si>
  <si>
    <t xml:space="preserve">kubatura výkopu rýh : </t>
  </si>
  <si>
    <t>Odkaz na mn. položky pořadí 1 : 2,10375</t>
  </si>
  <si>
    <t>162701109R00</t>
  </si>
  <si>
    <t>Vodorovné přemístění výkopku příplatek k ceně za každých dalších i započatých 1 000 m přes 10 000 m_x000D_
 z horniny 1 až 4</t>
  </si>
  <si>
    <t xml:space="preserve">Příplatek k vodorovnému přesunu za přemístění zeminy : </t>
  </si>
  <si>
    <t xml:space="preserve">dalších 5km : </t>
  </si>
  <si>
    <t>Odkaz na mn. položky pořadí 3 : 2,10375*5</t>
  </si>
  <si>
    <t>171201201R00</t>
  </si>
  <si>
    <t>Uložení sypaniny na dočasnou skládku tak, že na 1 m2 plochy připadá přes 2 m3 výkopku nebo ornice</t>
  </si>
  <si>
    <t>POL1_1</t>
  </si>
  <si>
    <t xml:space="preserve">Uložení zeminy na skládce - modelace (bez poplatku) : </t>
  </si>
  <si>
    <t xml:space="preserve">přebytečná zemina : </t>
  </si>
  <si>
    <t>Odkaz na mn. položky pořadí 3 : 2,10375</t>
  </si>
  <si>
    <t>181101102R00</t>
  </si>
  <si>
    <t>Úprava pláně v zářezech v hornině 1 až 4, se zhutněním</t>
  </si>
  <si>
    <t>m2</t>
  </si>
  <si>
    <t>vyrovnáním výškových rozdílů, ploch vodorovných a ploch do sklonu 1 : 5.</t>
  </si>
  <si>
    <t xml:space="preserve">Ruční začištění dna výkopu : </t>
  </si>
  <si>
    <t xml:space="preserve">pro řádek z dlažebních kostek na š.25cm : </t>
  </si>
  <si>
    <t>Odkaz na mn. položky pořadí 28 : 33,66000*0,25</t>
  </si>
  <si>
    <t>199000002R00</t>
  </si>
  <si>
    <t>Poplatky za skládku horniny 1- 4</t>
  </si>
  <si>
    <t xml:space="preserve">Poplatek za skládkovné zeminy : </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</si>
  <si>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</si>
  <si>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</si>
  <si>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</si>
  <si>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 xml:space="preserve">Zhutnění upravené pláně vibrační deskou : </t>
  </si>
  <si>
    <t>Odkaz na mn. položky pořadí 6 : 8,41500</t>
  </si>
  <si>
    <t>113107615R00</t>
  </si>
  <si>
    <t>Odstranění podkladů nebo krytů z kameniva hrubého drceného, v ploše jednotlivě nad 50 m2, tloušťka vrstvy 150 mm</t>
  </si>
  <si>
    <t>822-1</t>
  </si>
  <si>
    <t xml:space="preserve">Stávající podklad ze štěrkodrti : </t>
  </si>
  <si>
    <t xml:space="preserve">pro řádek z dlažební žulové kostky na š.25cm : </t>
  </si>
  <si>
    <t>113151114R00</t>
  </si>
  <si>
    <t>Odstranění podkladu, krytu frézováním povrch živičný, plochy do 500 m2 na jednom objektu nebo při provádění pruhu šířky do  750 mm, tloušťky 50 mm</t>
  </si>
  <si>
    <t>Indiv</t>
  </si>
  <si>
    <t>s naložením na dopravní prostředek, očištění povrchu od frézované plochy, opotřebování frézovacích nástrojů (nožů, upínacích kroužků, držáků) nutné ruční odstranění (vybourání) živičného krytu kolem překážek,</t>
  </si>
  <si>
    <t xml:space="preserve">Frézování ložné živice v tl.5cm : </t>
  </si>
  <si>
    <t xml:space="preserve">Asfaltobeton ložný tl.5cm - lokální doplnění asfaltové vrstvy : </t>
  </si>
  <si>
    <t>Odkaz na mn. položky pořadí 19 : 222,07000</t>
  </si>
  <si>
    <t>113151314R00</t>
  </si>
  <si>
    <t>Odstranění podkladu, krytu frézováním povrch živičný, plochy přes 500 m2 na jednom objektu nebo při provádění pruhu šířky přes  750 mm s překážkami v trase, tloušťky 50 mm</t>
  </si>
  <si>
    <t xml:space="preserve">Frézování brusné živice v tl. 5cm s překážkami : </t>
  </si>
  <si>
    <t xml:space="preserve">Asfaltobeton brusný tl.5cm - oprava komunikace : </t>
  </si>
  <si>
    <t>Odkaz na mn. položky pořadí 18 : 2220,70000</t>
  </si>
  <si>
    <t>113203111R00</t>
  </si>
  <si>
    <t>Vytrhání obrub z dlažebních kostek</t>
  </si>
  <si>
    <t>m</t>
  </si>
  <si>
    <t>s vybouráním lože, s přemístěním hmot na skládku na vzdálenost do 3 m nebo naložením na dopravní prostředek</t>
  </si>
  <si>
    <t xml:space="preserve">Stávající řádky z dlažební kostky : </t>
  </si>
  <si>
    <t>Odkaz na mn. položky pořadí 28 : 33,66000</t>
  </si>
  <si>
    <t>938909311R00</t>
  </si>
  <si>
    <t>Odstranění bláta a nánosu z povrchu podkladu nebo krytu živičného nebo betonováho</t>
  </si>
  <si>
    <t xml:space="preserve">Očištění vozovky před pokládkou : </t>
  </si>
  <si>
    <t>938909611R00</t>
  </si>
  <si>
    <t>Odstranění bláta a nánosu na krajnicích tloušťky do 10 cm</t>
  </si>
  <si>
    <t xml:space="preserve">Odstranění nánosu na krajnicích : </t>
  </si>
  <si>
    <t xml:space="preserve">v rozsahu 5% plochy opravované komunikace : </t>
  </si>
  <si>
    <t>Odkaz na mn. položky pořadí 18 : 2220,70000*0,05</t>
  </si>
  <si>
    <t>979071112R00</t>
  </si>
  <si>
    <t>Očištění vybouraných dlažebních kostek velkých, s původním vyplněním spár živicí nebo cementovou maltou</t>
  </si>
  <si>
    <t>od spojovacího materiálu, s uložením očištěných kostek na skládku, s odklizením odpadových hmot na hromady a s odklizením vybouraných kostek na vzdálenost do 3 m</t>
  </si>
  <si>
    <t xml:space="preserve">Očištění řádku z dlažební kostky 10/12cm : </t>
  </si>
  <si>
    <t xml:space="preserve">uvažovaná š.1x10cm : </t>
  </si>
  <si>
    <t>Odkaz na mn. položky pořadí 28 : 33,66000*0,1</t>
  </si>
  <si>
    <t>VL11.01</t>
  </si>
  <si>
    <t>Příplatek k frézování hruborznného brusného asfaltobetonu</t>
  </si>
  <si>
    <t>Vlastní</t>
  </si>
  <si>
    <t xml:space="preserve">Příplatek k frézování : </t>
  </si>
  <si>
    <t>Odkaz na mn. položky pořadí 11 : 2220,70000</t>
  </si>
  <si>
    <t>573231111R00</t>
  </si>
  <si>
    <t>Postřik živičný spojovací bez posypu kamenivem ze silniční emulze, v množství od 0,5 do 0,7 kg/m2</t>
  </si>
  <si>
    <t xml:space="preserve">Spojovací postřik : </t>
  </si>
  <si>
    <t>577141112RT2</t>
  </si>
  <si>
    <t xml:space="preserve">Asfaltobeton brusný tl.5cm : </t>
  </si>
  <si>
    <t>od horní křižovatky dolů po začátek spodní křižovatky : 132,0*6,20</t>
  </si>
  <si>
    <t>parkoviště vpravo u č.p.1318 : 25,0*3,90</t>
  </si>
  <si>
    <t>oblouky u parkoviště vpravo : 2,0*2,0/2*2</t>
  </si>
  <si>
    <t>parkoviště vlevo u č.p.1384/1 : 22,0*3,90</t>
  </si>
  <si>
    <t>oblouky u parkoviště vlevo : 2,0*2,50/2*1</t>
  </si>
  <si>
    <t>parkoviště vpravo u č.p.1286 : 30,50*4,80</t>
  </si>
  <si>
    <t>parkoviště vlevo u č.p.1288 : 30,50*4,80</t>
  </si>
  <si>
    <t>oblouky u parkoviště vlevo : 2,0*2,5/2*1</t>
  </si>
  <si>
    <t>spodní slepá ulice k č.p.1289 : 31,50*3,60</t>
  </si>
  <si>
    <t>oblouky u spodní křižovatky : 6,0*4,0/2*2</t>
  </si>
  <si>
    <t>boční ulice vlevo k č.p.1293 : 86,0*5,80</t>
  </si>
  <si>
    <t>oblouky křižovatky boční ulice vlevo : 6,0*7,50/2*2</t>
  </si>
  <si>
    <t>parkoviště vpravo spodní : 45,0*5,10</t>
  </si>
  <si>
    <t>oblouky u parkoviště vpravo spodní : 2,0*2,50/2*1</t>
  </si>
  <si>
    <t>577141122RT3</t>
  </si>
  <si>
    <t>Beton asfaltový s rozprostřením a zhutněním v pruhu šířky do 3 m, ACL 16+, tloušťky 50 mm, plochy do 200 m2</t>
  </si>
  <si>
    <t xml:space="preserve">Asfaltobeton ložný tl.5cm : </t>
  </si>
  <si>
    <t xml:space="preserve">lokální doplnění asfaltové vrstvy z 10% plochy : </t>
  </si>
  <si>
    <t>Odkaz na mn. položky pořadí 18 : 2220,70000*0,1</t>
  </si>
  <si>
    <t>564851111R00</t>
  </si>
  <si>
    <t>Podklad ze štěrkodrti s rozprostřením a zhutněním tloušťka po zhutnění 150 mm</t>
  </si>
  <si>
    <t xml:space="preserve">Násyp ze štěrkodrti, tl.15cm : </t>
  </si>
  <si>
    <t>567122113R00</t>
  </si>
  <si>
    <t>Podklad z kameniva zpevněného cementem KZC 1, tloušťka po zhutnění 140 mm</t>
  </si>
  <si>
    <t>bez dilatačních spár, s rozprostřením a zhutněním, ošetřením povrchu podkladu vodou</t>
  </si>
  <si>
    <t xml:space="preserve">Podklad z kameniva zpevněného cementem KSC v tl.14cm : </t>
  </si>
  <si>
    <t xml:space="preserve">řádek z dlažební kostky na š.25cm : </t>
  </si>
  <si>
    <t>899231111R00</t>
  </si>
  <si>
    <t>Výšková úprava uličního vstupu nebo vpustě do 20 cm zvýšením mříže</t>
  </si>
  <si>
    <t>kus</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</si>
  <si>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</si>
  <si>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Uliční vpusť : 9</t>
  </si>
  <si>
    <t>899331111R00</t>
  </si>
  <si>
    <t>Výšková úprava uličního vstupu nebo vpustě do 20 cm zvýšením poklopu</t>
  </si>
  <si>
    <t>Kanalizační šachta : 4</t>
  </si>
  <si>
    <t>599111111R00</t>
  </si>
  <si>
    <t>Zálivka živičná spár dlažby z velkých kostek</t>
  </si>
  <si>
    <t>hloubky do 50 mm, s vyčištěním spár</t>
  </si>
  <si>
    <t xml:space="preserve">Zálivka živičná řádků z dlažebních kostek ze 100% : </t>
  </si>
  <si>
    <t xml:space="preserve">  výpočet spotřeby na š.5cm/řádek pro všechny kostky : 0,05</t>
  </si>
  <si>
    <t>Odkaz na mn. položky pořadí 28 : 33,66000*0,05</t>
  </si>
  <si>
    <t>915711112RT1</t>
  </si>
  <si>
    <t>Vodorovné značení krytů silnovrstvou barvou, bílou, dělicích čar šířky 120 mm</t>
  </si>
  <si>
    <t xml:space="preserve">Vodorovné dopravní značení, parkovací stání, bílé čáry : </t>
  </si>
  <si>
    <t>parkoviště vpravo u č.p.1318 : 9*3,90</t>
  </si>
  <si>
    <t>parkoviště vlevo u č.p.1384/1 : 8*3,90</t>
  </si>
  <si>
    <t>parkoviště vpravo u č.p.1286 : 11*4,80</t>
  </si>
  <si>
    <t>parkoviště vlevo u č.p.1288 : 11*4,80</t>
  </si>
  <si>
    <t>parkoviště vpravo boční ulice u č.p.1293 : 17*5,10</t>
  </si>
  <si>
    <t>915711112RT2</t>
  </si>
  <si>
    <t>Vodorovné značení krytů silnovrstvou barvou, žlutou, dělicích čar šířky 120 mm</t>
  </si>
  <si>
    <t xml:space="preserve">Vodorovné dopravní značení, zákaz stání, žluté čáry : </t>
  </si>
  <si>
    <t>dle zaměření : 25,0+25,0+3,0+6,0+3,0</t>
  </si>
  <si>
    <t>915721112RT1</t>
  </si>
  <si>
    <t>Vodorovné značení krytů silnovrstvou barvou, bílou, stopčar, zeber, stínů, šipek, nápisů, přechodů apod.</t>
  </si>
  <si>
    <t xml:space="preserve">Vodorovné dopravní značení plošoné znaky - bílé : </t>
  </si>
  <si>
    <t>symbol Vozíčkář : 1,50*1,50*2</t>
  </si>
  <si>
    <t>Zebra : 6,20*2,0*1</t>
  </si>
  <si>
    <t>916261111R00</t>
  </si>
  <si>
    <t>Osazení silniční obruby z dlažebních kostek z kostek drobných, s boční opěrou z betonu prostého, do lože z betonu prostého C 12/15</t>
  </si>
  <si>
    <t>v jedné řadě, se zřízením lože tl. 5 až 10 cm, s vyplněním a zatřením spár cementovou maltou</t>
  </si>
  <si>
    <t xml:space="preserve">Montáž 2-řádku z dlažební kostky 10/12cm : </t>
  </si>
  <si>
    <t xml:space="preserve">u přechodového obrubníku : </t>
  </si>
  <si>
    <t xml:space="preserve">od horní křižovatky dolů po začátek spodní křižovatky : </t>
  </si>
  <si>
    <t>parkoviště ze zatravňovací dlažby nad parkovištěm vpravo u č.p.1318 : 2</t>
  </si>
  <si>
    <t>kolmý chodník u č.p.1318 : 2</t>
  </si>
  <si>
    <t>popelnice u č.p.1284/1 : 2</t>
  </si>
  <si>
    <t>popelnice u parkoviště vpravo u č.p.1318 : 2</t>
  </si>
  <si>
    <t>parkoviště ze zatravňovací dlažby v místě oblouku spodní slepé ulice vlevo u č.p.1288 : 2</t>
  </si>
  <si>
    <t>popelnice boční ulice u č.p.1284/1 : 2</t>
  </si>
  <si>
    <t>popelnice boční ulice u shodiště : 2</t>
  </si>
  <si>
    <t>kolmý chodník v boční ulici na konci u brány u č.p.1293 : 2</t>
  </si>
  <si>
    <t>Mezisoučet</t>
  </si>
  <si>
    <t xml:space="preserve">u nájezdového obrubníku : </t>
  </si>
  <si>
    <t>parkoviště ze zatravňovací dlažby nad parkovištěm vpravo u č.p.1318 : 9,70+5,80</t>
  </si>
  <si>
    <t>kolmý chodník u č.p.1318 : 2,0</t>
  </si>
  <si>
    <t>popelnice u č.p.1284/1 : 2,0</t>
  </si>
  <si>
    <t>popelnice u parkoviště vpravo u č.p.1318 : 2,0</t>
  </si>
  <si>
    <t>parkoviště ze zatravňovací dlažby v místě oblouku spodní slepé ulice vlevo u č.p.1288 : 10,0</t>
  </si>
  <si>
    <t>popelnice boční ulice u č.p.1284/1 : 2,0</t>
  </si>
  <si>
    <t>popelnice boční ulice u shodiště : 3,0</t>
  </si>
  <si>
    <t>kolmý chodník v boční ulici na konci u brány u č.p.1293 : 3,0</t>
  </si>
  <si>
    <t>u přechodového obrubníku : 16</t>
  </si>
  <si>
    <t>u nájezdového obrubníku : 39,5</t>
  </si>
  <si>
    <t>u silničního obrubníku k chodníku : 16</t>
  </si>
  <si>
    <t>u silničního obrubníku k trávníku : 41,3</t>
  </si>
  <si>
    <t>Koeficient: -1+2*0,10</t>
  </si>
  <si>
    <t>919721211R00</t>
  </si>
  <si>
    <t>Dilatační spáry vkládané vyplněné asfaltovou zálivkou</t>
  </si>
  <si>
    <t>v cementobetonovém krytu s odstraněním vložek, s vyčištěním a vyplněním spár</t>
  </si>
  <si>
    <t xml:space="preserve">Vyplnění dilatačních spar a sfaltovou zálivkou : </t>
  </si>
  <si>
    <t>Odkaz na mn. položky pořadí 30 : 206,50000</t>
  </si>
  <si>
    <t>919723111R00</t>
  </si>
  <si>
    <t>Dilatační spáry řezané v cementobetonovém krytu podélné, řezání spár šířky 2 až 5 mm</t>
  </si>
  <si>
    <t>vyčištění spár po řezání, vyčištění spár před zálivkou a impregnace spár před zálivkou,</t>
  </si>
  <si>
    <t xml:space="preserve">Prořezání dilatačních spar : </t>
  </si>
  <si>
    <t xml:space="preserve">v místě napojení na stávající povrchy : </t>
  </si>
  <si>
    <t>ukončení v místě horní křižovatky : 6,20</t>
  </si>
  <si>
    <t>parkoviště vpravo u č.p.1318 : 25,0</t>
  </si>
  <si>
    <t>oblouky u parkoviště vpravo : 2,0*2</t>
  </si>
  <si>
    <t>parkoviště vlevo u č.p.1384/1 : 22,0</t>
  </si>
  <si>
    <t>oblouky u parkoviště vlevo : 2,0*2</t>
  </si>
  <si>
    <t>parkoviště vpravo u č.p.1286 : 30,50</t>
  </si>
  <si>
    <t>parkoviště vlevo u č.p.1288 : 30,50</t>
  </si>
  <si>
    <t>ukončení spodní slepá ulice k č.p.1289 : 3,60</t>
  </si>
  <si>
    <t>ukončení boční ulice vlevo k č.p.1293 : 5,50</t>
  </si>
  <si>
    <t>oblouky křižovatky boční ulice vlevo : 6,0*2</t>
  </si>
  <si>
    <t>parkoviště vpravo spodní : 45,0</t>
  </si>
  <si>
    <t>oblouky u parkoviště vpravo spodní : 2,0*2</t>
  </si>
  <si>
    <t>919731121R00</t>
  </si>
  <si>
    <t>Zarovnání styčné plochy podkladu nebo krytu živičné, tloušťky do 50 mm</t>
  </si>
  <si>
    <t>podél vybourané části komunikace nebo zpevněné plochy</t>
  </si>
  <si>
    <t xml:space="preserve">Zařezání asfaltu pro frézování před pokládkou nové živice : </t>
  </si>
  <si>
    <t xml:space="preserve">v místě 2-řádku z dlažební kostky : </t>
  </si>
  <si>
    <t>Odkaz na mn. položky pořadí 28 : 33,66000*0,5</t>
  </si>
  <si>
    <t>919735112R00</t>
  </si>
  <si>
    <t>Řezání stávajících krytů nebo podkladů živičných, hloubky přes 50 do 100 mm</t>
  </si>
  <si>
    <t>včetně spotřeby vody</t>
  </si>
  <si>
    <t xml:space="preserve">Řezání asfaltobetonu před frézováním : </t>
  </si>
  <si>
    <t>Odkaz na mn. položky pořadí 31 : 223,33000</t>
  </si>
  <si>
    <t>58380129R</t>
  </si>
  <si>
    <t>kostka dlažební materiálová skupina I/2 (žula); 10/12 cm</t>
  </si>
  <si>
    <t>t</t>
  </si>
  <si>
    <t>SPCM</t>
  </si>
  <si>
    <t>Specifikace</t>
  </si>
  <si>
    <t>POL3_1</t>
  </si>
  <si>
    <t xml:space="preserve">Dodávka řádku z kostek dlažebních 10/12cm, spotřeba 4m2/t, ztratné 2% : </t>
  </si>
  <si>
    <t xml:space="preserve">doplnění z 10% : </t>
  </si>
  <si>
    <t xml:space="preserve">  výpočet spotřeby : 1/4,0*0,10/10*1,02</t>
  </si>
  <si>
    <t>Odkaz na mn. položky pořadí 28 : 33,65882*0,00255</t>
  </si>
  <si>
    <t>998225111R00</t>
  </si>
  <si>
    <t>Přesun hmot komunikací a letišť, kryt živičný jakékoliv délky objektu</t>
  </si>
  <si>
    <t>Přesun hmot</t>
  </si>
  <si>
    <t>POL7_1</t>
  </si>
  <si>
    <t>vodorovně do 200 m</t>
  </si>
  <si>
    <t xml:space="preserve">Hmotnosti z položek s pořadovými čísly: : </t>
  </si>
  <si>
    <t xml:space="preserve">17,18,19,20,21,22,23,24,25,26,27,28,29,30,33, : </t>
  </si>
  <si>
    <t>Součet: : 334,40427</t>
  </si>
  <si>
    <t>979082317R00</t>
  </si>
  <si>
    <t xml:space="preserve">Vodorovná doprava suti a vybouraných hmot vodorovná doprava suti a vybouraných hmot bez naložení, s vyložením a hrubým urovnáním po suchu, vzdálenost přes 4000 do 5000 m,  </t>
  </si>
  <si>
    <t>832-1</t>
  </si>
  <si>
    <t>bez naložení, s vyložením a hrubým urovnáním</t>
  </si>
  <si>
    <t xml:space="preserve">Vodorovné přemístění vyfrézovaného asfaltu : </t>
  </si>
  <si>
    <t xml:space="preserve">frézovaný brusný asfalt tl.5cm : </t>
  </si>
  <si>
    <t>Odkaz na dem. hmot. položky pořadí 11 : 244,27700</t>
  </si>
  <si>
    <t xml:space="preserve">frézovaný ložný asfalt tl.5cm : </t>
  </si>
  <si>
    <t>Odkaz na dem. hmot. položky pořadí 10 : 24,42770</t>
  </si>
  <si>
    <t>979083117R00</t>
  </si>
  <si>
    <t>přes 5000 m do 6000 m</t>
  </si>
  <si>
    <t xml:space="preserve">Vodorovné přemístění suti (mimo asfalt) do 6km na skládku do Životic u NJ : </t>
  </si>
  <si>
    <t xml:space="preserve">Kamenivo drcené : </t>
  </si>
  <si>
    <t>Odkaz na dem. hmot. položky pořadí 9 : 2,77695</t>
  </si>
  <si>
    <t xml:space="preserve">Nános z krajnic : </t>
  </si>
  <si>
    <t>Odkaz na dem. hmot. položky pořadí 14 : 13,99041</t>
  </si>
  <si>
    <t>Odkaz na dem. hmot. položky pořadí 15 : 0,00000</t>
  </si>
  <si>
    <t>979083191R00</t>
  </si>
  <si>
    <t>za každých dalších započatých 1000 m přes 6000 m</t>
  </si>
  <si>
    <t xml:space="preserve">Příplatek za dalších 9km k přesunu do 6km na skládku do Životic u NJ : </t>
  </si>
  <si>
    <t>Odkaz na mn. položky pořadí 36 : 16,76736*9</t>
  </si>
  <si>
    <t>979087112R00</t>
  </si>
  <si>
    <t>Nakládání suti na dopravní prostředky</t>
  </si>
  <si>
    <t>Přesun suti</t>
  </si>
  <si>
    <t>POL8_</t>
  </si>
  <si>
    <t xml:space="preserve">Demontážní hmotnosti z položek s pořadovými čísly: : </t>
  </si>
  <si>
    <t xml:space="preserve">9,10,11,12,14,16, : </t>
  </si>
  <si>
    <t>Součet: : 1022,17396</t>
  </si>
  <si>
    <t>979093111R00</t>
  </si>
  <si>
    <t>Uložení suti na skládku bez zhutnění</t>
  </si>
  <si>
    <t>199000005R00</t>
  </si>
  <si>
    <t>Poplatky za skládku zeminy 1- 4, skupina 17 05 04 z Katalogu odpadů</t>
  </si>
  <si>
    <t xml:space="preserve">Poplatek za skládkovné v Životicích u NJ : </t>
  </si>
  <si>
    <t>979990112R00</t>
  </si>
  <si>
    <t xml:space="preserve">Poplatek za skládku obalovaný asfalt </t>
  </si>
  <si>
    <t>801-3</t>
  </si>
  <si>
    <t>005111010R</t>
  </si>
  <si>
    <t>Zaměření před výstavbou (sítí, pozemku...)</t>
  </si>
  <si>
    <t>Soubor</t>
  </si>
  <si>
    <t>VRN</t>
  </si>
  <si>
    <t>POL99_8</t>
  </si>
  <si>
    <t>005111030R</t>
  </si>
  <si>
    <t>Zaměření skutečného stavu</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</si>
  <si>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</si>
  <si>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</si>
  <si>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</si>
  <si>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</si>
  <si>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</si>
  <si>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</si>
  <si>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</si>
  <si>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</si>
  <si>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</si>
  <si>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</si>
  <si>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</si>
  <si>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</si>
  <si>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</si>
  <si>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</si>
  <si>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</si>
  <si>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</si>
  <si>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</si>
  <si>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</si>
  <si>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</si>
  <si>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</si>
  <si>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</si>
  <si>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</si>
  <si>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VLVN.01</t>
  </si>
  <si>
    <t>Vypracování geometrického plánu</t>
  </si>
  <si>
    <t>00524 R</t>
  </si>
  <si>
    <t>Předání a převzetí díla</t>
  </si>
  <si>
    <t>Náklady zhotovitele, které vzniknou v souvislosti s povinnostmi zhotovitele při předání a převzetí díla.</t>
  </si>
  <si>
    <t>SUM</t>
  </si>
  <si>
    <t>END</t>
  </si>
  <si>
    <t>Odkaz na mn. položky pořadí 23 : 12,70000*0,0625</t>
  </si>
  <si>
    <t>Odkaz na mn. položky pořadí 1 : 0,79376*0,5</t>
  </si>
  <si>
    <t>Odkaz na mn. položky pořadí 1 : 0,79375</t>
  </si>
  <si>
    <t>Odkaz na mn. položky pořadí 3 : 0,79375*5</t>
  </si>
  <si>
    <t>Odkaz na mn. položky pořadí 3 : 0,79375</t>
  </si>
  <si>
    <t>Odkaz na mn. položky pořadí 23 : 12,70000*0,25</t>
  </si>
  <si>
    <t>Odkaz na mn. položky pořadí 6 : 3,17500</t>
  </si>
  <si>
    <t>Odkaz na mn. položky pořadí 19 : 80,61150</t>
  </si>
  <si>
    <t>Odkaz na mn. položky pořadí 18 : 806,11500</t>
  </si>
  <si>
    <t>Odkaz na mn. položky pořadí 23 : 12,70000</t>
  </si>
  <si>
    <t>Odkaz na mn. položky pořadí 18 : 806,11500*0,05</t>
  </si>
  <si>
    <t>Odkaz na mn. položky pořadí 23 : 12,70000*0,1</t>
  </si>
  <si>
    <t>Odkaz na mn. položky pořadí 11 : 806,11500</t>
  </si>
  <si>
    <t>od č.p.461/1 po č.p.563, šířka 4,9m, dl.141m : 4,90*141,0</t>
  </si>
  <si>
    <t>rozšíření komunikace v místě úskoku mezi č.p.461/1 a č.p.2130, š.1,50m, dl.5,5m : 1,50*5,50</t>
  </si>
  <si>
    <t>zúžení komunikace z 4,9m na š.4,5m u č.p.2130, zúžení o š.0,4m, dl.25m : -0,40*25,0</t>
  </si>
  <si>
    <t>rozšíření komunikace z 4,9m na š.6,0m v místě parkoviště a č.p.563, š.1,1m, dl.48m : 1,10*48,0</t>
  </si>
  <si>
    <t>rozšíření komunikace z 4,9m na š.6,0m-9,0m u č.p.563, š.4,1m, dl.2,7m : 4,10/2*2,70</t>
  </si>
  <si>
    <t>rozšíření komunikace z 4,9m na š.9,0m u č.p.563, š.4,1m, dl.14,3m : 4,10*14,30</t>
  </si>
  <si>
    <t>Odkaz na mn. položky pořadí 18 : 806,11500*0,1</t>
  </si>
  <si>
    <t>Odkaz na mn. položky pořadí 23 : 12,70000*0,05</t>
  </si>
  <si>
    <t>v místě šikméno chodníku u č.p.461,/1, š.50cm, dl.3m : 2</t>
  </si>
  <si>
    <t>v místě kolmého chodníku u parkoviště, š.50cm, dl.2m : 2</t>
  </si>
  <si>
    <t>v místě vjezdu u č.p.2130, š.50cm, dl.3m : 2</t>
  </si>
  <si>
    <t>v místě šikméno chodníku u č.p.461,/1, š.50cm, dl.3m : 3,0</t>
  </si>
  <si>
    <t>v místě kolmého chodníku u parkoviště, š.50cm, dl.2m : 2,0</t>
  </si>
  <si>
    <t>v místě vjezdu u č.p.2130, š.50cm, dl.3m : 3,0</t>
  </si>
  <si>
    <t>u přechodového obrubníku : 6</t>
  </si>
  <si>
    <t>u nájezdového obrubníku : 8</t>
  </si>
  <si>
    <t>u silničního obrubníku k chodníku : 6*2</t>
  </si>
  <si>
    <t/>
  </si>
  <si>
    <t xml:space="preserve">u silničního obrubníku k trávníku : </t>
  </si>
  <si>
    <t>rozšíření komunikace v místě úskoku mezi č.p.461/1 a č.p.2130, š.1,50m, dl.5,5m : 5,50</t>
  </si>
  <si>
    <t>mezi vjezdy na parkoviště : 18,0</t>
  </si>
  <si>
    <t>Odkaz na mn. položky pořadí 25 : 48,40000</t>
  </si>
  <si>
    <t>ukončení komunikace u č.p.461/1 po č.p.563, šířka 4,9m : 4,90</t>
  </si>
  <si>
    <t>v místě vjezdu na parkoviště u č.p.2130, dl.10m : 10,0</t>
  </si>
  <si>
    <t>mezi vjezdy na porkoviště : 18,0</t>
  </si>
  <si>
    <t>v místě výjezdu z parkoviště u č.p.563, dl.10m : 10,0</t>
  </si>
  <si>
    <t>Odkaz na mn. položky pořadí 23 : 12,70000*0,5</t>
  </si>
  <si>
    <t>Odkaz na mn. položky pořadí 26 : 54,75000</t>
  </si>
  <si>
    <t>Odkaz na mn. položky pořadí 23 : 12,70196*0,00255</t>
  </si>
  <si>
    <t xml:space="preserve">17,18,19,20,21,22,23,24,25,28, : </t>
  </si>
  <si>
    <t>Součet: : 119,30298</t>
  </si>
  <si>
    <t>Odkaz na dem. hmot. položky pořadí 11 : 88,67265</t>
  </si>
  <si>
    <t>Odkaz na dem. hmot. položky pořadí 10 : 8,86727</t>
  </si>
  <si>
    <t>Odkaz na dem. hmot. položky pořadí 9 : 1,04775</t>
  </si>
  <si>
    <t>Odkaz na dem. hmot. položky pořadí 13 : 0,00000</t>
  </si>
  <si>
    <t>Odkaz na dem. hmot. položky pořadí 14 : 5,07852</t>
  </si>
  <si>
    <t>Odkaz na mn. položky pořadí 31 : 6,12627*9</t>
  </si>
  <si>
    <t>Součet: : 371,14464</t>
  </si>
  <si>
    <t>Odkaz na mn. položky pořadí 21 : 3,01008*0,0625</t>
  </si>
  <si>
    <t>Odkaz na mn. položky pořadí 1 : 0,18812*0,5</t>
  </si>
  <si>
    <t>Odkaz na mn. položky pořadí 1 : 0,18813</t>
  </si>
  <si>
    <t>Odkaz na mn. položky pořadí 3 : 0,18812*5</t>
  </si>
  <si>
    <t>Odkaz na mn. položky pořadí 3 : 0,18813</t>
  </si>
  <si>
    <t>Odkaz na mn. položky pořadí 21 : 3,01000*0,25</t>
  </si>
  <si>
    <t>Odkaz na mn. položky pořadí 6 : 0,75250</t>
  </si>
  <si>
    <t>Odkaz na mn. položky pořadí 16 : 17,00000</t>
  </si>
  <si>
    <t>Odkaz na mn. položky pořadí 15 : 170,00000</t>
  </si>
  <si>
    <t>Odkaz na mn. položky pořadí 21 : 3,01000</t>
  </si>
  <si>
    <t xml:space="preserve">uvažovaná š. 4x10cm : </t>
  </si>
  <si>
    <t>Odkaz na mn. položky pořadí 21 : 3,01000*0,4</t>
  </si>
  <si>
    <t>577141112RT3</t>
  </si>
  <si>
    <t xml:space="preserve">oprava komunikace ul. Na Valech - Parkoviště : </t>
  </si>
  <si>
    <t>zadní část parkoviště : 25,0*6,80</t>
  </si>
  <si>
    <t>Odkaz na mn. položky pořadí 15 : 170,00000*0,1</t>
  </si>
  <si>
    <t xml:space="preserve">  výpočet spotřeby na š.5cm/řádek pro všechny kostky : 0,05*10</t>
  </si>
  <si>
    <t>Odkaz na mn. položky pořadí 21 : 3,01000*0,5</t>
  </si>
  <si>
    <t>915711111R00</t>
  </si>
  <si>
    <t>Vodorovné značení krytů stříkané barvou, dělicích čar šířky 120 mm</t>
  </si>
  <si>
    <t xml:space="preserve">Vodorovné dopravní značení, parkovací stání : </t>
  </si>
  <si>
    <t xml:space="preserve">předpoklad : </t>
  </si>
  <si>
    <t>zadní část parkoviště : 25,0+3,50*4</t>
  </si>
  <si>
    <t xml:space="preserve">Montáž řádku z dlažební kostky 10/12cm : </t>
  </si>
  <si>
    <t xml:space="preserve">Výpočet celkové délky řádku : </t>
  </si>
  <si>
    <t>zadní část parkoviště : 23,3+6,80</t>
  </si>
  <si>
    <t>Koeficient: -1+0,10</t>
  </si>
  <si>
    <t>Odkaz na mn. položky pořadí 23 : 37,80000</t>
  </si>
  <si>
    <t>zadní část parkoviště : 25,0+6,80+6,0</t>
  </si>
  <si>
    <t>Odkaz na mn. položky pořadí 24 : 37,80000</t>
  </si>
  <si>
    <t>Odkaz na mn. položky pořadí 21 : 3,01176*0,00255</t>
  </si>
  <si>
    <t xml:space="preserve">v rozsahu 15% plochy opravované komunikace : </t>
  </si>
  <si>
    <t>Odkaz na mn. položky pořadí 15 : 170,00000*0,15</t>
  </si>
  <si>
    <t xml:space="preserve">14,15,16,17,18,19,20,21,22,23,26, : </t>
  </si>
  <si>
    <t>Součet: : 25,38947</t>
  </si>
  <si>
    <t>Odkaz na dem. hmot. položky pořadí 11 : 18,70000</t>
  </si>
  <si>
    <t>Odkaz na dem. hmot. položky pořadí 10 : 1,87000</t>
  </si>
  <si>
    <t>Odkaz na dem. hmot. položky pořadí 9 : 0,24833</t>
  </si>
  <si>
    <t>Odkaz na dem. hmot. položky pořadí 27 : 0,00000</t>
  </si>
  <si>
    <t>Odkaz na dem. hmot. položky pořadí 28 : 3,21300</t>
  </si>
  <si>
    <t>Odkaz na mn. položky pořadí 31 : 3,46133*9</t>
  </si>
  <si>
    <t xml:space="preserve">9,10,11,12,28, : </t>
  </si>
  <si>
    <t>Součet: : 24,37748</t>
  </si>
  <si>
    <t>Odkaz na mn. položky pořadí 21 : 21,00000*0,0625</t>
  </si>
  <si>
    <t>Odkaz na mn. položky pořadí 1 : 1,31250*0,5</t>
  </si>
  <si>
    <t>Odkaz na mn. položky pořadí 1 : 1,31250</t>
  </si>
  <si>
    <t>Odkaz na mn. položky pořadí 3 : 1,31250*5</t>
  </si>
  <si>
    <t>Odkaz na mn. položky pořadí 3 : 1,31250</t>
  </si>
  <si>
    <t>Odkaz na mn. položky pořadí 21 : 21,00000*0,25</t>
  </si>
  <si>
    <t>Odkaz na mn. položky pořadí 6 : 5,25000</t>
  </si>
  <si>
    <t>Odkaz na mn. položky pořadí 16 : 151,20000</t>
  </si>
  <si>
    <t>Odkaz na mn. položky pořadí 15 : 504,00000</t>
  </si>
  <si>
    <t>Odkaz na mn. položky pořadí 15 : 504,00000*0,05</t>
  </si>
  <si>
    <t>od ul. Pod Žlabcem po konec pozemku RD č.p.185 : 125,0*(3,50+3,70)/2</t>
  </si>
  <si>
    <t>rozšíření v místě křižovatky ul. Pod Žlabcem : (8,60-3,60)*4,0</t>
  </si>
  <si>
    <t>vjezd u č.p.94, š.11m až 3m, hl.3m : (11,0+3,0)/2*3,0</t>
  </si>
  <si>
    <t>vjezd u č.p.185, š.13m, hl.1m : 13,0*1,0</t>
  </si>
  <si>
    <t xml:space="preserve">lokální doplnění asfaltové vrstvy z 30% plochy : </t>
  </si>
  <si>
    <t>Odkaz na mn. položky pořadí 15 : 504,00000*0,3</t>
  </si>
  <si>
    <t>Kanalizační šachta : 1</t>
  </si>
  <si>
    <t>899431111R00</t>
  </si>
  <si>
    <t>Výšková úprava uličního vstupu nebo vpustě do 20 cm zvýšením krytu šoupěte</t>
  </si>
  <si>
    <t>Vodovod : 1</t>
  </si>
  <si>
    <t>Odkaz na mn. položky pořadí 21 : 21,00000*0,05</t>
  </si>
  <si>
    <t>podél domu a plotu u č.p.185, dl.21m : 21,0</t>
  </si>
  <si>
    <t>Odkaz na mn. položky pořadí 23 : 39,30000</t>
  </si>
  <si>
    <t>rozšíření v místě křižovatky ul. Pod Žlabcem : 8,60</t>
  </si>
  <si>
    <t>vjezd u č.p.94, š.11m až 3m, hl.3m : 11,0+3,0</t>
  </si>
  <si>
    <t>vjezd u č.p.185, š.13m, hl.1m : 13,0</t>
  </si>
  <si>
    <t>ukončení na konci pozemku u č.p.185 : 3,70</t>
  </si>
  <si>
    <t>Odkaz na mn. položky pořadí 21 : 21,00000*0,5</t>
  </si>
  <si>
    <t>Odkaz na mn. položky pořadí 24 : 49,80000</t>
  </si>
  <si>
    <t>Odkaz na mn. položky pořadí 21 : 21,00000*0,00255</t>
  </si>
  <si>
    <t xml:space="preserve">14,15,16,17,18,19,20,21,22,23,24,27, : </t>
  </si>
  <si>
    <t>Součet: : 92,10854</t>
  </si>
  <si>
    <t>Odkaz na dem. hmot. položky pořadí 11 : 55,44000</t>
  </si>
  <si>
    <t>Odkaz na dem. hmot. položky pořadí 10 : 16,63200</t>
  </si>
  <si>
    <t>Odkaz na dem. hmot. položky pořadí 9 : 1,73250</t>
  </si>
  <si>
    <t>Odkaz na dem. hmot. položky pořadí 13 : 3,17520</t>
  </si>
  <si>
    <t>Odkaz na mn. položky pořadí 29 : 4,90770*9</t>
  </si>
  <si>
    <t xml:space="preserve">9,10,11,13, : </t>
  </si>
  <si>
    <t>Součet: : 76,97970</t>
  </si>
  <si>
    <t>Odkaz na mn. položky pořadí 9 : 5,25000*0,15</t>
  </si>
  <si>
    <t>Odkaz na dem. hmot. položky pořadí 12 : 0,00000</t>
  </si>
  <si>
    <t xml:space="preserve">pro doplnění krajnic recyklátem na š.60cm, hl.15cm : </t>
  </si>
  <si>
    <t xml:space="preserve">  výpočet spotřeby : 0,15</t>
  </si>
  <si>
    <t>Odkaz na mn. položky pořadí 13 : 48,00000*0,15</t>
  </si>
  <si>
    <t>Odkaz na mn. položky pořadí 1 : 7,20000*0,5</t>
  </si>
  <si>
    <t>Odkaz na mn. položky pořadí 1 : 7,20000</t>
  </si>
  <si>
    <t>Odkaz na mn. položky pořadí 3 : 7,20000*5</t>
  </si>
  <si>
    <t>Odkaz na mn. položky pořadí 3 : 7,20000</t>
  </si>
  <si>
    <t>Odkaz na mn. položky pořadí 13 : 48,00000</t>
  </si>
  <si>
    <t>Odkaz na mn. položky pořadí 6 : 48,00000</t>
  </si>
  <si>
    <t>Odkaz na mn. položky pořadí 16 : 20,75000</t>
  </si>
  <si>
    <t>Odkaz na mn. položky pořadí 15 : 103,75000</t>
  </si>
  <si>
    <t>Odkaz na mn. položky pořadí 15 : 103,75000*0,15</t>
  </si>
  <si>
    <t>569611121R00</t>
  </si>
  <si>
    <t>Zpevnění krajnic nebo komunikací pro pěší recyklátem betonovým, tloušťky 15 cm</t>
  </si>
  <si>
    <t>s rozprostřením a zhutněním</t>
  </si>
  <si>
    <t xml:space="preserve">Doplnění krajnice recyklátem tl.15cm na š.75cm : </t>
  </si>
  <si>
    <t>od horních garáží po konec vjezdu ke spodním garážím, dl.27,5m, š.3,5m : 0,75*(27,50+3,50)*2</t>
  </si>
  <si>
    <t>vjezd u horních garáží, š.7,5m až 3m, hl.1m : 0,75*1,0*2</t>
  </si>
  <si>
    <t>od horních garáží po konec vjezdu ke spodním garážím, dl.27,5m, š.3,5m : 27,50*3,50</t>
  </si>
  <si>
    <t>vjezd u horních garáží, š.7,5m až 3m, hl.1m : 7,50*1,0</t>
  </si>
  <si>
    <t xml:space="preserve">lokální doplnění asfaltové vrstvy z 20% plochy : </t>
  </si>
  <si>
    <t>Odkaz na mn. položky pořadí 15 : 103,75000*0,2</t>
  </si>
  <si>
    <t>Odkaz na mn. položky pořadí 18 : 64,00000</t>
  </si>
  <si>
    <t>od horních garáží po konec vjezdu ke spodním garážím, dl.27,5m, š.3,5m - po obvodu pravovaného povrhu : (27,50+3,50)*2</t>
  </si>
  <si>
    <t>vjezd u horních garáží, š.7,5m až 3m, hl.1m : 1,0*2</t>
  </si>
  <si>
    <t>Odkaz na mn. položky pořadí 19 : 64,00000</t>
  </si>
  <si>
    <t xml:space="preserve">13,14,15,16,17,18, : </t>
  </si>
  <si>
    <t>Součet: : 30,50371</t>
  </si>
  <si>
    <t>Odkaz na dem. hmot. položky pořadí 10 : 11,41250</t>
  </si>
  <si>
    <t>Odkaz na dem. hmot. položky pořadí 9 : 2,28250</t>
  </si>
  <si>
    <t>Odkaz na dem. hmot. položky pořadí 11 : 0,00000</t>
  </si>
  <si>
    <t>Odkaz na dem. hmot. položky pořadí 12 : 1,96088</t>
  </si>
  <si>
    <t>Odkaz na mn. položky pořadí 23 : 1,96088*9</t>
  </si>
  <si>
    <t xml:space="preserve">9,10,12, : </t>
  </si>
  <si>
    <t>Součet: : 15,65588</t>
  </si>
  <si>
    <t>Odkaz na mn. položky pořadí 22 : 25,00000*0,0625</t>
  </si>
  <si>
    <t>Odkaz na mn. položky pořadí 1 : 1,56250*0,5</t>
  </si>
  <si>
    <t>Odkaz na mn. položky pořadí 1 : 1,56250</t>
  </si>
  <si>
    <t>Odkaz na mn. položky pořadí 3 : 1,56250*5</t>
  </si>
  <si>
    <t>Odkaz na mn. položky pořadí 3 : 1,56250</t>
  </si>
  <si>
    <t>Odkaz na mn. položky pořadí 22 : 25,00000*0,25</t>
  </si>
  <si>
    <t>Odkaz na mn. položky pořadí 6 : 6,25000</t>
  </si>
  <si>
    <t>113151113R00</t>
  </si>
  <si>
    <t>Odstranění podkladu, krytu frézováním povrch živičný, plochy do 500 m2 na jednom objektu nebo při provádění pruhu šířky do  750 mm, tloušťky 40 mm</t>
  </si>
  <si>
    <t xml:space="preserve">Frézování ložné živice v tl.4cm : </t>
  </si>
  <si>
    <t xml:space="preserve">Asfaltobeton ložný tl.4cm - lokální doplnění asfaltové vrstvy : </t>
  </si>
  <si>
    <t>Odkaz na mn. položky pořadí 18 : 220,62500</t>
  </si>
  <si>
    <t>113151313R00</t>
  </si>
  <si>
    <t>Odstranění podkladu, krytu frézováním povrch živičný, plochy přes 500 m2 na jednom objektu nebo při provádění pruhu šířky přes  750 mm s překážkami v trase, tloušťky 40 mm</t>
  </si>
  <si>
    <t xml:space="preserve">Frézování brusné živice v tl.4cm s překážkami : </t>
  </si>
  <si>
    <t xml:space="preserve">v rozsahu z 50% : </t>
  </si>
  <si>
    <t xml:space="preserve">Asfaltobeton brusný tl.4cm - oprava komunikace : </t>
  </si>
  <si>
    <t>Odkaz na mn. položky pořadí 17 : 441,25000*0,5</t>
  </si>
  <si>
    <t>Odkaz na mn. položky pořadí 22 : 25,00000</t>
  </si>
  <si>
    <t>Odkaz na mn. položky pořadí 17 : 441,25000</t>
  </si>
  <si>
    <t xml:space="preserve">v rozsahu 25% plochy opravované komunikace : </t>
  </si>
  <si>
    <t>Odkaz na mn. položky pořadí 17 : 441,25000*0,25</t>
  </si>
  <si>
    <t>Odkaz na mn. položky pořadí 12 : 25,00000</t>
  </si>
  <si>
    <t>577131111RT2</t>
  </si>
  <si>
    <t>Beton asfaltový s rozprostřením a zhutněním v pruhu šířky do 3 m, ACO 11+, tloušťky 40 mm, plochy od 201 do 1000 m2</t>
  </si>
  <si>
    <t xml:space="preserve">Asfaltobeton brusný tl.4cm : </t>
  </si>
  <si>
    <t>chodník v parku podél ul. K Nemocnici, dl.170m, š.2,5m : 170,0*2,50</t>
  </si>
  <si>
    <t>rozšíření v místě spodní křižovatky, š.5m, hl.5m : (5,0-2,50)*(5,0-2,50)</t>
  </si>
  <si>
    <t>rozšíření v místě střední křižovatky, š.3m, hl.1m, 2ks : 3,0*1,0*2</t>
  </si>
  <si>
    <t>rozšíření v místě horní křižovatky, š.4m, hl.1m : 4,0*1,0</t>
  </si>
  <si>
    <t>Beton asfalt. ACL 16+ ložný, š. do 3 m, tl. 4 cm (ATYP. TLOUŠŤKA), v pruhu šířky do 3 m, tloušťky 40 mm, plochy do 200 m2</t>
  </si>
  <si>
    <t xml:space="preserve">Asfaltobeton ložný tl.4cm : </t>
  </si>
  <si>
    <t xml:space="preserve">lokální doplnění asfaltové vrstvy z 50% plochy : </t>
  </si>
  <si>
    <t>Odkaz na mn. položky pořadí 22 : 25,00000*0,05</t>
  </si>
  <si>
    <t xml:space="preserve">chodník v parku podél ul. K Nemocnici, dl.170m, š.2,5m : </t>
  </si>
  <si>
    <t>rozšíření v místě spodní křižovatky, š.5m, hl.5m : 5,0*4-2,50*2</t>
  </si>
  <si>
    <t>rozšíření v místě střední křižovatky, š.3m, hl.1m, 2ks : 3,0*2</t>
  </si>
  <si>
    <t>rozšíření v místě horní křižovatky, š.4m, hl.1m : 4,0</t>
  </si>
  <si>
    <t>Odkaz na mn. položky pořadí 24 : 15,00000</t>
  </si>
  <si>
    <t>rozšíření v místě spodní křižovatky, š.5m, hl.5m : (5,0-2,50)+(5,0-2,50)</t>
  </si>
  <si>
    <t>rozšíření v místě horní křižovatky, š.4m, hl.1m : 4,0*1</t>
  </si>
  <si>
    <t>Odkaz na mn. položky pořadí 22 : 25,00000*0,5</t>
  </si>
  <si>
    <t>Odkaz na mn. položky pořadí 25 : 27,50000</t>
  </si>
  <si>
    <t>Odkaz na mn. položky pořadí 22 : 25,00000*0,00255</t>
  </si>
  <si>
    <t xml:space="preserve">16,17,18,19,20,21,22,23,24,27, : </t>
  </si>
  <si>
    <t>Součet: : 76,06456</t>
  </si>
  <si>
    <t xml:space="preserve">frézovaný brusný asfalt tl.4cm : </t>
  </si>
  <si>
    <t>Odkaz na dem. hmot. položky pořadí 11 : 19,41500</t>
  </si>
  <si>
    <t xml:space="preserve">frézovaný ložný asfalt tl.4cm : </t>
  </si>
  <si>
    <t>Odkaz na dem. hmot. položky pořadí 10 : 19,41500</t>
  </si>
  <si>
    <t>Odkaz na dem. hmot. položky pořadí 9 : 2,06250</t>
  </si>
  <si>
    <t>Odkaz na dem. hmot. položky pořadí 14 : 13,89938</t>
  </si>
  <si>
    <t>Odkaz na mn. položky pořadí 30 : 15,96188*9</t>
  </si>
  <si>
    <t xml:space="preserve">9,10,11,12,14, : </t>
  </si>
  <si>
    <t>Součet: : 57,66688</t>
  </si>
  <si>
    <t>Odkaz na mn. položky pořadí 9 : 6,25000*0,15</t>
  </si>
  <si>
    <t>Odkaz na mn. položky pořadí 29 : 55,60000*0,0625</t>
  </si>
  <si>
    <t>Odkaz na mn. položky pořadí 1 : 3,47500*0,5</t>
  </si>
  <si>
    <t>Odkaz na mn. položky pořadí 1 : 3,47500</t>
  </si>
  <si>
    <t>Odkaz na mn. položky pořadí 3 : 3,47500*5</t>
  </si>
  <si>
    <t>Odkaz na mn. položky pořadí 3 : 3,47500</t>
  </si>
  <si>
    <t>Odkaz na mn. položky pořadí 29 : 55,60000*0,25</t>
  </si>
  <si>
    <t>Odkaz na mn. položky pořadí 6 : 13,90000</t>
  </si>
  <si>
    <t>Odkaz na mn. položky pořadí 18 : 239,19333</t>
  </si>
  <si>
    <t>Odkaz na mn. položky pořadí 17 : 1195,96667</t>
  </si>
  <si>
    <t>Odkaz na mn. položky pořadí 29 : 55,60000</t>
  </si>
  <si>
    <t>Odkaz na mn. položky pořadí 17 : 1195,96667*0,15</t>
  </si>
  <si>
    <t>Odkaz na mn. položky pořadí 29 : 55,60000*0,4</t>
  </si>
  <si>
    <t>577112114R00</t>
  </si>
  <si>
    <t>Beton asfaltový z modifikovaného asfaltu v pruhu šířky do 3 m, ACO 11 S , tloušťky 50 mm, plochy přes 1000 m2</t>
  </si>
  <si>
    <t xml:space="preserve">oprava komunikace ul. Bohuslava Martinů u Kauflandu : </t>
  </si>
  <si>
    <t>levý náběh u zastávky : 0</t>
  </si>
  <si>
    <t>střední část : 133,0*(7,80+8,50+10,0)/3</t>
  </si>
  <si>
    <t>pravý náběh u zastávky : 0</t>
  </si>
  <si>
    <t>rozšíření 1/2 oblouky v místě křížovatky s ul. K Nemocnici : 6,0*5,0/2*2</t>
  </si>
  <si>
    <t>Odkaz na mn. položky pořadí 17 : 1195,96665*0,2</t>
  </si>
  <si>
    <t>Uliční vpusť : 4</t>
  </si>
  <si>
    <t>Kanalizační šachta : 2</t>
  </si>
  <si>
    <t>Odkaz na mn. položky pořadí 29 : 55,60000*0,5</t>
  </si>
  <si>
    <t>915711111RT1</t>
  </si>
  <si>
    <t>Vodorovné značení krytů stříkané barvou, bílou, dělicích čar šířky 120 mm</t>
  </si>
  <si>
    <t xml:space="preserve">Vodorovné dopravní značení : </t>
  </si>
  <si>
    <t xml:space="preserve">středová čára nepřerušovaná : </t>
  </si>
  <si>
    <t>komunikace od křižovatky s ul. K Nemocnici po odbočku ke Kauflandu : 133,0</t>
  </si>
  <si>
    <t>odpočet v místě přechodu pro chodce : -4,0</t>
  </si>
  <si>
    <t>odpočet v místě křižovatky s Ul. K  Nemocnici a přechodem pro chodce : -5,0</t>
  </si>
  <si>
    <t>náběh u autobusové zastávky blíž Kauflandu : 0</t>
  </si>
  <si>
    <t>náběh u autobusové zastávky u potoka : 0</t>
  </si>
  <si>
    <t xml:space="preserve">odbočná čára nepřerušovaná : </t>
  </si>
  <si>
    <t>komunikace od křižovatky s ul. K Nemocnici po odbočku ke Kauflandu : 25,0</t>
  </si>
  <si>
    <t>915711111RT2</t>
  </si>
  <si>
    <t>Vodorovné značení krytů stříkané barvou, žlutou, dělicích čar šířky 120 mm</t>
  </si>
  <si>
    <t xml:space="preserve">čára žlutá nepřerušovaná : </t>
  </si>
  <si>
    <t>komunikace od křižovatky s ul. K Nemocnici po odbočku ke Kauflandu : 0</t>
  </si>
  <si>
    <t xml:space="preserve">náběh u autobusové zastávky blíž Kauflandu : </t>
  </si>
  <si>
    <t>podélná čára : 20,0</t>
  </si>
  <si>
    <t>příčná čára : 3,50*2</t>
  </si>
  <si>
    <t>šikmá klikatá čára : 5,0*6</t>
  </si>
  <si>
    <t xml:space="preserve">náběh u autobusové zastávky u potoka : </t>
  </si>
  <si>
    <t>915712111RT1</t>
  </si>
  <si>
    <t>Vodorovné značení krytů stříkané barvou, bílou, vodicích proužků šířky 250 mm</t>
  </si>
  <si>
    <t xml:space="preserve">krajní vodící podélná čára : </t>
  </si>
  <si>
    <t>komunikace od křižovatky s ul. K Nemocnici po odbočku ke Kauflandu : 133,0*2</t>
  </si>
  <si>
    <t>odpočet v místě přechodu pro chodce : -4,0*2</t>
  </si>
  <si>
    <t>odpočet v místě křižovatky s ul. K Nemocnici a přechodem pro chodce : 0</t>
  </si>
  <si>
    <t>915721111RT1</t>
  </si>
  <si>
    <t>Vodorovné značení krytů stříkané barvou, bílou, stopčar, zeber, stínů, šipek, nápisů, přechodů apod.</t>
  </si>
  <si>
    <t xml:space="preserve">přechod pro chodce : </t>
  </si>
  <si>
    <t xml:space="preserve">komunikace od křižovatky s ul. K Nemocnici po odbočku ke Kauflandu : </t>
  </si>
  <si>
    <t>místě přechodu pro chodce : 4,0*0,50*8</t>
  </si>
  <si>
    <t xml:space="preserve">příčné pruhy ve středu vozovky : </t>
  </si>
  <si>
    <t>komunikace od křižovatky s ul. K Nemocnici po odbočku ke Kauflandu : 35,0*1,60/2</t>
  </si>
  <si>
    <t>směrové šipky rovné : 1,0*3</t>
  </si>
  <si>
    <t>směrové šipky odbočovací : 1,0*3</t>
  </si>
  <si>
    <t>příčná čára souvislá - stopčára : 3,50*0,50*1</t>
  </si>
  <si>
    <t>915721111RT2</t>
  </si>
  <si>
    <t>Vodorovné značení krytů stříkané barvou, žlutou, stopčar, zeber, stínů, šipek, nápisů, přechodů apod.</t>
  </si>
  <si>
    <t xml:space="preserve">nápis BUS : </t>
  </si>
  <si>
    <t>náběh u autobusové zastávky blíž Kauflandu : 2,0*2</t>
  </si>
  <si>
    <t>náběh u autobusové zastávky u potoka : 2,0*2</t>
  </si>
  <si>
    <t>rozšíření 1/2 oblouky v místě křížovatky s ul. K Nemocnici : 6,0*2</t>
  </si>
  <si>
    <t>Odkaz na mn. položky pořadí 31 : 33,00000</t>
  </si>
  <si>
    <t>v místě křižovatky s ul. K Nemocnici : 20,0</t>
  </si>
  <si>
    <t>v místě odbočky ke Kauflandu : 13,0</t>
  </si>
  <si>
    <t>Odkaz na mn. položky pořadí 32 : 33,00000</t>
  </si>
  <si>
    <t>Odkaz na mn. položky pořadí 29 : 55,60000*0,00255</t>
  </si>
  <si>
    <t xml:space="preserve">16,17,18,19,20,21,22,23,24,25,26,27,28,29,30,31,34, : </t>
  </si>
  <si>
    <t>Součet: : 205,55116</t>
  </si>
  <si>
    <t>Odkaz na dem. hmot. položky pořadí 11 : 131,55633</t>
  </si>
  <si>
    <t>Odkaz na dem. hmot. položky pořadí 10 : 26,31127</t>
  </si>
  <si>
    <t xml:space="preserve">kamenivo drcené : </t>
  </si>
  <si>
    <t>Odkaz na dem. hmot. položky pořadí 9 : 4,58700</t>
  </si>
  <si>
    <t>Odkaz na dem. hmot. položky pořadí 14 : 22,60377</t>
  </si>
  <si>
    <t>Odkaz na mn. položky pořadí 37 : 27,19077*9</t>
  </si>
  <si>
    <t>Součet: : 191,45237</t>
  </si>
  <si>
    <t>Odkaz na mn. položky pořadí 21 : 2,30000*0,0625</t>
  </si>
  <si>
    <t>Odkaz na mn. položky pořadí 1 : 0,14376*0,5</t>
  </si>
  <si>
    <t>Odkaz na mn. položky pořadí 1 : 0,14375</t>
  </si>
  <si>
    <t>Odkaz na mn. položky pořadí 3 : 0,14375*5</t>
  </si>
  <si>
    <t>Odkaz na mn. položky pořadí 3 : 0,14375</t>
  </si>
  <si>
    <t>Odkaz na mn. položky pořadí 21 : 2,30000*0,25</t>
  </si>
  <si>
    <t>Odkaz na mn. položky pořadí 6 : 0,57500</t>
  </si>
  <si>
    <t>Odkaz na mn. položky pořadí 16 : 2,42500</t>
  </si>
  <si>
    <t>Odkaz na mn. položky pořadí 15 : 24,25000</t>
  </si>
  <si>
    <t>Odkaz na mn. položky pořadí 21 : 2,30000</t>
  </si>
  <si>
    <t>Odkaz na mn. položky pořadí 21 : 2,30000*0,4</t>
  </si>
  <si>
    <t xml:space="preserve">středová pravá boční zídka : </t>
  </si>
  <si>
    <t>přední část : 6,0*0,50</t>
  </si>
  <si>
    <t>boční část : (1,60+0,90)/2*17,0</t>
  </si>
  <si>
    <t>Odkaz na mn. položky pořadí 15 : 24,25000*0,1</t>
  </si>
  <si>
    <t>Odkaz na mn. položky pořadí 21 : 2,30000*0,5</t>
  </si>
  <si>
    <t>přední část : 0</t>
  </si>
  <si>
    <t>boční část : 17,0+3,50*2</t>
  </si>
  <si>
    <t>přední část : 6,0</t>
  </si>
  <si>
    <t>boční část : 17,0</t>
  </si>
  <si>
    <t>Odkaz na mn. položky pořadí 23 : 24,10000</t>
  </si>
  <si>
    <t>přední část : 6,0+0,50</t>
  </si>
  <si>
    <t>boční část : 17,0+0,60</t>
  </si>
  <si>
    <t>Odkaz na mn. položky pořadí 24 : 24,10000</t>
  </si>
  <si>
    <t>Odkaz na mn. položky pořadí 21 : 2,30196*0,00255</t>
  </si>
  <si>
    <t>Odkaz na mn. položky pořadí 15 : 24,25000*0,15</t>
  </si>
  <si>
    <t>Součet: : 4,22845</t>
  </si>
  <si>
    <t>Odkaz na dem. hmot. položky pořadí 11 : 2,66750</t>
  </si>
  <si>
    <t>Odkaz na dem. hmot. položky pořadí 10 : 0,26675</t>
  </si>
  <si>
    <t>Odkaz na dem. hmot. položky pořadí 9 : 0,18975</t>
  </si>
  <si>
    <t>Odkaz na dem. hmot. položky pořadí 28 : 0,45833</t>
  </si>
  <si>
    <t>Odkaz na mn. položky pořadí 31 : 0,64808*9</t>
  </si>
  <si>
    <t>Součet: : 3,84683</t>
  </si>
  <si>
    <t>Odkaz na mn. položky pořadí 26 : 6,70000*0,0625</t>
  </si>
  <si>
    <t>Odkaz na mn. položky pořadí 1 : 0,41876*0,5</t>
  </si>
  <si>
    <t>Odkaz na mn. položky pořadí 1 : 0,41875</t>
  </si>
  <si>
    <t>Odkaz na mn. položky pořadí 3 : 0,41875*5</t>
  </si>
  <si>
    <t>Odkaz na mn. položky pořadí 3 : 0,41875</t>
  </si>
  <si>
    <t>Odkaz na mn. položky pořadí 26 : 6,70000*0,25</t>
  </si>
  <si>
    <t>Odkaz na mn. položky pořadí 6 : 1,67500</t>
  </si>
  <si>
    <t>Odkaz na mn. položky pořadí 18 : 11,23913</t>
  </si>
  <si>
    <t>Odkaz na mn. položky pořadí 17 : 112,39126</t>
  </si>
  <si>
    <t>Odkaz na mn. položky pořadí 26 : 6,70000</t>
  </si>
  <si>
    <t>Odkaz na mn. položky pořadí 17 : 112,39127*0,15</t>
  </si>
  <si>
    <t>Odkaz na mn. položky pořadí 26 : 6,70000*0,4</t>
  </si>
  <si>
    <t>577112114RT3</t>
  </si>
  <si>
    <t>Beton asfaltový z modifikovaného asfaltu v pruhu šířky do 3 m, ACO 11 S , tloušťky 50 mm, plochy do 200 m2</t>
  </si>
  <si>
    <t xml:space="preserve">oprava komunikace ul. Suvorovova : </t>
  </si>
  <si>
    <t>levý náběh u zastávky : (4,30+4,0)*3,0/2</t>
  </si>
  <si>
    <t>střední část : (1,0+10,0+1,0)*(3,75+2,50+3,75)</t>
  </si>
  <si>
    <t>pravý náběh u zastávky : (2,0+2,50)*1,60/2</t>
  </si>
  <si>
    <t>odpočet obdélníku středového ostrůvku : -(10,0-1,25*2)*2,50</t>
  </si>
  <si>
    <t>odpočet 1/2 kruhů středového ostrůvku : -pi*1,25^2/2*2</t>
  </si>
  <si>
    <t>Odkaz na mn. položky pořadí 17 : 112,39130*0,1</t>
  </si>
  <si>
    <t>Odkaz na mn. položky pořadí 26 : 6,70000*0,5</t>
  </si>
  <si>
    <t xml:space="preserve">středová čára přerušovaná : </t>
  </si>
  <si>
    <t>střední část : 1,0</t>
  </si>
  <si>
    <t xml:space="preserve">klikatá čára nepřerušovaná : </t>
  </si>
  <si>
    <t>levý náběh u zastávky : 12</t>
  </si>
  <si>
    <t>střední část : 0</t>
  </si>
  <si>
    <t>pravý náběh u zastávky : 12</t>
  </si>
  <si>
    <t xml:space="preserve">krajní vodící podélná čára přerušovaná : </t>
  </si>
  <si>
    <t>levý náběh u zastávky : 4,30</t>
  </si>
  <si>
    <t>střední část : (1,0+10,0+1,0)*2</t>
  </si>
  <si>
    <t>pravý náběh u zastávky : 2,50</t>
  </si>
  <si>
    <t>střední část : 4,0*0,50*4*2</t>
  </si>
  <si>
    <t>střední část : 2,50*1,0</t>
  </si>
  <si>
    <t>levý náběh u zastávky : (4,30+4,0)*1,25</t>
  </si>
  <si>
    <t>střední část : (1,0+10,0+1,0)*2-(4,0+2,50)</t>
  </si>
  <si>
    <t>pravý náběh u zastávky : (2,0+2,50)*1,25</t>
  </si>
  <si>
    <t>Odkaz na mn. položky pořadí 28 : 31,40000</t>
  </si>
  <si>
    <t>levý náběh u zastávky : 4,30+3,0</t>
  </si>
  <si>
    <t>střední část : (3,75+2,50+3,75)*2</t>
  </si>
  <si>
    <t>pravý náběh u zastávky : 2,50+1,60</t>
  </si>
  <si>
    <t>Odkaz na mn. položky pořadí 29 : 31,40000</t>
  </si>
  <si>
    <t>Odkaz na mn. položky pořadí 26 : 6,70196*0,00255</t>
  </si>
  <si>
    <t xml:space="preserve">16,17,18,19,20,21,22,23,24,25,26,27,28,31, : </t>
  </si>
  <si>
    <t>Součet: : 18,15418</t>
  </si>
  <si>
    <t>Odkaz na dem. hmot. položky pořadí 11 : 12,36304</t>
  </si>
  <si>
    <t>Odkaz na dem. hmot. položky pořadí 10 : 1,23630</t>
  </si>
  <si>
    <t>Odkaz na dem. hmot. položky pořadí 9 : 0,55275</t>
  </si>
  <si>
    <t>Odkaz na dem. hmot. položky pořadí 14 : 2,12419</t>
  </si>
  <si>
    <t>Odkaz na mn. položky pořadí 34 : 2,67694*9</t>
  </si>
  <si>
    <t>Součet: : 17,04679</t>
  </si>
  <si>
    <t xml:space="preserve">Zámková dlažba tl.6cm, (skladba 30cm) z 50% : </t>
  </si>
  <si>
    <t xml:space="preserve">  výpočet spotřeby : 0,30*0,50</t>
  </si>
  <si>
    <t>Odkaz na mn. položky pořadí 17 : 71,50000*0,15</t>
  </si>
  <si>
    <t xml:space="preserve">pro přechodové obrubníky - na š.25cm (skladba 25cm) : </t>
  </si>
  <si>
    <t xml:space="preserve">  spotřeba : 0,25*0,25</t>
  </si>
  <si>
    <t>Odkaz na mn. položky pořadí 20 : 16,00000*0,0625</t>
  </si>
  <si>
    <t xml:space="preserve">pro nájezdové obrubníky - na š.25cm (skladba 25cm) : </t>
  </si>
  <si>
    <t>Odkaz na mn. položky pořadí 21 : 39,50000*0,0625</t>
  </si>
  <si>
    <t xml:space="preserve">pro silniční obrubníky stojaté - na š.25cm (skladba 25cm) : </t>
  </si>
  <si>
    <t>Odkaz na mn. položky pořadí 22 : 16,00000*0,0625</t>
  </si>
  <si>
    <t>Odkaz na mn. položky pořadí 1 : 15,19376*0,5</t>
  </si>
  <si>
    <t>Odkaz na mn. položky pořadí 1 : 15,19375</t>
  </si>
  <si>
    <t>Odkaz na mn. položky pořadí 3 : 15,19375*5</t>
  </si>
  <si>
    <t>Odkaz na mn. položky pořadí 3 : 15,19375</t>
  </si>
  <si>
    <t xml:space="preserve">Zámková dlažba tl.6cm z 50% : </t>
  </si>
  <si>
    <t>Odkaz na mn. položky pořadí 17 : 71,50000*0,5</t>
  </si>
  <si>
    <t>Odkaz na mn. položky pořadí 20 : 16,00000*0,25</t>
  </si>
  <si>
    <t>Odkaz na mn. položky pořadí 21 : 39,50000*0,25</t>
  </si>
  <si>
    <t xml:space="preserve">pro silniční obrubníky stojaté, na š.45cm : </t>
  </si>
  <si>
    <t>Odkaz na mn. položky pořadí 22 : 16,00000*0,45</t>
  </si>
  <si>
    <t>Odkaz na mn. položky pořadí 6 : 56,82500</t>
  </si>
  <si>
    <t>113106231R00</t>
  </si>
  <si>
    <t>Rozebrání vozovek a ploch s jakoukoliv výplní spár _x000D_
 v jakékoliv ploše, ze zámkové dlažky, kladených do lože z kameniva</t>
  </si>
  <si>
    <t>s přemístěním hmot na skládku na vzdálenost do 3 m nebo s naložením na dopravní prostředek</t>
  </si>
  <si>
    <t xml:space="preserve">Stávající zámková dlažba : </t>
  </si>
  <si>
    <t>Odkaz na mn. položky pořadí 17 : 71,50000</t>
  </si>
  <si>
    <t>113107520R00</t>
  </si>
  <si>
    <t>Odstranění podkladů nebo krytů z kameniva hrubého drceného, v ploše jednotlivě do 50 m2, tloušťka vrstvy 200 mm</t>
  </si>
  <si>
    <t xml:space="preserve">Odstranění kameniva drceného v tl.20cm : </t>
  </si>
  <si>
    <t xml:space="preserve">Zámková dlažba tl.6cm : </t>
  </si>
  <si>
    <t>113202111R00</t>
  </si>
  <si>
    <t>Vytrhání obrub z krajníků nebo obrubníků stojatých</t>
  </si>
  <si>
    <t xml:space="preserve">Stávající obrubníky : </t>
  </si>
  <si>
    <t>Odkaz na mn. položky pořadí 20 : 16,00000</t>
  </si>
  <si>
    <t>Odkaz na mn. položky pořadí 21 : 39,50000</t>
  </si>
  <si>
    <t xml:space="preserve">u silničního obrubníku : </t>
  </si>
  <si>
    <t>Odkaz na mn. položky pořadí 22 : 16,00000</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</si>
  <si>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</si>
  <si>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</si>
  <si>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</si>
  <si>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 xml:space="preserve">Očištění stávající dlažby : </t>
  </si>
  <si>
    <t>564801112R00</t>
  </si>
  <si>
    <t>Podklad ze štěrkodrti s rozprostřením a zhutněním tloušťka po zhutnění 40 mm</t>
  </si>
  <si>
    <t xml:space="preserve">Kladecí vrstva z drceného kameniva fr. 4/8mm, tl.4cm : </t>
  </si>
  <si>
    <t>564861111RT2</t>
  </si>
  <si>
    <t>Podklad ze štěrkodrti s rozprostřením a zhutněním frakce 0-32 mm, tloušťka po zhutnění 200 mm</t>
  </si>
  <si>
    <t>Technická zpráva C - požadavek na zvýšení únosnosti podkladu na 45MPa</t>
  </si>
  <si>
    <t>Do rozpočtu je uvažováno KSC v tl.25cm</t>
  </si>
  <si>
    <t>10) Přehled provedených výpočtů a konstatování o statickém ověření rozhodujících dimenzí a průřezů.</t>
  </si>
  <si>
    <t>Konstrukce komunikace pro pěší v příčném řezu je odvozena jen empiricky. Vzhledem k významu a dopravnímu zatížení uvedené komunikace nebyla pro konstrukci vozovky použita přesnější výpočtová metoda založená na chování vícevrstvého pružného poloprostoru. Důležité je však před položením prvních podkladních resp. podsypných vrstev vozovky zkontrolovat deformační modul přetvárnosti zemní pláně. Jeho hodnota nesmí být menší jak 45 MPa, jinak je negativně ovlivněna životnost vozovky. Zemní pláň by bylo nutno v tomto případě sanovat, tj nahradit část zemního podloží např. štěrkodrtí (obvykle v tl. 20 až 40 cm).</t>
  </si>
  <si>
    <t xml:space="preserve">Podklad z drceného kameniva tl.20cm, fr 0/32 : </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</si>
  <si>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</si>
  <si>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</si>
  <si>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</si>
  <si>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 xml:space="preserve">Montáž zámkové dlažby tl.6cm, pochůzí plochy : </t>
  </si>
  <si>
    <t xml:space="preserve">v místě opravovaných obrubníků na š.100cm : </t>
  </si>
  <si>
    <t xml:space="preserve">pro přechodové obrubníky : </t>
  </si>
  <si>
    <t xml:space="preserve">pro nájezdové obrubníky : </t>
  </si>
  <si>
    <t xml:space="preserve">pro silniční obrubníky stojaté : </t>
  </si>
  <si>
    <t>24551546R</t>
  </si>
  <si>
    <t>písek posypový křemičitý; frakce 0,6 až 1,2 mm; 25,00 kg</t>
  </si>
  <si>
    <t>kg</t>
  </si>
  <si>
    <t>POL3_</t>
  </si>
  <si>
    <t xml:space="preserve">Dodávka spárovacího křemičitého písku : </t>
  </si>
  <si>
    <t xml:space="preserve">spotřeba 1,5kg/m2 : </t>
  </si>
  <si>
    <t>Odkaz na mn. položky pořadí 17 : 71,50000*1,5</t>
  </si>
  <si>
    <t>59245110R</t>
  </si>
  <si>
    <t>dlažba betonová dvouvrstvá, skladebná; obdélník; šedá; l = 200 mm; š = 100 mm; tl. 60,0 mm</t>
  </si>
  <si>
    <t xml:space="preserve">Dodávka zámkové dlažby tl.6cm, přírodní, ztratné 5% : </t>
  </si>
  <si>
    <t xml:space="preserve">pouze doplnění z 10% : </t>
  </si>
  <si>
    <t xml:space="preserve">  výpočet spotřeby : 1/10*1,05</t>
  </si>
  <si>
    <t>Odkaz na mn. položky pořadí 17 : 71,50000*0,105</t>
  </si>
  <si>
    <t>917762111R00</t>
  </si>
  <si>
    <t>Osazení silničního nebo chodníkového obrubníku ležatého, s boční opěrou z betonu prostého, do lože z betonu prostého C 12/15</t>
  </si>
  <si>
    <t>S dodáním hmot pro lože tl. 80-100 mm.</t>
  </si>
  <si>
    <t xml:space="preserve">Montáž přechodového obrubníku : </t>
  </si>
  <si>
    <t xml:space="preserve">Montáž nájezdového obrubníku : </t>
  </si>
  <si>
    <t>917862111R00</t>
  </si>
  <si>
    <t>Osazení silničního nebo chodníkového obrubníku stojatého, s boční opěrou z betonu prostého, do lože z betonu prostého C 12/15</t>
  </si>
  <si>
    <t xml:space="preserve">Montáž silničního obrubníku : </t>
  </si>
  <si>
    <t xml:space="preserve">v místě napojení na přechodové obrubníky : </t>
  </si>
  <si>
    <t>59217480R</t>
  </si>
  <si>
    <t>obrubník silniční přechodový levý; materiál beton; l = 1000,0 mm; š = 150,0 mm; výškový rozsah h = 150 až 250 mm; barva šedá</t>
  </si>
  <si>
    <t xml:space="preserve">Dodávka přechodového obrubníku L, ztratné 3% : </t>
  </si>
  <si>
    <t xml:space="preserve">  výpočet spotřeby z 50% : 1*0,50*1,03</t>
  </si>
  <si>
    <t>Odkaz na mn. položky pořadí 20 : 16,00000*0,515</t>
  </si>
  <si>
    <t>59217481R</t>
  </si>
  <si>
    <t>obrubník silniční přechodový pravý; materiál beton; l = 1000,0 mm; š = 150,0 mm; výškový rozsah h = 150 až 250 mm; barva šedá</t>
  </si>
  <si>
    <t xml:space="preserve">Dodávka přechodového obrubníku P, ztratné 0% : </t>
  </si>
  <si>
    <t>Odkaz na mn. položky pořadí 23 : 8,24000</t>
  </si>
  <si>
    <t>59217487R</t>
  </si>
  <si>
    <t>obrubník silniční materiál beton; l = 1000,0 mm; š = 150,0 mm; h = 300,0 mm; barva šedá</t>
  </si>
  <si>
    <t xml:space="preserve">Dodávka silničního obrubník, ztratné 3% : </t>
  </si>
  <si>
    <t>Odkaz na mn. položky pořadí 22 : 16,00000*1,03</t>
  </si>
  <si>
    <t>59217490R</t>
  </si>
  <si>
    <t>obrubník silniční nájezdový; materiál beton; l = 1000,0 mm; š = 150,0 mm; h = 150,0 mm; barva šedá</t>
  </si>
  <si>
    <t xml:space="preserve">Dodávka nájezdového obrubníku, ztratné 3% : </t>
  </si>
  <si>
    <t>Odkaz na mn. položky pořadí 21 : 39,50000*1,03</t>
  </si>
  <si>
    <t xml:space="preserve">14,15,16,17,18,19,20,21,22,23,24,25,26, : </t>
  </si>
  <si>
    <t>Součet: : 53,47953</t>
  </si>
  <si>
    <t>Odkaz na dem. hmot. položky pořadí 10 : 31,46000</t>
  </si>
  <si>
    <t>Odkaz na dem. hmot. položky pořadí 11 : 6,95475</t>
  </si>
  <si>
    <t xml:space="preserve">Silniční obrubníky : </t>
  </si>
  <si>
    <t>Odkaz na dem. hmot. položky pořadí 12 : 19,30500</t>
  </si>
  <si>
    <t>Odkaz na mn. položky pořadí 28 : 57,71975*9</t>
  </si>
  <si>
    <t xml:space="preserve">9,10,11,12, : </t>
  </si>
  <si>
    <t>Součet: : 73,80725</t>
  </si>
  <si>
    <t>979990104R00</t>
  </si>
  <si>
    <t>Poplatek za skládku beton nad 30x30 cm</t>
  </si>
  <si>
    <t xml:space="preserve">silniční obrubníky : </t>
  </si>
  <si>
    <t>Odkaz na mn. položky pořadí 17 : 20,00000*0,15</t>
  </si>
  <si>
    <t>Odkaz na mn. položky pořadí 20 : 6,00000*0,0625</t>
  </si>
  <si>
    <t>Odkaz na mn. položky pořadí 21 : 8,00000*0,0625</t>
  </si>
  <si>
    <t>Odkaz na mn. položky pořadí 22 : 6,00000*0,0625</t>
  </si>
  <si>
    <t>Odkaz na mn. položky pořadí 1 : 4,25000*0,5</t>
  </si>
  <si>
    <t>Odkaz na mn. položky pořadí 1 : 4,25000</t>
  </si>
  <si>
    <t>Odkaz na mn. položky pořadí 3 : 4,25000*5</t>
  </si>
  <si>
    <t>Odkaz na mn. položky pořadí 3 : 4,25000</t>
  </si>
  <si>
    <t>Odkaz na mn. položky pořadí 17 : 20,00000*0,5</t>
  </si>
  <si>
    <t>Odkaz na mn. položky pořadí 20 : 6,00000*0,25</t>
  </si>
  <si>
    <t>Odkaz na mn. položky pořadí 21 : 8,00000*0,25</t>
  </si>
  <si>
    <t>Odkaz na mn. položky pořadí 22 : 6,00000*0,45</t>
  </si>
  <si>
    <t>Odkaz na mn. položky pořadí 6 : 16,20000</t>
  </si>
  <si>
    <t>Odkaz na mn. položky pořadí 17 : 20,00000</t>
  </si>
  <si>
    <t>Odkaz na mn. položky pořadí 20 : 6,00000</t>
  </si>
  <si>
    <t>Odkaz na mn. položky pořadí 21 : 8,00000</t>
  </si>
  <si>
    <t>Odkaz na mn. položky pořadí 22 : 6,00000</t>
  </si>
  <si>
    <t>Odkaz na mn. položky pořadí 17 : 20,00000*1,5</t>
  </si>
  <si>
    <t>Odkaz na mn. položky pořadí 17 : 20,00000*0,105</t>
  </si>
  <si>
    <t>Odkaz na mn. položky pořadí 20 : 6,00000*0,515</t>
  </si>
  <si>
    <t>Odkaz na mn. položky pořadí 23 : 3,09000</t>
  </si>
  <si>
    <t>Odkaz na mn. položky pořadí 22 : 6,00000*1,03</t>
  </si>
  <si>
    <t>Odkaz na mn. položky pořadí 21 : 8,00000*1,03</t>
  </si>
  <si>
    <t>Součet: : 15,15737</t>
  </si>
  <si>
    <t>Odkaz na dem. hmot. položky pořadí 10 : 8,80000</t>
  </si>
  <si>
    <t>Odkaz na dem. hmot. položky pořadí 11 : 2,04600</t>
  </si>
  <si>
    <t>Odkaz na dem. hmot. položky pořadí 12 : 5,40000</t>
  </si>
  <si>
    <t>Odkaz na mn. položky pořadí 28 : 16,24600*9</t>
  </si>
  <si>
    <t>Součet: : 20,74600</t>
  </si>
  <si>
    <t>Odkaz na mn. položky pořadí 10 : 20,00000*0,2</t>
  </si>
  <si>
    <t>Odkaz na mn. položky pořadí 11 : 6,20000*0,15</t>
  </si>
  <si>
    <t xml:space="preserve">Zámková dlažba tl.6cm, (skladba 30cm) : </t>
  </si>
  <si>
    <t>Odkaz na mn. položky pořadí 26 : 1,50500*0,3</t>
  </si>
  <si>
    <t>Odkaz na mn. položky pořadí 28 : 3,01008*0,0625</t>
  </si>
  <si>
    <t>Odkaz na mn. položky pořadí 1 : 0,63962*0,5</t>
  </si>
  <si>
    <t>Odkaz na mn. položky pořadí 1 : 0,63963</t>
  </si>
  <si>
    <t>Odkaz na mn. položky pořadí 3 : 0,63963*5</t>
  </si>
  <si>
    <t>Odkaz na mn. položky pořadí 3 : 0,63963</t>
  </si>
  <si>
    <t>Odkaz na mn. položky pořadí 26 : 1,50500</t>
  </si>
  <si>
    <t>Odkaz na mn. položky pořadí 28 : 3,01000*0,45</t>
  </si>
  <si>
    <t>Odkaz na mn. položky pořadí 6 : 2,85950</t>
  </si>
  <si>
    <t xml:space="preserve">pro silniční obrubníky, na š.45cm : </t>
  </si>
  <si>
    <t xml:space="preserve">Stávající silniční obrubníky : </t>
  </si>
  <si>
    <t>Odkaz na mn. položky pořadí 28 : 3,01000</t>
  </si>
  <si>
    <t>162606112R00</t>
  </si>
  <si>
    <t>Vodorovné přemístění zemin pro zúrodnění do 5000 m</t>
  </si>
  <si>
    <t>Včetně:</t>
  </si>
  <si>
    <t>- shrnutí výkopku ve výkopišti a hrubé rozhrnutí v násypišti,</t>
  </si>
  <si>
    <t>- udržování sjízdnosti cest uvnitř násypiště i výkopiště, pokud vrcholky nerovností nejsou   vyšší než +- 0,5 m,</t>
  </si>
  <si>
    <t>- příplatky za jízdu v terénu uvnitř výkopiště i násypiště.</t>
  </si>
  <si>
    <t xml:space="preserve">Vodorovné přemístění ornice : </t>
  </si>
  <si>
    <t xml:space="preserve">doplnění ornice tl.10cm : </t>
  </si>
  <si>
    <t>Odkaz na mn. položky pořadí 16 : 2,55850*0,1</t>
  </si>
  <si>
    <t>167103101R00</t>
  </si>
  <si>
    <t>Nakládání výkopku zeminy schopné zúrodnění</t>
  </si>
  <si>
    <t xml:space="preserve">Nakládání ornice : </t>
  </si>
  <si>
    <t>Odkaz na mn. položky pořadí 14 : 0,25585</t>
  </si>
  <si>
    <t>180402111R00</t>
  </si>
  <si>
    <t>Založení trávníku parkového výsevem v rovině</t>
  </si>
  <si>
    <t xml:space="preserve">Založení trávníku výsevem travním semenem : </t>
  </si>
  <si>
    <t xml:space="preserve">za silničním obrubníkem : </t>
  </si>
  <si>
    <t xml:space="preserve">pruh š.50cm : </t>
  </si>
  <si>
    <t>Odkaz na mn. položky pořadí 28 : 3,01000*0,85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</si>
  <si>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</si>
  <si>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</si>
  <si>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</si>
  <si>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 xml:space="preserve">Rozprostření ornice tl. 10cm : </t>
  </si>
  <si>
    <t>Odkaz na mn. položky pořadí 16 : 2,55850</t>
  </si>
  <si>
    <t>182001111R00</t>
  </si>
  <si>
    <t>Plošná úprava terénu, nerovnosti do 10 cm v rovině</t>
  </si>
  <si>
    <t xml:space="preserve">Plošné srovnání terénních nerovností do 10cm : </t>
  </si>
  <si>
    <t>183405311R00</t>
  </si>
  <si>
    <t>Provzdušnění trávníku bez pískování</t>
  </si>
  <si>
    <t>har</t>
  </si>
  <si>
    <t xml:space="preserve">Provzdušnění trávníku : </t>
  </si>
  <si>
    <t>Odkaz na mn. položky pořadí 16 : 2,60000*0,0001</t>
  </si>
  <si>
    <t>185803211R00</t>
  </si>
  <si>
    <t>Uválcování trávníku v rovině</t>
  </si>
  <si>
    <t xml:space="preserve">Uválcování trávníku : </t>
  </si>
  <si>
    <t>185803411R00</t>
  </si>
  <si>
    <t>Vyhrabání trávníku v rovině nebo svahu do 1 : 5</t>
  </si>
  <si>
    <t>Vyhrabání trávníku s uložením shrabků na hromady, naložení a odvoz do 20km se složením</t>
  </si>
  <si>
    <t xml:space="preserve">Vyhrabání trávníku, naložení a odvoz do 20km se složením : </t>
  </si>
  <si>
    <t>00572400R</t>
  </si>
  <si>
    <t>směs travní parková, pro běžnou zátěž</t>
  </si>
  <si>
    <t xml:space="preserve">Dodávka travního semene, spotřeba 1kg/18m2, ztratné 10% : </t>
  </si>
  <si>
    <t xml:space="preserve">  výpočet spotřeby : 1/18*1,10</t>
  </si>
  <si>
    <t>Odkaz na mn. položky pořadí 16 : 2,55850*0,06111</t>
  </si>
  <si>
    <t xml:space="preserve">v místě opravovaných silničních obrubníků na š.100cm z 50% : </t>
  </si>
  <si>
    <t xml:space="preserve">  výpočet spotřeby : 1,0*0,50</t>
  </si>
  <si>
    <t>Odkaz na mn. položky pořadí 28 : 3,01000*0,5</t>
  </si>
  <si>
    <t>Odkaz na mn. položky pořadí 26 : 1,50505*0,105</t>
  </si>
  <si>
    <t xml:space="preserve">Výpočet celkové délky obrubníku : </t>
  </si>
  <si>
    <t>Odkaz na mn. položky pořadí 28 : 3,01000*1,03</t>
  </si>
  <si>
    <t xml:space="preserve">22,23,24,25,26,27,28,29, : </t>
  </si>
  <si>
    <t>Součet: : 2,23972</t>
  </si>
  <si>
    <t>Odkaz na dem. hmot. položky pořadí 10 : 0,66220</t>
  </si>
  <si>
    <t>Odkaz na dem. hmot. položky pořadí 11 : 0,44699</t>
  </si>
  <si>
    <t>Odkaz na dem. hmot. položky pořadí 12 : 0,81270</t>
  </si>
  <si>
    <t>Odkaz na mn. položky pořadí 31 : 1,92189*9</t>
  </si>
  <si>
    <t>Součet: : 2,26051</t>
  </si>
  <si>
    <t>Odkaz na mn. položky pořadí 17 : 24,00000*0,15</t>
  </si>
  <si>
    <t>Odkaz na mn. položky pořadí 22 : 4,00000*0,0625</t>
  </si>
  <si>
    <t>Odkaz na mn. položky pořadí 23 : 8,00000*0,0625</t>
  </si>
  <si>
    <t>Odkaz na mn. položky pořadí 24 : 4,00000*0,0625</t>
  </si>
  <si>
    <t>Odkaz na mn. položky pořadí 1 : 4,60000*0,5</t>
  </si>
  <si>
    <t>Odkaz na mn. položky pořadí 1 : 4,60000</t>
  </si>
  <si>
    <t>Odkaz na mn. položky pořadí 3 : 4,60000*5</t>
  </si>
  <si>
    <t>Odkaz na mn. položky pořadí 3 : 4,60000</t>
  </si>
  <si>
    <t>Odkaz na mn. položky pořadí 17 : 24,00000*0,5</t>
  </si>
  <si>
    <t>Odkaz na mn. položky pořadí 22 : 4,00000*0,25</t>
  </si>
  <si>
    <t>Odkaz na mn. položky pořadí 23 : 8,00000*0,25</t>
  </si>
  <si>
    <t>Odkaz na mn. položky pořadí 24 : 4,00000*0,45</t>
  </si>
  <si>
    <t>Odkaz na mn. položky pořadí 6 : 16,80000</t>
  </si>
  <si>
    <t xml:space="preserve">dlažba zámková tl.6cm : </t>
  </si>
  <si>
    <t>Odkaz na mn. položky pořadí 17 : 24,00000</t>
  </si>
  <si>
    <t xml:space="preserve">dlažba slepecká tl.6cm : </t>
  </si>
  <si>
    <t>Odkaz na mn. položky pořadí 18 : 8,00000</t>
  </si>
  <si>
    <t>Odkaz na mn. položky pořadí 9 : 32,00000</t>
  </si>
  <si>
    <t>Odkaz na mn. položky pořadí 22 : 4,00000</t>
  </si>
  <si>
    <t>Odkaz na mn. položky pořadí 23 : 8,00000</t>
  </si>
  <si>
    <t>Odkaz na mn. položky pořadí 24 : 4,00000</t>
  </si>
  <si>
    <t xml:space="preserve">v místě opravovaných obrubníků na š.200cm : </t>
  </si>
  <si>
    <t>Odkaz na mn. položky pořadí 22 : 4,00000*2</t>
  </si>
  <si>
    <t>Odkaz na mn. položky pořadí 23 : 8,00000*2</t>
  </si>
  <si>
    <t>Odkaz na mn. položky pořadí 24 : 4,00000*2</t>
  </si>
  <si>
    <t xml:space="preserve">odpočet v místě slepecké dlažby : </t>
  </si>
  <si>
    <t>Odkaz na mn. položky pořadí 18 : 8,00000*-1</t>
  </si>
  <si>
    <t>596715021R00</t>
  </si>
  <si>
    <t>Kladení vodicí linie pro nevidomé a slabozraké z dlažby tloušťky 60 mm, osazené do lože z kamenné drtě, tloušťky 40 mm</t>
  </si>
  <si>
    <t xml:space="preserve">Montáž slepecké zámkové dlažby tl.6cm, pochůzí plochy : </t>
  </si>
  <si>
    <t xml:space="preserve">v místě přechodu pro chodce : </t>
  </si>
  <si>
    <t xml:space="preserve">oprava komunikace ul. Bohuslav Martinů u Kauflandu : </t>
  </si>
  <si>
    <t>varovný pás š.50cm v chodníku, dl.5,0m, příčně k přechodu : 0,50*(4,0+0,50*2)*2</t>
  </si>
  <si>
    <t>signální pás š.100cm v chodníku, dl.1,5m, podélně s přechodem : 1,0*1,50*2</t>
  </si>
  <si>
    <t xml:space="preserve">dlažba tl.6cm : </t>
  </si>
  <si>
    <t>Odkaz na mn. položky pořadí 17 : 24,00000*1,5</t>
  </si>
  <si>
    <t>Odkaz na mn. položky pořadí 18 : 8,00000*1,5</t>
  </si>
  <si>
    <t>Odkaz na mn. položky pořadí 17 : 24,00000*0,105</t>
  </si>
  <si>
    <t>592451151R</t>
  </si>
  <si>
    <t>dlažba betonová dvouvrstvá, skladebná; obdélník; dlaždice pro nevidomé; červená; l = 200 mm; š = 100 mm; tl. 60,0 mm</t>
  </si>
  <si>
    <t xml:space="preserve">Dodávka slepecké zámkové dlažby tl.6cm, červené, ztratné 5% : </t>
  </si>
  <si>
    <t>Odkaz na mn. položky pořadí 18 : 8,00000*1,05</t>
  </si>
  <si>
    <t>místě přechodu pro chodce, dl.2,0m, 2ks : 2,0*2</t>
  </si>
  <si>
    <t>místě přechodu pro chodce, dl.4,0m, 2ks : 4,0*2</t>
  </si>
  <si>
    <t>Odkaz na mn. položky pořadí 22 : 4,00000*0,515</t>
  </si>
  <si>
    <t>Odkaz na mn. položky pořadí 25 : 2,06000</t>
  </si>
  <si>
    <t>Odkaz na mn. položky pořadí 24 : 4,00000*1,03</t>
  </si>
  <si>
    <t>Odkaz na mn. položky pořadí 23 : 8,00000*1,03</t>
  </si>
  <si>
    <t xml:space="preserve">14,15,16,17,18,19,20,21,22,23,24,25,26,27,28, : </t>
  </si>
  <si>
    <t>Součet: : 16,91092</t>
  </si>
  <si>
    <t>Odkaz na dem. hmot. položky pořadí 10 : 14,08000</t>
  </si>
  <si>
    <t>Odkaz na dem. hmot. položky pořadí 11 : 1,58400</t>
  </si>
  <si>
    <t>Odkaz na dem. hmot. položky pořadí 12 : 4,32000</t>
  </si>
  <si>
    <t>Odkaz na mn. položky pořadí 30 : 19,98400*9</t>
  </si>
  <si>
    <t>Součet: : 27,18400</t>
  </si>
  <si>
    <t>Odkaz na mn. položky pořadí 10 : 32,00000*0,2</t>
  </si>
  <si>
    <t>Odkaz na mn. položky pořadí 11 : 4,80000*0,15</t>
  </si>
  <si>
    <t>122202201R00</t>
  </si>
  <si>
    <t>Odkopávky a prokopávky pro silnice v hornině 3 do 100 m3</t>
  </si>
  <si>
    <t>s přemístěním výkopku v příčných profilech na vzdálenost do 15 m nebo s naložením na dopravní prostředek.</t>
  </si>
  <si>
    <t xml:space="preserve">Plošný odkop : </t>
  </si>
  <si>
    <t xml:space="preserve">Plastová zatravňovací dlažba tl.5cm, (skladba 51cm) : </t>
  </si>
  <si>
    <t>Odkaz na mn. položky pořadí 23 : 70,95000*0,51</t>
  </si>
  <si>
    <t xml:space="preserve">odpočet stávajícího betonu tl.15cm : </t>
  </si>
  <si>
    <t>Odkaz na mn. položky pořadí 10 : 70,95000*-0,15</t>
  </si>
  <si>
    <t xml:space="preserve">odpočet podkladu z drceného kameniva tl.20cm pod betonem : </t>
  </si>
  <si>
    <t>Odkaz na mn. položky pořadí 9 : 70,95000*-0,2</t>
  </si>
  <si>
    <t>122202209R00</t>
  </si>
  <si>
    <t>Odkopávky a prokopávky pro silnice v hornině 3 příplatek za lepivost horniny</t>
  </si>
  <si>
    <t xml:space="preserve">plošný odkop : </t>
  </si>
  <si>
    <t>Odkaz na mn. položky pořadí 1 : 11,35200*0,5</t>
  </si>
  <si>
    <t>Odkaz na mn. položky pořadí 1 : 11,35200</t>
  </si>
  <si>
    <t>Odkaz na mn. položky pořadí 3 : 11,35200*5</t>
  </si>
  <si>
    <t>Odkaz na mn. položky pořadí 3 : 11,35200</t>
  </si>
  <si>
    <t xml:space="preserve">Plastová zatravňovací dlažba tl.5cm : </t>
  </si>
  <si>
    <t>Odkaz na mn. položky pořadí 23 : 70,95000</t>
  </si>
  <si>
    <t>Odkaz na mn. položky pořadí 6 : 70,95000</t>
  </si>
  <si>
    <t xml:space="preserve">pro stávajícím betonem tl.15cm : </t>
  </si>
  <si>
    <t>113109315R00</t>
  </si>
  <si>
    <t>Odstranění podkladů nebo krytů z betonu prostého, v ploše jednotlivě do 50 m2, tloušťka vrstvy 150 mm</t>
  </si>
  <si>
    <t xml:space="preserve">Stávající betonová plocha tl.15cm : </t>
  </si>
  <si>
    <t>Odkaz na mn. položky pořadí 13 : 5,80000*0,1</t>
  </si>
  <si>
    <t>Odkaz na mn. položky pořadí 11 : 0,58000</t>
  </si>
  <si>
    <t xml:space="preserve">u parkovacího stání : </t>
  </si>
  <si>
    <t xml:space="preserve">pruh š.100cm : </t>
  </si>
  <si>
    <t>parkovací stání u č.p.1317 : 5,80</t>
  </si>
  <si>
    <t>parkovací stání u č.p.1288 : 0</t>
  </si>
  <si>
    <t>Odkaz na mn. položky pořadí 13 : 5,80000</t>
  </si>
  <si>
    <t>Odkaz na mn. položky pořadí 13 : 5,80000*0,0001</t>
  </si>
  <si>
    <t>Odkaz na mn. položky pořadí 13 : 5,80003*0,06111</t>
  </si>
  <si>
    <t>564811112R00</t>
  </si>
  <si>
    <t>Podklad ze štěrkodrti s rozprostřením a zhutněním frakce 0-32 mm, tloušťka po zhutnění 60 mm</t>
  </si>
  <si>
    <t xml:space="preserve">Kladecí vrstva z drceného kameniva fr. 4/8mm, tl.6cm : </t>
  </si>
  <si>
    <t xml:space="preserve">Podklad z drceného kameniva tl.20cm, fr 16/32 : </t>
  </si>
  <si>
    <t>564861111RT4</t>
  </si>
  <si>
    <t>Podklad ze štěrkodrti s rozprostřením a zhutněním frakce 0-63 mm, tloušťka po zhutnění 200 mm</t>
  </si>
  <si>
    <t xml:space="preserve">Podklad z drceného kameniva tl.20cm, fr 32/63mm : </t>
  </si>
  <si>
    <t>596921211R00</t>
  </si>
  <si>
    <t>Kladení vegetačních tvárnic plastových, plocha do 50 m2</t>
  </si>
  <si>
    <t>zřízení podkladního lože, položení tvárnic.</t>
  </si>
  <si>
    <t xml:space="preserve">Montáž plastové zatravňovací dlažby tl.5cm, pojízdné plochy : </t>
  </si>
  <si>
    <t>parkovací stání u č.p.1317 : 9,70*5,80</t>
  </si>
  <si>
    <t>odpočet oblouku : -2,0*2,50/2*1</t>
  </si>
  <si>
    <t>parkovací stání u č.p.1288 : 5,10*4,40</t>
  </si>
  <si>
    <t>odpočet oblouku : -3,0*3,50/2*1</t>
  </si>
  <si>
    <t>596921291R00</t>
  </si>
  <si>
    <t>Kladení vegetačních tvárnic plastových, příplatek z a výplň spár vegetačních tvárnic, bez dodávky materiálu</t>
  </si>
  <si>
    <t xml:space="preserve">Montáž výplně zatravňovací dlažby : </t>
  </si>
  <si>
    <t xml:space="preserve">na tl.5cm : </t>
  </si>
  <si>
    <t>Odkaz na mn. položky pořadí 23 : 70,95000*0,05</t>
  </si>
  <si>
    <t>Odkaz na mn. položky pořadí 23 : 70,95000*1,5</t>
  </si>
  <si>
    <t>28324502.AR</t>
  </si>
  <si>
    <t>tvárnice vegetační základní; plast; l = 333,0 mm; š = 333 mm; h = 50,0 mm; čtverce 60 x 60 mm; zelená</t>
  </si>
  <si>
    <t xml:space="preserve">Dodávka plastové zatravňovací dlažby tl.5cm, ztratné 5% : </t>
  </si>
  <si>
    <t>Odkaz na mn. položky pořadí 23 : 70,95000*1,05</t>
  </si>
  <si>
    <t>583312024R</t>
  </si>
  <si>
    <t>kamenivo přírodní těžené frakce 0,0 až 4,0 mm; třída B; Moravskoslezský kraj</t>
  </si>
  <si>
    <t xml:space="preserve">Dodávka kameniva fr 4/8mm pro výplň zatravňovací dlažby : </t>
  </si>
  <si>
    <t xml:space="preserve">  Výpočet spotřeby, 1m3=2t na tl.5cm : 0,05*2</t>
  </si>
  <si>
    <t>Odkaz na mn. položky pořadí 24 : 3,54750*0,1</t>
  </si>
  <si>
    <t xml:space="preserve">19,20,21,22,23,25,26,27, : </t>
  </si>
  <si>
    <t>Součet: : 76,80657</t>
  </si>
  <si>
    <t>Odkaz na dem. hmot. položky pořadí 9 : 31,21800</t>
  </si>
  <si>
    <t>Odkaz na mn. položky pořadí 29 : 31,21800*9</t>
  </si>
  <si>
    <t xml:space="preserve">9,10, : </t>
  </si>
  <si>
    <t>Součet: : 56,76000</t>
  </si>
  <si>
    <t>979990103R00</t>
  </si>
  <si>
    <t>Poplatek za skládku beton do 30x30 cm</t>
  </si>
  <si>
    <t xml:space="preserve">betonová plocha tl.15cm : </t>
  </si>
  <si>
    <t>Odkaz na dem. hmot. položky pořadí 10 : 25,54200</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</si>
  <si>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</si>
  <si>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</si>
  <si>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</si>
  <si>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Hloubení rýhy pro kanalizaci DN200 : </t>
  </si>
  <si>
    <t xml:space="preserve">  výpočet spotřeby, hl.1,4m, š.80cm : 1,40*0,80</t>
  </si>
  <si>
    <t xml:space="preserve">kanalizace plastová DN200 : </t>
  </si>
  <si>
    <t>Odkaz na mn. položky pořadí 18 : 3,00000*1,12</t>
  </si>
  <si>
    <t>132201219R00</t>
  </si>
  <si>
    <t xml:space="preserve">Hloubení rýh šířky přes 60 do 200 cm příplatek za lepivost, v hornině 3,  </t>
  </si>
  <si>
    <t xml:space="preserve">Příplatek z 50% : </t>
  </si>
  <si>
    <t xml:space="preserve">rýha pro kanalizaci : </t>
  </si>
  <si>
    <t>Odkaz na mn. položky pořadí 1 : 3,36000*0,5</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</si>
  <si>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</si>
  <si>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</si>
  <si>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</si>
  <si>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 xml:space="preserve">Výkop jam pro šachty : </t>
  </si>
  <si>
    <t xml:space="preserve">uiční vpustě : </t>
  </si>
  <si>
    <t xml:space="preserve">  výpočet spotřeby, hl.1,4m, rozměr 80x80cm : 1,40*0,80*0,80</t>
  </si>
  <si>
    <t>Odkaz na mn. položky pořadí 27 : 1,00000*0,896</t>
  </si>
  <si>
    <t>133201109R00</t>
  </si>
  <si>
    <t>Hloubení šachet v hornině 3_x000D_
 příplatek za lepivost horniny</t>
  </si>
  <si>
    <t xml:space="preserve">uliční vpustě : </t>
  </si>
  <si>
    <t>Odkaz na mn. položky pořadí 3 : 0,89600*0,5</t>
  </si>
  <si>
    <t>151101101R00</t>
  </si>
  <si>
    <t>Zřízení pažení a rozepření stěn rýh příložné  pro jakoukoliv mezerovitost, hloubky do 2 m</t>
  </si>
  <si>
    <t>pro podzemní vedení pro všechny šířky rýhy,</t>
  </si>
  <si>
    <t xml:space="preserve">Montáž pažení : </t>
  </si>
  <si>
    <t xml:space="preserve">pro kanalizaci DN200 : </t>
  </si>
  <si>
    <t xml:space="preserve">  výpočet spotřeby, 2x hl.1,4m : 2*1,40</t>
  </si>
  <si>
    <t>Odkaz na mn. položky pořadí 18 : 3,00000*2,8</t>
  </si>
  <si>
    <t>151101111R00</t>
  </si>
  <si>
    <t>Odstranění pažení a rozepření rýh příložné , hloubky do 2 m</t>
  </si>
  <si>
    <t>pro podzemní vedení s uložením materiálu na vzdálenost do 3 m od kraje výkopu,</t>
  </si>
  <si>
    <t xml:space="preserve">Pažení - odstranění : </t>
  </si>
  <si>
    <t>Odkaz na mn. položky pořadí 5 : 8,40000</t>
  </si>
  <si>
    <t>162701101R00</t>
  </si>
  <si>
    <t>Vodorovné přemístění výkopku z horniny 1 až 4, na vzdálenost přes 5 000  do 6 000 m</t>
  </si>
  <si>
    <t xml:space="preserve">Kubatura výkopu rýhy do 200cm : </t>
  </si>
  <si>
    <t>Odkaz na mn. položky pořadí 1 : 3,36000</t>
  </si>
  <si>
    <t xml:space="preserve">Kubatura výkopu šachet : </t>
  </si>
  <si>
    <t>Odkaz na mn. položky pořadí 3 : 0,89600</t>
  </si>
  <si>
    <t>162702199R00</t>
  </si>
  <si>
    <t>Poplatek za skládku zeminy</t>
  </si>
  <si>
    <t>Odkaz na mn. položky pořadí 7 : 4,25600</t>
  </si>
  <si>
    <t>175203101R00</t>
  </si>
  <si>
    <t>Přisypání těsnicí fólie v rovině nebo ve svahu sklonu do 1 : 5</t>
  </si>
  <si>
    <t xml:space="preserve">Přisypání výstražné fólie na tl. 10cm : </t>
  </si>
  <si>
    <t>Odkaz na mn. položky pořadí 13 : 0,18400</t>
  </si>
  <si>
    <t xml:space="preserve">Lože pod potrubí tl. 10cm : </t>
  </si>
  <si>
    <t xml:space="preserve">v místě rýhy pro kanalizaci DN200 : </t>
  </si>
  <si>
    <t xml:space="preserve">  výpočet spotřeby, š.0,4m : 0,40</t>
  </si>
  <si>
    <t>Odkaz na mn. položky pořadí 18 : 3,00000*0,4</t>
  </si>
  <si>
    <t xml:space="preserve">v místě uličních vpustí : </t>
  </si>
  <si>
    <t xml:space="preserve">  výpočet spotřeby, rozměr 80x80cm : 0,80*0,80</t>
  </si>
  <si>
    <t>Odkaz na mn. položky pořadí 27 : 1,00000*0,64</t>
  </si>
  <si>
    <t xml:space="preserve">Frézování ložné živice v tl.20cm : </t>
  </si>
  <si>
    <t>451572111R00</t>
  </si>
  <si>
    <t>Lože pod potrubí, stoky a drobné objekty z kameniva drobného těženého 0÷4 mm</t>
  </si>
  <si>
    <t>827-1</t>
  </si>
  <si>
    <t>v otevřeném výkopu,</t>
  </si>
  <si>
    <t>Odkaz na mn. položky pořadí 11 : 1,84000*0,1</t>
  </si>
  <si>
    <t>899721112R00</t>
  </si>
  <si>
    <t>Výstražné fólie výstražná fólie pro vodovod, šířka 30 cm</t>
  </si>
  <si>
    <t xml:space="preserve">Montáž výstražné fólie : </t>
  </si>
  <si>
    <t xml:space="preserve">Potrubí plastové hladké DN200 : </t>
  </si>
  <si>
    <t>Odkaz na mn. položky pořadí 18 : 3,00000</t>
  </si>
  <si>
    <t>175101101RT2</t>
  </si>
  <si>
    <t>bez prohození sypaniny</t>
  </si>
  <si>
    <t xml:space="preserve">obsyp bude na výšku 20cm nad potrubí : </t>
  </si>
  <si>
    <t xml:space="preserve">Rýhy pro kanalizaci DN200 : </t>
  </si>
  <si>
    <t xml:space="preserve">  výpočet spotřeby : (0,20+0,20)*0,80</t>
  </si>
  <si>
    <t>Odkaz na mn. položky pořadí 18 : 3,00000*0,32</t>
  </si>
  <si>
    <t xml:space="preserve">odpočet potrubí : </t>
  </si>
  <si>
    <t xml:space="preserve">  výpočet průniku : -pi*0,10^2</t>
  </si>
  <si>
    <t>Odkaz na mn. položky pořadí 18 : 3,00000*-0,03142</t>
  </si>
  <si>
    <t>283141494R</t>
  </si>
  <si>
    <t>fólie výstražná PE; pro tlakovou kanalizaci; šedá; š = 300,0 mm; tl. 0,09 mm; l = 250 m</t>
  </si>
  <si>
    <t xml:space="preserve">Dodávka výstražné fólie, prořez 10% : </t>
  </si>
  <si>
    <t>Odkaz na mn. položky pořadí 14 : 3,00000*1,1</t>
  </si>
  <si>
    <t>566903111R00</t>
  </si>
  <si>
    <t>Vyspravení podkladu po překopech kamenivem hrubým drceným</t>
  </si>
  <si>
    <t>pro inženýrské sítě, se zhutněním</t>
  </si>
  <si>
    <t xml:space="preserve">Zásyp kamenivem rýhy nad pískem po spodní skladbu v místě komunikací : </t>
  </si>
  <si>
    <t xml:space="preserve">kubatura výkopu pro kanlizaci : </t>
  </si>
  <si>
    <t xml:space="preserve">odpočet lože potrubí : </t>
  </si>
  <si>
    <t>Odkaz na mn. položky pořadí 13 : 0,18400*-1</t>
  </si>
  <si>
    <t xml:space="preserve">odpočet obsypu potrubí : </t>
  </si>
  <si>
    <t>Odkaz na mn. položky pořadí 15 : 0,86574*-1</t>
  </si>
  <si>
    <t xml:space="preserve">v místě výkopu pro šachty : </t>
  </si>
  <si>
    <t xml:space="preserve">odpočet uličních vpustí : </t>
  </si>
  <si>
    <t xml:space="preserve">  výpočet spotřeby, DN450, hl.1,4m : -pi*(0,45/2+0,05)^2*1,40</t>
  </si>
  <si>
    <t>Odkaz na mn. položky pořadí 27 : 1,00000*-0,33262</t>
  </si>
  <si>
    <t>Koeficient: 0,9</t>
  </si>
  <si>
    <t>871353121R00</t>
  </si>
  <si>
    <t>Montáž potrubí z trub z plastů těsněných gumovým kroužkem  DN 200 mm</t>
  </si>
  <si>
    <t>v otevřeném výkopu ve sklonu do 20 %,</t>
  </si>
  <si>
    <t xml:space="preserve">Montáž potrubí plastového hladkého DN200 : </t>
  </si>
  <si>
    <t xml:space="preserve">napojení uličních vpustí na stáv. řád : </t>
  </si>
  <si>
    <t>v místě přechodu pro chodce : 3,0</t>
  </si>
  <si>
    <t>877353123R00</t>
  </si>
  <si>
    <t>Montáž tvarovek na potrubí z trub z plastů těsněných gumovým kroužkem jednoosých DN 200 mm</t>
  </si>
  <si>
    <t xml:space="preserve">Montáž napojovací tvarovky IN SITU : </t>
  </si>
  <si>
    <t xml:space="preserve">napojení na stáv. řád : </t>
  </si>
  <si>
    <t>Uliční vpusť v místě přechodu pro chodce : 1</t>
  </si>
  <si>
    <t xml:space="preserve">Montáž kolen potrubí plastového DN200 : </t>
  </si>
  <si>
    <t xml:space="preserve">pro uliční vpustě, spotřeba 4ks/napojení : </t>
  </si>
  <si>
    <t xml:space="preserve">koleno 45st. : </t>
  </si>
  <si>
    <t>Odkaz na mn. položky pořadí 19 : 1,00000*4</t>
  </si>
  <si>
    <t>892581111R00</t>
  </si>
  <si>
    <t>Zkoušky těsnosti kanalizačního potrubí zkouška těsnosti kanalizačního potrubí vodou_x000D_
 do DN 300 mm</t>
  </si>
  <si>
    <t>vodou nebo vzduchem,</t>
  </si>
  <si>
    <t xml:space="preserve">Zkouška těsnosti : </t>
  </si>
  <si>
    <t xml:space="preserve">potrubí plastové hladké DN200 : </t>
  </si>
  <si>
    <t>892583111R00</t>
  </si>
  <si>
    <t>Zkoušky těsnosti kanalizačního potrubí zabezpečení konců kanalizačního potrubí při tlakových zkouškách vodou_x000D_
 do DN 300 mm</t>
  </si>
  <si>
    <t>úsek</t>
  </si>
  <si>
    <t xml:space="preserve">Zabezpečení konců : </t>
  </si>
  <si>
    <t xml:space="preserve">v místě napojení : </t>
  </si>
  <si>
    <t>Odkaz na mn. položky pořadí 19 : 1,00000</t>
  </si>
  <si>
    <t>892916111R00</t>
  </si>
  <si>
    <t>Zkoušky těsnosti kanalizačního potrubí utěsnění přípojek při zkoušce kanalizačního potrubí_x000D_
 DN přípojek do 200 mm</t>
  </si>
  <si>
    <t>sada</t>
  </si>
  <si>
    <t xml:space="preserve">Přípojky pro uliční vpustě : </t>
  </si>
  <si>
    <t>Odkaz na mn. položky pořadí 27 : 1,00000</t>
  </si>
  <si>
    <t>28611266.AR</t>
  </si>
  <si>
    <t>trubka plastová kanalizační PVC; hladká, s hrdlem; Sn 8 kN/m2; D = 250,0 mm; s = 7,30 mm; l = 1000,0 mm</t>
  </si>
  <si>
    <t xml:space="preserve">Dodávka potrubí KG DN200, SN08 ztratné 9,8% : </t>
  </si>
  <si>
    <t xml:space="preserve">dopojení uličních vpustí : </t>
  </si>
  <si>
    <t>Odkaz na mn. položky pořadí 18 : 3,00000*1,098</t>
  </si>
  <si>
    <t>28651667.AR</t>
  </si>
  <si>
    <t>koleno PVC; 45,0 °; D = 200,0 mm; s 1 hrdlem</t>
  </si>
  <si>
    <t xml:space="preserve">Dodávka kolen pro plastové potrubí : </t>
  </si>
  <si>
    <t>Odkaz na mn. položky pořadí 20 : 4,00000</t>
  </si>
  <si>
    <t>286971042R</t>
  </si>
  <si>
    <t>spojka/nátrubek PP; "in situ"; di = 200,0 mm</t>
  </si>
  <si>
    <t xml:space="preserve">Dodávka napojovací tvarovky IN SITU : </t>
  </si>
  <si>
    <t>895941311R00</t>
  </si>
  <si>
    <t>Zřízení vpusti kanalizační uliční z betonových dílců_x000D_
 typ UVB - 50</t>
  </si>
  <si>
    <t>včetně zřízení lože ze štěrkopísku,</t>
  </si>
  <si>
    <t xml:space="preserve">Montáž uličních vpustí : </t>
  </si>
  <si>
    <t>899203111R00</t>
  </si>
  <si>
    <t>Osazení mříží litinových o hmotnost jednotlivě přes 100  do 150 kg</t>
  </si>
  <si>
    <t>včetně rámů a košů na bahno,</t>
  </si>
  <si>
    <t xml:space="preserve">Montáž litinové mříže : </t>
  </si>
  <si>
    <t xml:space="preserve">uliční vpusť : </t>
  </si>
  <si>
    <t>55340375R</t>
  </si>
  <si>
    <t>rám s mříží uliční vpusti; prohnutá; mříž litina; rám beton; rozměr 500/500/160 mm; únosnost D 400 kN</t>
  </si>
  <si>
    <t xml:space="preserve">Dodávka litinové mříže : </t>
  </si>
  <si>
    <t>Odkaz na mn. položky pořadí 28 : 1,00000</t>
  </si>
  <si>
    <t>592238510R</t>
  </si>
  <si>
    <t>dno uliční vpusti beton; TBV; Di = 450,0 mm; h = 300 mm; t = 50 mm; kalová prohlubeň</t>
  </si>
  <si>
    <t xml:space="preserve">Dodávka kalové prohlubně : </t>
  </si>
  <si>
    <t>5922386327R</t>
  </si>
  <si>
    <t>skruž betonová uliční vpusti, středová; se sifonem PVC DN 200; kruhová; l = 555 mm; d = 450 mm</t>
  </si>
  <si>
    <t xml:space="preserve">Dodávka středové části s výtokem PVC vč. sifonu : </t>
  </si>
  <si>
    <t>59223864R</t>
  </si>
  <si>
    <t>prstenec do uliční vpusti; betonový; TBV; DN = 390,0 mm; h = 60,0 mm</t>
  </si>
  <si>
    <t xml:space="preserve">Dodávka vyrovnávacího prstence : </t>
  </si>
  <si>
    <t>592238672R</t>
  </si>
  <si>
    <t>rám poklopu uliční vpusti; beton; rozměr 450/160</t>
  </si>
  <si>
    <t xml:space="preserve">Dodávka rámu pro mříž : </t>
  </si>
  <si>
    <t>59224311R</t>
  </si>
  <si>
    <t>konus betonový; TBV; d = 550,0 mm; d2 = 370 mm; DN = 450,0 mm; DN 2 = 270 mm; h = 325 mm</t>
  </si>
  <si>
    <t xml:space="preserve">Dodávka konusu : </t>
  </si>
  <si>
    <t>114211101R00</t>
  </si>
  <si>
    <t>Odstranění trubního vedení ve výkopu z trub betonových, DN 150 mm</t>
  </si>
  <si>
    <t>s přemístěním suti na hromady na vzdálenost do 5 m nebo s uložením na dopravní prostředek.</t>
  </si>
  <si>
    <t xml:space="preserve">Stávající betonové potrubí : </t>
  </si>
  <si>
    <t>970051250R00</t>
  </si>
  <si>
    <t>Jádrové vrtání, kruhové prostupy v železobetonu jádrové vrtání , do D 250 mm</t>
  </si>
  <si>
    <t xml:space="preserve">Otvor do stávající betonové kanalizace pro napojní na stávající řád přes vložku IN SITU : </t>
  </si>
  <si>
    <t xml:space="preserve">tl. stěny 12cm : </t>
  </si>
  <si>
    <t>Odkaz na mn. položky pořadí 19 : 1,00000*0,12</t>
  </si>
  <si>
    <t>976085311R00</t>
  </si>
  <si>
    <t>Vybourání madel, objímek, rámů, mříží apod. kanalizačních rámů litinových, z rýhovaného plechu nebo betonových včetně poklopů nebo mříží_x000D_
 plochy do 0,6 m2</t>
  </si>
  <si>
    <t xml:space="preserve">Stávající rám uliční vpusti : </t>
  </si>
  <si>
    <t>976092311R00</t>
  </si>
  <si>
    <t>Vybourání drobných zařízení vybourání odvodňovačů na kamenných a betonových mostech, s prozatímním zakrytím otvorů po nich, bez odpadního potrubí, rigolových</t>
  </si>
  <si>
    <t>821-1</t>
  </si>
  <si>
    <t>odvodňovačů na kamenných a betonových mostech s prozatímním zakrytím otvorů po nich,,bez odpadního potrubí i s odpadním potrubím,</t>
  </si>
  <si>
    <t xml:space="preserve">Vybourání stávající uliční vpusti : </t>
  </si>
  <si>
    <t>998276101R00</t>
  </si>
  <si>
    <t>Přesun hmot pro trubní vedení z trub plastových nebo sklolaminátových v otevřeném výkopu</t>
  </si>
  <si>
    <t>POL7_</t>
  </si>
  <si>
    <t>vodovodu nebo kanalizace ražené nebo hloubené (827 1.1, 827 1.9, 827 2.1, 827 2.9), drobných objektů</t>
  </si>
  <si>
    <t>na vzdálenost 15 m od hrany výkopu nebo od okraje šachty</t>
  </si>
  <si>
    <t xml:space="preserve">5,13,15,17,18,19,20,22,23,24,25,26,27,28,29,30,31,32,33,34, : </t>
  </si>
  <si>
    <t>Součet: : 8,36447</t>
  </si>
  <si>
    <t xml:space="preserve">frézovaný ložný asfalt tl.20cm : </t>
  </si>
  <si>
    <t>Odkaz na dem. hmot. položky pořadí 12 : 0,20240</t>
  </si>
  <si>
    <t xml:space="preserve">kanalizační betonové potrubí : </t>
  </si>
  <si>
    <t>Odkaz na dem. hmot. položky pořadí 37 : 0,04500</t>
  </si>
  <si>
    <t>Odkaz na mn. položky pořadí 40 : 0,04500*9</t>
  </si>
  <si>
    <t xml:space="preserve">12,35,36,37,38, : </t>
  </si>
  <si>
    <t>Součet: : 0,45274</t>
  </si>
  <si>
    <t>979951122R00</t>
  </si>
  <si>
    <t>Výkup kovů litina, velikost nad 40x40 cm</t>
  </si>
  <si>
    <t>Pro vyjádření výnosu ve prospěch zhotovitele je nutné jednotkovou cenu uvést se záporným znaménkem. (Získaná částka ponižuje náklad stavby.)</t>
  </si>
  <si>
    <t xml:space="preserve">stávající rám a mříž : </t>
  </si>
  <si>
    <t>Odkaz na dem. hmot. položky pořadí 38 : 0,08500</t>
  </si>
  <si>
    <t>Beton asfaltový s rozprostřením a zhutněním v pruhu šířky do 3 m, ACO 11+, tloušťky 50 mm, plochy od 201 do 1000 m2</t>
  </si>
  <si>
    <t>Beton asfaltový s rozprostřením a zhutněním v pruhu šířky do 3 m, ACO 11+, tloušťky 50 mm, plochy do 200 m2</t>
  </si>
  <si>
    <t>577141122RVL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</si>
</sst>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21"/>
      <name val="Arial CE"/>
      <charset val="238"/>
    </font>
    <font>
      <sz val="8"/>
      <color rgb="FFDF7000"/>
      <name val="Arial CE"/>
      <charset val="238"/>
    </font>
    <font>
      <sz val="8"/>
      <color indexed="14"/>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3" fillId="0" borderId="0" xfId="0" applyNumberFormat="1" applyFont="1" applyAlignment="1">
      <alignment wrapText="1"/>
    </xf>
    <xf numFmtId="0" fontId="17"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22" fillId="0" borderId="18"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22"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2" fillId="0" borderId="0" xfId="0" applyNumberFormat="1" applyFont="1" applyBorder="1" applyAlignment="1">
      <alignment vertical="top" wrapText="1"/>
    </xf>
    <xf numFmtId="0" fontId="22" fillId="0" borderId="0" xfId="0" applyNumberFormat="1" applyFont="1" applyBorder="1" applyAlignment="1">
      <alignment horizontal="left" vertical="top" wrapText="1"/>
    </xf>
    <xf numFmtId="0" fontId="8" fillId="0" borderId="18" xfId="0" applyFont="1" applyBorder="1" applyAlignment="1">
      <alignment horizontal="left" vertical="top" wrapText="1"/>
    </xf>
    <xf numFmtId="0" fontId="0" fillId="0" borderId="18" xfId="0" applyBorder="1" applyAlignment="1"/>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password="CA3F"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59"/>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5" t="s">
        <v>41</v>
      </c>
      <c r="C1" s="76"/>
      <c r="D1" s="76"/>
      <c r="E1" s="76"/>
      <c r="F1" s="76"/>
      <c r="G1" s="76"/>
      <c r="H1" s="76"/>
      <c r="I1" s="76"/>
      <c r="J1" s="77"/>
    </row>
    <row r="2" spans="1:15" ht="36" customHeight="1" x14ac:dyDescent="0.2">
      <c r="A2" s="2"/>
      <c r="B2" s="106" t="s">
        <v>22</v>
      </c>
      <c r="C2" s="107"/>
      <c r="D2" s="108" t="s">
        <v>44</v>
      </c>
      <c r="E2" s="109" t="s">
        <v>45</v>
      </c>
      <c r="F2" s="110"/>
      <c r="G2" s="110"/>
      <c r="H2" s="110"/>
      <c r="I2" s="110"/>
      <c r="J2" s="111"/>
      <c r="O2" s="1"/>
    </row>
    <row r="3" spans="1:15" ht="27" hidden="1" customHeight="1" x14ac:dyDescent="0.2">
      <c r="A3" s="2"/>
      <c r="B3" s="112"/>
      <c r="C3" s="107"/>
      <c r="D3" s="113"/>
      <c r="E3" s="114"/>
      <c r="F3" s="115"/>
      <c r="G3" s="115"/>
      <c r="H3" s="115"/>
      <c r="I3" s="115"/>
      <c r="J3" s="116"/>
    </row>
    <row r="4" spans="1:15" ht="23.25" customHeight="1" x14ac:dyDescent="0.2">
      <c r="A4" s="2"/>
      <c r="B4" s="117"/>
      <c r="C4" s="118"/>
      <c r="D4" s="119"/>
      <c r="E4" s="120"/>
      <c r="F4" s="120"/>
      <c r="G4" s="120"/>
      <c r="H4" s="120"/>
      <c r="I4" s="120"/>
      <c r="J4" s="121"/>
    </row>
    <row r="5" spans="1:15" ht="24" customHeight="1" x14ac:dyDescent="0.2">
      <c r="A5" s="2"/>
      <c r="B5" s="31" t="s">
        <v>42</v>
      </c>
      <c r="D5" s="122" t="s">
        <v>46</v>
      </c>
      <c r="E5" s="89"/>
      <c r="F5" s="89"/>
      <c r="G5" s="89"/>
      <c r="H5" s="18" t="s">
        <v>40</v>
      </c>
      <c r="I5" s="126" t="s">
        <v>50</v>
      </c>
      <c r="J5" s="8"/>
    </row>
    <row r="6" spans="1:15" ht="15.75" customHeight="1" x14ac:dyDescent="0.2">
      <c r="A6" s="2"/>
      <c r="B6" s="28"/>
      <c r="C6" s="55"/>
      <c r="D6" s="123" t="s">
        <v>47</v>
      </c>
      <c r="E6" s="90"/>
      <c r="F6" s="90"/>
      <c r="G6" s="90"/>
      <c r="H6" s="18" t="s">
        <v>34</v>
      </c>
      <c r="I6" s="126" t="s">
        <v>51</v>
      </c>
      <c r="J6" s="8"/>
    </row>
    <row r="7" spans="1:15" ht="15.75" customHeight="1" x14ac:dyDescent="0.2">
      <c r="A7" s="2"/>
      <c r="B7" s="29"/>
      <c r="C7" s="56"/>
      <c r="D7" s="125" t="s">
        <v>49</v>
      </c>
      <c r="E7" s="124" t="s">
        <v>48</v>
      </c>
      <c r="F7" s="91"/>
      <c r="G7" s="9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270" t="s">
        <v>43</v>
      </c>
      <c r="E14" s="271"/>
      <c r="F14" s="271"/>
      <c r="G14" s="271"/>
      <c r="H14" s="45"/>
      <c r="I14" s="44"/>
      <c r="J14" s="46"/>
    </row>
    <row r="15" spans="1:15" ht="32.25" customHeight="1" x14ac:dyDescent="0.2">
      <c r="A15" s="2"/>
      <c r="B15" s="35" t="s">
        <v>32</v>
      </c>
      <c r="C15" s="59"/>
      <c r="D15" s="54"/>
      <c r="E15" s="84"/>
      <c r="F15" s="84"/>
      <c r="G15" s="85"/>
      <c r="H15" s="85"/>
      <c r="I15" s="85" t="s">
        <v>29</v>
      </c>
      <c r="J15" s="86"/>
    </row>
    <row r="16" spans="1:15" ht="23.25" customHeight="1" x14ac:dyDescent="0.2">
      <c r="A16" s="196" t="s">
        <v>24</v>
      </c>
      <c r="B16" s="38" t="s">
        <v>24</v>
      </c>
      <c r="C16" s="60"/>
      <c r="D16" s="61"/>
      <c r="E16" s="81"/>
      <c r="F16" s="82"/>
      <c r="G16" s="81"/>
      <c r="H16" s="82"/>
      <c r="I16" s="81">
        <f>SUMIF(F138:F155,A16,I138:I155)+SUMIF(F138:F155,"PSU",I138:I155)</f>
        <v>0</v>
      </c>
      <c r="J16" s="83"/>
    </row>
    <row r="17" spans="1:10" ht="23.25" customHeight="1" x14ac:dyDescent="0.2">
      <c r="A17" s="196" t="s">
        <v>25</v>
      </c>
      <c r="B17" s="38" t="s">
        <v>25</v>
      </c>
      <c r="C17" s="60"/>
      <c r="D17" s="61"/>
      <c r="E17" s="81"/>
      <c r="F17" s="82"/>
      <c r="G17" s="81"/>
      <c r="H17" s="82"/>
      <c r="I17" s="81">
        <f>SUMIF(F138:F155,A17,I138:I155)</f>
        <v>0</v>
      </c>
      <c r="J17" s="83"/>
    </row>
    <row r="18" spans="1:10" ht="23.25" customHeight="1" x14ac:dyDescent="0.2">
      <c r="A18" s="196" t="s">
        <v>26</v>
      </c>
      <c r="B18" s="38" t="s">
        <v>26</v>
      </c>
      <c r="C18" s="60"/>
      <c r="D18" s="61"/>
      <c r="E18" s="81"/>
      <c r="F18" s="82"/>
      <c r="G18" s="81"/>
      <c r="H18" s="82"/>
      <c r="I18" s="81">
        <f>SUMIF(F138:F155,A18,I138:I155)</f>
        <v>0</v>
      </c>
      <c r="J18" s="83"/>
    </row>
    <row r="19" spans="1:10" ht="23.25" customHeight="1" x14ac:dyDescent="0.2">
      <c r="A19" s="196" t="s">
        <v>173</v>
      </c>
      <c r="B19" s="38" t="s">
        <v>27</v>
      </c>
      <c r="C19" s="60"/>
      <c r="D19" s="61"/>
      <c r="E19" s="81"/>
      <c r="F19" s="82"/>
      <c r="G19" s="81"/>
      <c r="H19" s="82"/>
      <c r="I19" s="81">
        <f>SUMIF(F138:F155,A19,I138:I155)</f>
        <v>0</v>
      </c>
      <c r="J19" s="83"/>
    </row>
    <row r="20" spans="1:10" ht="23.25" customHeight="1" x14ac:dyDescent="0.2">
      <c r="A20" s="196" t="s">
        <v>174</v>
      </c>
      <c r="B20" s="38" t="s">
        <v>28</v>
      </c>
      <c r="C20" s="60"/>
      <c r="D20" s="61"/>
      <c r="E20" s="81"/>
      <c r="F20" s="82"/>
      <c r="G20" s="81"/>
      <c r="H20" s="82"/>
      <c r="I20" s="81">
        <f>SUMIF(F138:F155,A20,I138:I155)</f>
        <v>0</v>
      </c>
      <c r="J20" s="83"/>
    </row>
    <row r="21" spans="1:10" ht="23.25" customHeight="1" x14ac:dyDescent="0.2">
      <c r="A21" s="2"/>
      <c r="B21" s="48" t="s">
        <v>29</v>
      </c>
      <c r="C21" s="62"/>
      <c r="D21" s="63"/>
      <c r="E21" s="87"/>
      <c r="F21" s="88"/>
      <c r="G21" s="87"/>
      <c r="H21" s="88"/>
      <c r="I21" s="87">
        <f>SUM(I16:J20)</f>
        <v>0</v>
      </c>
      <c r="J21" s="97"/>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95">
        <f>ZakladDPHSniVypocet</f>
        <v>0</v>
      </c>
      <c r="H23" s="96"/>
      <c r="I23" s="96"/>
      <c r="J23" s="40" t="str">
        <f t="shared" ref="J23:J28" si="0">Mena</f>
        <v>CZK</v>
      </c>
    </row>
    <row r="24" spans="1:10" ht="23.25" customHeight="1" x14ac:dyDescent="0.2">
      <c r="A24" s="2">
        <f>(A23-INT(A23))*100</f>
        <v>0</v>
      </c>
      <c r="B24" s="38" t="s">
        <v>13</v>
      </c>
      <c r="C24" s="60"/>
      <c r="D24" s="61"/>
      <c r="E24" s="65">
        <f>SazbaDPH1</f>
        <v>15</v>
      </c>
      <c r="F24" s="39" t="s">
        <v>0</v>
      </c>
      <c r="G24" s="93">
        <f>A23</f>
        <v>0</v>
      </c>
      <c r="H24" s="94"/>
      <c r="I24" s="94"/>
      <c r="J24" s="40" t="str">
        <f t="shared" si="0"/>
        <v>CZK</v>
      </c>
    </row>
    <row r="25" spans="1:10" ht="23.25" customHeight="1" x14ac:dyDescent="0.2">
      <c r="A25" s="2">
        <f>ZakladDPHZakl*SazbaDPH2/100</f>
        <v>0</v>
      </c>
      <c r="B25" s="38" t="s">
        <v>14</v>
      </c>
      <c r="C25" s="60"/>
      <c r="D25" s="61"/>
      <c r="E25" s="65">
        <v>21</v>
      </c>
      <c r="F25" s="39" t="s">
        <v>0</v>
      </c>
      <c r="G25" s="95">
        <f>ZakladDPHZaklVypocet</f>
        <v>0</v>
      </c>
      <c r="H25" s="96"/>
      <c r="I25" s="96"/>
      <c r="J25" s="40" t="str">
        <f t="shared" si="0"/>
        <v>CZK</v>
      </c>
    </row>
    <row r="26" spans="1:10" ht="23.25" customHeight="1" x14ac:dyDescent="0.2">
      <c r="A26" s="2">
        <f>(A25-INT(A25))*100</f>
        <v>0</v>
      </c>
      <c r="B26" s="32" t="s">
        <v>15</v>
      </c>
      <c r="C26" s="66"/>
      <c r="D26" s="54"/>
      <c r="E26" s="67">
        <f>SazbaDPH2</f>
        <v>21</v>
      </c>
      <c r="F26" s="30" t="s">
        <v>0</v>
      </c>
      <c r="G26" s="78">
        <f>A25</f>
        <v>0</v>
      </c>
      <c r="H26" s="79"/>
      <c r="I26" s="79"/>
      <c r="J26" s="37" t="str">
        <f t="shared" si="0"/>
        <v>CZK</v>
      </c>
    </row>
    <row r="27" spans="1:10" ht="23.25" customHeight="1" thickBot="1" x14ac:dyDescent="0.25">
      <c r="A27" s="2">
        <f>ZakladDPHSni+DPHSni+ZakladDPHZakl+DPHZakl</f>
        <v>0</v>
      </c>
      <c r="B27" s="31" t="s">
        <v>4</v>
      </c>
      <c r="C27" s="68"/>
      <c r="D27" s="69"/>
      <c r="E27" s="68"/>
      <c r="F27" s="16"/>
      <c r="G27" s="80">
        <f>CenaCelkem-(ZakladDPHSni+DPHSni+ZakladDPHZakl+DPHZakl)</f>
        <v>0</v>
      </c>
      <c r="H27" s="80"/>
      <c r="I27" s="80"/>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93</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98"/>
      <c r="E34" s="99"/>
      <c r="G34" s="100"/>
      <c r="H34" s="101"/>
      <c r="I34" s="101"/>
      <c r="J34" s="25"/>
    </row>
    <row r="35" spans="1:10" ht="12.75" customHeight="1" x14ac:dyDescent="0.2">
      <c r="A35" s="2"/>
      <c r="B35" s="2"/>
      <c r="D35" s="92" t="s">
        <v>2</v>
      </c>
      <c r="E35" s="92"/>
      <c r="H35" s="10" t="s">
        <v>3</v>
      </c>
      <c r="J35" s="9"/>
    </row>
    <row r="36" spans="1:10" ht="13.5" customHeight="1" thickBot="1" x14ac:dyDescent="0.25">
      <c r="A36" s="11"/>
      <c r="B36" s="11"/>
      <c r="C36" s="73"/>
      <c r="D36" s="73"/>
      <c r="E36" s="73"/>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52</v>
      </c>
      <c r="C39" s="146"/>
      <c r="D39" s="146"/>
      <c r="E39" s="146"/>
      <c r="F39" s="147">
        <f>'SO01 R184.1.01 Pol'!AE294+'SO01 R184.1.02 Pol'!AE245+'SO01 R184.1.03 Pol'!AE221+'SO01 R184.1.04 Pol'!AE216+'SO01 R184.1.05 Pol'!AE173+'SO01 R184.1.06 Pol'!AE222+'SO01 R184.1.07 Pol'!AE284+'SO01 R184.1.08 Pol'!AE229+'SO01 R184.1.09 Pol'!AE255+'SO02 R184.2.01 Pol'!AE244+'SO02 R184.2.02 Pol'!AE232+'SO02 R184.2.03 Pol'!AE214+'SO02 R184.2.08 Pol'!AE250+'SO03 R184.3.01 Pol'!AE195+'SO04 R184.4.08 Pol'!AE296</f>
        <v>0</v>
      </c>
      <c r="G39" s="148">
        <f>'SO01 R184.1.01 Pol'!AF294+'SO01 R184.1.02 Pol'!AF245+'SO01 R184.1.03 Pol'!AF221+'SO01 R184.1.04 Pol'!AF216+'SO01 R184.1.05 Pol'!AF173+'SO01 R184.1.06 Pol'!AF222+'SO01 R184.1.07 Pol'!AF284+'SO01 R184.1.08 Pol'!AF229+'SO01 R184.1.09 Pol'!AF255+'SO02 R184.2.01 Pol'!AF244+'SO02 R184.2.02 Pol'!AF232+'SO02 R184.2.03 Pol'!AF214+'SO02 R184.2.08 Pol'!AF250+'SO03 R184.3.01 Pol'!AF195+'SO04 R184.4.08 Pol'!AF296</f>
        <v>0</v>
      </c>
      <c r="H39" s="149">
        <f>(F39*SazbaDPH1/100)+(G39*SazbaDPH2/100)</f>
        <v>0</v>
      </c>
      <c r="I39" s="149">
        <f>F39+G39+H39</f>
        <v>0</v>
      </c>
      <c r="J39" s="150" t="str">
        <f>IF(CenaCelkemVypocet=0,"",I39/CenaCelkemVypocet*100)</f>
        <v/>
      </c>
    </row>
    <row r="40" spans="1:10" ht="25.5" customHeight="1" x14ac:dyDescent="0.2">
      <c r="A40" s="135">
        <v>2</v>
      </c>
      <c r="B40" s="151"/>
      <c r="C40" s="152" t="s">
        <v>53</v>
      </c>
      <c r="D40" s="152"/>
      <c r="E40" s="152"/>
      <c r="F40" s="153"/>
      <c r="G40" s="154"/>
      <c r="H40" s="154">
        <f>(F40*SazbaDPH1/100)+(G40*SazbaDPH2/100)</f>
        <v>0</v>
      </c>
      <c r="I40" s="154">
        <f>F40+G40+H40</f>
        <v>0</v>
      </c>
      <c r="J40" s="155" t="str">
        <f>IF(CenaCelkemVypocet=0,"",I40/CenaCelkemVypocet*100)</f>
        <v/>
      </c>
    </row>
    <row r="41" spans="1:10" ht="25.5" customHeight="1" x14ac:dyDescent="0.2">
      <c r="A41" s="135">
        <v>2</v>
      </c>
      <c r="B41" s="151" t="s">
        <v>54</v>
      </c>
      <c r="C41" s="152" t="s">
        <v>55</v>
      </c>
      <c r="D41" s="152"/>
      <c r="E41" s="152"/>
      <c r="F41" s="153">
        <f>'SO01 R184.1.01 Pol'!AE294+'SO01 R184.1.02 Pol'!AE245+'SO01 R184.1.03 Pol'!AE221+'SO01 R184.1.04 Pol'!AE216+'SO01 R184.1.05 Pol'!AE173+'SO01 R184.1.06 Pol'!AE222+'SO01 R184.1.07 Pol'!AE284+'SO01 R184.1.08 Pol'!AE229+'SO01 R184.1.09 Pol'!AE255</f>
        <v>0</v>
      </c>
      <c r="G41" s="154">
        <f>'SO01 R184.1.01 Pol'!AF294+'SO01 R184.1.02 Pol'!AF245+'SO01 R184.1.03 Pol'!AF221+'SO01 R184.1.04 Pol'!AF216+'SO01 R184.1.05 Pol'!AF173+'SO01 R184.1.06 Pol'!AF222+'SO01 R184.1.07 Pol'!AF284+'SO01 R184.1.08 Pol'!AF229+'SO01 R184.1.09 Pol'!AF255</f>
        <v>0</v>
      </c>
      <c r="H41" s="154">
        <f>(F41*SazbaDPH1/100)+(G41*SazbaDPH2/100)</f>
        <v>0</v>
      </c>
      <c r="I41" s="154">
        <f>F41+G41+H41</f>
        <v>0</v>
      </c>
      <c r="J41" s="155" t="str">
        <f>IF(CenaCelkemVypocet=0,"",I41/CenaCelkemVypocet*100)</f>
        <v/>
      </c>
    </row>
    <row r="42" spans="1:10" ht="25.5" customHeight="1" x14ac:dyDescent="0.2">
      <c r="A42" s="135">
        <v>3</v>
      </c>
      <c r="B42" s="156" t="s">
        <v>56</v>
      </c>
      <c r="C42" s="146" t="s">
        <v>57</v>
      </c>
      <c r="D42" s="146"/>
      <c r="E42" s="146"/>
      <c r="F42" s="157">
        <f>'SO01 R184.1.01 Pol'!AE294</f>
        <v>0</v>
      </c>
      <c r="G42" s="149">
        <f>'SO01 R184.1.01 Pol'!AF294</f>
        <v>0</v>
      </c>
      <c r="H42" s="149">
        <f>(F42*SazbaDPH1/100)+(G42*SazbaDPH2/100)</f>
        <v>0</v>
      </c>
      <c r="I42" s="149">
        <f>F42+G42+H42</f>
        <v>0</v>
      </c>
      <c r="J42" s="150" t="str">
        <f>IF(CenaCelkemVypocet=0,"",I42/CenaCelkemVypocet*100)</f>
        <v/>
      </c>
    </row>
    <row r="43" spans="1:10" ht="25.5" customHeight="1" x14ac:dyDescent="0.2">
      <c r="A43" s="135">
        <v>3</v>
      </c>
      <c r="B43" s="156" t="s">
        <v>58</v>
      </c>
      <c r="C43" s="146" t="s">
        <v>59</v>
      </c>
      <c r="D43" s="146"/>
      <c r="E43" s="146"/>
      <c r="F43" s="157">
        <f>'SO01 R184.1.02 Pol'!AE245</f>
        <v>0</v>
      </c>
      <c r="G43" s="149">
        <f>'SO01 R184.1.02 Pol'!AF245</f>
        <v>0</v>
      </c>
      <c r="H43" s="149">
        <f>(F43*SazbaDPH1/100)+(G43*SazbaDPH2/100)</f>
        <v>0</v>
      </c>
      <c r="I43" s="149">
        <f>F43+G43+H43</f>
        <v>0</v>
      </c>
      <c r="J43" s="150" t="str">
        <f>IF(CenaCelkemVypocet=0,"",I43/CenaCelkemVypocet*100)</f>
        <v/>
      </c>
    </row>
    <row r="44" spans="1:10" ht="25.5" customHeight="1" x14ac:dyDescent="0.2">
      <c r="A44" s="135">
        <v>3</v>
      </c>
      <c r="B44" s="156" t="s">
        <v>60</v>
      </c>
      <c r="C44" s="146" t="s">
        <v>61</v>
      </c>
      <c r="D44" s="146"/>
      <c r="E44" s="146"/>
      <c r="F44" s="157">
        <f>'SO01 R184.1.03 Pol'!AE221</f>
        <v>0</v>
      </c>
      <c r="G44" s="149">
        <f>'SO01 R184.1.03 Pol'!AF221</f>
        <v>0</v>
      </c>
      <c r="H44" s="149">
        <f>(F44*SazbaDPH1/100)+(G44*SazbaDPH2/100)</f>
        <v>0</v>
      </c>
      <c r="I44" s="149">
        <f>F44+G44+H44</f>
        <v>0</v>
      </c>
      <c r="J44" s="150" t="str">
        <f>IF(CenaCelkemVypocet=0,"",I44/CenaCelkemVypocet*100)</f>
        <v/>
      </c>
    </row>
    <row r="45" spans="1:10" ht="25.5" customHeight="1" x14ac:dyDescent="0.2">
      <c r="A45" s="135">
        <v>3</v>
      </c>
      <c r="B45" s="156" t="s">
        <v>62</v>
      </c>
      <c r="C45" s="146" t="s">
        <v>63</v>
      </c>
      <c r="D45" s="146"/>
      <c r="E45" s="146"/>
      <c r="F45" s="157">
        <f>'SO01 R184.1.04 Pol'!AE216</f>
        <v>0</v>
      </c>
      <c r="G45" s="149">
        <f>'SO01 R184.1.04 Pol'!AF216</f>
        <v>0</v>
      </c>
      <c r="H45" s="149">
        <f>(F45*SazbaDPH1/100)+(G45*SazbaDPH2/100)</f>
        <v>0</v>
      </c>
      <c r="I45" s="149">
        <f>F45+G45+H45</f>
        <v>0</v>
      </c>
      <c r="J45" s="150" t="str">
        <f>IF(CenaCelkemVypocet=0,"",I45/CenaCelkemVypocet*100)</f>
        <v/>
      </c>
    </row>
    <row r="46" spans="1:10" ht="25.5" customHeight="1" x14ac:dyDescent="0.2">
      <c r="A46" s="135">
        <v>3</v>
      </c>
      <c r="B46" s="156" t="s">
        <v>64</v>
      </c>
      <c r="C46" s="146" t="s">
        <v>65</v>
      </c>
      <c r="D46" s="146"/>
      <c r="E46" s="146"/>
      <c r="F46" s="157">
        <f>'SO01 R184.1.05 Pol'!AE173</f>
        <v>0</v>
      </c>
      <c r="G46" s="149">
        <f>'SO01 R184.1.05 Pol'!AF173</f>
        <v>0</v>
      </c>
      <c r="H46" s="149">
        <f>(F46*SazbaDPH1/100)+(G46*SazbaDPH2/100)</f>
        <v>0</v>
      </c>
      <c r="I46" s="149">
        <f>F46+G46+H46</f>
        <v>0</v>
      </c>
      <c r="J46" s="150" t="str">
        <f>IF(CenaCelkemVypocet=0,"",I46/CenaCelkemVypocet*100)</f>
        <v/>
      </c>
    </row>
    <row r="47" spans="1:10" ht="25.5" customHeight="1" x14ac:dyDescent="0.2">
      <c r="A47" s="135">
        <v>3</v>
      </c>
      <c r="B47" s="156" t="s">
        <v>66</v>
      </c>
      <c r="C47" s="146" t="s">
        <v>67</v>
      </c>
      <c r="D47" s="146"/>
      <c r="E47" s="146"/>
      <c r="F47" s="157">
        <f>'SO01 R184.1.06 Pol'!AE222</f>
        <v>0</v>
      </c>
      <c r="G47" s="149">
        <f>'SO01 R184.1.06 Pol'!AF222</f>
        <v>0</v>
      </c>
      <c r="H47" s="149">
        <f>(F47*SazbaDPH1/100)+(G47*SazbaDPH2/100)</f>
        <v>0</v>
      </c>
      <c r="I47" s="149">
        <f>F47+G47+H47</f>
        <v>0</v>
      </c>
      <c r="J47" s="150" t="str">
        <f>IF(CenaCelkemVypocet=0,"",I47/CenaCelkemVypocet*100)</f>
        <v/>
      </c>
    </row>
    <row r="48" spans="1:10" ht="25.5" customHeight="1" x14ac:dyDescent="0.2">
      <c r="A48" s="135">
        <v>3</v>
      </c>
      <c r="B48" s="156" t="s">
        <v>68</v>
      </c>
      <c r="C48" s="146" t="s">
        <v>69</v>
      </c>
      <c r="D48" s="146"/>
      <c r="E48" s="146"/>
      <c r="F48" s="157">
        <f>'SO01 R184.1.07 Pol'!AE284</f>
        <v>0</v>
      </c>
      <c r="G48" s="149">
        <f>'SO01 R184.1.07 Pol'!AF284</f>
        <v>0</v>
      </c>
      <c r="H48" s="149">
        <f>(F48*SazbaDPH1/100)+(G48*SazbaDPH2/100)</f>
        <v>0</v>
      </c>
      <c r="I48" s="149">
        <f>F48+G48+H48</f>
        <v>0</v>
      </c>
      <c r="J48" s="150" t="str">
        <f>IF(CenaCelkemVypocet=0,"",I48/CenaCelkemVypocet*100)</f>
        <v/>
      </c>
    </row>
    <row r="49" spans="1:52" ht="25.5" customHeight="1" x14ac:dyDescent="0.2">
      <c r="A49" s="135">
        <v>3</v>
      </c>
      <c r="B49" s="156" t="s">
        <v>70</v>
      </c>
      <c r="C49" s="146" t="s">
        <v>71</v>
      </c>
      <c r="D49" s="146"/>
      <c r="E49" s="146"/>
      <c r="F49" s="157">
        <f>'SO01 R184.1.08 Pol'!AE229</f>
        <v>0</v>
      </c>
      <c r="G49" s="149">
        <f>'SO01 R184.1.08 Pol'!AF229</f>
        <v>0</v>
      </c>
      <c r="H49" s="149">
        <f>(F49*SazbaDPH1/100)+(G49*SazbaDPH2/100)</f>
        <v>0</v>
      </c>
      <c r="I49" s="149">
        <f>F49+G49+H49</f>
        <v>0</v>
      </c>
      <c r="J49" s="150" t="str">
        <f>IF(CenaCelkemVypocet=0,"",I49/CenaCelkemVypocet*100)</f>
        <v/>
      </c>
    </row>
    <row r="50" spans="1:52" ht="25.5" customHeight="1" x14ac:dyDescent="0.2">
      <c r="A50" s="135">
        <v>3</v>
      </c>
      <c r="B50" s="156" t="s">
        <v>72</v>
      </c>
      <c r="C50" s="146" t="s">
        <v>73</v>
      </c>
      <c r="D50" s="146"/>
      <c r="E50" s="146"/>
      <c r="F50" s="157">
        <f>'SO01 R184.1.09 Pol'!AE255</f>
        <v>0</v>
      </c>
      <c r="G50" s="149">
        <f>'SO01 R184.1.09 Pol'!AF255</f>
        <v>0</v>
      </c>
      <c r="H50" s="149">
        <f>(F50*SazbaDPH1/100)+(G50*SazbaDPH2/100)</f>
        <v>0</v>
      </c>
      <c r="I50" s="149">
        <f>F50+G50+H50</f>
        <v>0</v>
      </c>
      <c r="J50" s="150" t="str">
        <f>IF(CenaCelkemVypocet=0,"",I50/CenaCelkemVypocet*100)</f>
        <v/>
      </c>
    </row>
    <row r="51" spans="1:52" ht="25.5" customHeight="1" x14ac:dyDescent="0.2">
      <c r="A51" s="135">
        <v>2</v>
      </c>
      <c r="B51" s="151" t="s">
        <v>74</v>
      </c>
      <c r="C51" s="152" t="s">
        <v>75</v>
      </c>
      <c r="D51" s="152"/>
      <c r="E51" s="152"/>
      <c r="F51" s="153">
        <f>'SO02 R184.2.01 Pol'!AE244+'SO02 R184.2.02 Pol'!AE232+'SO02 R184.2.03 Pol'!AE214+'SO02 R184.2.08 Pol'!AE250</f>
        <v>0</v>
      </c>
      <c r="G51" s="154">
        <f>'SO02 R184.2.01 Pol'!AF244+'SO02 R184.2.02 Pol'!AF232+'SO02 R184.2.03 Pol'!AF214+'SO02 R184.2.08 Pol'!AF250</f>
        <v>0</v>
      </c>
      <c r="H51" s="154">
        <f>(F51*SazbaDPH1/100)+(G51*SazbaDPH2/100)</f>
        <v>0</v>
      </c>
      <c r="I51" s="154">
        <f>F51+G51+H51</f>
        <v>0</v>
      </c>
      <c r="J51" s="155" t="str">
        <f>IF(CenaCelkemVypocet=0,"",I51/CenaCelkemVypocet*100)</f>
        <v/>
      </c>
    </row>
    <row r="52" spans="1:52" ht="25.5" customHeight="1" x14ac:dyDescent="0.2">
      <c r="A52" s="135">
        <v>3</v>
      </c>
      <c r="B52" s="156" t="s">
        <v>76</v>
      </c>
      <c r="C52" s="146" t="s">
        <v>77</v>
      </c>
      <c r="D52" s="146"/>
      <c r="E52" s="146"/>
      <c r="F52" s="157">
        <f>'SO02 R184.2.01 Pol'!AE244</f>
        <v>0</v>
      </c>
      <c r="G52" s="149">
        <f>'SO02 R184.2.01 Pol'!AF244</f>
        <v>0</v>
      </c>
      <c r="H52" s="149">
        <f>(F52*SazbaDPH1/100)+(G52*SazbaDPH2/100)</f>
        <v>0</v>
      </c>
      <c r="I52" s="149">
        <f>F52+G52+H52</f>
        <v>0</v>
      </c>
      <c r="J52" s="150" t="str">
        <f>IF(CenaCelkemVypocet=0,"",I52/CenaCelkemVypocet*100)</f>
        <v/>
      </c>
    </row>
    <row r="53" spans="1:52" ht="25.5" customHeight="1" x14ac:dyDescent="0.2">
      <c r="A53" s="135">
        <v>3</v>
      </c>
      <c r="B53" s="156" t="s">
        <v>78</v>
      </c>
      <c r="C53" s="146" t="s">
        <v>79</v>
      </c>
      <c r="D53" s="146"/>
      <c r="E53" s="146"/>
      <c r="F53" s="157">
        <f>'SO02 R184.2.02 Pol'!AE232</f>
        <v>0</v>
      </c>
      <c r="G53" s="149">
        <f>'SO02 R184.2.02 Pol'!AF232</f>
        <v>0</v>
      </c>
      <c r="H53" s="149">
        <f>(F53*SazbaDPH1/100)+(G53*SazbaDPH2/100)</f>
        <v>0</v>
      </c>
      <c r="I53" s="149">
        <f>F53+G53+H53</f>
        <v>0</v>
      </c>
      <c r="J53" s="150" t="str">
        <f>IF(CenaCelkemVypocet=0,"",I53/CenaCelkemVypocet*100)</f>
        <v/>
      </c>
    </row>
    <row r="54" spans="1:52" ht="25.5" customHeight="1" x14ac:dyDescent="0.2">
      <c r="A54" s="135">
        <v>3</v>
      </c>
      <c r="B54" s="156" t="s">
        <v>80</v>
      </c>
      <c r="C54" s="146" t="s">
        <v>81</v>
      </c>
      <c r="D54" s="146"/>
      <c r="E54" s="146"/>
      <c r="F54" s="157">
        <f>'SO02 R184.2.03 Pol'!AE214</f>
        <v>0</v>
      </c>
      <c r="G54" s="149">
        <f>'SO02 R184.2.03 Pol'!AF214</f>
        <v>0</v>
      </c>
      <c r="H54" s="149">
        <f>(F54*SazbaDPH1/100)+(G54*SazbaDPH2/100)</f>
        <v>0</v>
      </c>
      <c r="I54" s="149">
        <f>F54+G54+H54</f>
        <v>0</v>
      </c>
      <c r="J54" s="150" t="str">
        <f>IF(CenaCelkemVypocet=0,"",I54/CenaCelkemVypocet*100)</f>
        <v/>
      </c>
    </row>
    <row r="55" spans="1:52" ht="25.5" customHeight="1" x14ac:dyDescent="0.2">
      <c r="A55" s="135">
        <v>3</v>
      </c>
      <c r="B55" s="156" t="s">
        <v>82</v>
      </c>
      <c r="C55" s="146" t="s">
        <v>83</v>
      </c>
      <c r="D55" s="146"/>
      <c r="E55" s="146"/>
      <c r="F55" s="157">
        <f>'SO02 R184.2.08 Pol'!AE250</f>
        <v>0</v>
      </c>
      <c r="G55" s="149">
        <f>'SO02 R184.2.08 Pol'!AF250</f>
        <v>0</v>
      </c>
      <c r="H55" s="149">
        <f>(F55*SazbaDPH1/100)+(G55*SazbaDPH2/100)</f>
        <v>0</v>
      </c>
      <c r="I55" s="149">
        <f>F55+G55+H55</f>
        <v>0</v>
      </c>
      <c r="J55" s="150" t="str">
        <f>IF(CenaCelkemVypocet=0,"",I55/CenaCelkemVypocet*100)</f>
        <v/>
      </c>
    </row>
    <row r="56" spans="1:52" ht="25.5" customHeight="1" x14ac:dyDescent="0.2">
      <c r="A56" s="135">
        <v>2</v>
      </c>
      <c r="B56" s="151" t="s">
        <v>84</v>
      </c>
      <c r="C56" s="152" t="s">
        <v>85</v>
      </c>
      <c r="D56" s="152"/>
      <c r="E56" s="152"/>
      <c r="F56" s="153">
        <f>'SO03 R184.3.01 Pol'!AE195</f>
        <v>0</v>
      </c>
      <c r="G56" s="154">
        <f>'SO03 R184.3.01 Pol'!AF195</f>
        <v>0</v>
      </c>
      <c r="H56" s="154">
        <f>(F56*SazbaDPH1/100)+(G56*SazbaDPH2/100)</f>
        <v>0</v>
      </c>
      <c r="I56" s="154">
        <f>F56+G56+H56</f>
        <v>0</v>
      </c>
      <c r="J56" s="155" t="str">
        <f>IF(CenaCelkemVypocet=0,"",I56/CenaCelkemVypocet*100)</f>
        <v/>
      </c>
    </row>
    <row r="57" spans="1:52" ht="25.5" customHeight="1" x14ac:dyDescent="0.2">
      <c r="A57" s="135">
        <v>3</v>
      </c>
      <c r="B57" s="156" t="s">
        <v>86</v>
      </c>
      <c r="C57" s="146" t="s">
        <v>87</v>
      </c>
      <c r="D57" s="146"/>
      <c r="E57" s="146"/>
      <c r="F57" s="157">
        <f>'SO03 R184.3.01 Pol'!AE195</f>
        <v>0</v>
      </c>
      <c r="G57" s="149">
        <f>'SO03 R184.3.01 Pol'!AF195</f>
        <v>0</v>
      </c>
      <c r="H57" s="149">
        <f>(F57*SazbaDPH1/100)+(G57*SazbaDPH2/100)</f>
        <v>0</v>
      </c>
      <c r="I57" s="149">
        <f>F57+G57+H57</f>
        <v>0</v>
      </c>
      <c r="J57" s="150" t="str">
        <f>IF(CenaCelkemVypocet=0,"",I57/CenaCelkemVypocet*100)</f>
        <v/>
      </c>
    </row>
    <row r="58" spans="1:52" ht="25.5" customHeight="1" x14ac:dyDescent="0.2">
      <c r="A58" s="135">
        <v>2</v>
      </c>
      <c r="B58" s="151" t="s">
        <v>88</v>
      </c>
      <c r="C58" s="152" t="s">
        <v>89</v>
      </c>
      <c r="D58" s="152"/>
      <c r="E58" s="152"/>
      <c r="F58" s="153">
        <f>'SO04 R184.4.08 Pol'!AE296</f>
        <v>0</v>
      </c>
      <c r="G58" s="154">
        <f>'SO04 R184.4.08 Pol'!AF296</f>
        <v>0</v>
      </c>
      <c r="H58" s="154">
        <f>(F58*SazbaDPH1/100)+(G58*SazbaDPH2/100)</f>
        <v>0</v>
      </c>
      <c r="I58" s="154">
        <f>F58+G58+H58</f>
        <v>0</v>
      </c>
      <c r="J58" s="155" t="str">
        <f>IF(CenaCelkemVypocet=0,"",I58/CenaCelkemVypocet*100)</f>
        <v/>
      </c>
    </row>
    <row r="59" spans="1:52" ht="25.5" customHeight="1" x14ac:dyDescent="0.2">
      <c r="A59" s="135">
        <v>3</v>
      </c>
      <c r="B59" s="156" t="s">
        <v>90</v>
      </c>
      <c r="C59" s="146" t="s">
        <v>91</v>
      </c>
      <c r="D59" s="146"/>
      <c r="E59" s="146"/>
      <c r="F59" s="157">
        <f>'SO04 R184.4.08 Pol'!AE296</f>
        <v>0</v>
      </c>
      <c r="G59" s="149">
        <f>'SO04 R184.4.08 Pol'!AF296</f>
        <v>0</v>
      </c>
      <c r="H59" s="149">
        <f>(F59*SazbaDPH1/100)+(G59*SazbaDPH2/100)</f>
        <v>0</v>
      </c>
      <c r="I59" s="149">
        <f>F59+G59+H59</f>
        <v>0</v>
      </c>
      <c r="J59" s="150" t="str">
        <f>IF(CenaCelkemVypocet=0,"",I59/CenaCelkemVypocet*100)</f>
        <v/>
      </c>
    </row>
    <row r="60" spans="1:52" ht="25.5" customHeight="1" x14ac:dyDescent="0.2">
      <c r="A60" s="135"/>
      <c r="B60" s="158" t="s">
        <v>92</v>
      </c>
      <c r="C60" s="159"/>
      <c r="D60" s="159"/>
      <c r="E60" s="160"/>
      <c r="F60" s="161">
        <f>SUMIF(A39:A59,"=1",F39:F59)</f>
        <v>0</v>
      </c>
      <c r="G60" s="162">
        <f>SUMIF(A39:A59,"=1",G39:G59)</f>
        <v>0</v>
      </c>
      <c r="H60" s="162">
        <f>SUMIF(A39:A59,"=1",H39:H59)</f>
        <v>0</v>
      </c>
      <c r="I60" s="162">
        <f>SUMIF(A39:A59,"=1",I39:I59)</f>
        <v>0</v>
      </c>
      <c r="J60" s="163">
        <f>SUMIF(A39:A59,"=1",J39:J59)</f>
        <v>0</v>
      </c>
    </row>
    <row r="62" spans="1:52" x14ac:dyDescent="0.2">
      <c r="A62" t="s">
        <v>94</v>
      </c>
      <c r="B62" s="175" t="s">
        <v>95</v>
      </c>
      <c r="C62" s="175"/>
      <c r="D62" s="175"/>
      <c r="E62" s="175"/>
      <c r="F62" s="175"/>
      <c r="G62" s="175"/>
      <c r="H62" s="175"/>
      <c r="I62" s="175"/>
      <c r="J62" s="175"/>
      <c r="AZ62" s="174" t="str">
        <f>B62</f>
        <v>1. PODMÍNKY PRO ZPRACOVÁNÍ NABÍDKOVÉ CENY</v>
      </c>
    </row>
    <row r="64" spans="1:52" x14ac:dyDescent="0.2">
      <c r="B64" s="175" t="s">
        <v>96</v>
      </c>
      <c r="C64" s="175"/>
      <c r="D64" s="175"/>
      <c r="E64" s="175"/>
      <c r="F64" s="175"/>
      <c r="G64" s="175"/>
      <c r="H64" s="175"/>
      <c r="I64" s="175"/>
      <c r="J64" s="175"/>
      <c r="AZ64" s="174" t="str">
        <f>B64</f>
        <v xml:space="preserve">        Preambule</v>
      </c>
    </row>
    <row r="66" spans="2:52" ht="51" x14ac:dyDescent="0.2">
      <c r="B66" s="175" t="s">
        <v>97</v>
      </c>
      <c r="C66" s="175"/>
      <c r="D66" s="175"/>
      <c r="E66" s="175"/>
      <c r="F66" s="175"/>
      <c r="G66" s="175"/>
      <c r="H66" s="175"/>
      <c r="I66" s="175"/>
      <c r="J66" s="175"/>
      <c r="AZ66" s="174" t="str">
        <f>B66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7" spans="2:52" ht="51" x14ac:dyDescent="0.2">
      <c r="B67" s="175" t="s">
        <v>98</v>
      </c>
      <c r="C67" s="175"/>
      <c r="D67" s="175"/>
      <c r="E67" s="175"/>
      <c r="F67" s="175"/>
      <c r="G67" s="175"/>
      <c r="H67" s="175"/>
      <c r="I67" s="175"/>
      <c r="J67" s="175"/>
      <c r="AZ67" s="174" t="str">
        <f>B67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9" spans="2:52" x14ac:dyDescent="0.2">
      <c r="B69" s="175" t="s">
        <v>99</v>
      </c>
      <c r="C69" s="175"/>
      <c r="D69" s="175"/>
      <c r="E69" s="175"/>
      <c r="F69" s="175"/>
      <c r="G69" s="175"/>
      <c r="H69" s="175"/>
      <c r="I69" s="175"/>
      <c r="J69" s="175"/>
      <c r="AZ69" s="174" t="str">
        <f>B69</f>
        <v xml:space="preserve">        Vymezení některých pojmů</v>
      </c>
    </row>
    <row r="72" spans="2:52" x14ac:dyDescent="0.2">
      <c r="B72" s="175" t="s">
        <v>100</v>
      </c>
      <c r="C72" s="175"/>
      <c r="D72" s="175"/>
      <c r="E72" s="175"/>
      <c r="F72" s="175"/>
      <c r="G72" s="175"/>
      <c r="H72" s="175"/>
      <c r="I72" s="175"/>
      <c r="J72" s="175"/>
      <c r="AZ72" s="174" t="str">
        <f>B72</f>
        <v>Pro účely zpracování nabídkové ceny se jsou použity některé pojmy, pod kterými se rozumí:</v>
      </c>
    </row>
    <row r="73" spans="2:52" ht="38.25" x14ac:dyDescent="0.2">
      <c r="B73" s="175" t="s">
        <v>101</v>
      </c>
      <c r="C73" s="175"/>
      <c r="D73" s="175"/>
      <c r="E73" s="175"/>
      <c r="F73" s="175"/>
      <c r="G73" s="175"/>
      <c r="H73" s="175"/>
      <c r="I73" s="175"/>
      <c r="J73" s="175"/>
      <c r="AZ73" s="174" t="str">
        <f>B73</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4" spans="2:52" ht="38.25" x14ac:dyDescent="0.2">
      <c r="B74" s="175" t="s">
        <v>102</v>
      </c>
      <c r="C74" s="175"/>
      <c r="D74" s="175"/>
      <c r="E74" s="175"/>
      <c r="F74" s="175"/>
      <c r="G74" s="175"/>
      <c r="H74" s="175"/>
      <c r="I74" s="175"/>
      <c r="J74" s="175"/>
      <c r="AZ74" s="174" t="str">
        <f>B74</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5" spans="2:52" ht="51" x14ac:dyDescent="0.2">
      <c r="B75" s="175" t="s">
        <v>103</v>
      </c>
      <c r="C75" s="175"/>
      <c r="D75" s="175"/>
      <c r="E75" s="175"/>
      <c r="F75" s="175"/>
      <c r="G75" s="175"/>
      <c r="H75" s="175"/>
      <c r="I75" s="175"/>
      <c r="J75" s="175"/>
      <c r="AZ75" s="174" t="str">
        <f>B75</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6" spans="2:52" ht="76.5" x14ac:dyDescent="0.2">
      <c r="B76" s="175" t="s">
        <v>104</v>
      </c>
      <c r="C76" s="175"/>
      <c r="D76" s="175"/>
      <c r="E76" s="175"/>
      <c r="F76" s="175"/>
      <c r="G76" s="175"/>
      <c r="H76" s="175"/>
      <c r="I76" s="175"/>
      <c r="J76" s="175"/>
      <c r="AZ76" s="174" t="str">
        <f>B76</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7" spans="2:52" ht="51" x14ac:dyDescent="0.2">
      <c r="B77" s="175" t="s">
        <v>105</v>
      </c>
      <c r="C77" s="175"/>
      <c r="D77" s="175"/>
      <c r="E77" s="175"/>
      <c r="F77" s="175"/>
      <c r="G77" s="175"/>
      <c r="H77" s="175"/>
      <c r="I77" s="175"/>
      <c r="J77" s="175"/>
      <c r="AZ77" s="174" t="str">
        <f>B77</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9" spans="2:52" x14ac:dyDescent="0.2">
      <c r="B79" s="175" t="s">
        <v>106</v>
      </c>
      <c r="C79" s="175"/>
      <c r="D79" s="175"/>
      <c r="E79" s="175"/>
      <c r="F79" s="175"/>
      <c r="G79" s="175"/>
      <c r="H79" s="175"/>
      <c r="I79" s="175"/>
      <c r="J79" s="175"/>
      <c r="AZ79" s="174" t="str">
        <f>B79</f>
        <v xml:space="preserve">        Cenová soustava</v>
      </c>
    </row>
    <row r="81" spans="2:52" x14ac:dyDescent="0.2">
      <c r="B81" s="175" t="s">
        <v>107</v>
      </c>
      <c r="C81" s="175"/>
      <c r="D81" s="175"/>
      <c r="E81" s="175"/>
      <c r="F81" s="175"/>
      <c r="G81" s="175"/>
      <c r="H81" s="175"/>
      <c r="I81" s="175"/>
      <c r="J81" s="175"/>
      <c r="AZ81" s="174" t="str">
        <f>B81</f>
        <v xml:space="preserve">        Použitá cenová soustava</v>
      </c>
    </row>
    <row r="82" spans="2:52" ht="38.25" x14ac:dyDescent="0.2">
      <c r="B82" s="175" t="s">
        <v>108</v>
      </c>
      <c r="C82" s="175"/>
      <c r="D82" s="175"/>
      <c r="E82" s="175"/>
      <c r="F82" s="175"/>
      <c r="G82" s="175"/>
      <c r="H82" s="175"/>
      <c r="I82" s="175"/>
      <c r="J82" s="175"/>
      <c r="AZ82" s="174" t="str">
        <f>B82</f>
        <v>Soupisy stavebních prací, dodávek a služeb jsou zpracovány s použitím cenové soustavy zpracované společností RTS, a.s.. Položky z cenové soustavy mají uveden odkaz na cenovou soustavu včetně označení příslušného ceníku.</v>
      </c>
    </row>
    <row r="84" spans="2:52" x14ac:dyDescent="0.2">
      <c r="B84" s="175" t="s">
        <v>109</v>
      </c>
      <c r="C84" s="175"/>
      <c r="D84" s="175"/>
      <c r="E84" s="175"/>
      <c r="F84" s="175"/>
      <c r="G84" s="175"/>
      <c r="H84" s="175"/>
      <c r="I84" s="175"/>
      <c r="J84" s="175"/>
      <c r="AZ84" s="174" t="str">
        <f>B84</f>
        <v xml:space="preserve">        Technické podmínky</v>
      </c>
    </row>
    <row r="85" spans="2:52" ht="38.25" x14ac:dyDescent="0.2">
      <c r="B85" s="175" t="s">
        <v>110</v>
      </c>
      <c r="C85" s="175"/>
      <c r="D85" s="175"/>
      <c r="E85" s="175"/>
      <c r="F85" s="175"/>
      <c r="G85" s="175"/>
      <c r="H85" s="175"/>
      <c r="I85" s="175"/>
      <c r="J85" s="175"/>
      <c r="AZ85" s="174" t="str">
        <f>B85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7" spans="2:52" x14ac:dyDescent="0.2">
      <c r="B87" s="175" t="s">
        <v>111</v>
      </c>
      <c r="C87" s="175"/>
      <c r="D87" s="175"/>
      <c r="E87" s="175"/>
      <c r="F87" s="175"/>
      <c r="G87" s="175"/>
      <c r="H87" s="175"/>
      <c r="I87" s="175"/>
      <c r="J87" s="175"/>
      <c r="AZ87" s="174" t="str">
        <f>B87</f>
        <v>Individuální položky</v>
      </c>
    </row>
    <row r="88" spans="2:52" ht="38.25" x14ac:dyDescent="0.2">
      <c r="B88" s="175" t="s">
        <v>112</v>
      </c>
      <c r="C88" s="175"/>
      <c r="D88" s="175"/>
      <c r="E88" s="175"/>
      <c r="F88" s="175"/>
      <c r="G88" s="175"/>
      <c r="H88" s="175"/>
      <c r="I88" s="175"/>
      <c r="J88" s="175"/>
      <c r="AZ88" s="174" t="str">
        <f>B88</f>
        <v>Položky soupisu prací, které cenová soustava neobsahuje, jsou označeny popisem „vlastní“. Pro tyto položky jsou cenové a technické podmínky definovány jejich popisem, případně odkazem na konkrétní část příslušné dokumentace.</v>
      </c>
    </row>
    <row r="90" spans="2:52" x14ac:dyDescent="0.2">
      <c r="B90" s="175" t="s">
        <v>113</v>
      </c>
      <c r="C90" s="175"/>
      <c r="D90" s="175"/>
      <c r="E90" s="175"/>
      <c r="F90" s="175"/>
      <c r="G90" s="175"/>
      <c r="H90" s="175"/>
      <c r="I90" s="175"/>
      <c r="J90" s="175"/>
      <c r="AZ90" s="174" t="str">
        <f>B90</f>
        <v xml:space="preserve">        Závaznost a změna soupisu</v>
      </c>
    </row>
    <row r="92" spans="2:52" x14ac:dyDescent="0.2">
      <c r="B92" s="175" t="s">
        <v>114</v>
      </c>
      <c r="C92" s="175"/>
      <c r="D92" s="175"/>
      <c r="E92" s="175"/>
      <c r="F92" s="175"/>
      <c r="G92" s="175"/>
      <c r="H92" s="175"/>
      <c r="I92" s="175"/>
      <c r="J92" s="175"/>
      <c r="AZ92" s="174" t="str">
        <f>B92</f>
        <v xml:space="preserve">        Závaznost soupisu</v>
      </c>
    </row>
    <row r="93" spans="2:52" ht="38.25" x14ac:dyDescent="0.2">
      <c r="B93" s="175" t="s">
        <v>115</v>
      </c>
      <c r="C93" s="175"/>
      <c r="D93" s="175"/>
      <c r="E93" s="175"/>
      <c r="F93" s="175"/>
      <c r="G93" s="175"/>
      <c r="H93" s="175"/>
      <c r="I93" s="175"/>
      <c r="J93" s="175"/>
      <c r="AZ93" s="174" t="str">
        <f>B93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5" spans="2:52" x14ac:dyDescent="0.2">
      <c r="B95" s="175" t="s">
        <v>116</v>
      </c>
      <c r="C95" s="175"/>
      <c r="D95" s="175"/>
      <c r="E95" s="175"/>
      <c r="F95" s="175"/>
      <c r="G95" s="175"/>
      <c r="H95" s="175"/>
      <c r="I95" s="175"/>
      <c r="J95" s="175"/>
      <c r="AZ95" s="174" t="str">
        <f>B95</f>
        <v xml:space="preserve">        Zvláštní podmínky pro stanovení nabídkové ceny</v>
      </c>
    </row>
    <row r="97" spans="2:52" x14ac:dyDescent="0.2">
      <c r="B97" s="175" t="s">
        <v>117</v>
      </c>
      <c r="C97" s="175"/>
      <c r="D97" s="175"/>
      <c r="E97" s="175"/>
      <c r="F97" s="175"/>
      <c r="G97" s="175"/>
      <c r="H97" s="175"/>
      <c r="I97" s="175"/>
      <c r="J97" s="175"/>
      <c r="AZ97" s="174" t="str">
        <f>B97</f>
        <v xml:space="preserve">        Přeprava vybouraných hmot, suti a vytěžené zeminy</v>
      </c>
    </row>
    <row r="98" spans="2:52" ht="76.5" x14ac:dyDescent="0.2">
      <c r="B98" s="175" t="s">
        <v>118</v>
      </c>
      <c r="C98" s="175"/>
      <c r="D98" s="175"/>
      <c r="E98" s="175"/>
      <c r="F98" s="175"/>
      <c r="G98" s="175"/>
      <c r="H98" s="175"/>
      <c r="I98" s="175"/>
      <c r="J98" s="175"/>
      <c r="AZ98" s="174" t="str">
        <f>B98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0" spans="2:52" x14ac:dyDescent="0.2">
      <c r="B100" s="175" t="s">
        <v>119</v>
      </c>
      <c r="C100" s="175"/>
      <c r="D100" s="175"/>
      <c r="E100" s="175"/>
      <c r="F100" s="175"/>
      <c r="G100" s="175"/>
      <c r="H100" s="175"/>
      <c r="I100" s="175"/>
      <c r="J100" s="175"/>
      <c r="AZ100" s="174" t="str">
        <f>B100</f>
        <v xml:space="preserve">        Vnitrostaveništní přesun stavebního materiálu</v>
      </c>
    </row>
    <row r="101" spans="2:52" ht="51" x14ac:dyDescent="0.2">
      <c r="B101" s="175" t="s">
        <v>120</v>
      </c>
      <c r="C101" s="175"/>
      <c r="D101" s="175"/>
      <c r="E101" s="175"/>
      <c r="F101" s="175"/>
      <c r="G101" s="175"/>
      <c r="H101" s="175"/>
      <c r="I101" s="175"/>
      <c r="J101" s="175"/>
      <c r="AZ101" s="174" t="str">
        <f>B101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2" spans="2:52" ht="51" x14ac:dyDescent="0.2">
      <c r="B102" s="175" t="s">
        <v>121</v>
      </c>
      <c r="C102" s="175"/>
      <c r="D102" s="175"/>
      <c r="E102" s="175"/>
      <c r="F102" s="175"/>
      <c r="G102" s="175"/>
      <c r="H102" s="175"/>
      <c r="I102" s="175"/>
      <c r="J102" s="175"/>
      <c r="AZ102" s="174" t="str">
        <f>B102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4" spans="2:52" x14ac:dyDescent="0.2">
      <c r="B104" s="175" t="s">
        <v>122</v>
      </c>
      <c r="C104" s="175"/>
      <c r="D104" s="175"/>
      <c r="E104" s="175"/>
      <c r="F104" s="175"/>
      <c r="G104" s="175"/>
      <c r="H104" s="175"/>
      <c r="I104" s="175"/>
      <c r="J104" s="175"/>
      <c r="AZ104" s="174" t="str">
        <f>B104</f>
        <v xml:space="preserve">        Příplatky za ztížené podmínky prací</v>
      </c>
    </row>
    <row r="105" spans="2:52" ht="25.5" x14ac:dyDescent="0.2">
      <c r="B105" s="175" t="s">
        <v>123</v>
      </c>
      <c r="C105" s="175"/>
      <c r="D105" s="175"/>
      <c r="E105" s="175"/>
      <c r="F105" s="175"/>
      <c r="G105" s="175"/>
      <c r="H105" s="175"/>
      <c r="I105" s="175"/>
      <c r="J105" s="175"/>
      <c r="AZ105" s="174" t="str">
        <f>B105</f>
        <v>Pokud soupis položku příplatku za ztížené podmínky obsahuje, je dodavatel povinen ji ocenit bez ohledu na to, že tento příplatek dodavatel standardně neuplatňuje.</v>
      </c>
    </row>
    <row r="107" spans="2:52" x14ac:dyDescent="0.2">
      <c r="B107" s="175" t="s">
        <v>124</v>
      </c>
      <c r="C107" s="175"/>
      <c r="D107" s="175"/>
      <c r="E107" s="175"/>
      <c r="F107" s="175"/>
      <c r="G107" s="175"/>
      <c r="H107" s="175"/>
      <c r="I107" s="175"/>
      <c r="J107" s="175"/>
      <c r="AZ107" s="174" t="str">
        <f>B107</f>
        <v xml:space="preserve">        Vedlejší a ostatní náklady</v>
      </c>
    </row>
    <row r="108" spans="2:52" ht="25.5" x14ac:dyDescent="0.2">
      <c r="B108" s="175" t="s">
        <v>125</v>
      </c>
      <c r="C108" s="175"/>
      <c r="D108" s="175"/>
      <c r="E108" s="175"/>
      <c r="F108" s="175"/>
      <c r="G108" s="175"/>
      <c r="H108" s="175"/>
      <c r="I108" s="175"/>
      <c r="J108" s="175"/>
      <c r="AZ108" s="174" t="str">
        <f>B108</f>
        <v>Tyto náklady jsou popsány v samostatném soupisu stavebních prací, dodávek a služeb s tím, že dodavatel je povinen v rámci těchto nákladů ocenit všechny definované náklady souhrnně pro celou stavbu.</v>
      </c>
    </row>
    <row r="112" spans="2:52" x14ac:dyDescent="0.2">
      <c r="B112" s="175" t="s">
        <v>126</v>
      </c>
      <c r="C112" s="175"/>
      <c r="D112" s="175"/>
      <c r="E112" s="175"/>
      <c r="F112" s="175"/>
      <c r="G112" s="175"/>
      <c r="H112" s="175"/>
      <c r="I112" s="175"/>
      <c r="J112" s="175"/>
      <c r="AZ112" s="174" t="str">
        <f>B112</f>
        <v>2. SPECIFICKÉ PODMÍNKY PRO ZPRACOVÁNÍ NABÍDKOVÉ CENY</v>
      </c>
    </row>
    <row r="114" spans="2:52" x14ac:dyDescent="0.2">
      <c r="B114" s="175" t="s">
        <v>127</v>
      </c>
      <c r="C114" s="175"/>
      <c r="D114" s="175"/>
      <c r="E114" s="175"/>
      <c r="F114" s="175"/>
      <c r="G114" s="175"/>
      <c r="H114" s="175"/>
      <c r="I114" s="175"/>
      <c r="J114" s="175"/>
      <c r="AZ114" s="174" t="str">
        <f>B114</f>
        <v>Zde doplní zpracovatel soupisu  případná specifika týkající se konkrétní zakázky.</v>
      </c>
    </row>
    <row r="117" spans="2:52" x14ac:dyDescent="0.2">
      <c r="B117" s="175" t="s">
        <v>128</v>
      </c>
      <c r="C117" s="175"/>
      <c r="D117" s="175"/>
      <c r="E117" s="175"/>
      <c r="F117" s="175"/>
      <c r="G117" s="175"/>
      <c r="H117" s="175"/>
      <c r="I117" s="175"/>
      <c r="J117" s="175"/>
      <c r="AZ117" s="174" t="str">
        <f>B117</f>
        <v>3. ELEKTRONICKÁ PODOBA SOUPISU</v>
      </c>
    </row>
    <row r="119" spans="2:52" x14ac:dyDescent="0.2">
      <c r="B119" s="175" t="s">
        <v>129</v>
      </c>
      <c r="C119" s="175"/>
      <c r="D119" s="175"/>
      <c r="E119" s="175"/>
      <c r="F119" s="175"/>
      <c r="G119" s="175"/>
      <c r="H119" s="175"/>
      <c r="I119" s="175"/>
      <c r="J119" s="175"/>
      <c r="AZ119" s="174" t="str">
        <f>B119</f>
        <v xml:space="preserve">        Elektronická podoba soupisu</v>
      </c>
    </row>
    <row r="120" spans="2:52" ht="25.5" x14ac:dyDescent="0.2">
      <c r="B120" s="175" t="s">
        <v>130</v>
      </c>
      <c r="C120" s="175"/>
      <c r="D120" s="175"/>
      <c r="E120" s="175"/>
      <c r="F120" s="175"/>
      <c r="G120" s="175"/>
      <c r="H120" s="175"/>
      <c r="I120" s="175"/>
      <c r="J120" s="175"/>
      <c r="AZ120" s="174" t="str">
        <f>B120</f>
        <v>V souladu se zákonem jsou předložené soupisy zpracovány i v elektronické podobě.  Elektronickou podobou soupisu stavebních prací, dodávek a služeb je formát MS EXCEL.</v>
      </c>
    </row>
    <row r="121" spans="2:52" x14ac:dyDescent="0.2">
      <c r="B121" s="175" t="s">
        <v>131</v>
      </c>
      <c r="C121" s="175"/>
      <c r="D121" s="175"/>
      <c r="E121" s="175"/>
      <c r="F121" s="175"/>
      <c r="G121" s="175"/>
      <c r="H121" s="175"/>
      <c r="I121" s="175"/>
      <c r="J121" s="175"/>
      <c r="AZ121" s="174" t="str">
        <f>B121</f>
        <v>Popis formátu soupisu odpovídá svou strukturou vzorovému soupisu volně dostupnému na internetové adrese:</v>
      </c>
    </row>
    <row r="123" spans="2:52" x14ac:dyDescent="0.2">
      <c r="B123" s="175" t="s">
        <v>132</v>
      </c>
      <c r="C123" s="175"/>
      <c r="D123" s="175"/>
      <c r="E123" s="175"/>
      <c r="F123" s="175"/>
      <c r="G123" s="175"/>
      <c r="H123" s="175"/>
      <c r="I123" s="175"/>
      <c r="J123" s="175"/>
      <c r="AZ123" s="174" t="str">
        <f>B123</f>
        <v>www.stavebnionline.cz/soupis</v>
      </c>
    </row>
    <row r="125" spans="2:52" x14ac:dyDescent="0.2">
      <c r="B125" s="175" t="s">
        <v>133</v>
      </c>
      <c r="C125" s="175"/>
      <c r="D125" s="175"/>
      <c r="E125" s="175"/>
      <c r="F125" s="175"/>
      <c r="G125" s="175"/>
      <c r="H125" s="175"/>
      <c r="I125" s="175"/>
      <c r="J125" s="175"/>
      <c r="AZ125" s="174" t="str">
        <f>B125</f>
        <v xml:space="preserve">        Zpracování elektronické podoby soupisu</v>
      </c>
    </row>
    <row r="126" spans="2:52" ht="51" x14ac:dyDescent="0.2">
      <c r="B126" s="175" t="s">
        <v>134</v>
      </c>
      <c r="C126" s="175"/>
      <c r="D126" s="175"/>
      <c r="E126" s="175"/>
      <c r="F126" s="175"/>
      <c r="G126" s="175"/>
      <c r="H126" s="175"/>
      <c r="I126" s="175"/>
      <c r="J126" s="175"/>
      <c r="AZ126" s="174" t="str">
        <f>B126</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8" spans="2:52" x14ac:dyDescent="0.2">
      <c r="B128" s="175" t="s">
        <v>135</v>
      </c>
      <c r="C128" s="175"/>
      <c r="D128" s="175"/>
      <c r="E128" s="175"/>
      <c r="F128" s="175"/>
      <c r="G128" s="175"/>
      <c r="H128" s="175"/>
      <c r="I128" s="175"/>
      <c r="J128" s="175"/>
      <c r="AZ128" s="174" t="str">
        <f>B128</f>
        <v xml:space="preserve">        Jiný formát soupisu</v>
      </c>
    </row>
    <row r="129" spans="1:52" ht="38.25" x14ac:dyDescent="0.2">
      <c r="B129" s="175" t="s">
        <v>136</v>
      </c>
      <c r="C129" s="175"/>
      <c r="D129" s="175"/>
      <c r="E129" s="175"/>
      <c r="F129" s="175"/>
      <c r="G129" s="175"/>
      <c r="H129" s="175"/>
      <c r="I129" s="175"/>
      <c r="J129" s="175"/>
      <c r="AZ129" s="174" t="str">
        <f>B129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1" spans="1:52" x14ac:dyDescent="0.2">
      <c r="B131" s="175" t="s">
        <v>137</v>
      </c>
      <c r="C131" s="175"/>
      <c r="D131" s="175"/>
      <c r="E131" s="175"/>
      <c r="F131" s="175"/>
      <c r="G131" s="175"/>
      <c r="H131" s="175"/>
      <c r="I131" s="175"/>
      <c r="J131" s="175"/>
      <c r="AZ131" s="174" t="str">
        <f>B131</f>
        <v xml:space="preserve">        Závěrečné ustanovení</v>
      </c>
    </row>
    <row r="132" spans="1:52" x14ac:dyDescent="0.2">
      <c r="B132" s="175" t="s">
        <v>138</v>
      </c>
      <c r="C132" s="175"/>
      <c r="D132" s="175"/>
      <c r="E132" s="175"/>
      <c r="F132" s="175"/>
      <c r="G132" s="175"/>
      <c r="H132" s="175"/>
      <c r="I132" s="175"/>
      <c r="J132" s="175"/>
      <c r="AZ132" s="174" t="str">
        <f>B132</f>
        <v>Ostatní podmínky vztahující se ke zpracování nabídkové ceny jsou uvedeny v zadávací dokumentaci.</v>
      </c>
    </row>
    <row r="135" spans="1:52" ht="15.75" x14ac:dyDescent="0.25">
      <c r="B135" s="176" t="s">
        <v>139</v>
      </c>
    </row>
    <row r="137" spans="1:52" ht="25.5" customHeight="1" x14ac:dyDescent="0.2">
      <c r="A137" s="178"/>
      <c r="B137" s="181" t="s">
        <v>17</v>
      </c>
      <c r="C137" s="181" t="s">
        <v>5</v>
      </c>
      <c r="D137" s="182"/>
      <c r="E137" s="182"/>
      <c r="F137" s="183" t="s">
        <v>140</v>
      </c>
      <c r="G137" s="183"/>
      <c r="H137" s="183"/>
      <c r="I137" s="183" t="s">
        <v>29</v>
      </c>
      <c r="J137" s="183" t="s">
        <v>0</v>
      </c>
    </row>
    <row r="138" spans="1:52" ht="36.75" customHeight="1" x14ac:dyDescent="0.2">
      <c r="A138" s="179"/>
      <c r="B138" s="184" t="s">
        <v>141</v>
      </c>
      <c r="C138" s="185" t="s">
        <v>142</v>
      </c>
      <c r="D138" s="186"/>
      <c r="E138" s="186"/>
      <c r="F138" s="192" t="s">
        <v>24</v>
      </c>
      <c r="G138" s="193"/>
      <c r="H138" s="193"/>
      <c r="I138" s="193">
        <f>'SO01 R184.1.01 Pol'!G8+'SO01 R184.1.02 Pol'!G8+'SO01 R184.1.03 Pol'!G8+'SO01 R184.1.04 Pol'!G8+'SO01 R184.1.05 Pol'!G8+'SO01 R184.1.06 Pol'!G8+'SO01 R184.1.07 Pol'!G8+'SO01 R184.1.08 Pol'!G8+'SO01 R184.1.09 Pol'!G8+'SO02 R184.2.01 Pol'!G8+'SO02 R184.2.02 Pol'!G8+'SO02 R184.2.03 Pol'!G8+'SO02 R184.2.08 Pol'!G8+'SO03 R184.3.01 Pol'!G8+'SO04 R184.4.08 Pol'!G8</f>
        <v>0</v>
      </c>
      <c r="J138" s="190" t="str">
        <f>IF(I156=0,"",I138/I156*100)</f>
        <v/>
      </c>
    </row>
    <row r="139" spans="1:52" ht="36.75" customHeight="1" x14ac:dyDescent="0.2">
      <c r="A139" s="179"/>
      <c r="B139" s="184" t="s">
        <v>143</v>
      </c>
      <c r="C139" s="185" t="s">
        <v>144</v>
      </c>
      <c r="D139" s="186"/>
      <c r="E139" s="186"/>
      <c r="F139" s="192" t="s">
        <v>24</v>
      </c>
      <c r="G139" s="193"/>
      <c r="H139" s="193"/>
      <c r="I139" s="193">
        <f>'SO01 R184.1.01 Pol'!G49+'SO01 R184.1.02 Pol'!G49+'SO01 R184.1.03 Pol'!G49+'SO01 R184.1.04 Pol'!G49+'SO01 R184.1.05 Pol'!G49+'SO01 R184.1.06 Pol'!G49+'SO01 R184.1.07 Pol'!G49+'SO01 R184.1.08 Pol'!G49+'SO01 R184.1.09 Pol'!G49+'SO02 R184.2.01 Pol'!G70+'SO02 R184.2.02 Pol'!G70+'SO02 R184.2.03 Pol'!G53+'SO02 R184.2.08 Pol'!G70+'SO03 R184.3.01 Pol'!G50+'SO04 R184.4.08 Pol'!G79</f>
        <v>0</v>
      </c>
      <c r="J139" s="190" t="str">
        <f>IF(I156=0,"",I139/I156*100)</f>
        <v/>
      </c>
    </row>
    <row r="140" spans="1:52" ht="36.75" customHeight="1" x14ac:dyDescent="0.2">
      <c r="A140" s="179"/>
      <c r="B140" s="184" t="s">
        <v>145</v>
      </c>
      <c r="C140" s="185" t="s">
        <v>146</v>
      </c>
      <c r="D140" s="186"/>
      <c r="E140" s="186"/>
      <c r="F140" s="192" t="s">
        <v>24</v>
      </c>
      <c r="G140" s="193"/>
      <c r="H140" s="193"/>
      <c r="I140" s="193">
        <f>'SO02 R184.2.03 Pol'!G74+'SO03 R184.3.01 Pol'!G58</f>
        <v>0</v>
      </c>
      <c r="J140" s="190" t="str">
        <f>IF(I156=0,"",I140/I156*100)</f>
        <v/>
      </c>
    </row>
    <row r="141" spans="1:52" ht="36.75" customHeight="1" x14ac:dyDescent="0.2">
      <c r="A141" s="179"/>
      <c r="B141" s="184" t="s">
        <v>147</v>
      </c>
      <c r="C141" s="185" t="s">
        <v>148</v>
      </c>
      <c r="D141" s="186"/>
      <c r="E141" s="186"/>
      <c r="F141" s="192" t="s">
        <v>24</v>
      </c>
      <c r="G141" s="193"/>
      <c r="H141" s="193"/>
      <c r="I141" s="193">
        <f>'SO04 R184.4.08 Pol'!G93</f>
        <v>0</v>
      </c>
      <c r="J141" s="190" t="str">
        <f>IF(I156=0,"",I141/I156*100)</f>
        <v/>
      </c>
    </row>
    <row r="142" spans="1:52" ht="36.75" customHeight="1" x14ac:dyDescent="0.2">
      <c r="A142" s="179"/>
      <c r="B142" s="184" t="s">
        <v>149</v>
      </c>
      <c r="C142" s="185" t="s">
        <v>55</v>
      </c>
      <c r="D142" s="186"/>
      <c r="E142" s="186"/>
      <c r="F142" s="192" t="s">
        <v>24</v>
      </c>
      <c r="G142" s="193"/>
      <c r="H142" s="193"/>
      <c r="I142" s="193">
        <f>'SO01 R184.1.01 Pol'!G87+'SO01 R184.1.02 Pol'!G87+'SO01 R184.1.03 Pol'!G73+'SO01 R184.1.04 Pol'!G74+'SO01 R184.1.05 Pol'!G70+'SO01 R184.1.06 Pol'!G84+'SO01 R184.1.07 Pol'!G83+'SO01 R184.1.08 Pol'!G73+'SO01 R184.1.09 Pol'!G83</f>
        <v>0</v>
      </c>
      <c r="J142" s="190" t="str">
        <f>IF(I156=0,"",I142/I156*100)</f>
        <v/>
      </c>
    </row>
    <row r="143" spans="1:52" ht="36.75" customHeight="1" x14ac:dyDescent="0.2">
      <c r="A143" s="179"/>
      <c r="B143" s="184" t="s">
        <v>150</v>
      </c>
      <c r="C143" s="185" t="s">
        <v>151</v>
      </c>
      <c r="D143" s="186"/>
      <c r="E143" s="186"/>
      <c r="F143" s="192" t="s">
        <v>24</v>
      </c>
      <c r="G143" s="193"/>
      <c r="H143" s="193"/>
      <c r="I143" s="193">
        <f>'SO01 R184.1.01 Pol'!G115+'SO01 R184.1.02 Pol'!G106+'SO01 R184.1.03 Pol'!G88+'SO01 R184.1.04 Pol'!G91+'SO01 R184.1.06 Pol'!G101+'SO01 R184.1.07 Pol'!G101+'SO01 R184.1.08 Pol'!G90+'SO01 R184.1.09 Pol'!G102+'SO02 R184.2.01 Pol'!G100+'SO02 R184.2.02 Pol'!G100+'SO02 R184.2.03 Pol'!G114+'SO02 R184.2.08 Pol'!G103+'SO03 R184.3.01 Pol'!G99+'SO04 R184.4.08 Pol'!G117</f>
        <v>0</v>
      </c>
      <c r="J143" s="190" t="str">
        <f>IF(I156=0,"",I143/I156*100)</f>
        <v/>
      </c>
    </row>
    <row r="144" spans="1:52" ht="36.75" customHeight="1" x14ac:dyDescent="0.2">
      <c r="A144" s="179"/>
      <c r="B144" s="184" t="s">
        <v>152</v>
      </c>
      <c r="C144" s="185" t="s">
        <v>153</v>
      </c>
      <c r="D144" s="186"/>
      <c r="E144" s="186"/>
      <c r="F144" s="192" t="s">
        <v>24</v>
      </c>
      <c r="G144" s="193"/>
      <c r="H144" s="193"/>
      <c r="I144" s="193">
        <f>'SO02 R184.2.01 Pol'!G121+'SO02 R184.2.02 Pol'!G121+'SO02 R184.2.03 Pol'!G131+'SO02 R184.2.08 Pol'!G124+'SO03 R184.3.01 Pol'!G116</f>
        <v>0</v>
      </c>
      <c r="J144" s="190" t="str">
        <f>IF(I156=0,"",I144/I156*100)</f>
        <v/>
      </c>
    </row>
    <row r="145" spans="1:10" ht="36.75" customHeight="1" x14ac:dyDescent="0.2">
      <c r="A145" s="179"/>
      <c r="B145" s="184" t="s">
        <v>154</v>
      </c>
      <c r="C145" s="185" t="s">
        <v>155</v>
      </c>
      <c r="D145" s="186"/>
      <c r="E145" s="186"/>
      <c r="F145" s="192" t="s">
        <v>24</v>
      </c>
      <c r="G145" s="193"/>
      <c r="H145" s="193"/>
      <c r="I145" s="193">
        <f>'SO04 R184.4.08 Pol'!G135</f>
        <v>0</v>
      </c>
      <c r="J145" s="190" t="str">
        <f>IF(I156=0,"",I145/I156*100)</f>
        <v/>
      </c>
    </row>
    <row r="146" spans="1:10" ht="36.75" customHeight="1" x14ac:dyDescent="0.2">
      <c r="A146" s="179"/>
      <c r="B146" s="184" t="s">
        <v>156</v>
      </c>
      <c r="C146" s="185" t="s">
        <v>157</v>
      </c>
      <c r="D146" s="186"/>
      <c r="E146" s="186"/>
      <c r="F146" s="192" t="s">
        <v>24</v>
      </c>
      <c r="G146" s="193"/>
      <c r="H146" s="193"/>
      <c r="I146" s="193">
        <f>'SO01 R184.1.01 Pol'!G125+'SO01 R184.1.04 Pol'!G101+'SO01 R184.1.07 Pol'!G111+'SO04 R184.4.08 Pol'!G181</f>
        <v>0</v>
      </c>
      <c r="J146" s="190" t="str">
        <f>IF(I156=0,"",I146/I156*100)</f>
        <v/>
      </c>
    </row>
    <row r="147" spans="1:10" ht="36.75" customHeight="1" x14ac:dyDescent="0.2">
      <c r="A147" s="179"/>
      <c r="B147" s="184" t="s">
        <v>158</v>
      </c>
      <c r="C147" s="185" t="s">
        <v>159</v>
      </c>
      <c r="D147" s="186"/>
      <c r="E147" s="186"/>
      <c r="F147" s="192" t="s">
        <v>24</v>
      </c>
      <c r="G147" s="193"/>
      <c r="H147" s="193"/>
      <c r="I147" s="193">
        <f>'SO01 R184.1.01 Pol'!G132+'SO01 R184.1.02 Pol'!G116+'SO01 R184.1.03 Pol'!G98+'SO01 R184.1.04 Pol'!G108+'SO01 R184.1.05 Pol'!G90+'SO01 R184.1.06 Pol'!G111+'SO01 R184.1.07 Pol'!G118+'SO01 R184.1.08 Pol'!G100+'SO01 R184.1.09 Pol'!G112+'SO02 R184.2.01 Pol'!G143+'SO02 R184.2.02 Pol'!G143+'SO02 R184.2.03 Pol'!G147+'SO02 R184.2.08 Pol'!G161</f>
        <v>0</v>
      </c>
      <c r="J147" s="190" t="str">
        <f>IF(I156=0,"",I147/I156*100)</f>
        <v/>
      </c>
    </row>
    <row r="148" spans="1:10" ht="36.75" customHeight="1" x14ac:dyDescent="0.2">
      <c r="A148" s="179"/>
      <c r="B148" s="184" t="s">
        <v>160</v>
      </c>
      <c r="C148" s="185" t="s">
        <v>161</v>
      </c>
      <c r="D148" s="186"/>
      <c r="E148" s="186"/>
      <c r="F148" s="192" t="s">
        <v>24</v>
      </c>
      <c r="G148" s="193"/>
      <c r="H148" s="193"/>
      <c r="I148" s="193">
        <f>'SO01 R184.1.03 Pol'!G146+'SO01 R184.1.08 Pol'!G154</f>
        <v>0</v>
      </c>
      <c r="J148" s="190" t="str">
        <f>IF(I156=0,"",I148/I156*100)</f>
        <v/>
      </c>
    </row>
    <row r="149" spans="1:10" ht="36.75" customHeight="1" x14ac:dyDescent="0.2">
      <c r="A149" s="179"/>
      <c r="B149" s="184" t="s">
        <v>162</v>
      </c>
      <c r="C149" s="185" t="s">
        <v>163</v>
      </c>
      <c r="D149" s="186"/>
      <c r="E149" s="186"/>
      <c r="F149" s="192" t="s">
        <v>24</v>
      </c>
      <c r="G149" s="193"/>
      <c r="H149" s="193"/>
      <c r="I149" s="193">
        <f>'SO04 R184.4.08 Pol'!G217</f>
        <v>0</v>
      </c>
      <c r="J149" s="190" t="str">
        <f>IF(I156=0,"",I149/I156*100)</f>
        <v/>
      </c>
    </row>
    <row r="150" spans="1:10" ht="36.75" customHeight="1" x14ac:dyDescent="0.2">
      <c r="A150" s="179"/>
      <c r="B150" s="184" t="s">
        <v>164</v>
      </c>
      <c r="C150" s="185" t="s">
        <v>165</v>
      </c>
      <c r="D150" s="186"/>
      <c r="E150" s="186"/>
      <c r="F150" s="192" t="s">
        <v>24</v>
      </c>
      <c r="G150" s="193"/>
      <c r="H150" s="193"/>
      <c r="I150" s="193">
        <f>'SO01 R184.1.01 Pol'!G227+'SO01 R184.1.02 Pol'!G179+'SO01 R184.1.03 Pol'!G157+'SO01 R184.1.04 Pol'!G151+'SO01 R184.1.05 Pol'!G111+'SO01 R184.1.06 Pol'!G157+'SO01 R184.1.07 Pol'!G220+'SO01 R184.1.08 Pol'!G165+'SO01 R184.1.09 Pol'!G191+'SO02 R184.2.01 Pol'!G188+'SO02 R184.2.02 Pol'!G176+'SO02 R184.2.03 Pol'!G159+'SO02 R184.2.08 Pol'!G194+'SO03 R184.3.01 Pol'!G142+'SO04 R184.4.08 Pol'!G234</f>
        <v>0</v>
      </c>
      <c r="J150" s="190" t="str">
        <f>IF(I156=0,"",I150/I156*100)</f>
        <v/>
      </c>
    </row>
    <row r="151" spans="1:10" ht="36.75" customHeight="1" x14ac:dyDescent="0.2">
      <c r="A151" s="179"/>
      <c r="B151" s="184" t="s">
        <v>166</v>
      </c>
      <c r="C151" s="185" t="s">
        <v>167</v>
      </c>
      <c r="D151" s="186"/>
      <c r="E151" s="186"/>
      <c r="F151" s="192" t="s">
        <v>168</v>
      </c>
      <c r="G151" s="193"/>
      <c r="H151" s="193"/>
      <c r="I151" s="193">
        <f>'SO01 R184.1.01 Pol'!G233+'SO01 R184.1.02 Pol'!G185+'SO01 R184.1.03 Pol'!G163+'SO01 R184.1.04 Pol'!G157+'SO01 R184.1.05 Pol'!G117+'SO01 R184.1.06 Pol'!G163+'SO01 R184.1.07 Pol'!G226+'SO01 R184.1.08 Pol'!G171+'SO01 R184.1.09 Pol'!G197+'SO02 R184.2.01 Pol'!G194+'SO02 R184.2.02 Pol'!G182+'SO02 R184.2.03 Pol'!G165+'SO02 R184.2.08 Pol'!G200+'SO03 R184.3.01 Pol'!G148+'SO04 R184.4.08 Pol'!G241</f>
        <v>0</v>
      </c>
      <c r="J151" s="190" t="str">
        <f>IF(I156=0,"",I151/I156*100)</f>
        <v/>
      </c>
    </row>
    <row r="152" spans="1:10" ht="36.75" customHeight="1" x14ac:dyDescent="0.2">
      <c r="A152" s="179"/>
      <c r="B152" s="184" t="s">
        <v>169</v>
      </c>
      <c r="C152" s="185" t="s">
        <v>170</v>
      </c>
      <c r="D152" s="186"/>
      <c r="E152" s="186"/>
      <c r="F152" s="192" t="s">
        <v>168</v>
      </c>
      <c r="G152" s="193"/>
      <c r="H152" s="193"/>
      <c r="I152" s="193">
        <f>'SO01 R184.1.01 Pol'!G259+'SO01 R184.1.02 Pol'!G211+'SO01 R184.1.03 Pol'!G189+'SO01 R184.1.04 Pol'!G182+'SO01 R184.1.05 Pol'!G141+'SO01 R184.1.06 Pol'!G188+'SO01 R184.1.07 Pol'!G252+'SO01 R184.1.08 Pol'!G197+'SO01 R184.1.09 Pol'!G223+'SO02 R184.2.01 Pol'!G213+'SO02 R184.2.02 Pol'!G201+'SO02 R184.2.03 Pol'!G184+'SO02 R184.2.08 Pol'!G219+'SO03 R184.3.01 Pol'!G164+'SO04 R184.4.08 Pol'!G262</f>
        <v>0</v>
      </c>
      <c r="J152" s="190" t="str">
        <f>IF(I156=0,"",I152/I156*100)</f>
        <v/>
      </c>
    </row>
    <row r="153" spans="1:10" ht="36.75" customHeight="1" x14ac:dyDescent="0.2">
      <c r="A153" s="179"/>
      <c r="B153" s="184" t="s">
        <v>171</v>
      </c>
      <c r="C153" s="185" t="s">
        <v>172</v>
      </c>
      <c r="D153" s="186"/>
      <c r="E153" s="186"/>
      <c r="F153" s="192" t="s">
        <v>168</v>
      </c>
      <c r="G153" s="193"/>
      <c r="H153" s="193"/>
      <c r="I153" s="193">
        <f>'SO04 R184.4.08 Pol'!G270</f>
        <v>0</v>
      </c>
      <c r="J153" s="190" t="str">
        <f>IF(I156=0,"",I153/I156*100)</f>
        <v/>
      </c>
    </row>
    <row r="154" spans="1:10" ht="36.75" customHeight="1" x14ac:dyDescent="0.2">
      <c r="A154" s="179"/>
      <c r="B154" s="184" t="s">
        <v>173</v>
      </c>
      <c r="C154" s="185" t="s">
        <v>27</v>
      </c>
      <c r="D154" s="186"/>
      <c r="E154" s="186"/>
      <c r="F154" s="192" t="s">
        <v>173</v>
      </c>
      <c r="G154" s="193"/>
      <c r="H154" s="193"/>
      <c r="I154" s="193">
        <f>'SO01 R184.1.01 Pol'!G272+'SO01 R184.1.02 Pol'!G224+'SO01 R184.1.03 Pol'!G202+'SO01 R184.1.04 Pol'!G195+'SO01 R184.1.05 Pol'!G152+'SO01 R184.1.06 Pol'!G201+'SO01 R184.1.07 Pol'!G265+'SO01 R184.1.08 Pol'!G210+'SO01 R184.1.09 Pol'!G236+'SO02 R184.2.01 Pol'!G223+'SO02 R184.2.02 Pol'!G211+'SO02 R184.2.03 Pol'!G193+'SO02 R184.2.08 Pol'!G229+'SO03 R184.3.01 Pol'!G173+'SO04 R184.4.08 Pol'!G275</f>
        <v>0</v>
      </c>
      <c r="J154" s="190" t="str">
        <f>IF(I156=0,"",I154/I156*100)</f>
        <v/>
      </c>
    </row>
    <row r="155" spans="1:10" ht="36.75" customHeight="1" x14ac:dyDescent="0.2">
      <c r="A155" s="179"/>
      <c r="B155" s="184" t="s">
        <v>174</v>
      </c>
      <c r="C155" s="185" t="s">
        <v>28</v>
      </c>
      <c r="D155" s="186"/>
      <c r="E155" s="186"/>
      <c r="F155" s="192" t="s">
        <v>174</v>
      </c>
      <c r="G155" s="193"/>
      <c r="H155" s="193"/>
      <c r="I155" s="193">
        <f>'SO01 R184.1.01 Pol'!G290+'SO01 R184.1.02 Pol'!G241+'SO01 R184.1.03 Pol'!G217+'SO01 R184.1.04 Pol'!G212+'SO01 R184.1.05 Pol'!G169+'SO01 R184.1.06 Pol'!G218+'SO01 R184.1.07 Pol'!G280+'SO01 R184.1.08 Pol'!G225+'SO01 R184.1.09 Pol'!G251+'SO02 R184.2.01 Pol'!G240+'SO02 R184.2.02 Pol'!G228+'SO02 R184.2.03 Pol'!G210+'SO02 R184.2.08 Pol'!G246+'SO03 R184.3.01 Pol'!G191+'SO04 R184.4.08 Pol'!G292</f>
        <v>0</v>
      </c>
      <c r="J155" s="190" t="str">
        <f>IF(I156=0,"",I155/I156*100)</f>
        <v/>
      </c>
    </row>
    <row r="156" spans="1:10" ht="25.5" customHeight="1" x14ac:dyDescent="0.2">
      <c r="A156" s="180"/>
      <c r="B156" s="187" t="s">
        <v>1</v>
      </c>
      <c r="C156" s="188"/>
      <c r="D156" s="189"/>
      <c r="E156" s="189"/>
      <c r="F156" s="194"/>
      <c r="G156" s="195"/>
      <c r="H156" s="195"/>
      <c r="I156" s="195">
        <f>SUM(I138:I155)</f>
        <v>0</v>
      </c>
      <c r="J156" s="191">
        <f>SUM(J138:J155)</f>
        <v>0</v>
      </c>
    </row>
    <row r="157" spans="1:10" x14ac:dyDescent="0.2">
      <c r="F157" s="133"/>
      <c r="G157" s="133"/>
      <c r="H157" s="133"/>
      <c r="I157" s="133"/>
      <c r="J157" s="134"/>
    </row>
    <row r="158" spans="1:10" x14ac:dyDescent="0.2">
      <c r="F158" s="133"/>
      <c r="G158" s="133"/>
      <c r="H158" s="133"/>
      <c r="I158" s="133"/>
      <c r="J158" s="134"/>
    </row>
    <row r="159" spans="1:10" x14ac:dyDescent="0.2">
      <c r="F159" s="133"/>
      <c r="G159" s="133"/>
      <c r="H159" s="133"/>
      <c r="I159" s="133"/>
      <c r="J159" s="134"/>
    </row>
  </sheetData>
  <sheetProtection password="CA3F"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6">
    <mergeCell ref="C152:E152"/>
    <mergeCell ref="C153:E153"/>
    <mergeCell ref="C154:E154"/>
    <mergeCell ref="C155:E155"/>
    <mergeCell ref="D14:G14"/>
    <mergeCell ref="C147:E147"/>
    <mergeCell ref="C148:E148"/>
    <mergeCell ref="C149:E149"/>
    <mergeCell ref="C150:E150"/>
    <mergeCell ref="C151:E151"/>
    <mergeCell ref="C142:E142"/>
    <mergeCell ref="C143:E143"/>
    <mergeCell ref="C144:E144"/>
    <mergeCell ref="C145:E145"/>
    <mergeCell ref="C146:E146"/>
    <mergeCell ref="B132:J132"/>
    <mergeCell ref="C138:E138"/>
    <mergeCell ref="C139:E139"/>
    <mergeCell ref="C140:E140"/>
    <mergeCell ref="C141:E141"/>
    <mergeCell ref="B125:J125"/>
    <mergeCell ref="B126:J126"/>
    <mergeCell ref="B128:J128"/>
    <mergeCell ref="B129:J129"/>
    <mergeCell ref="B131:J131"/>
    <mergeCell ref="B117:J117"/>
    <mergeCell ref="B119:J119"/>
    <mergeCell ref="B120:J120"/>
    <mergeCell ref="B121:J121"/>
    <mergeCell ref="B123:J123"/>
    <mergeCell ref="B105:J105"/>
    <mergeCell ref="B107:J107"/>
    <mergeCell ref="B108:J108"/>
    <mergeCell ref="B112:J112"/>
    <mergeCell ref="B114:J114"/>
    <mergeCell ref="B98:J98"/>
    <mergeCell ref="B100:J100"/>
    <mergeCell ref="B101:J101"/>
    <mergeCell ref="B102:J102"/>
    <mergeCell ref="B104:J104"/>
    <mergeCell ref="B90:J90"/>
    <mergeCell ref="B92:J92"/>
    <mergeCell ref="B93:J93"/>
    <mergeCell ref="B95:J95"/>
    <mergeCell ref="B97:J97"/>
    <mergeCell ref="B82:J82"/>
    <mergeCell ref="B84:J84"/>
    <mergeCell ref="B85:J85"/>
    <mergeCell ref="B87:J87"/>
    <mergeCell ref="B88:J88"/>
    <mergeCell ref="B75:J75"/>
    <mergeCell ref="B76:J76"/>
    <mergeCell ref="B77:J77"/>
    <mergeCell ref="B79:J79"/>
    <mergeCell ref="B81:J81"/>
    <mergeCell ref="B67:J67"/>
    <mergeCell ref="B69:J69"/>
    <mergeCell ref="B72:J72"/>
    <mergeCell ref="B73:J73"/>
    <mergeCell ref="B74:J74"/>
    <mergeCell ref="C59:E59"/>
    <mergeCell ref="B60:E60"/>
    <mergeCell ref="B62:J62"/>
    <mergeCell ref="B64:J64"/>
    <mergeCell ref="B66:J66"/>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2" t="s">
        <v>6</v>
      </c>
      <c r="B1" s="102"/>
      <c r="C1" s="103"/>
      <c r="D1" s="102"/>
      <c r="E1" s="102"/>
      <c r="F1" s="102"/>
      <c r="G1" s="102"/>
    </row>
    <row r="2" spans="1:7" ht="24.95" customHeight="1" x14ac:dyDescent="0.2">
      <c r="A2" s="50" t="s">
        <v>7</v>
      </c>
      <c r="B2" s="49"/>
      <c r="C2" s="104"/>
      <c r="D2" s="104"/>
      <c r="E2" s="104"/>
      <c r="F2" s="104"/>
      <c r="G2" s="105"/>
    </row>
    <row r="3" spans="1:7" ht="24.95" customHeight="1" x14ac:dyDescent="0.2">
      <c r="A3" s="50" t="s">
        <v>8</v>
      </c>
      <c r="B3" s="49"/>
      <c r="C3" s="104"/>
      <c r="D3" s="104"/>
      <c r="E3" s="104"/>
      <c r="F3" s="104"/>
      <c r="G3" s="105"/>
    </row>
    <row r="4" spans="1:7" ht="24.95" customHeight="1" x14ac:dyDescent="0.2">
      <c r="A4" s="50" t="s">
        <v>9</v>
      </c>
      <c r="B4" s="49"/>
      <c r="C4" s="104"/>
      <c r="D4" s="104"/>
      <c r="E4" s="104"/>
      <c r="F4" s="104"/>
      <c r="G4" s="105"/>
    </row>
    <row r="5" spans="1:7" x14ac:dyDescent="0.2">
      <c r="B5" s="4"/>
      <c r="C5" s="5"/>
      <c r="D5" s="6"/>
    </row>
  </sheetData>
  <sheetProtection password="CA3F"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77" activePane="bottomLeft" state="frozen"/>
      <selection pane="bottomLeft" activeCell="C95" sqref="C95"/>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54</v>
      </c>
      <c r="C3" s="201" t="s">
        <v>55</v>
      </c>
      <c r="D3" s="199"/>
      <c r="E3" s="199"/>
      <c r="F3" s="199"/>
      <c r="G3" s="200"/>
      <c r="AC3" s="177" t="s">
        <v>177</v>
      </c>
      <c r="AG3" t="s">
        <v>178</v>
      </c>
    </row>
    <row r="4" spans="1:60" ht="24.95" customHeight="1" x14ac:dyDescent="0.2">
      <c r="A4" s="202" t="s">
        <v>9</v>
      </c>
      <c r="B4" s="203" t="s">
        <v>56</v>
      </c>
      <c r="C4" s="204" t="s">
        <v>57</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SUMIF(AG9:AG48,"&lt;&gt;NOR",G9:G48)</f>
        <v>0</v>
      </c>
      <c r="H8" s="235"/>
      <c r="I8" s="235">
        <f>SUM(I9:I48)</f>
        <v>0</v>
      </c>
      <c r="J8" s="235"/>
      <c r="K8" s="235">
        <f>SUM(K9:K48)</f>
        <v>0</v>
      </c>
      <c r="L8" s="235"/>
      <c r="M8" s="235">
        <f>SUM(M9:M48)</f>
        <v>0</v>
      </c>
      <c r="N8" s="235"/>
      <c r="O8" s="235">
        <f>SUM(O9:O48)</f>
        <v>0</v>
      </c>
      <c r="P8" s="235"/>
      <c r="Q8" s="235">
        <f>SUM(Q9:Q48)</f>
        <v>0</v>
      </c>
      <c r="R8" s="235"/>
      <c r="S8" s="235"/>
      <c r="T8" s="236"/>
      <c r="U8" s="230"/>
      <c r="V8" s="230">
        <f>SUM(V9:V48)</f>
        <v>2.9000000000000004</v>
      </c>
      <c r="W8" s="230"/>
      <c r="X8" s="230"/>
      <c r="AG8" t="s">
        <v>202</v>
      </c>
    </row>
    <row r="9" spans="1:60" outlineLevel="1" x14ac:dyDescent="0.2">
      <c r="A9" s="237">
        <v>1</v>
      </c>
      <c r="B9" s="238" t="s">
        <v>203</v>
      </c>
      <c r="C9" s="256" t="s">
        <v>204</v>
      </c>
      <c r="D9" s="239" t="s">
        <v>205</v>
      </c>
      <c r="E9" s="240">
        <v>2.1037499999999998</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0.36499999999999999</v>
      </c>
      <c r="V9" s="221">
        <f>ROUND(E9*U9,2)</f>
        <v>0.77</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57" t="s">
        <v>210</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zapažených i nezapažených s urovnáním dna do předepsaného profilu a spádu, s přehozením výkopku na přilehlém terénu na vzdálenost do 3 m od podélné osy rýhy nebo s naložením výkopku na dopravní prostředek.</v>
      </c>
      <c r="BB10" s="212"/>
      <c r="BC10" s="212"/>
      <c r="BD10" s="212"/>
      <c r="BE10" s="212"/>
      <c r="BF10" s="212"/>
      <c r="BG10" s="212"/>
      <c r="BH10" s="212"/>
    </row>
    <row r="11" spans="1:60" outlineLevel="1" x14ac:dyDescent="0.2">
      <c r="A11" s="219"/>
      <c r="B11" s="220"/>
      <c r="C11" s="258" t="s">
        <v>212</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214</v>
      </c>
      <c r="D12" s="222"/>
      <c r="E12" s="22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9" t="s">
        <v>215</v>
      </c>
      <c r="D13" s="224"/>
      <c r="E13" s="225"/>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0" t="s">
        <v>216</v>
      </c>
      <c r="D14" s="224"/>
      <c r="E14" s="225">
        <v>6.25E-2</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t="s">
        <v>217</v>
      </c>
      <c r="D15" s="224"/>
      <c r="E15" s="225"/>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8" t="s">
        <v>218</v>
      </c>
      <c r="D16" s="222"/>
      <c r="E16" s="223">
        <v>2.1037499999999998</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2</v>
      </c>
      <c r="B17" s="238" t="s">
        <v>219</v>
      </c>
      <c r="C17" s="256" t="s">
        <v>220</v>
      </c>
      <c r="D17" s="239" t="s">
        <v>205</v>
      </c>
      <c r="E17" s="240">
        <v>1.0518799999999999</v>
      </c>
      <c r="F17" s="241"/>
      <c r="G17" s="242">
        <f>ROUND(E17*F17,2)</f>
        <v>0</v>
      </c>
      <c r="H17" s="241"/>
      <c r="I17" s="242">
        <f>ROUND(E17*H17,2)</f>
        <v>0</v>
      </c>
      <c r="J17" s="241"/>
      <c r="K17" s="242">
        <f>ROUND(E17*J17,2)</f>
        <v>0</v>
      </c>
      <c r="L17" s="242">
        <v>21</v>
      </c>
      <c r="M17" s="242">
        <f>G17*(1+L17/100)</f>
        <v>0</v>
      </c>
      <c r="N17" s="242">
        <v>0</v>
      </c>
      <c r="O17" s="242">
        <f>ROUND(E17*N17,2)</f>
        <v>0</v>
      </c>
      <c r="P17" s="242">
        <v>0</v>
      </c>
      <c r="Q17" s="242">
        <f>ROUND(E17*P17,2)</f>
        <v>0</v>
      </c>
      <c r="R17" s="242" t="s">
        <v>206</v>
      </c>
      <c r="S17" s="242" t="s">
        <v>207</v>
      </c>
      <c r="T17" s="243" t="s">
        <v>207</v>
      </c>
      <c r="U17" s="221">
        <v>0.64680000000000004</v>
      </c>
      <c r="V17" s="221">
        <f>ROUND(E17*U17,2)</f>
        <v>0.68</v>
      </c>
      <c r="W17" s="221"/>
      <c r="X17" s="221" t="s">
        <v>208</v>
      </c>
      <c r="Y17" s="212"/>
      <c r="Z17" s="212"/>
      <c r="AA17" s="212"/>
      <c r="AB17" s="212"/>
      <c r="AC17" s="212"/>
      <c r="AD17" s="212"/>
      <c r="AE17" s="212"/>
      <c r="AF17" s="212"/>
      <c r="AG17" s="212" t="s">
        <v>209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19"/>
      <c r="B18" s="220"/>
      <c r="C18" s="257" t="s">
        <v>210</v>
      </c>
      <c r="D18" s="245"/>
      <c r="E18" s="245"/>
      <c r="F18" s="245"/>
      <c r="G18" s="245"/>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211</v>
      </c>
      <c r="AH18" s="212"/>
      <c r="AI18" s="212"/>
      <c r="AJ18" s="212"/>
      <c r="AK18" s="212"/>
      <c r="AL18" s="212"/>
      <c r="AM18" s="212"/>
      <c r="AN18" s="212"/>
      <c r="AO18" s="212"/>
      <c r="AP18" s="212"/>
      <c r="AQ18" s="212"/>
      <c r="AR18" s="212"/>
      <c r="AS18" s="212"/>
      <c r="AT18" s="212"/>
      <c r="AU18" s="212"/>
      <c r="AV18" s="212"/>
      <c r="AW18" s="212"/>
      <c r="AX18" s="212"/>
      <c r="AY18" s="212"/>
      <c r="AZ18" s="212"/>
      <c r="BA18" s="244" t="str">
        <f>C18</f>
        <v>zapažených i nezapažených s urovnáním dna do předepsaného profilu a spádu, s přehozením výkopku na přilehlém terénu na vzdálenost do 3 m od podélné osy rýhy nebo s naložením výkopku na dopravní prostředek.</v>
      </c>
      <c r="BB18" s="212"/>
      <c r="BC18" s="212"/>
      <c r="BD18" s="212"/>
      <c r="BE18" s="212"/>
      <c r="BF18" s="212"/>
      <c r="BG18" s="212"/>
      <c r="BH18" s="212"/>
    </row>
    <row r="19" spans="1:60" outlineLevel="1" x14ac:dyDescent="0.2">
      <c r="A19" s="219"/>
      <c r="B19" s="220"/>
      <c r="C19" s="258" t="s">
        <v>221</v>
      </c>
      <c r="D19" s="222"/>
      <c r="E19" s="223"/>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213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8" t="s">
        <v>222</v>
      </c>
      <c r="D20" s="222"/>
      <c r="E20" s="223"/>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223</v>
      </c>
      <c r="D21" s="222"/>
      <c r="E21" s="223">
        <v>1.0518799999999999</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7">
        <v>3</v>
      </c>
      <c r="B22" s="238" t="s">
        <v>224</v>
      </c>
      <c r="C22" s="256" t="s">
        <v>225</v>
      </c>
      <c r="D22" s="239" t="s">
        <v>205</v>
      </c>
      <c r="E22" s="240">
        <v>2.1037499999999998</v>
      </c>
      <c r="F22" s="241"/>
      <c r="G22" s="242">
        <f>ROUND(E22*F22,2)</f>
        <v>0</v>
      </c>
      <c r="H22" s="241"/>
      <c r="I22" s="242">
        <f>ROUND(E22*H22,2)</f>
        <v>0</v>
      </c>
      <c r="J22" s="241"/>
      <c r="K22" s="242">
        <f>ROUND(E22*J22,2)</f>
        <v>0</v>
      </c>
      <c r="L22" s="242">
        <v>21</v>
      </c>
      <c r="M22" s="242">
        <f>G22*(1+L22/100)</f>
        <v>0</v>
      </c>
      <c r="N22" s="242">
        <v>0</v>
      </c>
      <c r="O22" s="242">
        <f>ROUND(E22*N22,2)</f>
        <v>0</v>
      </c>
      <c r="P22" s="242">
        <v>0</v>
      </c>
      <c r="Q22" s="242">
        <f>ROUND(E22*P22,2)</f>
        <v>0</v>
      </c>
      <c r="R22" s="242" t="s">
        <v>206</v>
      </c>
      <c r="S22" s="242" t="s">
        <v>207</v>
      </c>
      <c r="T22" s="243" t="s">
        <v>207</v>
      </c>
      <c r="U22" s="221">
        <v>1.0999999999999999E-2</v>
      </c>
      <c r="V22" s="221">
        <f>ROUND(E22*U22,2)</f>
        <v>0.02</v>
      </c>
      <c r="W22" s="221"/>
      <c r="X22" s="221" t="s">
        <v>208</v>
      </c>
      <c r="Y22" s="212"/>
      <c r="Z22" s="212"/>
      <c r="AA22" s="212"/>
      <c r="AB22" s="212"/>
      <c r="AC22" s="212"/>
      <c r="AD22" s="212"/>
      <c r="AE22" s="212"/>
      <c r="AF22" s="212"/>
      <c r="AG22" s="212" t="s">
        <v>209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226</v>
      </c>
      <c r="D23" s="245"/>
      <c r="E23" s="245"/>
      <c r="F23" s="245"/>
      <c r="G23" s="245"/>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211</v>
      </c>
      <c r="AH23" s="212"/>
      <c r="AI23" s="212"/>
      <c r="AJ23" s="212"/>
      <c r="AK23" s="212"/>
      <c r="AL23" s="212"/>
      <c r="AM23" s="212"/>
      <c r="AN23" s="212"/>
      <c r="AO23" s="212"/>
      <c r="AP23" s="212"/>
      <c r="AQ23" s="212"/>
      <c r="AR23" s="212"/>
      <c r="AS23" s="212"/>
      <c r="AT23" s="212"/>
      <c r="AU23" s="212"/>
      <c r="AV23" s="212"/>
      <c r="AW23" s="212"/>
      <c r="AX23" s="212"/>
      <c r="AY23" s="212"/>
      <c r="AZ23" s="212"/>
      <c r="BA23" s="244" t="str">
        <f>C23</f>
        <v>po suchu, bez ohledu na druh dopravního prostředku, bez naložení výkopku, avšak se složením bez rozhrnutí,</v>
      </c>
      <c r="BB23" s="212"/>
      <c r="BC23" s="212"/>
      <c r="BD23" s="212"/>
      <c r="BE23" s="212"/>
      <c r="BF23" s="212"/>
      <c r="BG23" s="212"/>
      <c r="BH23" s="212"/>
    </row>
    <row r="24" spans="1:60" outlineLevel="1" x14ac:dyDescent="0.2">
      <c r="A24" s="219"/>
      <c r="B24" s="220"/>
      <c r="C24" s="258" t="s">
        <v>227</v>
      </c>
      <c r="D24" s="222"/>
      <c r="E24" s="223"/>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213</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8" t="s">
        <v>228</v>
      </c>
      <c r="D25" s="222"/>
      <c r="E25" s="22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8" t="s">
        <v>229</v>
      </c>
      <c r="D26" s="222"/>
      <c r="E26" s="223">
        <v>2.1037499999999998</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7">
        <v>4</v>
      </c>
      <c r="B27" s="238" t="s">
        <v>230</v>
      </c>
      <c r="C27" s="256" t="s">
        <v>231</v>
      </c>
      <c r="D27" s="239" t="s">
        <v>205</v>
      </c>
      <c r="E27" s="240">
        <v>10.518750000000001</v>
      </c>
      <c r="F27" s="241"/>
      <c r="G27" s="242">
        <f>ROUND(E27*F27,2)</f>
        <v>0</v>
      </c>
      <c r="H27" s="241"/>
      <c r="I27" s="242">
        <f>ROUND(E27*H27,2)</f>
        <v>0</v>
      </c>
      <c r="J27" s="241"/>
      <c r="K27" s="242">
        <f>ROUND(E27*J27,2)</f>
        <v>0</v>
      </c>
      <c r="L27" s="242">
        <v>21</v>
      </c>
      <c r="M27" s="242">
        <f>G27*(1+L27/100)</f>
        <v>0</v>
      </c>
      <c r="N27" s="242">
        <v>0</v>
      </c>
      <c r="O27" s="242">
        <f>ROUND(E27*N27,2)</f>
        <v>0</v>
      </c>
      <c r="P27" s="242">
        <v>0</v>
      </c>
      <c r="Q27" s="242">
        <f>ROUND(E27*P27,2)</f>
        <v>0</v>
      </c>
      <c r="R27" s="242" t="s">
        <v>206</v>
      </c>
      <c r="S27" s="242" t="s">
        <v>207</v>
      </c>
      <c r="T27" s="243" t="s">
        <v>207</v>
      </c>
      <c r="U27" s="221">
        <v>0</v>
      </c>
      <c r="V27" s="221">
        <f>ROUND(E27*U27,2)</f>
        <v>0</v>
      </c>
      <c r="W27" s="221"/>
      <c r="X27" s="221" t="s">
        <v>208</v>
      </c>
      <c r="Y27" s="212"/>
      <c r="Z27" s="212"/>
      <c r="AA27" s="212"/>
      <c r="AB27" s="212"/>
      <c r="AC27" s="212"/>
      <c r="AD27" s="212"/>
      <c r="AE27" s="212"/>
      <c r="AF27" s="212"/>
      <c r="AG27" s="212" t="s">
        <v>209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226</v>
      </c>
      <c r="D28" s="245"/>
      <c r="E28" s="245"/>
      <c r="F28" s="245"/>
      <c r="G28" s="245"/>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211</v>
      </c>
      <c r="AH28" s="212"/>
      <c r="AI28" s="212"/>
      <c r="AJ28" s="212"/>
      <c r="AK28" s="212"/>
      <c r="AL28" s="212"/>
      <c r="AM28" s="212"/>
      <c r="AN28" s="212"/>
      <c r="AO28" s="212"/>
      <c r="AP28" s="212"/>
      <c r="AQ28" s="212"/>
      <c r="AR28" s="212"/>
      <c r="AS28" s="212"/>
      <c r="AT28" s="212"/>
      <c r="AU28" s="212"/>
      <c r="AV28" s="212"/>
      <c r="AW28" s="212"/>
      <c r="AX28" s="212"/>
      <c r="AY28" s="212"/>
      <c r="AZ28" s="212"/>
      <c r="BA28" s="244" t="str">
        <f>C28</f>
        <v>po suchu, bez ohledu na druh dopravního prostředku, bez naložení výkopku, avšak se složením bez rozhrnutí,</v>
      </c>
      <c r="BB28" s="212"/>
      <c r="BC28" s="212"/>
      <c r="BD28" s="212"/>
      <c r="BE28" s="212"/>
      <c r="BF28" s="212"/>
      <c r="BG28" s="212"/>
      <c r="BH28" s="212"/>
    </row>
    <row r="29" spans="1:60" outlineLevel="1" x14ac:dyDescent="0.2">
      <c r="A29" s="219"/>
      <c r="B29" s="220"/>
      <c r="C29" s="258" t="s">
        <v>232</v>
      </c>
      <c r="D29" s="222"/>
      <c r="E29" s="223"/>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213</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8" t="s">
        <v>233</v>
      </c>
      <c r="D30" s="222"/>
      <c r="E30" s="223"/>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213</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234</v>
      </c>
      <c r="D31" s="222"/>
      <c r="E31" s="223">
        <v>10.518750000000001</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7">
        <v>5</v>
      </c>
      <c r="B32" s="238" t="s">
        <v>235</v>
      </c>
      <c r="C32" s="256" t="s">
        <v>236</v>
      </c>
      <c r="D32" s="239" t="s">
        <v>205</v>
      </c>
      <c r="E32" s="240">
        <v>2.1037499999999998</v>
      </c>
      <c r="F32" s="241"/>
      <c r="G32" s="242">
        <f>ROUND(E32*F32,2)</f>
        <v>0</v>
      </c>
      <c r="H32" s="241"/>
      <c r="I32" s="242">
        <f>ROUND(E32*H32,2)</f>
        <v>0</v>
      </c>
      <c r="J32" s="241"/>
      <c r="K32" s="242">
        <f>ROUND(E32*J32,2)</f>
        <v>0</v>
      </c>
      <c r="L32" s="242">
        <v>21</v>
      </c>
      <c r="M32" s="242">
        <f>G32*(1+L32/100)</f>
        <v>0</v>
      </c>
      <c r="N32" s="242">
        <v>0</v>
      </c>
      <c r="O32" s="242">
        <f>ROUND(E32*N32,2)</f>
        <v>0</v>
      </c>
      <c r="P32" s="242">
        <v>0</v>
      </c>
      <c r="Q32" s="242">
        <f>ROUND(E32*P32,2)</f>
        <v>0</v>
      </c>
      <c r="R32" s="242" t="s">
        <v>206</v>
      </c>
      <c r="S32" s="242" t="s">
        <v>207</v>
      </c>
      <c r="T32" s="243" t="s">
        <v>207</v>
      </c>
      <c r="U32" s="221">
        <v>8.9999999999999993E-3</v>
      </c>
      <c r="V32" s="221">
        <f>ROUND(E32*U32,2)</f>
        <v>0.02</v>
      </c>
      <c r="W32" s="221"/>
      <c r="X32" s="221" t="s">
        <v>208</v>
      </c>
      <c r="Y32" s="212"/>
      <c r="Z32" s="212"/>
      <c r="AA32" s="212"/>
      <c r="AB32" s="212"/>
      <c r="AC32" s="212"/>
      <c r="AD32" s="212"/>
      <c r="AE32" s="212"/>
      <c r="AF32" s="212"/>
      <c r="AG32" s="212" t="s">
        <v>237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8" t="s">
        <v>238</v>
      </c>
      <c r="D33" s="222"/>
      <c r="E33" s="223"/>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213</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8" t="s">
        <v>239</v>
      </c>
      <c r="D34" s="222"/>
      <c r="E34" s="223"/>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240</v>
      </c>
      <c r="D35" s="222"/>
      <c r="E35" s="223">
        <v>2.1037499999999998</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7">
        <v>6</v>
      </c>
      <c r="B36" s="238" t="s">
        <v>241</v>
      </c>
      <c r="C36" s="256" t="s">
        <v>242</v>
      </c>
      <c r="D36" s="239" t="s">
        <v>243</v>
      </c>
      <c r="E36" s="240">
        <v>8.4149999999999991</v>
      </c>
      <c r="F36" s="241"/>
      <c r="G36" s="242">
        <f>ROUND(E36*F36,2)</f>
        <v>0</v>
      </c>
      <c r="H36" s="241"/>
      <c r="I36" s="242">
        <f>ROUND(E36*H36,2)</f>
        <v>0</v>
      </c>
      <c r="J36" s="241"/>
      <c r="K36" s="242">
        <f>ROUND(E36*J36,2)</f>
        <v>0</v>
      </c>
      <c r="L36" s="242">
        <v>21</v>
      </c>
      <c r="M36" s="242">
        <f>G36*(1+L36/100)</f>
        <v>0</v>
      </c>
      <c r="N36" s="242">
        <v>0</v>
      </c>
      <c r="O36" s="242">
        <f>ROUND(E36*N36,2)</f>
        <v>0</v>
      </c>
      <c r="P36" s="242">
        <v>0</v>
      </c>
      <c r="Q36" s="242">
        <f>ROUND(E36*P36,2)</f>
        <v>0</v>
      </c>
      <c r="R36" s="242" t="s">
        <v>206</v>
      </c>
      <c r="S36" s="242" t="s">
        <v>207</v>
      </c>
      <c r="T36" s="243" t="s">
        <v>207</v>
      </c>
      <c r="U36" s="221">
        <v>1.7999999999999999E-2</v>
      </c>
      <c r="V36" s="221">
        <f>ROUND(E36*U36,2)</f>
        <v>0.15</v>
      </c>
      <c r="W36" s="221"/>
      <c r="X36" s="221" t="s">
        <v>208</v>
      </c>
      <c r="Y36" s="212"/>
      <c r="Z36" s="212"/>
      <c r="AA36" s="212"/>
      <c r="AB36" s="212"/>
      <c r="AC36" s="212"/>
      <c r="AD36" s="212"/>
      <c r="AE36" s="212"/>
      <c r="AF36" s="212"/>
      <c r="AG36" s="212" t="s">
        <v>237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244</v>
      </c>
      <c r="D37" s="245"/>
      <c r="E37" s="245"/>
      <c r="F37" s="245"/>
      <c r="G37" s="245"/>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211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8" t="s">
        <v>245</v>
      </c>
      <c r="D38" s="222"/>
      <c r="E38" s="223"/>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8" t="s">
        <v>246</v>
      </c>
      <c r="D39" s="222"/>
      <c r="E39" s="22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247</v>
      </c>
      <c r="D40" s="222"/>
      <c r="E40" s="223">
        <v>8.4149999999999991</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5</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7">
        <v>7</v>
      </c>
      <c r="B41" s="238" t="s">
        <v>248</v>
      </c>
      <c r="C41" s="256" t="s">
        <v>249</v>
      </c>
      <c r="D41" s="239" t="s">
        <v>205</v>
      </c>
      <c r="E41" s="240">
        <v>2.1037499999999998</v>
      </c>
      <c r="F41" s="241"/>
      <c r="G41" s="242">
        <f>ROUND(E41*F41,2)</f>
        <v>0</v>
      </c>
      <c r="H41" s="241"/>
      <c r="I41" s="242">
        <f>ROUND(E41*H41,2)</f>
        <v>0</v>
      </c>
      <c r="J41" s="241"/>
      <c r="K41" s="242">
        <f>ROUND(E41*J41,2)</f>
        <v>0</v>
      </c>
      <c r="L41" s="242">
        <v>21</v>
      </c>
      <c r="M41" s="242">
        <f>G41*(1+L41/100)</f>
        <v>0</v>
      </c>
      <c r="N41" s="242">
        <v>0</v>
      </c>
      <c r="O41" s="242">
        <f>ROUND(E41*N41,2)</f>
        <v>0</v>
      </c>
      <c r="P41" s="242">
        <v>0</v>
      </c>
      <c r="Q41" s="242">
        <f>ROUND(E41*P41,2)</f>
        <v>0</v>
      </c>
      <c r="R41" s="242" t="s">
        <v>206</v>
      </c>
      <c r="S41" s="242" t="s">
        <v>207</v>
      </c>
      <c r="T41" s="243" t="s">
        <v>207</v>
      </c>
      <c r="U41" s="221">
        <v>0</v>
      </c>
      <c r="V41" s="221">
        <f>ROUND(E41*U41,2)</f>
        <v>0</v>
      </c>
      <c r="W41" s="221"/>
      <c r="X41" s="221" t="s">
        <v>208</v>
      </c>
      <c r="Y41" s="212"/>
      <c r="Z41" s="212"/>
      <c r="AA41" s="212"/>
      <c r="AB41" s="212"/>
      <c r="AC41" s="212"/>
      <c r="AD41" s="212"/>
      <c r="AE41" s="212"/>
      <c r="AF41" s="212"/>
      <c r="AG41" s="212" t="s">
        <v>209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8" t="s">
        <v>250</v>
      </c>
      <c r="D42" s="222"/>
      <c r="E42" s="223"/>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213</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8" t="s">
        <v>239</v>
      </c>
      <c r="D43" s="222"/>
      <c r="E43" s="223"/>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8" t="s">
        <v>240</v>
      </c>
      <c r="D44" s="222"/>
      <c r="E44" s="223">
        <v>2.1037499999999998</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7">
        <v>8</v>
      </c>
      <c r="B45" s="238" t="s">
        <v>251</v>
      </c>
      <c r="C45" s="256" t="s">
        <v>252</v>
      </c>
      <c r="D45" s="239" t="s">
        <v>243</v>
      </c>
      <c r="E45" s="240">
        <v>8.4149999999999991</v>
      </c>
      <c r="F45" s="241"/>
      <c r="G45" s="242">
        <f>ROUND(E45*F45,2)</f>
        <v>0</v>
      </c>
      <c r="H45" s="241"/>
      <c r="I45" s="242">
        <f>ROUND(E45*H45,2)</f>
        <v>0</v>
      </c>
      <c r="J45" s="241"/>
      <c r="K45" s="242">
        <f>ROUND(E45*J45,2)</f>
        <v>0</v>
      </c>
      <c r="L45" s="242">
        <v>21</v>
      </c>
      <c r="M45" s="242">
        <f>G45*(1+L45/100)</f>
        <v>0</v>
      </c>
      <c r="N45" s="242">
        <v>0</v>
      </c>
      <c r="O45" s="242">
        <f>ROUND(E45*N45,2)</f>
        <v>0</v>
      </c>
      <c r="P45" s="242">
        <v>0</v>
      </c>
      <c r="Q45" s="242">
        <f>ROUND(E45*P45,2)</f>
        <v>0</v>
      </c>
      <c r="R45" s="242" t="s">
        <v>206</v>
      </c>
      <c r="S45" s="242" t="s">
        <v>207</v>
      </c>
      <c r="T45" s="243" t="s">
        <v>207</v>
      </c>
      <c r="U45" s="221">
        <v>0.15</v>
      </c>
      <c r="V45" s="221">
        <f>ROUND(E45*U45,2)</f>
        <v>1.26</v>
      </c>
      <c r="W45" s="221"/>
      <c r="X45" s="221" t="s">
        <v>208</v>
      </c>
      <c r="Y45" s="212"/>
      <c r="Z45" s="212"/>
      <c r="AA45" s="212"/>
      <c r="AB45" s="212"/>
      <c r="AC45" s="212"/>
      <c r="AD45" s="212"/>
      <c r="AE45" s="212"/>
      <c r="AF45" s="212"/>
      <c r="AG45" s="212" t="s">
        <v>209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7" t="s">
        <v>253</v>
      </c>
      <c r="D46" s="245"/>
      <c r="E46" s="245"/>
      <c r="F46" s="245"/>
      <c r="G46" s="245"/>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211</v>
      </c>
      <c r="AH46" s="212"/>
      <c r="AI46" s="212"/>
      <c r="AJ46" s="212"/>
      <c r="AK46" s="212"/>
      <c r="AL46" s="212"/>
      <c r="AM46" s="212"/>
      <c r="AN46" s="212"/>
      <c r="AO46" s="212"/>
      <c r="AP46" s="212"/>
      <c r="AQ46" s="212"/>
      <c r="AR46" s="212"/>
      <c r="AS46" s="212"/>
      <c r="AT46" s="212"/>
      <c r="AU46" s="212"/>
      <c r="AV46" s="212"/>
      <c r="AW46" s="212"/>
      <c r="AX46" s="212"/>
      <c r="AY46" s="212"/>
      <c r="AZ46" s="212"/>
      <c r="BA46" s="244" t="str">
        <f>C46</f>
        <v>z rostlé horniny tř.1 - 4 pod násypy z hornin soudržných do 92% PS a hornin nesoudržných sypkých relativní ulehlosti I(d) do 0,8</v>
      </c>
      <c r="BB46" s="212"/>
      <c r="BC46" s="212"/>
      <c r="BD46" s="212"/>
      <c r="BE46" s="212"/>
      <c r="BF46" s="212"/>
      <c r="BG46" s="212"/>
      <c r="BH46" s="212"/>
    </row>
    <row r="47" spans="1:60" outlineLevel="1" x14ac:dyDescent="0.2">
      <c r="A47" s="219"/>
      <c r="B47" s="220"/>
      <c r="C47" s="258" t="s">
        <v>254</v>
      </c>
      <c r="D47" s="222"/>
      <c r="E47" s="223"/>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213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255</v>
      </c>
      <c r="D48" s="222"/>
      <c r="E48" s="223">
        <v>8.4149999999999991</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31" t="s">
        <v>201</v>
      </c>
      <c r="B49" s="232" t="s">
        <v>143</v>
      </c>
      <c r="C49" s="255" t="s">
        <v>144</v>
      </c>
      <c r="D49" s="233"/>
      <c r="E49" s="234"/>
      <c r="F49" s="235"/>
      <c r="G49" s="235">
        <f>SUMIF(AG50:AG86,"&lt;&gt;NOR",G50:G86)</f>
        <v>0</v>
      </c>
      <c r="H49" s="235"/>
      <c r="I49" s="235">
        <f>SUM(I50:I86)</f>
        <v>0</v>
      </c>
      <c r="J49" s="235"/>
      <c r="K49" s="235">
        <f>SUM(K50:K86)</f>
        <v>0</v>
      </c>
      <c r="L49" s="235"/>
      <c r="M49" s="235">
        <f>SUM(M50:M86)</f>
        <v>0</v>
      </c>
      <c r="N49" s="235"/>
      <c r="O49" s="235">
        <f>SUM(O50:O86)</f>
        <v>0</v>
      </c>
      <c r="P49" s="235"/>
      <c r="Q49" s="235">
        <f>SUM(Q50:Q86)</f>
        <v>1022.1800000000001</v>
      </c>
      <c r="R49" s="235"/>
      <c r="S49" s="235"/>
      <c r="T49" s="236"/>
      <c r="U49" s="230"/>
      <c r="V49" s="230">
        <f>SUM(V50:V86)</f>
        <v>555.27</v>
      </c>
      <c r="W49" s="230"/>
      <c r="X49" s="230"/>
      <c r="AG49" t="s">
        <v>202</v>
      </c>
    </row>
    <row r="50" spans="1:60" ht="22.5" outlineLevel="1" x14ac:dyDescent="0.2">
      <c r="A50" s="237">
        <v>9</v>
      </c>
      <c r="B50" s="238" t="s">
        <v>256</v>
      </c>
      <c r="C50" s="256" t="s">
        <v>257</v>
      </c>
      <c r="D50" s="239" t="s">
        <v>243</v>
      </c>
      <c r="E50" s="240">
        <v>8.4149999999999991</v>
      </c>
      <c r="F50" s="241"/>
      <c r="G50" s="242">
        <f>ROUND(E50*F50,2)</f>
        <v>0</v>
      </c>
      <c r="H50" s="241"/>
      <c r="I50" s="242">
        <f>ROUND(E50*H50,2)</f>
        <v>0</v>
      </c>
      <c r="J50" s="241"/>
      <c r="K50" s="242">
        <f>ROUND(E50*J50,2)</f>
        <v>0</v>
      </c>
      <c r="L50" s="242">
        <v>21</v>
      </c>
      <c r="M50" s="242">
        <f>G50*(1+L50/100)</f>
        <v>0</v>
      </c>
      <c r="N50" s="242">
        <v>0</v>
      </c>
      <c r="O50" s="242">
        <f>ROUND(E50*N50,2)</f>
        <v>0</v>
      </c>
      <c r="P50" s="242">
        <v>0.33</v>
      </c>
      <c r="Q50" s="242">
        <f>ROUND(E50*P50,2)</f>
        <v>2.78</v>
      </c>
      <c r="R50" s="242" t="s">
        <v>258</v>
      </c>
      <c r="S50" s="242" t="s">
        <v>207</v>
      </c>
      <c r="T50" s="243" t="s">
        <v>207</v>
      </c>
      <c r="U50" s="221">
        <v>0.06</v>
      </c>
      <c r="V50" s="221">
        <f>ROUND(E50*U50,2)</f>
        <v>0.5</v>
      </c>
      <c r="W50" s="221"/>
      <c r="X50" s="221" t="s">
        <v>208</v>
      </c>
      <c r="Y50" s="212"/>
      <c r="Z50" s="212"/>
      <c r="AA50" s="212"/>
      <c r="AB50" s="212"/>
      <c r="AC50" s="212"/>
      <c r="AD50" s="212"/>
      <c r="AE50" s="212"/>
      <c r="AF50" s="212"/>
      <c r="AG50" s="212" t="s">
        <v>209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8" t="s">
        <v>259</v>
      </c>
      <c r="D51" s="222"/>
      <c r="E51" s="223"/>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213</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8" t="s">
        <v>260</v>
      </c>
      <c r="D52" s="222"/>
      <c r="E52" s="223"/>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213</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247</v>
      </c>
      <c r="D53" s="222"/>
      <c r="E53" s="223">
        <v>8.4149999999999991</v>
      </c>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213</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7">
        <v>10</v>
      </c>
      <c r="B54" s="238" t="s">
        <v>261</v>
      </c>
      <c r="C54" s="256" t="s">
        <v>262</v>
      </c>
      <c r="D54" s="239" t="s">
        <v>243</v>
      </c>
      <c r="E54" s="240">
        <v>222.07</v>
      </c>
      <c r="F54" s="241"/>
      <c r="G54" s="242">
        <f>ROUND(E54*F54,2)</f>
        <v>0</v>
      </c>
      <c r="H54" s="241"/>
      <c r="I54" s="242">
        <f>ROUND(E54*H54,2)</f>
        <v>0</v>
      </c>
      <c r="J54" s="241"/>
      <c r="K54" s="242">
        <f>ROUND(E54*J54,2)</f>
        <v>0</v>
      </c>
      <c r="L54" s="242">
        <v>21</v>
      </c>
      <c r="M54" s="242">
        <f>G54*(1+L54/100)</f>
        <v>0</v>
      </c>
      <c r="N54" s="242">
        <v>0</v>
      </c>
      <c r="O54" s="242">
        <f>ROUND(E54*N54,2)</f>
        <v>0</v>
      </c>
      <c r="P54" s="242">
        <v>0.11</v>
      </c>
      <c r="Q54" s="242">
        <f>ROUND(E54*P54,2)</f>
        <v>24.43</v>
      </c>
      <c r="R54" s="242" t="s">
        <v>258</v>
      </c>
      <c r="S54" s="242" t="s">
        <v>207</v>
      </c>
      <c r="T54" s="243" t="s">
        <v>263</v>
      </c>
      <c r="U54" s="221">
        <v>0.08</v>
      </c>
      <c r="V54" s="221">
        <f>ROUND(E54*U54,2)</f>
        <v>17.77</v>
      </c>
      <c r="W54" s="221"/>
      <c r="X54" s="221" t="s">
        <v>208</v>
      </c>
      <c r="Y54" s="212"/>
      <c r="Z54" s="212"/>
      <c r="AA54" s="212"/>
      <c r="AB54" s="212"/>
      <c r="AC54" s="212"/>
      <c r="AD54" s="212"/>
      <c r="AE54" s="212"/>
      <c r="AF54" s="212"/>
      <c r="AG54" s="212" t="s">
        <v>237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19"/>
      <c r="B55" s="220"/>
      <c r="C55" s="257" t="s">
        <v>264</v>
      </c>
      <c r="D55" s="245"/>
      <c r="E55" s="245"/>
      <c r="F55" s="245"/>
      <c r="G55" s="245"/>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211</v>
      </c>
      <c r="AH55" s="212"/>
      <c r="AI55" s="212"/>
      <c r="AJ55" s="212"/>
      <c r="AK55" s="212"/>
      <c r="AL55" s="212"/>
      <c r="AM55" s="212"/>
      <c r="AN55" s="212"/>
      <c r="AO55" s="212"/>
      <c r="AP55" s="212"/>
      <c r="AQ55" s="212"/>
      <c r="AR55" s="212"/>
      <c r="AS55" s="212"/>
      <c r="AT55" s="212"/>
      <c r="AU55" s="212"/>
      <c r="AV55" s="212"/>
      <c r="AW55" s="212"/>
      <c r="AX55" s="212"/>
      <c r="AY55" s="212"/>
      <c r="AZ55" s="212"/>
      <c r="BA55" s="244" t="str">
        <f>C55</f>
        <v>s naložením na dopravní prostředek, očištění povrchu od frézované plochy, opotřebování frézovacích nástrojů (nožů, upínacích kroužků, držáků) nutné ruční odstranění (vybourání) živičného krytu kolem překážek,</v>
      </c>
      <c r="BB55" s="212"/>
      <c r="BC55" s="212"/>
      <c r="BD55" s="212"/>
      <c r="BE55" s="212"/>
      <c r="BF55" s="212"/>
      <c r="BG55" s="212"/>
      <c r="BH55" s="212"/>
    </row>
    <row r="56" spans="1:60" outlineLevel="1" x14ac:dyDescent="0.2">
      <c r="A56" s="219"/>
      <c r="B56" s="220"/>
      <c r="C56" s="258" t="s">
        <v>265</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266</v>
      </c>
      <c r="D57" s="222"/>
      <c r="E57" s="223"/>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8" t="s">
        <v>267</v>
      </c>
      <c r="D58" s="222"/>
      <c r="E58" s="223">
        <v>222.07</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213</v>
      </c>
      <c r="AH58" s="212">
        <v>5</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33.75" outlineLevel="1" x14ac:dyDescent="0.2">
      <c r="A59" s="237">
        <v>11</v>
      </c>
      <c r="B59" s="238" t="s">
        <v>268</v>
      </c>
      <c r="C59" s="256" t="s">
        <v>269</v>
      </c>
      <c r="D59" s="239" t="s">
        <v>243</v>
      </c>
      <c r="E59" s="240">
        <v>2220.6999999999998</v>
      </c>
      <c r="F59" s="241"/>
      <c r="G59" s="242">
        <f>ROUND(E59*F59,2)</f>
        <v>0</v>
      </c>
      <c r="H59" s="241"/>
      <c r="I59" s="242">
        <f>ROUND(E59*H59,2)</f>
        <v>0</v>
      </c>
      <c r="J59" s="241"/>
      <c r="K59" s="242">
        <f>ROUND(E59*J59,2)</f>
        <v>0</v>
      </c>
      <c r="L59" s="242">
        <v>21</v>
      </c>
      <c r="M59" s="242">
        <f>G59*(1+L59/100)</f>
        <v>0</v>
      </c>
      <c r="N59" s="242">
        <v>0</v>
      </c>
      <c r="O59" s="242">
        <f>ROUND(E59*N59,2)</f>
        <v>0</v>
      </c>
      <c r="P59" s="242">
        <v>0.11</v>
      </c>
      <c r="Q59" s="242">
        <f>ROUND(E59*P59,2)</f>
        <v>244.28</v>
      </c>
      <c r="R59" s="242" t="s">
        <v>258</v>
      </c>
      <c r="S59" s="242" t="s">
        <v>207</v>
      </c>
      <c r="T59" s="243" t="s">
        <v>263</v>
      </c>
      <c r="U59" s="221">
        <v>5.1499999999999997E-2</v>
      </c>
      <c r="V59" s="221">
        <f>ROUND(E59*U59,2)</f>
        <v>114.37</v>
      </c>
      <c r="W59" s="221"/>
      <c r="X59" s="221" t="s">
        <v>208</v>
      </c>
      <c r="Y59" s="212"/>
      <c r="Z59" s="212"/>
      <c r="AA59" s="212"/>
      <c r="AB59" s="212"/>
      <c r="AC59" s="212"/>
      <c r="AD59" s="212"/>
      <c r="AE59" s="212"/>
      <c r="AF59" s="212"/>
      <c r="AG59" s="212" t="s">
        <v>237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19"/>
      <c r="B60" s="220"/>
      <c r="C60" s="257" t="s">
        <v>264</v>
      </c>
      <c r="D60" s="245"/>
      <c r="E60" s="245"/>
      <c r="F60" s="245"/>
      <c r="G60" s="245"/>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211</v>
      </c>
      <c r="AH60" s="212"/>
      <c r="AI60" s="212"/>
      <c r="AJ60" s="212"/>
      <c r="AK60" s="212"/>
      <c r="AL60" s="212"/>
      <c r="AM60" s="212"/>
      <c r="AN60" s="212"/>
      <c r="AO60" s="212"/>
      <c r="AP60" s="212"/>
      <c r="AQ60" s="212"/>
      <c r="AR60" s="212"/>
      <c r="AS60" s="212"/>
      <c r="AT60" s="212"/>
      <c r="AU60" s="212"/>
      <c r="AV60" s="212"/>
      <c r="AW60" s="212"/>
      <c r="AX60" s="212"/>
      <c r="AY60" s="212"/>
      <c r="AZ60" s="212"/>
      <c r="BA60" s="244" t="str">
        <f>C60</f>
        <v>s naložením na dopravní prostředek, očištění povrchu od frézované plochy, opotřebování frézovacích nástrojů (nožů, upínacích kroužků, držáků) nutné ruční odstranění (vybourání) živičného krytu kolem překážek,</v>
      </c>
      <c r="BB60" s="212"/>
      <c r="BC60" s="212"/>
      <c r="BD60" s="212"/>
      <c r="BE60" s="212"/>
      <c r="BF60" s="212"/>
      <c r="BG60" s="212"/>
      <c r="BH60" s="212"/>
    </row>
    <row r="61" spans="1:60" outlineLevel="1" x14ac:dyDescent="0.2">
      <c r="A61" s="219"/>
      <c r="B61" s="220"/>
      <c r="C61" s="258" t="s">
        <v>270</v>
      </c>
      <c r="D61" s="222"/>
      <c r="E61" s="223"/>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8" t="s">
        <v>271</v>
      </c>
      <c r="D62" s="222"/>
      <c r="E62" s="223"/>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213</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8" t="s">
        <v>272</v>
      </c>
      <c r="D63" s="222"/>
      <c r="E63" s="223">
        <v>2220.6999999999998</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7">
        <v>12</v>
      </c>
      <c r="B64" s="238" t="s">
        <v>273</v>
      </c>
      <c r="C64" s="256" t="s">
        <v>274</v>
      </c>
      <c r="D64" s="239" t="s">
        <v>275</v>
      </c>
      <c r="E64" s="240">
        <v>33.659999999999997</v>
      </c>
      <c r="F64" s="241"/>
      <c r="G64" s="242">
        <f>ROUND(E64*F64,2)</f>
        <v>0</v>
      </c>
      <c r="H64" s="241"/>
      <c r="I64" s="242">
        <f>ROUND(E64*H64,2)</f>
        <v>0</v>
      </c>
      <c r="J64" s="241"/>
      <c r="K64" s="242">
        <f>ROUND(E64*J64,2)</f>
        <v>0</v>
      </c>
      <c r="L64" s="242">
        <v>21</v>
      </c>
      <c r="M64" s="242">
        <f>G64*(1+L64/100)</f>
        <v>0</v>
      </c>
      <c r="N64" s="242">
        <v>0</v>
      </c>
      <c r="O64" s="242">
        <f>ROUND(E64*N64,2)</f>
        <v>0</v>
      </c>
      <c r="P64" s="242">
        <v>0.115</v>
      </c>
      <c r="Q64" s="242">
        <f>ROUND(E64*P64,2)</f>
        <v>3.87</v>
      </c>
      <c r="R64" s="242" t="s">
        <v>258</v>
      </c>
      <c r="S64" s="242" t="s">
        <v>207</v>
      </c>
      <c r="T64" s="243" t="s">
        <v>207</v>
      </c>
      <c r="U64" s="221">
        <v>0.13700000000000001</v>
      </c>
      <c r="V64" s="221">
        <f>ROUND(E64*U64,2)</f>
        <v>4.6100000000000003</v>
      </c>
      <c r="W64" s="221"/>
      <c r="X64" s="221" t="s">
        <v>208</v>
      </c>
      <c r="Y64" s="212"/>
      <c r="Z64" s="212"/>
      <c r="AA64" s="212"/>
      <c r="AB64" s="212"/>
      <c r="AC64" s="212"/>
      <c r="AD64" s="212"/>
      <c r="AE64" s="212"/>
      <c r="AF64" s="212"/>
      <c r="AG64" s="212" t="s">
        <v>209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7" t="s">
        <v>276</v>
      </c>
      <c r="D65" s="245"/>
      <c r="E65" s="245"/>
      <c r="F65" s="245"/>
      <c r="G65" s="245"/>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211</v>
      </c>
      <c r="AH65" s="212"/>
      <c r="AI65" s="212"/>
      <c r="AJ65" s="212"/>
      <c r="AK65" s="212"/>
      <c r="AL65" s="212"/>
      <c r="AM65" s="212"/>
      <c r="AN65" s="212"/>
      <c r="AO65" s="212"/>
      <c r="AP65" s="212"/>
      <c r="AQ65" s="212"/>
      <c r="AR65" s="212"/>
      <c r="AS65" s="212"/>
      <c r="AT65" s="212"/>
      <c r="AU65" s="212"/>
      <c r="AV65" s="212"/>
      <c r="AW65" s="212"/>
      <c r="AX65" s="212"/>
      <c r="AY65" s="212"/>
      <c r="AZ65" s="212"/>
      <c r="BA65" s="244" t="str">
        <f>C65</f>
        <v>s vybouráním lože, s přemístěním hmot na skládku na vzdálenost do 3 m nebo naložením na dopravní prostředek</v>
      </c>
      <c r="BB65" s="212"/>
      <c r="BC65" s="212"/>
      <c r="BD65" s="212"/>
      <c r="BE65" s="212"/>
      <c r="BF65" s="212"/>
      <c r="BG65" s="212"/>
      <c r="BH65" s="212"/>
    </row>
    <row r="66" spans="1:60" outlineLevel="1" x14ac:dyDescent="0.2">
      <c r="A66" s="219"/>
      <c r="B66" s="220"/>
      <c r="C66" s="258" t="s">
        <v>277</v>
      </c>
      <c r="D66" s="222"/>
      <c r="E66" s="223"/>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213</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8" t="s">
        <v>278</v>
      </c>
      <c r="D67" s="222"/>
      <c r="E67" s="223">
        <v>33.659999999999997</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213</v>
      </c>
      <c r="AH67" s="212">
        <v>5</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7">
        <v>13</v>
      </c>
      <c r="B68" s="238" t="s">
        <v>279</v>
      </c>
      <c r="C68" s="256" t="s">
        <v>280</v>
      </c>
      <c r="D68" s="239" t="s">
        <v>243</v>
      </c>
      <c r="E68" s="240">
        <v>2442.77</v>
      </c>
      <c r="F68" s="241"/>
      <c r="G68" s="242">
        <f>ROUND(E68*F68,2)</f>
        <v>0</v>
      </c>
      <c r="H68" s="241"/>
      <c r="I68" s="242">
        <f>ROUND(E68*H68,2)</f>
        <v>0</v>
      </c>
      <c r="J68" s="241"/>
      <c r="K68" s="242">
        <f>ROUND(E68*J68,2)</f>
        <v>0</v>
      </c>
      <c r="L68" s="242">
        <v>21</v>
      </c>
      <c r="M68" s="242">
        <f>G68*(1+L68/100)</f>
        <v>0</v>
      </c>
      <c r="N68" s="242">
        <v>0</v>
      </c>
      <c r="O68" s="242">
        <f>ROUND(E68*N68,2)</f>
        <v>0</v>
      </c>
      <c r="P68" s="242">
        <v>0</v>
      </c>
      <c r="Q68" s="242">
        <f>ROUND(E68*P68,2)</f>
        <v>0</v>
      </c>
      <c r="R68" s="242" t="s">
        <v>258</v>
      </c>
      <c r="S68" s="242" t="s">
        <v>207</v>
      </c>
      <c r="T68" s="243" t="s">
        <v>207</v>
      </c>
      <c r="U68" s="221">
        <v>2E-3</v>
      </c>
      <c r="V68" s="221">
        <f>ROUND(E68*U68,2)</f>
        <v>4.8899999999999997</v>
      </c>
      <c r="W68" s="221"/>
      <c r="X68" s="221" t="s">
        <v>208</v>
      </c>
      <c r="Y68" s="212"/>
      <c r="Z68" s="212"/>
      <c r="AA68" s="212"/>
      <c r="AB68" s="212"/>
      <c r="AC68" s="212"/>
      <c r="AD68" s="212"/>
      <c r="AE68" s="212"/>
      <c r="AF68" s="212"/>
      <c r="AG68" s="212" t="s">
        <v>209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8" t="s">
        <v>281</v>
      </c>
      <c r="D69" s="222"/>
      <c r="E69" s="223"/>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213</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8" t="s">
        <v>266</v>
      </c>
      <c r="D70" s="222"/>
      <c r="E70" s="223"/>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213</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8" t="s">
        <v>267</v>
      </c>
      <c r="D71" s="222"/>
      <c r="E71" s="223">
        <v>222.07</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213</v>
      </c>
      <c r="AH71" s="212">
        <v>5</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8" t="s">
        <v>271</v>
      </c>
      <c r="D72" s="222"/>
      <c r="E72" s="223"/>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213</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8" t="s">
        <v>272</v>
      </c>
      <c r="D73" s="222"/>
      <c r="E73" s="223">
        <v>2220.6999999999998</v>
      </c>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213</v>
      </c>
      <c r="AH73" s="212">
        <v>5</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7">
        <v>14</v>
      </c>
      <c r="B74" s="238" t="s">
        <v>282</v>
      </c>
      <c r="C74" s="256" t="s">
        <v>283</v>
      </c>
      <c r="D74" s="239" t="s">
        <v>243</v>
      </c>
      <c r="E74" s="240">
        <v>111.035</v>
      </c>
      <c r="F74" s="241"/>
      <c r="G74" s="242">
        <f>ROUND(E74*F74,2)</f>
        <v>0</v>
      </c>
      <c r="H74" s="241"/>
      <c r="I74" s="242">
        <f>ROUND(E74*H74,2)</f>
        <v>0</v>
      </c>
      <c r="J74" s="241"/>
      <c r="K74" s="242">
        <f>ROUND(E74*J74,2)</f>
        <v>0</v>
      </c>
      <c r="L74" s="242">
        <v>21</v>
      </c>
      <c r="M74" s="242">
        <f>G74*(1+L74/100)</f>
        <v>0</v>
      </c>
      <c r="N74" s="242">
        <v>0</v>
      </c>
      <c r="O74" s="242">
        <f>ROUND(E74*N74,2)</f>
        <v>0</v>
      </c>
      <c r="P74" s="242">
        <v>0.126</v>
      </c>
      <c r="Q74" s="242">
        <f>ROUND(E74*P74,2)</f>
        <v>13.99</v>
      </c>
      <c r="R74" s="242" t="s">
        <v>258</v>
      </c>
      <c r="S74" s="242" t="s">
        <v>207</v>
      </c>
      <c r="T74" s="243" t="s">
        <v>207</v>
      </c>
      <c r="U74" s="221">
        <v>3.4000000000000002E-2</v>
      </c>
      <c r="V74" s="221">
        <f>ROUND(E74*U74,2)</f>
        <v>3.78</v>
      </c>
      <c r="W74" s="221"/>
      <c r="X74" s="221" t="s">
        <v>208</v>
      </c>
      <c r="Y74" s="212"/>
      <c r="Z74" s="212"/>
      <c r="AA74" s="212"/>
      <c r="AB74" s="212"/>
      <c r="AC74" s="212"/>
      <c r="AD74" s="212"/>
      <c r="AE74" s="212"/>
      <c r="AF74" s="212"/>
      <c r="AG74" s="212" t="s">
        <v>209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8" t="s">
        <v>284</v>
      </c>
      <c r="D75" s="222"/>
      <c r="E75" s="223"/>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213</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8" t="s">
        <v>285</v>
      </c>
      <c r="D76" s="222"/>
      <c r="E76" s="223"/>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213</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8" t="s">
        <v>286</v>
      </c>
      <c r="D77" s="222"/>
      <c r="E77" s="223">
        <v>111.035</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213</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7">
        <v>15</v>
      </c>
      <c r="B78" s="238" t="s">
        <v>287</v>
      </c>
      <c r="C78" s="256" t="s">
        <v>288</v>
      </c>
      <c r="D78" s="239" t="s">
        <v>243</v>
      </c>
      <c r="E78" s="240">
        <v>3.3660000000000001</v>
      </c>
      <c r="F78" s="241"/>
      <c r="G78" s="242">
        <f>ROUND(E78*F78,2)</f>
        <v>0</v>
      </c>
      <c r="H78" s="241"/>
      <c r="I78" s="242">
        <f>ROUND(E78*H78,2)</f>
        <v>0</v>
      </c>
      <c r="J78" s="241"/>
      <c r="K78" s="242">
        <f>ROUND(E78*J78,2)</f>
        <v>0</v>
      </c>
      <c r="L78" s="242">
        <v>21</v>
      </c>
      <c r="M78" s="242">
        <f>G78*(1+L78/100)</f>
        <v>0</v>
      </c>
      <c r="N78" s="242">
        <v>0</v>
      </c>
      <c r="O78" s="242">
        <f>ROUND(E78*N78,2)</f>
        <v>0</v>
      </c>
      <c r="P78" s="242">
        <v>0</v>
      </c>
      <c r="Q78" s="242">
        <f>ROUND(E78*P78,2)</f>
        <v>0</v>
      </c>
      <c r="R78" s="242" t="s">
        <v>258</v>
      </c>
      <c r="S78" s="242" t="s">
        <v>207</v>
      </c>
      <c r="T78" s="243" t="s">
        <v>207</v>
      </c>
      <c r="U78" s="221">
        <v>0.22</v>
      </c>
      <c r="V78" s="221">
        <f>ROUND(E78*U78,2)</f>
        <v>0.74</v>
      </c>
      <c r="W78" s="221"/>
      <c r="X78" s="221" t="s">
        <v>208</v>
      </c>
      <c r="Y78" s="212"/>
      <c r="Z78" s="212"/>
      <c r="AA78" s="212"/>
      <c r="AB78" s="212"/>
      <c r="AC78" s="212"/>
      <c r="AD78" s="212"/>
      <c r="AE78" s="212"/>
      <c r="AF78" s="212"/>
      <c r="AG78" s="212" t="s">
        <v>209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19"/>
      <c r="B79" s="220"/>
      <c r="C79" s="257" t="s">
        <v>289</v>
      </c>
      <c r="D79" s="245"/>
      <c r="E79" s="245"/>
      <c r="F79" s="245"/>
      <c r="G79" s="245"/>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211</v>
      </c>
      <c r="AH79" s="212"/>
      <c r="AI79" s="212"/>
      <c r="AJ79" s="212"/>
      <c r="AK79" s="212"/>
      <c r="AL79" s="212"/>
      <c r="AM79" s="212"/>
      <c r="AN79" s="212"/>
      <c r="AO79" s="212"/>
      <c r="AP79" s="212"/>
      <c r="AQ79" s="212"/>
      <c r="AR79" s="212"/>
      <c r="AS79" s="212"/>
      <c r="AT79" s="212"/>
      <c r="AU79" s="212"/>
      <c r="AV79" s="212"/>
      <c r="AW79" s="212"/>
      <c r="AX79" s="212"/>
      <c r="AY79" s="212"/>
      <c r="AZ79" s="212"/>
      <c r="BA79" s="244" t="str">
        <f>C79</f>
        <v>od spojovacího materiálu, s uložením očištěných kostek na skládku, s odklizením odpadových hmot na hromady a s odklizením vybouraných kostek na vzdálenost do 3 m</v>
      </c>
      <c r="BB79" s="212"/>
      <c r="BC79" s="212"/>
      <c r="BD79" s="212"/>
      <c r="BE79" s="212"/>
      <c r="BF79" s="212"/>
      <c r="BG79" s="212"/>
      <c r="BH79" s="212"/>
    </row>
    <row r="80" spans="1:60" outlineLevel="1" x14ac:dyDescent="0.2">
      <c r="A80" s="219"/>
      <c r="B80" s="220"/>
      <c r="C80" s="258" t="s">
        <v>290</v>
      </c>
      <c r="D80" s="222"/>
      <c r="E80" s="223"/>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213</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8" t="s">
        <v>291</v>
      </c>
      <c r="D81" s="222"/>
      <c r="E81" s="223"/>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213</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8" t="s">
        <v>292</v>
      </c>
      <c r="D82" s="222"/>
      <c r="E82" s="223">
        <v>3.3660000000000001</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213</v>
      </c>
      <c r="AH82" s="212">
        <v>5</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7">
        <v>16</v>
      </c>
      <c r="B83" s="238" t="s">
        <v>293</v>
      </c>
      <c r="C83" s="256" t="s">
        <v>294</v>
      </c>
      <c r="D83" s="239" t="s">
        <v>243</v>
      </c>
      <c r="E83" s="240">
        <v>2220.6999999999998</v>
      </c>
      <c r="F83" s="241"/>
      <c r="G83" s="242">
        <f>ROUND(E83*F83,2)</f>
        <v>0</v>
      </c>
      <c r="H83" s="241"/>
      <c r="I83" s="242">
        <f>ROUND(E83*H83,2)</f>
        <v>0</v>
      </c>
      <c r="J83" s="241"/>
      <c r="K83" s="242">
        <f>ROUND(E83*J83,2)</f>
        <v>0</v>
      </c>
      <c r="L83" s="242">
        <v>21</v>
      </c>
      <c r="M83" s="242">
        <f>G83*(1+L83/100)</f>
        <v>0</v>
      </c>
      <c r="N83" s="242">
        <v>0</v>
      </c>
      <c r="O83" s="242">
        <f>ROUND(E83*N83,2)</f>
        <v>0</v>
      </c>
      <c r="P83" s="242">
        <v>0.33</v>
      </c>
      <c r="Q83" s="242">
        <f>ROUND(E83*P83,2)</f>
        <v>732.83</v>
      </c>
      <c r="R83" s="242"/>
      <c r="S83" s="242" t="s">
        <v>295</v>
      </c>
      <c r="T83" s="243" t="s">
        <v>263</v>
      </c>
      <c r="U83" s="221">
        <v>0.184</v>
      </c>
      <c r="V83" s="221">
        <f>ROUND(E83*U83,2)</f>
        <v>408.61</v>
      </c>
      <c r="W83" s="221"/>
      <c r="X83" s="221" t="s">
        <v>208</v>
      </c>
      <c r="Y83" s="212"/>
      <c r="Z83" s="212"/>
      <c r="AA83" s="212"/>
      <c r="AB83" s="212"/>
      <c r="AC83" s="212"/>
      <c r="AD83" s="212"/>
      <c r="AE83" s="212"/>
      <c r="AF83" s="212"/>
      <c r="AG83" s="212" t="s">
        <v>209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8" t="s">
        <v>296</v>
      </c>
      <c r="D84" s="222"/>
      <c r="E84" s="223"/>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213</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8" t="s">
        <v>271</v>
      </c>
      <c r="D85" s="222"/>
      <c r="E85" s="223"/>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8" t="s">
        <v>297</v>
      </c>
      <c r="D86" s="222"/>
      <c r="E86" s="223">
        <v>2220.6999999999998</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213</v>
      </c>
      <c r="AH86" s="212">
        <v>5</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x14ac:dyDescent="0.2">
      <c r="A87" s="231" t="s">
        <v>201</v>
      </c>
      <c r="B87" s="232" t="s">
        <v>149</v>
      </c>
      <c r="C87" s="255" t="s">
        <v>55</v>
      </c>
      <c r="D87" s="233"/>
      <c r="E87" s="234"/>
      <c r="F87" s="235"/>
      <c r="G87" s="235">
        <f>SUMIF(AG88:AG114,"&lt;&gt;NOR",G88:G114)</f>
        <v>0</v>
      </c>
      <c r="H87" s="235"/>
      <c r="I87" s="235">
        <f>SUM(I88:I114)</f>
        <v>0</v>
      </c>
      <c r="J87" s="235"/>
      <c r="K87" s="235">
        <f>SUM(K88:K114)</f>
        <v>0</v>
      </c>
      <c r="L87" s="235"/>
      <c r="M87" s="235">
        <f>SUM(M88:M114)</f>
        <v>0</v>
      </c>
      <c r="N87" s="235"/>
      <c r="O87" s="235">
        <f>SUM(O88:O114)</f>
        <v>318.46000000000004</v>
      </c>
      <c r="P87" s="235"/>
      <c r="Q87" s="235">
        <f>SUM(Q88:Q114)</f>
        <v>0</v>
      </c>
      <c r="R87" s="235"/>
      <c r="S87" s="235"/>
      <c r="T87" s="236"/>
      <c r="U87" s="230"/>
      <c r="V87" s="230">
        <f>SUM(V88:V114)</f>
        <v>180.76999999999998</v>
      </c>
      <c r="W87" s="230"/>
      <c r="X87" s="230"/>
      <c r="AG87" t="s">
        <v>202</v>
      </c>
    </row>
    <row r="88" spans="1:60" ht="22.5" outlineLevel="1" x14ac:dyDescent="0.2">
      <c r="A88" s="237">
        <v>17</v>
      </c>
      <c r="B88" s="238" t="s">
        <v>298</v>
      </c>
      <c r="C88" s="256" t="s">
        <v>299</v>
      </c>
      <c r="D88" s="239" t="s">
        <v>243</v>
      </c>
      <c r="E88" s="240">
        <v>2442.77</v>
      </c>
      <c r="F88" s="241"/>
      <c r="G88" s="242">
        <f>ROUND(E88*F88,2)</f>
        <v>0</v>
      </c>
      <c r="H88" s="241"/>
      <c r="I88" s="242">
        <f>ROUND(E88*H88,2)</f>
        <v>0</v>
      </c>
      <c r="J88" s="241"/>
      <c r="K88" s="242">
        <f>ROUND(E88*J88,2)</f>
        <v>0</v>
      </c>
      <c r="L88" s="242">
        <v>21</v>
      </c>
      <c r="M88" s="242">
        <f>G88*(1+L88/100)</f>
        <v>0</v>
      </c>
      <c r="N88" s="242">
        <v>7.1000000000000002E-4</v>
      </c>
      <c r="O88" s="242">
        <f>ROUND(E88*N88,2)</f>
        <v>1.73</v>
      </c>
      <c r="P88" s="242">
        <v>0</v>
      </c>
      <c r="Q88" s="242">
        <f>ROUND(E88*P88,2)</f>
        <v>0</v>
      </c>
      <c r="R88" s="242" t="s">
        <v>258</v>
      </c>
      <c r="S88" s="242" t="s">
        <v>207</v>
      </c>
      <c r="T88" s="243" t="s">
        <v>263</v>
      </c>
      <c r="U88" s="221">
        <v>2E-3</v>
      </c>
      <c r="V88" s="221">
        <f>ROUND(E88*U88,2)</f>
        <v>4.8899999999999997</v>
      </c>
      <c r="W88" s="221"/>
      <c r="X88" s="221" t="s">
        <v>208</v>
      </c>
      <c r="Y88" s="212"/>
      <c r="Z88" s="212"/>
      <c r="AA88" s="212"/>
      <c r="AB88" s="212"/>
      <c r="AC88" s="212"/>
      <c r="AD88" s="212"/>
      <c r="AE88" s="212"/>
      <c r="AF88" s="212"/>
      <c r="AG88" s="212" t="s">
        <v>209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8" t="s">
        <v>300</v>
      </c>
      <c r="D89" s="222"/>
      <c r="E89" s="223"/>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213</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8" t="s">
        <v>266</v>
      </c>
      <c r="D90" s="222"/>
      <c r="E90" s="223"/>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213</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8" t="s">
        <v>267</v>
      </c>
      <c r="D91" s="222"/>
      <c r="E91" s="223">
        <v>222.07</v>
      </c>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213</v>
      </c>
      <c r="AH91" s="212">
        <v>5</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8" t="s">
        <v>271</v>
      </c>
      <c r="D92" s="222"/>
      <c r="E92" s="223"/>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213</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8" t="s">
        <v>272</v>
      </c>
      <c r="D93" s="222"/>
      <c r="E93" s="223">
        <v>2220.6999999999998</v>
      </c>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213</v>
      </c>
      <c r="AH93" s="212">
        <v>5</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1" x14ac:dyDescent="0.2">
      <c r="A94" s="237">
        <v>18</v>
      </c>
      <c r="B94" s="238" t="s">
        <v>301</v>
      </c>
      <c r="C94" s="256" t="s">
        <v>1443</v>
      </c>
      <c r="D94" s="239" t="s">
        <v>243</v>
      </c>
      <c r="E94" s="240">
        <v>2220.6999999999998</v>
      </c>
      <c r="F94" s="241"/>
      <c r="G94" s="242">
        <f>ROUND(E94*F94,2)</f>
        <v>0</v>
      </c>
      <c r="H94" s="241"/>
      <c r="I94" s="242">
        <f>ROUND(E94*H94,2)</f>
        <v>0</v>
      </c>
      <c r="J94" s="241"/>
      <c r="K94" s="242">
        <f>ROUND(E94*J94,2)</f>
        <v>0</v>
      </c>
      <c r="L94" s="242">
        <v>21</v>
      </c>
      <c r="M94" s="242">
        <f>G94*(1+L94/100)</f>
        <v>0</v>
      </c>
      <c r="N94" s="242">
        <v>0.12966</v>
      </c>
      <c r="O94" s="242">
        <f>ROUND(E94*N94,2)</f>
        <v>287.94</v>
      </c>
      <c r="P94" s="242">
        <v>0</v>
      </c>
      <c r="Q94" s="242">
        <f>ROUND(E94*P94,2)</f>
        <v>0</v>
      </c>
      <c r="R94" s="242" t="s">
        <v>258</v>
      </c>
      <c r="S94" s="242" t="s">
        <v>207</v>
      </c>
      <c r="T94" s="243" t="s">
        <v>263</v>
      </c>
      <c r="U94" s="221">
        <v>7.1999999999999995E-2</v>
      </c>
      <c r="V94" s="221">
        <f>ROUND(E94*U94,2)</f>
        <v>159.88999999999999</v>
      </c>
      <c r="W94" s="221"/>
      <c r="X94" s="221" t="s">
        <v>208</v>
      </c>
      <c r="Y94" s="212"/>
      <c r="Z94" s="212"/>
      <c r="AA94" s="212"/>
      <c r="AB94" s="212"/>
      <c r="AC94" s="212"/>
      <c r="AD94" s="212"/>
      <c r="AE94" s="212"/>
      <c r="AF94" s="212"/>
      <c r="AG94" s="212" t="s">
        <v>209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8" t="s">
        <v>302</v>
      </c>
      <c r="D95" s="222"/>
      <c r="E95" s="223"/>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213</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8" t="s">
        <v>303</v>
      </c>
      <c r="D96" s="222"/>
      <c r="E96" s="223">
        <v>818.4</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213</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8" t="s">
        <v>304</v>
      </c>
      <c r="D97" s="222"/>
      <c r="E97" s="223">
        <v>97.5</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213</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8" t="s">
        <v>305</v>
      </c>
      <c r="D98" s="222"/>
      <c r="E98" s="223">
        <v>4</v>
      </c>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213</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8" t="s">
        <v>306</v>
      </c>
      <c r="D99" s="222"/>
      <c r="E99" s="223">
        <v>85.8</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213</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8" t="s">
        <v>307</v>
      </c>
      <c r="D100" s="222"/>
      <c r="E100" s="223">
        <v>2.5</v>
      </c>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213</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58" t="s">
        <v>308</v>
      </c>
      <c r="D101" s="222"/>
      <c r="E101" s="223">
        <v>146.4</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213</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8" t="s">
        <v>305</v>
      </c>
      <c r="D102" s="222"/>
      <c r="E102" s="223">
        <v>4</v>
      </c>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213</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8" t="s">
        <v>309</v>
      </c>
      <c r="D103" s="222"/>
      <c r="E103" s="223">
        <v>146.4</v>
      </c>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213</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8" t="s">
        <v>310</v>
      </c>
      <c r="D104" s="222"/>
      <c r="E104" s="223">
        <v>2.5</v>
      </c>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213</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8" t="s">
        <v>311</v>
      </c>
      <c r="D105" s="222"/>
      <c r="E105" s="223">
        <v>113.4</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213</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8" t="s">
        <v>312</v>
      </c>
      <c r="D106" s="222"/>
      <c r="E106" s="223">
        <v>24</v>
      </c>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213</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8" t="s">
        <v>313</v>
      </c>
      <c r="D107" s="222"/>
      <c r="E107" s="223">
        <v>498.8</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213</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8" t="s">
        <v>314</v>
      </c>
      <c r="D108" s="222"/>
      <c r="E108" s="223">
        <v>45</v>
      </c>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213</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315</v>
      </c>
      <c r="D109" s="222"/>
      <c r="E109" s="223">
        <v>229.5</v>
      </c>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8" t="s">
        <v>316</v>
      </c>
      <c r="D110" s="222"/>
      <c r="E110" s="223">
        <v>2.5</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7">
        <v>19</v>
      </c>
      <c r="B111" s="238" t="s">
        <v>317</v>
      </c>
      <c r="C111" s="256" t="s">
        <v>318</v>
      </c>
      <c r="D111" s="239" t="s">
        <v>243</v>
      </c>
      <c r="E111" s="240">
        <v>222.07</v>
      </c>
      <c r="F111" s="241"/>
      <c r="G111" s="242">
        <f>ROUND(E111*F111,2)</f>
        <v>0</v>
      </c>
      <c r="H111" s="241"/>
      <c r="I111" s="242">
        <f>ROUND(E111*H111,2)</f>
        <v>0</v>
      </c>
      <c r="J111" s="241"/>
      <c r="K111" s="242">
        <f>ROUND(E111*J111,2)</f>
        <v>0</v>
      </c>
      <c r="L111" s="242">
        <v>21</v>
      </c>
      <c r="M111" s="242">
        <f>G111*(1+L111/100)</f>
        <v>0</v>
      </c>
      <c r="N111" s="242">
        <v>0.12966</v>
      </c>
      <c r="O111" s="242">
        <f>ROUND(E111*N111,2)</f>
        <v>28.79</v>
      </c>
      <c r="P111" s="242">
        <v>0</v>
      </c>
      <c r="Q111" s="242">
        <f>ROUND(E111*P111,2)</f>
        <v>0</v>
      </c>
      <c r="R111" s="242" t="s">
        <v>258</v>
      </c>
      <c r="S111" s="242" t="s">
        <v>207</v>
      </c>
      <c r="T111" s="243" t="s">
        <v>263</v>
      </c>
      <c r="U111" s="221">
        <v>7.1999999999999995E-2</v>
      </c>
      <c r="V111" s="221">
        <f>ROUND(E111*U111,2)</f>
        <v>15.99</v>
      </c>
      <c r="W111" s="221"/>
      <c r="X111" s="221" t="s">
        <v>208</v>
      </c>
      <c r="Y111" s="212"/>
      <c r="Z111" s="212"/>
      <c r="AA111" s="212"/>
      <c r="AB111" s="212"/>
      <c r="AC111" s="212"/>
      <c r="AD111" s="212"/>
      <c r="AE111" s="212"/>
      <c r="AF111" s="212"/>
      <c r="AG111" s="212" t="s">
        <v>209</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8" t="s">
        <v>319</v>
      </c>
      <c r="D112" s="222"/>
      <c r="E112" s="223"/>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213</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8" t="s">
        <v>320</v>
      </c>
      <c r="D113" s="222"/>
      <c r="E113" s="223"/>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213</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58" t="s">
        <v>321</v>
      </c>
      <c r="D114" s="222"/>
      <c r="E114" s="223">
        <v>222.07</v>
      </c>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213</v>
      </c>
      <c r="AH114" s="212">
        <v>5</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x14ac:dyDescent="0.2">
      <c r="A115" s="231" t="s">
        <v>201</v>
      </c>
      <c r="B115" s="232" t="s">
        <v>150</v>
      </c>
      <c r="C115" s="255" t="s">
        <v>151</v>
      </c>
      <c r="D115" s="233"/>
      <c r="E115" s="234"/>
      <c r="F115" s="235"/>
      <c r="G115" s="235">
        <f>SUMIF(AG116:AG124,"&lt;&gt;NOR",G116:G124)</f>
        <v>0</v>
      </c>
      <c r="H115" s="235"/>
      <c r="I115" s="235">
        <f>SUM(I116:I124)</f>
        <v>0</v>
      </c>
      <c r="J115" s="235"/>
      <c r="K115" s="235">
        <f>SUM(K116:K124)</f>
        <v>0</v>
      </c>
      <c r="L115" s="235"/>
      <c r="M115" s="235">
        <f>SUM(M116:M124)</f>
        <v>0</v>
      </c>
      <c r="N115" s="235"/>
      <c r="O115" s="235">
        <f>SUM(O116:O124)</f>
        <v>5.7899999999999991</v>
      </c>
      <c r="P115" s="235"/>
      <c r="Q115" s="235">
        <f>SUM(Q116:Q124)</f>
        <v>0</v>
      </c>
      <c r="R115" s="235"/>
      <c r="S115" s="235"/>
      <c r="T115" s="236"/>
      <c r="U115" s="230"/>
      <c r="V115" s="230">
        <f>SUM(V116:V124)</f>
        <v>0.44</v>
      </c>
      <c r="W115" s="230"/>
      <c r="X115" s="230"/>
      <c r="AG115" t="s">
        <v>202</v>
      </c>
    </row>
    <row r="116" spans="1:60" outlineLevel="1" x14ac:dyDescent="0.2">
      <c r="A116" s="237">
        <v>20</v>
      </c>
      <c r="B116" s="238" t="s">
        <v>322</v>
      </c>
      <c r="C116" s="256" t="s">
        <v>323</v>
      </c>
      <c r="D116" s="239" t="s">
        <v>243</v>
      </c>
      <c r="E116" s="240">
        <v>8.4149999999999991</v>
      </c>
      <c r="F116" s="241"/>
      <c r="G116" s="242">
        <f>ROUND(E116*F116,2)</f>
        <v>0</v>
      </c>
      <c r="H116" s="241"/>
      <c r="I116" s="242">
        <f>ROUND(E116*H116,2)</f>
        <v>0</v>
      </c>
      <c r="J116" s="241"/>
      <c r="K116" s="242">
        <f>ROUND(E116*J116,2)</f>
        <v>0</v>
      </c>
      <c r="L116" s="242">
        <v>21</v>
      </c>
      <c r="M116" s="242">
        <f>G116*(1+L116/100)</f>
        <v>0</v>
      </c>
      <c r="N116" s="242">
        <v>0.33074999999999999</v>
      </c>
      <c r="O116" s="242">
        <f>ROUND(E116*N116,2)</f>
        <v>2.78</v>
      </c>
      <c r="P116" s="242">
        <v>0</v>
      </c>
      <c r="Q116" s="242">
        <f>ROUND(E116*P116,2)</f>
        <v>0</v>
      </c>
      <c r="R116" s="242" t="s">
        <v>258</v>
      </c>
      <c r="S116" s="242" t="s">
        <v>207</v>
      </c>
      <c r="T116" s="243" t="s">
        <v>207</v>
      </c>
      <c r="U116" s="221">
        <v>2.5999999999999999E-2</v>
      </c>
      <c r="V116" s="221">
        <f>ROUND(E116*U116,2)</f>
        <v>0.22</v>
      </c>
      <c r="W116" s="221"/>
      <c r="X116" s="221" t="s">
        <v>208</v>
      </c>
      <c r="Y116" s="212"/>
      <c r="Z116" s="212"/>
      <c r="AA116" s="212"/>
      <c r="AB116" s="212"/>
      <c r="AC116" s="212"/>
      <c r="AD116" s="212"/>
      <c r="AE116" s="212"/>
      <c r="AF116" s="212"/>
      <c r="AG116" s="212" t="s">
        <v>237</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58" t="s">
        <v>324</v>
      </c>
      <c r="D117" s="222"/>
      <c r="E117" s="223"/>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213</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58" t="s">
        <v>260</v>
      </c>
      <c r="D118" s="222"/>
      <c r="E118" s="223"/>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213</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8" t="s">
        <v>247</v>
      </c>
      <c r="D119" s="222"/>
      <c r="E119" s="223">
        <v>8.4149999999999991</v>
      </c>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213</v>
      </c>
      <c r="AH119" s="212">
        <v>5</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7">
        <v>21</v>
      </c>
      <c r="B120" s="238" t="s">
        <v>325</v>
      </c>
      <c r="C120" s="256" t="s">
        <v>326</v>
      </c>
      <c r="D120" s="239" t="s">
        <v>243</v>
      </c>
      <c r="E120" s="240">
        <v>8.4149999999999991</v>
      </c>
      <c r="F120" s="241"/>
      <c r="G120" s="242">
        <f>ROUND(E120*F120,2)</f>
        <v>0</v>
      </c>
      <c r="H120" s="241"/>
      <c r="I120" s="242">
        <f>ROUND(E120*H120,2)</f>
        <v>0</v>
      </c>
      <c r="J120" s="241"/>
      <c r="K120" s="242">
        <f>ROUND(E120*J120,2)</f>
        <v>0</v>
      </c>
      <c r="L120" s="242">
        <v>21</v>
      </c>
      <c r="M120" s="242">
        <f>G120*(1+L120/100)</f>
        <v>0</v>
      </c>
      <c r="N120" s="242">
        <v>0.35759999999999997</v>
      </c>
      <c r="O120" s="242">
        <f>ROUND(E120*N120,2)</f>
        <v>3.01</v>
      </c>
      <c r="P120" s="242">
        <v>0</v>
      </c>
      <c r="Q120" s="242">
        <f>ROUND(E120*P120,2)</f>
        <v>0</v>
      </c>
      <c r="R120" s="242" t="s">
        <v>258</v>
      </c>
      <c r="S120" s="242" t="s">
        <v>207</v>
      </c>
      <c r="T120" s="243" t="s">
        <v>207</v>
      </c>
      <c r="U120" s="221">
        <v>2.5999999999999999E-2</v>
      </c>
      <c r="V120" s="221">
        <f>ROUND(E120*U120,2)</f>
        <v>0.22</v>
      </c>
      <c r="W120" s="221"/>
      <c r="X120" s="221" t="s">
        <v>208</v>
      </c>
      <c r="Y120" s="212"/>
      <c r="Z120" s="212"/>
      <c r="AA120" s="212"/>
      <c r="AB120" s="212"/>
      <c r="AC120" s="212"/>
      <c r="AD120" s="212"/>
      <c r="AE120" s="212"/>
      <c r="AF120" s="212"/>
      <c r="AG120" s="212" t="s">
        <v>237</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7" t="s">
        <v>327</v>
      </c>
      <c r="D121" s="245"/>
      <c r="E121" s="245"/>
      <c r="F121" s="245"/>
      <c r="G121" s="245"/>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8" t="s">
        <v>328</v>
      </c>
      <c r="D122" s="222"/>
      <c r="E122" s="223"/>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213</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58" t="s">
        <v>329</v>
      </c>
      <c r="D123" s="222"/>
      <c r="E123" s="223"/>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213</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58" t="s">
        <v>247</v>
      </c>
      <c r="D124" s="222"/>
      <c r="E124" s="223">
        <v>8.4149999999999991</v>
      </c>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213</v>
      </c>
      <c r="AH124" s="212">
        <v>5</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x14ac:dyDescent="0.2">
      <c r="A125" s="231" t="s">
        <v>201</v>
      </c>
      <c r="B125" s="232" t="s">
        <v>156</v>
      </c>
      <c r="C125" s="255" t="s">
        <v>157</v>
      </c>
      <c r="D125" s="233"/>
      <c r="E125" s="234"/>
      <c r="F125" s="235"/>
      <c r="G125" s="235">
        <f>SUMIF(AG126:AG131,"&lt;&gt;NOR",G126:G131)</f>
        <v>0</v>
      </c>
      <c r="H125" s="235"/>
      <c r="I125" s="235">
        <f>SUM(I126:I131)</f>
        <v>0</v>
      </c>
      <c r="J125" s="235"/>
      <c r="K125" s="235">
        <f>SUM(K126:K131)</f>
        <v>0</v>
      </c>
      <c r="L125" s="235"/>
      <c r="M125" s="235">
        <f>SUM(M126:M131)</f>
        <v>0</v>
      </c>
      <c r="N125" s="235"/>
      <c r="O125" s="235">
        <f>SUM(O126:O131)</f>
        <v>5.62</v>
      </c>
      <c r="P125" s="235"/>
      <c r="Q125" s="235">
        <f>SUM(Q126:Q131)</f>
        <v>0</v>
      </c>
      <c r="R125" s="235"/>
      <c r="S125" s="235"/>
      <c r="T125" s="236"/>
      <c r="U125" s="230"/>
      <c r="V125" s="230">
        <f>SUM(V126:V131)</f>
        <v>49.819999999999993</v>
      </c>
      <c r="W125" s="230"/>
      <c r="X125" s="230"/>
      <c r="AG125" t="s">
        <v>202</v>
      </c>
    </row>
    <row r="126" spans="1:60" outlineLevel="1" x14ac:dyDescent="0.2">
      <c r="A126" s="237">
        <v>22</v>
      </c>
      <c r="B126" s="238" t="s">
        <v>330</v>
      </c>
      <c r="C126" s="256" t="s">
        <v>331</v>
      </c>
      <c r="D126" s="239" t="s">
        <v>332</v>
      </c>
      <c r="E126" s="240">
        <v>9</v>
      </c>
      <c r="F126" s="241"/>
      <c r="G126" s="242">
        <f>ROUND(E126*F126,2)</f>
        <v>0</v>
      </c>
      <c r="H126" s="241"/>
      <c r="I126" s="242">
        <f>ROUND(E126*H126,2)</f>
        <v>0</v>
      </c>
      <c r="J126" s="241"/>
      <c r="K126" s="242">
        <f>ROUND(E126*J126,2)</f>
        <v>0</v>
      </c>
      <c r="L126" s="242">
        <v>21</v>
      </c>
      <c r="M126" s="242">
        <f>G126*(1+L126/100)</f>
        <v>0</v>
      </c>
      <c r="N126" s="242">
        <v>0.43381999999999998</v>
      </c>
      <c r="O126" s="242">
        <f>ROUND(E126*N126,2)</f>
        <v>3.9</v>
      </c>
      <c r="P126" s="242">
        <v>0</v>
      </c>
      <c r="Q126" s="242">
        <f>ROUND(E126*P126,2)</f>
        <v>0</v>
      </c>
      <c r="R126" s="242" t="s">
        <v>258</v>
      </c>
      <c r="S126" s="242" t="s">
        <v>207</v>
      </c>
      <c r="T126" s="243" t="s">
        <v>207</v>
      </c>
      <c r="U126" s="221">
        <v>3.839</v>
      </c>
      <c r="V126" s="221">
        <f>ROUND(E126*U126,2)</f>
        <v>34.549999999999997</v>
      </c>
      <c r="W126" s="221"/>
      <c r="X126" s="221" t="s">
        <v>208</v>
      </c>
      <c r="Y126" s="212"/>
      <c r="Z126" s="212"/>
      <c r="AA126" s="212"/>
      <c r="AB126" s="212"/>
      <c r="AC126" s="212"/>
      <c r="AD126" s="212"/>
      <c r="AE126" s="212"/>
      <c r="AF126" s="212"/>
      <c r="AG126" s="212" t="s">
        <v>209</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33.75" outlineLevel="1" x14ac:dyDescent="0.2">
      <c r="A127" s="219"/>
      <c r="B127" s="220"/>
      <c r="C127" s="257" t="s">
        <v>333</v>
      </c>
      <c r="D127" s="245"/>
      <c r="E127" s="245"/>
      <c r="F127" s="245"/>
      <c r="G127" s="245"/>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211</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4" t="str">
        <f>C127</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27" s="212"/>
      <c r="BC127" s="212"/>
      <c r="BD127" s="212"/>
      <c r="BE127" s="212"/>
      <c r="BF127" s="212"/>
      <c r="BG127" s="212"/>
      <c r="BH127" s="212"/>
    </row>
    <row r="128" spans="1:60" outlineLevel="1" x14ac:dyDescent="0.2">
      <c r="A128" s="219"/>
      <c r="B128" s="220"/>
      <c r="C128" s="258" t="s">
        <v>334</v>
      </c>
      <c r="D128" s="222"/>
      <c r="E128" s="223">
        <v>9</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7">
        <v>23</v>
      </c>
      <c r="B129" s="238" t="s">
        <v>335</v>
      </c>
      <c r="C129" s="256" t="s">
        <v>336</v>
      </c>
      <c r="D129" s="239" t="s">
        <v>332</v>
      </c>
      <c r="E129" s="240">
        <v>4</v>
      </c>
      <c r="F129" s="241"/>
      <c r="G129" s="242">
        <f>ROUND(E129*F129,2)</f>
        <v>0</v>
      </c>
      <c r="H129" s="241"/>
      <c r="I129" s="242">
        <f>ROUND(E129*H129,2)</f>
        <v>0</v>
      </c>
      <c r="J129" s="241"/>
      <c r="K129" s="242">
        <f>ROUND(E129*J129,2)</f>
        <v>0</v>
      </c>
      <c r="L129" s="242">
        <v>21</v>
      </c>
      <c r="M129" s="242">
        <f>G129*(1+L129/100)</f>
        <v>0</v>
      </c>
      <c r="N129" s="242">
        <v>0.43093999999999999</v>
      </c>
      <c r="O129" s="242">
        <f>ROUND(E129*N129,2)</f>
        <v>1.72</v>
      </c>
      <c r="P129" s="242">
        <v>0</v>
      </c>
      <c r="Q129" s="242">
        <f>ROUND(E129*P129,2)</f>
        <v>0</v>
      </c>
      <c r="R129" s="242" t="s">
        <v>258</v>
      </c>
      <c r="S129" s="242" t="s">
        <v>207</v>
      </c>
      <c r="T129" s="243" t="s">
        <v>207</v>
      </c>
      <c r="U129" s="221">
        <v>3.8170000000000002</v>
      </c>
      <c r="V129" s="221">
        <f>ROUND(E129*U129,2)</f>
        <v>15.27</v>
      </c>
      <c r="W129" s="221"/>
      <c r="X129" s="221" t="s">
        <v>208</v>
      </c>
      <c r="Y129" s="212"/>
      <c r="Z129" s="212"/>
      <c r="AA129" s="212"/>
      <c r="AB129" s="212"/>
      <c r="AC129" s="212"/>
      <c r="AD129" s="212"/>
      <c r="AE129" s="212"/>
      <c r="AF129" s="212"/>
      <c r="AG129" s="212" t="s">
        <v>209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33.75" outlineLevel="1" x14ac:dyDescent="0.2">
      <c r="A130" s="219"/>
      <c r="B130" s="220"/>
      <c r="C130" s="257" t="s">
        <v>333</v>
      </c>
      <c r="D130" s="245"/>
      <c r="E130" s="245"/>
      <c r="F130" s="245"/>
      <c r="G130" s="245"/>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211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44" t="str">
        <f>C130</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30" s="212"/>
      <c r="BC130" s="212"/>
      <c r="BD130" s="212"/>
      <c r="BE130" s="212"/>
      <c r="BF130" s="212"/>
      <c r="BG130" s="212"/>
      <c r="BH130" s="212"/>
    </row>
    <row r="131" spans="1:60" outlineLevel="1" x14ac:dyDescent="0.2">
      <c r="A131" s="219"/>
      <c r="B131" s="220"/>
      <c r="C131" s="258" t="s">
        <v>337</v>
      </c>
      <c r="D131" s="222"/>
      <c r="E131" s="223">
        <v>4</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213</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x14ac:dyDescent="0.2">
      <c r="A132" s="231" t="s">
        <v>201</v>
      </c>
      <c r="B132" s="232" t="s">
        <v>158</v>
      </c>
      <c r="C132" s="255" t="s">
        <v>159</v>
      </c>
      <c r="D132" s="233"/>
      <c r="E132" s="234"/>
      <c r="F132" s="235"/>
      <c r="G132" s="235">
        <f>SUMIF(AG133:AG226,"&lt;&gt;NOR",G133:G226)</f>
        <v>0</v>
      </c>
      <c r="H132" s="235"/>
      <c r="I132" s="235">
        <f>SUM(I133:I226)</f>
        <v>0</v>
      </c>
      <c r="J132" s="235"/>
      <c r="K132" s="235">
        <f>SUM(K133:K226)</f>
        <v>0</v>
      </c>
      <c r="L132" s="235"/>
      <c r="M132" s="235">
        <f>SUM(M133:M226)</f>
        <v>0</v>
      </c>
      <c r="N132" s="235"/>
      <c r="O132" s="235">
        <f>SUM(O133:O226)</f>
        <v>4.5299999999999994</v>
      </c>
      <c r="P132" s="235"/>
      <c r="Q132" s="235">
        <f>SUM(Q133:Q226)</f>
        <v>0</v>
      </c>
      <c r="R132" s="235"/>
      <c r="S132" s="235"/>
      <c r="T132" s="236"/>
      <c r="U132" s="230"/>
      <c r="V132" s="230">
        <f>SUM(V133:V226)</f>
        <v>98.570000000000007</v>
      </c>
      <c r="W132" s="230"/>
      <c r="X132" s="230"/>
      <c r="AG132" t="s">
        <v>202</v>
      </c>
    </row>
    <row r="133" spans="1:60" outlineLevel="1" x14ac:dyDescent="0.2">
      <c r="A133" s="237">
        <v>24</v>
      </c>
      <c r="B133" s="238" t="s">
        <v>338</v>
      </c>
      <c r="C133" s="256" t="s">
        <v>339</v>
      </c>
      <c r="D133" s="239" t="s">
        <v>243</v>
      </c>
      <c r="E133" s="240">
        <v>1.6830000000000001</v>
      </c>
      <c r="F133" s="241"/>
      <c r="G133" s="242">
        <f>ROUND(E133*F133,2)</f>
        <v>0</v>
      </c>
      <c r="H133" s="241"/>
      <c r="I133" s="242">
        <f>ROUND(E133*H133,2)</f>
        <v>0</v>
      </c>
      <c r="J133" s="241"/>
      <c r="K133" s="242">
        <f>ROUND(E133*J133,2)</f>
        <v>0</v>
      </c>
      <c r="L133" s="242">
        <v>21</v>
      </c>
      <c r="M133" s="242">
        <f>G133*(1+L133/100)</f>
        <v>0</v>
      </c>
      <c r="N133" s="242">
        <v>1.2E-2</v>
      </c>
      <c r="O133" s="242">
        <f>ROUND(E133*N133,2)</f>
        <v>0.02</v>
      </c>
      <c r="P133" s="242">
        <v>0</v>
      </c>
      <c r="Q133" s="242">
        <f>ROUND(E133*P133,2)</f>
        <v>0</v>
      </c>
      <c r="R133" s="242" t="s">
        <v>258</v>
      </c>
      <c r="S133" s="242" t="s">
        <v>207</v>
      </c>
      <c r="T133" s="243" t="s">
        <v>207</v>
      </c>
      <c r="U133" s="221">
        <v>0.29899999999999999</v>
      </c>
      <c r="V133" s="221">
        <f>ROUND(E133*U133,2)</f>
        <v>0.5</v>
      </c>
      <c r="W133" s="221"/>
      <c r="X133" s="221" t="s">
        <v>208</v>
      </c>
      <c r="Y133" s="212"/>
      <c r="Z133" s="212"/>
      <c r="AA133" s="212"/>
      <c r="AB133" s="212"/>
      <c r="AC133" s="212"/>
      <c r="AD133" s="212"/>
      <c r="AE133" s="212"/>
      <c r="AF133" s="212"/>
      <c r="AG133" s="212" t="s">
        <v>237</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7" t="s">
        <v>340</v>
      </c>
      <c r="D134" s="245"/>
      <c r="E134" s="245"/>
      <c r="F134" s="245"/>
      <c r="G134" s="245"/>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211</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341</v>
      </c>
      <c r="D135" s="222"/>
      <c r="E135" s="223"/>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213</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9" t="s">
        <v>215</v>
      </c>
      <c r="D136" s="224"/>
      <c r="E136" s="225"/>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213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0" t="s">
        <v>342</v>
      </c>
      <c r="D137" s="224"/>
      <c r="E137" s="225">
        <v>0.05</v>
      </c>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213</v>
      </c>
      <c r="AH137" s="212">
        <v>2</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9" t="s">
        <v>217</v>
      </c>
      <c r="D138" s="224"/>
      <c r="E138" s="225"/>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8" t="s">
        <v>343</v>
      </c>
      <c r="D139" s="222"/>
      <c r="E139" s="223">
        <v>1.6830000000000001</v>
      </c>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213</v>
      </c>
      <c r="AH139" s="212">
        <v>5</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7">
        <v>25</v>
      </c>
      <c r="B140" s="238" t="s">
        <v>344</v>
      </c>
      <c r="C140" s="256" t="s">
        <v>345</v>
      </c>
      <c r="D140" s="239" t="s">
        <v>275</v>
      </c>
      <c r="E140" s="240">
        <v>258.60000000000002</v>
      </c>
      <c r="F140" s="241"/>
      <c r="G140" s="242">
        <f>ROUND(E140*F140,2)</f>
        <v>0</v>
      </c>
      <c r="H140" s="241"/>
      <c r="I140" s="242">
        <f>ROUND(E140*H140,2)</f>
        <v>0</v>
      </c>
      <c r="J140" s="241"/>
      <c r="K140" s="242">
        <f>ROUND(E140*J140,2)</f>
        <v>0</v>
      </c>
      <c r="L140" s="242">
        <v>21</v>
      </c>
      <c r="M140" s="242">
        <f>G140*(1+L140/100)</f>
        <v>0</v>
      </c>
      <c r="N140" s="242">
        <v>3.6999999999999999E-4</v>
      </c>
      <c r="O140" s="242">
        <f>ROUND(E140*N140,2)</f>
        <v>0.1</v>
      </c>
      <c r="P140" s="242">
        <v>0</v>
      </c>
      <c r="Q140" s="242">
        <f>ROUND(E140*P140,2)</f>
        <v>0</v>
      </c>
      <c r="R140" s="242" t="s">
        <v>258</v>
      </c>
      <c r="S140" s="242" t="s">
        <v>207</v>
      </c>
      <c r="T140" s="243" t="s">
        <v>207</v>
      </c>
      <c r="U140" s="221">
        <v>4.8000000000000001E-2</v>
      </c>
      <c r="V140" s="221">
        <f>ROUND(E140*U140,2)</f>
        <v>12.41</v>
      </c>
      <c r="W140" s="221"/>
      <c r="X140" s="221" t="s">
        <v>208</v>
      </c>
      <c r="Y140" s="212"/>
      <c r="Z140" s="212"/>
      <c r="AA140" s="212"/>
      <c r="AB140" s="212"/>
      <c r="AC140" s="212"/>
      <c r="AD140" s="212"/>
      <c r="AE140" s="212"/>
      <c r="AF140" s="212"/>
      <c r="AG140" s="212" t="s">
        <v>209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8" t="s">
        <v>346</v>
      </c>
      <c r="D141" s="222"/>
      <c r="E141" s="223"/>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213</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8" t="s">
        <v>347</v>
      </c>
      <c r="D142" s="222"/>
      <c r="E142" s="223">
        <v>35.1</v>
      </c>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213</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8" t="s">
        <v>348</v>
      </c>
      <c r="D143" s="222"/>
      <c r="E143" s="223">
        <v>31.2</v>
      </c>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213</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8" t="s">
        <v>349</v>
      </c>
      <c r="D144" s="222"/>
      <c r="E144" s="223">
        <v>52.8</v>
      </c>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213</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8" t="s">
        <v>350</v>
      </c>
      <c r="D145" s="222"/>
      <c r="E145" s="223">
        <v>52.8</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213</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8" t="s">
        <v>351</v>
      </c>
      <c r="D146" s="222"/>
      <c r="E146" s="223">
        <v>86.7</v>
      </c>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213</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7">
        <v>26</v>
      </c>
      <c r="B147" s="238" t="s">
        <v>352</v>
      </c>
      <c r="C147" s="256" t="s">
        <v>353</v>
      </c>
      <c r="D147" s="239" t="s">
        <v>275</v>
      </c>
      <c r="E147" s="240">
        <v>62</v>
      </c>
      <c r="F147" s="241"/>
      <c r="G147" s="242">
        <f>ROUND(E147*F147,2)</f>
        <v>0</v>
      </c>
      <c r="H147" s="241"/>
      <c r="I147" s="242">
        <f>ROUND(E147*H147,2)</f>
        <v>0</v>
      </c>
      <c r="J147" s="241"/>
      <c r="K147" s="242">
        <f>ROUND(E147*J147,2)</f>
        <v>0</v>
      </c>
      <c r="L147" s="242">
        <v>21</v>
      </c>
      <c r="M147" s="242">
        <f>G147*(1+L147/100)</f>
        <v>0</v>
      </c>
      <c r="N147" s="242">
        <v>3.6999999999999999E-4</v>
      </c>
      <c r="O147" s="242">
        <f>ROUND(E147*N147,2)</f>
        <v>0.02</v>
      </c>
      <c r="P147" s="242">
        <v>0</v>
      </c>
      <c r="Q147" s="242">
        <f>ROUND(E147*P147,2)</f>
        <v>0</v>
      </c>
      <c r="R147" s="242" t="s">
        <v>258</v>
      </c>
      <c r="S147" s="242" t="s">
        <v>207</v>
      </c>
      <c r="T147" s="243" t="s">
        <v>207</v>
      </c>
      <c r="U147" s="221">
        <v>4.8000000000000001E-2</v>
      </c>
      <c r="V147" s="221">
        <f>ROUND(E147*U147,2)</f>
        <v>2.98</v>
      </c>
      <c r="W147" s="221"/>
      <c r="X147" s="221" t="s">
        <v>208</v>
      </c>
      <c r="Y147" s="212"/>
      <c r="Z147" s="212"/>
      <c r="AA147" s="212"/>
      <c r="AB147" s="212"/>
      <c r="AC147" s="212"/>
      <c r="AD147" s="212"/>
      <c r="AE147" s="212"/>
      <c r="AF147" s="212"/>
      <c r="AG147" s="212" t="s">
        <v>209</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8" t="s">
        <v>354</v>
      </c>
      <c r="D148" s="222"/>
      <c r="E148" s="223"/>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213</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8" t="s">
        <v>355</v>
      </c>
      <c r="D149" s="222"/>
      <c r="E149" s="223">
        <v>62</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213</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1" x14ac:dyDescent="0.2">
      <c r="A150" s="237">
        <v>27</v>
      </c>
      <c r="B150" s="238" t="s">
        <v>356</v>
      </c>
      <c r="C150" s="256" t="s">
        <v>357</v>
      </c>
      <c r="D150" s="239" t="s">
        <v>243</v>
      </c>
      <c r="E150" s="240">
        <v>16.899999999999999</v>
      </c>
      <c r="F150" s="241"/>
      <c r="G150" s="242">
        <f>ROUND(E150*F150,2)</f>
        <v>0</v>
      </c>
      <c r="H150" s="241"/>
      <c r="I150" s="242">
        <f>ROUND(E150*H150,2)</f>
        <v>0</v>
      </c>
      <c r="J150" s="241"/>
      <c r="K150" s="242">
        <f>ROUND(E150*J150,2)</f>
        <v>0</v>
      </c>
      <c r="L150" s="242">
        <v>21</v>
      </c>
      <c r="M150" s="242">
        <f>G150*(1+L150/100)</f>
        <v>0</v>
      </c>
      <c r="N150" s="242">
        <v>2.8900000000000002E-3</v>
      </c>
      <c r="O150" s="242">
        <f>ROUND(E150*N150,2)</f>
        <v>0.05</v>
      </c>
      <c r="P150" s="242">
        <v>0</v>
      </c>
      <c r="Q150" s="242">
        <f>ROUND(E150*P150,2)</f>
        <v>0</v>
      </c>
      <c r="R150" s="242" t="s">
        <v>258</v>
      </c>
      <c r="S150" s="242" t="s">
        <v>207</v>
      </c>
      <c r="T150" s="243" t="s">
        <v>207</v>
      </c>
      <c r="U150" s="221">
        <v>0.3</v>
      </c>
      <c r="V150" s="221">
        <f>ROUND(E150*U150,2)</f>
        <v>5.07</v>
      </c>
      <c r="W150" s="221"/>
      <c r="X150" s="221" t="s">
        <v>208</v>
      </c>
      <c r="Y150" s="212"/>
      <c r="Z150" s="212"/>
      <c r="AA150" s="212"/>
      <c r="AB150" s="212"/>
      <c r="AC150" s="212"/>
      <c r="AD150" s="212"/>
      <c r="AE150" s="212"/>
      <c r="AF150" s="212"/>
      <c r="AG150" s="212" t="s">
        <v>209</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8" t="s">
        <v>358</v>
      </c>
      <c r="D151" s="222"/>
      <c r="E151" s="223"/>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213</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58" t="s">
        <v>359</v>
      </c>
      <c r="D152" s="222"/>
      <c r="E152" s="223">
        <v>4.5</v>
      </c>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213</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8" t="s">
        <v>360</v>
      </c>
      <c r="D153" s="222"/>
      <c r="E153" s="223">
        <v>12.4</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213</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37">
        <v>28</v>
      </c>
      <c r="B154" s="238" t="s">
        <v>361</v>
      </c>
      <c r="C154" s="256" t="s">
        <v>362</v>
      </c>
      <c r="D154" s="239" t="s">
        <v>275</v>
      </c>
      <c r="E154" s="240">
        <v>33.659999999999997</v>
      </c>
      <c r="F154" s="241"/>
      <c r="G154" s="242">
        <f>ROUND(E154*F154,2)</f>
        <v>0</v>
      </c>
      <c r="H154" s="241"/>
      <c r="I154" s="242">
        <f>ROUND(E154*H154,2)</f>
        <v>0</v>
      </c>
      <c r="J154" s="241"/>
      <c r="K154" s="242">
        <f>ROUND(E154*J154,2)</f>
        <v>0</v>
      </c>
      <c r="L154" s="242">
        <v>21</v>
      </c>
      <c r="M154" s="242">
        <f>G154*(1+L154/100)</f>
        <v>0</v>
      </c>
      <c r="N154" s="242">
        <v>9.9709999999999993E-2</v>
      </c>
      <c r="O154" s="242">
        <f>ROUND(E154*N154,2)</f>
        <v>3.36</v>
      </c>
      <c r="P154" s="242">
        <v>0</v>
      </c>
      <c r="Q154" s="242">
        <f>ROUND(E154*P154,2)</f>
        <v>0</v>
      </c>
      <c r="R154" s="242" t="s">
        <v>258</v>
      </c>
      <c r="S154" s="242" t="s">
        <v>207</v>
      </c>
      <c r="T154" s="243" t="s">
        <v>207</v>
      </c>
      <c r="U154" s="221">
        <v>0.11899999999999999</v>
      </c>
      <c r="V154" s="221">
        <f>ROUND(E154*U154,2)</f>
        <v>4.01</v>
      </c>
      <c r="W154" s="221"/>
      <c r="X154" s="221" t="s">
        <v>208</v>
      </c>
      <c r="Y154" s="212"/>
      <c r="Z154" s="212"/>
      <c r="AA154" s="212"/>
      <c r="AB154" s="212"/>
      <c r="AC154" s="212"/>
      <c r="AD154" s="212"/>
      <c r="AE154" s="212"/>
      <c r="AF154" s="212"/>
      <c r="AG154" s="212" t="s">
        <v>237</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7" t="s">
        <v>363</v>
      </c>
      <c r="D155" s="245"/>
      <c r="E155" s="245"/>
      <c r="F155" s="245"/>
      <c r="G155" s="245"/>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58" t="s">
        <v>364</v>
      </c>
      <c r="D156" s="222"/>
      <c r="E156" s="223"/>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213</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8" t="s">
        <v>365</v>
      </c>
      <c r="D157" s="222"/>
      <c r="E157" s="223"/>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213</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8" t="s">
        <v>366</v>
      </c>
      <c r="D158" s="222"/>
      <c r="E158" s="223"/>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213</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8" t="s">
        <v>367</v>
      </c>
      <c r="D159" s="222"/>
      <c r="E159" s="223">
        <v>2</v>
      </c>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213</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58" t="s">
        <v>368</v>
      </c>
      <c r="D160" s="222"/>
      <c r="E160" s="223">
        <v>2</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213</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8" t="s">
        <v>369</v>
      </c>
      <c r="D161" s="222"/>
      <c r="E161" s="223">
        <v>2</v>
      </c>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213</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8" t="s">
        <v>370</v>
      </c>
      <c r="D162" s="222"/>
      <c r="E162" s="223">
        <v>2</v>
      </c>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213</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19"/>
      <c r="B163" s="220"/>
      <c r="C163" s="258" t="s">
        <v>371</v>
      </c>
      <c r="D163" s="222"/>
      <c r="E163" s="223">
        <v>2</v>
      </c>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213</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58" t="s">
        <v>372</v>
      </c>
      <c r="D164" s="222"/>
      <c r="E164" s="223">
        <v>2</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213</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58" t="s">
        <v>373</v>
      </c>
      <c r="D165" s="222"/>
      <c r="E165" s="223">
        <v>2</v>
      </c>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213</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8" t="s">
        <v>374</v>
      </c>
      <c r="D166" s="222"/>
      <c r="E166" s="223">
        <v>2</v>
      </c>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213</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61" t="s">
        <v>375</v>
      </c>
      <c r="D167" s="226"/>
      <c r="E167" s="227">
        <v>16</v>
      </c>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213</v>
      </c>
      <c r="AH167" s="212">
        <v>1</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8" t="s">
        <v>376</v>
      </c>
      <c r="D168" s="222"/>
      <c r="E168" s="223"/>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213</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8" t="s">
        <v>366</v>
      </c>
      <c r="D169" s="222"/>
      <c r="E169" s="223"/>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213</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377</v>
      </c>
      <c r="D170" s="222"/>
      <c r="E170" s="223">
        <v>15.5</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213</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8" t="s">
        <v>378</v>
      </c>
      <c r="D171" s="222"/>
      <c r="E171" s="223">
        <v>2</v>
      </c>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213</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8" t="s">
        <v>379</v>
      </c>
      <c r="D172" s="222"/>
      <c r="E172" s="223">
        <v>2</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213</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8" t="s">
        <v>380</v>
      </c>
      <c r="D173" s="222"/>
      <c r="E173" s="223">
        <v>2</v>
      </c>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213</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22.5" outlineLevel="1" x14ac:dyDescent="0.2">
      <c r="A174" s="219"/>
      <c r="B174" s="220"/>
      <c r="C174" s="258" t="s">
        <v>381</v>
      </c>
      <c r="D174" s="222"/>
      <c r="E174" s="223">
        <v>10</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213</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8" t="s">
        <v>382</v>
      </c>
      <c r="D175" s="222"/>
      <c r="E175" s="223">
        <v>2</v>
      </c>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213</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58" t="s">
        <v>383</v>
      </c>
      <c r="D176" s="222"/>
      <c r="E176" s="223">
        <v>3</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213</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8" t="s">
        <v>384</v>
      </c>
      <c r="D177" s="222"/>
      <c r="E177" s="223">
        <v>3</v>
      </c>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213</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61" t="s">
        <v>375</v>
      </c>
      <c r="D178" s="226"/>
      <c r="E178" s="227">
        <v>39.5</v>
      </c>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213</v>
      </c>
      <c r="AH178" s="212">
        <v>1</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58" t="s">
        <v>385</v>
      </c>
      <c r="D179" s="222"/>
      <c r="E179" s="223">
        <v>16</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213</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58" t="s">
        <v>386</v>
      </c>
      <c r="D180" s="222"/>
      <c r="E180" s="223">
        <v>39.5</v>
      </c>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213</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8" t="s">
        <v>387</v>
      </c>
      <c r="D181" s="222"/>
      <c r="E181" s="223">
        <v>16</v>
      </c>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213</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58" t="s">
        <v>388</v>
      </c>
      <c r="D182" s="222"/>
      <c r="E182" s="223">
        <v>41.3</v>
      </c>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213</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61" t="s">
        <v>375</v>
      </c>
      <c r="D183" s="226"/>
      <c r="E183" s="227">
        <v>112.8</v>
      </c>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213</v>
      </c>
      <c r="AH183" s="212">
        <v>1</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62" t="s">
        <v>389</v>
      </c>
      <c r="D184" s="228"/>
      <c r="E184" s="229">
        <v>-134.63999999999999</v>
      </c>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213</v>
      </c>
      <c r="AH184" s="212">
        <v>4</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37">
        <v>29</v>
      </c>
      <c r="B185" s="238" t="s">
        <v>390</v>
      </c>
      <c r="C185" s="256" t="s">
        <v>391</v>
      </c>
      <c r="D185" s="239" t="s">
        <v>275</v>
      </c>
      <c r="E185" s="240">
        <v>206.5</v>
      </c>
      <c r="F185" s="241"/>
      <c r="G185" s="242">
        <f>ROUND(E185*F185,2)</f>
        <v>0</v>
      </c>
      <c r="H185" s="241"/>
      <c r="I185" s="242">
        <f>ROUND(E185*H185,2)</f>
        <v>0</v>
      </c>
      <c r="J185" s="241"/>
      <c r="K185" s="242">
        <f>ROUND(E185*J185,2)</f>
        <v>0</v>
      </c>
      <c r="L185" s="242">
        <v>21</v>
      </c>
      <c r="M185" s="242">
        <f>G185*(1+L185/100)</f>
        <v>0</v>
      </c>
      <c r="N185" s="242">
        <v>4.3E-3</v>
      </c>
      <c r="O185" s="242">
        <f>ROUND(E185*N185,2)</f>
        <v>0.89</v>
      </c>
      <c r="P185" s="242">
        <v>0</v>
      </c>
      <c r="Q185" s="242">
        <f>ROUND(E185*P185,2)</f>
        <v>0</v>
      </c>
      <c r="R185" s="242" t="s">
        <v>258</v>
      </c>
      <c r="S185" s="242" t="s">
        <v>207</v>
      </c>
      <c r="T185" s="243" t="s">
        <v>207</v>
      </c>
      <c r="U185" s="221">
        <v>0.20799999999999999</v>
      </c>
      <c r="V185" s="221">
        <f>ROUND(E185*U185,2)</f>
        <v>42.95</v>
      </c>
      <c r="W185" s="221"/>
      <c r="X185" s="221" t="s">
        <v>208</v>
      </c>
      <c r="Y185" s="212"/>
      <c r="Z185" s="212"/>
      <c r="AA185" s="212"/>
      <c r="AB185" s="212"/>
      <c r="AC185" s="212"/>
      <c r="AD185" s="212"/>
      <c r="AE185" s="212"/>
      <c r="AF185" s="212"/>
      <c r="AG185" s="212" t="s">
        <v>209</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57" t="s">
        <v>392</v>
      </c>
      <c r="D186" s="245"/>
      <c r="E186" s="245"/>
      <c r="F186" s="245"/>
      <c r="G186" s="245"/>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211</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8" t="s">
        <v>393</v>
      </c>
      <c r="D187" s="222"/>
      <c r="E187" s="223"/>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213</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58" t="s">
        <v>394</v>
      </c>
      <c r="D188" s="222"/>
      <c r="E188" s="223">
        <v>206.5</v>
      </c>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213</v>
      </c>
      <c r="AH188" s="212">
        <v>5</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37">
        <v>30</v>
      </c>
      <c r="B189" s="238" t="s">
        <v>395</v>
      </c>
      <c r="C189" s="256" t="s">
        <v>396</v>
      </c>
      <c r="D189" s="239" t="s">
        <v>275</v>
      </c>
      <c r="E189" s="240">
        <v>206.5</v>
      </c>
      <c r="F189" s="241"/>
      <c r="G189" s="242">
        <f>ROUND(E189*F189,2)</f>
        <v>0</v>
      </c>
      <c r="H189" s="241"/>
      <c r="I189" s="242">
        <f>ROUND(E189*H189,2)</f>
        <v>0</v>
      </c>
      <c r="J189" s="241"/>
      <c r="K189" s="242">
        <f>ROUND(E189*J189,2)</f>
        <v>0</v>
      </c>
      <c r="L189" s="242">
        <v>21</v>
      </c>
      <c r="M189" s="242">
        <f>G189*(1+L189/100)</f>
        <v>0</v>
      </c>
      <c r="N189" s="242">
        <v>1.0000000000000001E-5</v>
      </c>
      <c r="O189" s="242">
        <f>ROUND(E189*N189,2)</f>
        <v>0</v>
      </c>
      <c r="P189" s="242">
        <v>0</v>
      </c>
      <c r="Q189" s="242">
        <f>ROUND(E189*P189,2)</f>
        <v>0</v>
      </c>
      <c r="R189" s="242" t="s">
        <v>258</v>
      </c>
      <c r="S189" s="242" t="s">
        <v>207</v>
      </c>
      <c r="T189" s="243" t="s">
        <v>207</v>
      </c>
      <c r="U189" s="221">
        <v>3.5999999999999997E-2</v>
      </c>
      <c r="V189" s="221">
        <f>ROUND(E189*U189,2)</f>
        <v>7.43</v>
      </c>
      <c r="W189" s="221"/>
      <c r="X189" s="221" t="s">
        <v>208</v>
      </c>
      <c r="Y189" s="212"/>
      <c r="Z189" s="212"/>
      <c r="AA189" s="212"/>
      <c r="AB189" s="212"/>
      <c r="AC189" s="212"/>
      <c r="AD189" s="212"/>
      <c r="AE189" s="212"/>
      <c r="AF189" s="212"/>
      <c r="AG189" s="212" t="s">
        <v>209</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57" t="s">
        <v>397</v>
      </c>
      <c r="D190" s="245"/>
      <c r="E190" s="245"/>
      <c r="F190" s="245"/>
      <c r="G190" s="245"/>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211</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8" t="s">
        <v>398</v>
      </c>
      <c r="D191" s="222"/>
      <c r="E191" s="223"/>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213</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8" t="s">
        <v>399</v>
      </c>
      <c r="D192" s="222"/>
      <c r="E192" s="223"/>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213</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58" t="s">
        <v>400</v>
      </c>
      <c r="D193" s="222"/>
      <c r="E193" s="223">
        <v>6.2</v>
      </c>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213</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8" t="s">
        <v>401</v>
      </c>
      <c r="D194" s="222"/>
      <c r="E194" s="223">
        <v>25</v>
      </c>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213</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58" t="s">
        <v>402</v>
      </c>
      <c r="D195" s="222"/>
      <c r="E195" s="223">
        <v>4</v>
      </c>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213</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58" t="s">
        <v>403</v>
      </c>
      <c r="D196" s="222"/>
      <c r="E196" s="223">
        <v>22</v>
      </c>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213</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58" t="s">
        <v>404</v>
      </c>
      <c r="D197" s="222"/>
      <c r="E197" s="223">
        <v>4</v>
      </c>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213</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58" t="s">
        <v>405</v>
      </c>
      <c r="D198" s="222"/>
      <c r="E198" s="223">
        <v>30.5</v>
      </c>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213</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8" t="s">
        <v>402</v>
      </c>
      <c r="D199" s="222"/>
      <c r="E199" s="223">
        <v>4</v>
      </c>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213</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58" t="s">
        <v>406</v>
      </c>
      <c r="D200" s="222"/>
      <c r="E200" s="223">
        <v>30.5</v>
      </c>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213</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58" t="s">
        <v>404</v>
      </c>
      <c r="D201" s="222"/>
      <c r="E201" s="223">
        <v>4</v>
      </c>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213</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58" t="s">
        <v>400</v>
      </c>
      <c r="D202" s="222"/>
      <c r="E202" s="223">
        <v>6.2</v>
      </c>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213</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58" t="s">
        <v>407</v>
      </c>
      <c r="D203" s="222"/>
      <c r="E203" s="223">
        <v>3.6</v>
      </c>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213</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58" t="s">
        <v>408</v>
      </c>
      <c r="D204" s="222"/>
      <c r="E204" s="223">
        <v>5.5</v>
      </c>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213</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58" t="s">
        <v>409</v>
      </c>
      <c r="D205" s="222"/>
      <c r="E205" s="223">
        <v>12</v>
      </c>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213</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58" t="s">
        <v>410</v>
      </c>
      <c r="D206" s="222"/>
      <c r="E206" s="223">
        <v>45</v>
      </c>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213</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58" t="s">
        <v>411</v>
      </c>
      <c r="D207" s="222"/>
      <c r="E207" s="223">
        <v>4</v>
      </c>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213</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37">
        <v>31</v>
      </c>
      <c r="B208" s="238" t="s">
        <v>412</v>
      </c>
      <c r="C208" s="256" t="s">
        <v>413</v>
      </c>
      <c r="D208" s="239" t="s">
        <v>275</v>
      </c>
      <c r="E208" s="240">
        <v>223.33</v>
      </c>
      <c r="F208" s="241"/>
      <c r="G208" s="242">
        <f>ROUND(E208*F208,2)</f>
        <v>0</v>
      </c>
      <c r="H208" s="241"/>
      <c r="I208" s="242">
        <f>ROUND(E208*H208,2)</f>
        <v>0</v>
      </c>
      <c r="J208" s="241"/>
      <c r="K208" s="242">
        <f>ROUND(E208*J208,2)</f>
        <v>0</v>
      </c>
      <c r="L208" s="242">
        <v>21</v>
      </c>
      <c r="M208" s="242">
        <f>G208*(1+L208/100)</f>
        <v>0</v>
      </c>
      <c r="N208" s="242">
        <v>0</v>
      </c>
      <c r="O208" s="242">
        <f>ROUND(E208*N208,2)</f>
        <v>0</v>
      </c>
      <c r="P208" s="242">
        <v>0</v>
      </c>
      <c r="Q208" s="242">
        <f>ROUND(E208*P208,2)</f>
        <v>0</v>
      </c>
      <c r="R208" s="242" t="s">
        <v>258</v>
      </c>
      <c r="S208" s="242" t="s">
        <v>207</v>
      </c>
      <c r="T208" s="243" t="s">
        <v>207</v>
      </c>
      <c r="U208" s="221">
        <v>6.7000000000000004E-2</v>
      </c>
      <c r="V208" s="221">
        <f>ROUND(E208*U208,2)</f>
        <v>14.96</v>
      </c>
      <c r="W208" s="221"/>
      <c r="X208" s="221" t="s">
        <v>208</v>
      </c>
      <c r="Y208" s="212"/>
      <c r="Z208" s="212"/>
      <c r="AA208" s="212"/>
      <c r="AB208" s="212"/>
      <c r="AC208" s="212"/>
      <c r="AD208" s="212"/>
      <c r="AE208" s="212"/>
      <c r="AF208" s="212"/>
      <c r="AG208" s="212" t="s">
        <v>209</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57" t="s">
        <v>414</v>
      </c>
      <c r="D209" s="245"/>
      <c r="E209" s="245"/>
      <c r="F209" s="245"/>
      <c r="G209" s="245"/>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211</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58" t="s">
        <v>415</v>
      </c>
      <c r="D210" s="222"/>
      <c r="E210" s="223"/>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213</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58" t="s">
        <v>399</v>
      </c>
      <c r="D211" s="222"/>
      <c r="E211" s="223"/>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213</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58" t="s">
        <v>394</v>
      </c>
      <c r="D212" s="222"/>
      <c r="E212" s="223">
        <v>206.5</v>
      </c>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213</v>
      </c>
      <c r="AH212" s="212">
        <v>5</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58" t="s">
        <v>416</v>
      </c>
      <c r="D213" s="222"/>
      <c r="E213" s="223"/>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213</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58" t="s">
        <v>417</v>
      </c>
      <c r="D214" s="222"/>
      <c r="E214" s="223">
        <v>16.829999999999998</v>
      </c>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213</v>
      </c>
      <c r="AH214" s="212">
        <v>5</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7">
        <v>32</v>
      </c>
      <c r="B215" s="238" t="s">
        <v>418</v>
      </c>
      <c r="C215" s="256" t="s">
        <v>419</v>
      </c>
      <c r="D215" s="239" t="s">
        <v>275</v>
      </c>
      <c r="E215" s="240">
        <v>223.33</v>
      </c>
      <c r="F215" s="241"/>
      <c r="G215" s="242">
        <f>ROUND(E215*F215,2)</f>
        <v>0</v>
      </c>
      <c r="H215" s="241"/>
      <c r="I215" s="242">
        <f>ROUND(E215*H215,2)</f>
        <v>0</v>
      </c>
      <c r="J215" s="241"/>
      <c r="K215" s="242">
        <f>ROUND(E215*J215,2)</f>
        <v>0</v>
      </c>
      <c r="L215" s="242">
        <v>21</v>
      </c>
      <c r="M215" s="242">
        <f>G215*(1+L215/100)</f>
        <v>0</v>
      </c>
      <c r="N215" s="242">
        <v>0</v>
      </c>
      <c r="O215" s="242">
        <f>ROUND(E215*N215,2)</f>
        <v>0</v>
      </c>
      <c r="P215" s="242">
        <v>0</v>
      </c>
      <c r="Q215" s="242">
        <f>ROUND(E215*P215,2)</f>
        <v>0</v>
      </c>
      <c r="R215" s="242" t="s">
        <v>258</v>
      </c>
      <c r="S215" s="242" t="s">
        <v>207</v>
      </c>
      <c r="T215" s="243" t="s">
        <v>207</v>
      </c>
      <c r="U215" s="221">
        <v>3.6999999999999998E-2</v>
      </c>
      <c r="V215" s="221">
        <f>ROUND(E215*U215,2)</f>
        <v>8.26</v>
      </c>
      <c r="W215" s="221"/>
      <c r="X215" s="221" t="s">
        <v>208</v>
      </c>
      <c r="Y215" s="212"/>
      <c r="Z215" s="212"/>
      <c r="AA215" s="212"/>
      <c r="AB215" s="212"/>
      <c r="AC215" s="212"/>
      <c r="AD215" s="212"/>
      <c r="AE215" s="212"/>
      <c r="AF215" s="212"/>
      <c r="AG215" s="212" t="s">
        <v>209</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57" t="s">
        <v>420</v>
      </c>
      <c r="D216" s="245"/>
      <c r="E216" s="245"/>
      <c r="F216" s="245"/>
      <c r="G216" s="245"/>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211</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58" t="s">
        <v>421</v>
      </c>
      <c r="D217" s="222"/>
      <c r="E217" s="223"/>
      <c r="F217" s="221"/>
      <c r="G217" s="221"/>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213</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58" t="s">
        <v>399</v>
      </c>
      <c r="D218" s="222"/>
      <c r="E218" s="223"/>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213</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58" t="s">
        <v>422</v>
      </c>
      <c r="D219" s="222"/>
      <c r="E219" s="223">
        <v>223.33</v>
      </c>
      <c r="F219" s="221"/>
      <c r="G219" s="221"/>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213</v>
      </c>
      <c r="AH219" s="212">
        <v>5</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7">
        <v>33</v>
      </c>
      <c r="B220" s="238" t="s">
        <v>423</v>
      </c>
      <c r="C220" s="256" t="s">
        <v>424</v>
      </c>
      <c r="D220" s="239" t="s">
        <v>425</v>
      </c>
      <c r="E220" s="240">
        <v>8.5830000000000004E-2</v>
      </c>
      <c r="F220" s="241"/>
      <c r="G220" s="242">
        <f>ROUND(E220*F220,2)</f>
        <v>0</v>
      </c>
      <c r="H220" s="241"/>
      <c r="I220" s="242">
        <f>ROUND(E220*H220,2)</f>
        <v>0</v>
      </c>
      <c r="J220" s="241"/>
      <c r="K220" s="242">
        <f>ROUND(E220*J220,2)</f>
        <v>0</v>
      </c>
      <c r="L220" s="242">
        <v>21</v>
      </c>
      <c r="M220" s="242">
        <f>G220*(1+L220/100)</f>
        <v>0</v>
      </c>
      <c r="N220" s="242">
        <v>1</v>
      </c>
      <c r="O220" s="242">
        <f>ROUND(E220*N220,2)</f>
        <v>0.09</v>
      </c>
      <c r="P220" s="242">
        <v>0</v>
      </c>
      <c r="Q220" s="242">
        <f>ROUND(E220*P220,2)</f>
        <v>0</v>
      </c>
      <c r="R220" s="242" t="s">
        <v>426</v>
      </c>
      <c r="S220" s="242" t="s">
        <v>207</v>
      </c>
      <c r="T220" s="243" t="s">
        <v>207</v>
      </c>
      <c r="U220" s="221">
        <v>0</v>
      </c>
      <c r="V220" s="221">
        <f>ROUND(E220*U220,2)</f>
        <v>0</v>
      </c>
      <c r="W220" s="221"/>
      <c r="X220" s="221" t="s">
        <v>427</v>
      </c>
      <c r="Y220" s="212"/>
      <c r="Z220" s="212"/>
      <c r="AA220" s="212"/>
      <c r="AB220" s="212"/>
      <c r="AC220" s="212"/>
      <c r="AD220" s="212"/>
      <c r="AE220" s="212"/>
      <c r="AF220" s="212"/>
      <c r="AG220" s="212" t="s">
        <v>428</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58" t="s">
        <v>429</v>
      </c>
      <c r="D221" s="222"/>
      <c r="E221" s="223"/>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213</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58" t="s">
        <v>430</v>
      </c>
      <c r="D222" s="222"/>
      <c r="E222" s="223"/>
      <c r="F222" s="221"/>
      <c r="G222" s="221"/>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213</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59" t="s">
        <v>215</v>
      </c>
      <c r="D223" s="224"/>
      <c r="E223" s="225"/>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213</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60" t="s">
        <v>431</v>
      </c>
      <c r="D224" s="224"/>
      <c r="E224" s="225">
        <v>2.5500000000000002E-3</v>
      </c>
      <c r="F224" s="221"/>
      <c r="G224" s="221"/>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213</v>
      </c>
      <c r="AH224" s="212">
        <v>2</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59" t="s">
        <v>217</v>
      </c>
      <c r="D225" s="224"/>
      <c r="E225" s="225"/>
      <c r="F225" s="221"/>
      <c r="G225" s="221"/>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213</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58" t="s">
        <v>432</v>
      </c>
      <c r="D226" s="222"/>
      <c r="E226" s="223">
        <v>8.5830000000000004E-2</v>
      </c>
      <c r="F226" s="221"/>
      <c r="G226" s="221"/>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213</v>
      </c>
      <c r="AH226" s="212">
        <v>5</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x14ac:dyDescent="0.2">
      <c r="A227" s="231" t="s">
        <v>201</v>
      </c>
      <c r="B227" s="232" t="s">
        <v>164</v>
      </c>
      <c r="C227" s="255" t="s">
        <v>165</v>
      </c>
      <c r="D227" s="233"/>
      <c r="E227" s="234"/>
      <c r="F227" s="235"/>
      <c r="G227" s="235">
        <f>SUMIF(AG228:AG232,"&lt;&gt;NOR",G228:G232)</f>
        <v>0</v>
      </c>
      <c r="H227" s="235"/>
      <c r="I227" s="235">
        <f>SUM(I228:I232)</f>
        <v>0</v>
      </c>
      <c r="J227" s="235"/>
      <c r="K227" s="235">
        <f>SUM(K228:K232)</f>
        <v>0</v>
      </c>
      <c r="L227" s="235"/>
      <c r="M227" s="235">
        <f>SUM(M228:M232)</f>
        <v>0</v>
      </c>
      <c r="N227" s="235"/>
      <c r="O227" s="235">
        <f>SUM(O228:O232)</f>
        <v>0</v>
      </c>
      <c r="P227" s="235"/>
      <c r="Q227" s="235">
        <f>SUM(Q228:Q232)</f>
        <v>0</v>
      </c>
      <c r="R227" s="235"/>
      <c r="S227" s="235"/>
      <c r="T227" s="236"/>
      <c r="U227" s="230"/>
      <c r="V227" s="230">
        <f>SUM(V228:V232)</f>
        <v>5.35</v>
      </c>
      <c r="W227" s="230"/>
      <c r="X227" s="230"/>
      <c r="AG227" t="s">
        <v>202</v>
      </c>
    </row>
    <row r="228" spans="1:60" outlineLevel="1" x14ac:dyDescent="0.2">
      <c r="A228" s="237">
        <v>34</v>
      </c>
      <c r="B228" s="238" t="s">
        <v>433</v>
      </c>
      <c r="C228" s="256" t="s">
        <v>434</v>
      </c>
      <c r="D228" s="239" t="s">
        <v>425</v>
      </c>
      <c r="E228" s="240">
        <v>334.40427</v>
      </c>
      <c r="F228" s="241"/>
      <c r="G228" s="242">
        <f>ROUND(E228*F228,2)</f>
        <v>0</v>
      </c>
      <c r="H228" s="241"/>
      <c r="I228" s="242">
        <f>ROUND(E228*H228,2)</f>
        <v>0</v>
      </c>
      <c r="J228" s="241"/>
      <c r="K228" s="242">
        <f>ROUND(E228*J228,2)</f>
        <v>0</v>
      </c>
      <c r="L228" s="242">
        <v>21</v>
      </c>
      <c r="M228" s="242">
        <f>G228*(1+L228/100)</f>
        <v>0</v>
      </c>
      <c r="N228" s="242">
        <v>0</v>
      </c>
      <c r="O228" s="242">
        <f>ROUND(E228*N228,2)</f>
        <v>0</v>
      </c>
      <c r="P228" s="242">
        <v>0</v>
      </c>
      <c r="Q228" s="242">
        <f>ROUND(E228*P228,2)</f>
        <v>0</v>
      </c>
      <c r="R228" s="242" t="s">
        <v>258</v>
      </c>
      <c r="S228" s="242" t="s">
        <v>207</v>
      </c>
      <c r="T228" s="243" t="s">
        <v>207</v>
      </c>
      <c r="U228" s="221">
        <v>1.6E-2</v>
      </c>
      <c r="V228" s="221">
        <f>ROUND(E228*U228,2)</f>
        <v>5.35</v>
      </c>
      <c r="W228" s="221"/>
      <c r="X228" s="221" t="s">
        <v>435</v>
      </c>
      <c r="Y228" s="212"/>
      <c r="Z228" s="212"/>
      <c r="AA228" s="212"/>
      <c r="AB228" s="212"/>
      <c r="AC228" s="212"/>
      <c r="AD228" s="212"/>
      <c r="AE228" s="212"/>
      <c r="AF228" s="212"/>
      <c r="AG228" s="212" t="s">
        <v>436</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57" t="s">
        <v>437</v>
      </c>
      <c r="D229" s="245"/>
      <c r="E229" s="245"/>
      <c r="F229" s="245"/>
      <c r="G229" s="245"/>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211</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58" t="s">
        <v>438</v>
      </c>
      <c r="D230" s="222"/>
      <c r="E230" s="223"/>
      <c r="F230" s="221"/>
      <c r="G230" s="221"/>
      <c r="H230" s="221"/>
      <c r="I230" s="221"/>
      <c r="J230" s="221"/>
      <c r="K230" s="221"/>
      <c r="L230" s="221"/>
      <c r="M230" s="221"/>
      <c r="N230" s="221"/>
      <c r="O230" s="221"/>
      <c r="P230" s="221"/>
      <c r="Q230" s="221"/>
      <c r="R230" s="221"/>
      <c r="S230" s="221"/>
      <c r="T230" s="221"/>
      <c r="U230" s="221"/>
      <c r="V230" s="221"/>
      <c r="W230" s="221"/>
      <c r="X230" s="221"/>
      <c r="Y230" s="212"/>
      <c r="Z230" s="212"/>
      <c r="AA230" s="212"/>
      <c r="AB230" s="212"/>
      <c r="AC230" s="212"/>
      <c r="AD230" s="212"/>
      <c r="AE230" s="212"/>
      <c r="AF230" s="212"/>
      <c r="AG230" s="212" t="s">
        <v>213</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58" t="s">
        <v>439</v>
      </c>
      <c r="D231" s="222"/>
      <c r="E231" s="223"/>
      <c r="F231" s="221"/>
      <c r="G231" s="221"/>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213</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58" t="s">
        <v>440</v>
      </c>
      <c r="D232" s="222"/>
      <c r="E232" s="223">
        <v>334.40427</v>
      </c>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213</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x14ac:dyDescent="0.2">
      <c r="A233" s="231" t="s">
        <v>201</v>
      </c>
      <c r="B233" s="232" t="s">
        <v>166</v>
      </c>
      <c r="C233" s="255" t="s">
        <v>167</v>
      </c>
      <c r="D233" s="233"/>
      <c r="E233" s="234"/>
      <c r="F233" s="235"/>
      <c r="G233" s="235">
        <f>SUMIF(AG234:AG258,"&lt;&gt;NOR",G234:G258)</f>
        <v>0</v>
      </c>
      <c r="H233" s="235"/>
      <c r="I233" s="235">
        <f>SUM(I234:I258)</f>
        <v>0</v>
      </c>
      <c r="J233" s="235"/>
      <c r="K233" s="235">
        <f>SUM(K234:K258)</f>
        <v>0</v>
      </c>
      <c r="L233" s="235"/>
      <c r="M233" s="235">
        <f>SUM(M234:M258)</f>
        <v>0</v>
      </c>
      <c r="N233" s="235"/>
      <c r="O233" s="235">
        <f>SUM(O234:O258)</f>
        <v>0</v>
      </c>
      <c r="P233" s="235"/>
      <c r="Q233" s="235">
        <f>SUM(Q234:Q258)</f>
        <v>0</v>
      </c>
      <c r="R233" s="235"/>
      <c r="S233" s="235"/>
      <c r="T233" s="236"/>
      <c r="U233" s="230"/>
      <c r="V233" s="230">
        <f>SUM(V234:V258)</f>
        <v>174.46999999999997</v>
      </c>
      <c r="W233" s="230"/>
      <c r="X233" s="230"/>
      <c r="AG233" t="s">
        <v>202</v>
      </c>
    </row>
    <row r="234" spans="1:60" ht="33.75" outlineLevel="1" x14ac:dyDescent="0.2">
      <c r="A234" s="237">
        <v>35</v>
      </c>
      <c r="B234" s="238" t="s">
        <v>441</v>
      </c>
      <c r="C234" s="256" t="s">
        <v>442</v>
      </c>
      <c r="D234" s="239" t="s">
        <v>425</v>
      </c>
      <c r="E234" s="240">
        <v>268.7047</v>
      </c>
      <c r="F234" s="241"/>
      <c r="G234" s="242">
        <f>ROUND(E234*F234,2)</f>
        <v>0</v>
      </c>
      <c r="H234" s="241"/>
      <c r="I234" s="242">
        <f>ROUND(E234*H234,2)</f>
        <v>0</v>
      </c>
      <c r="J234" s="241"/>
      <c r="K234" s="242">
        <f>ROUND(E234*J234,2)</f>
        <v>0</v>
      </c>
      <c r="L234" s="242">
        <v>21</v>
      </c>
      <c r="M234" s="242">
        <f>G234*(1+L234/100)</f>
        <v>0</v>
      </c>
      <c r="N234" s="242">
        <v>0</v>
      </c>
      <c r="O234" s="242">
        <f>ROUND(E234*N234,2)</f>
        <v>0</v>
      </c>
      <c r="P234" s="242">
        <v>0</v>
      </c>
      <c r="Q234" s="242">
        <f>ROUND(E234*P234,2)</f>
        <v>0</v>
      </c>
      <c r="R234" s="242" t="s">
        <v>443</v>
      </c>
      <c r="S234" s="242" t="s">
        <v>207</v>
      </c>
      <c r="T234" s="243" t="s">
        <v>207</v>
      </c>
      <c r="U234" s="221">
        <v>0</v>
      </c>
      <c r="V234" s="221">
        <f>ROUND(E234*U234,2)</f>
        <v>0</v>
      </c>
      <c r="W234" s="221"/>
      <c r="X234" s="221" t="s">
        <v>208</v>
      </c>
      <c r="Y234" s="212"/>
      <c r="Z234" s="212"/>
      <c r="AA234" s="212"/>
      <c r="AB234" s="212"/>
      <c r="AC234" s="212"/>
      <c r="AD234" s="212"/>
      <c r="AE234" s="212"/>
      <c r="AF234" s="212"/>
      <c r="AG234" s="212" t="s">
        <v>209</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57" t="s">
        <v>444</v>
      </c>
      <c r="D235" s="245"/>
      <c r="E235" s="245"/>
      <c r="F235" s="245"/>
      <c r="G235" s="245"/>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211</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19"/>
      <c r="B236" s="220"/>
      <c r="C236" s="258" t="s">
        <v>445</v>
      </c>
      <c r="D236" s="222"/>
      <c r="E236" s="223"/>
      <c r="F236" s="221"/>
      <c r="G236" s="221"/>
      <c r="H236" s="221"/>
      <c r="I236" s="221"/>
      <c r="J236" s="221"/>
      <c r="K236" s="221"/>
      <c r="L236" s="221"/>
      <c r="M236" s="221"/>
      <c r="N236" s="221"/>
      <c r="O236" s="221"/>
      <c r="P236" s="221"/>
      <c r="Q236" s="221"/>
      <c r="R236" s="221"/>
      <c r="S236" s="221"/>
      <c r="T236" s="221"/>
      <c r="U236" s="221"/>
      <c r="V236" s="221"/>
      <c r="W236" s="221"/>
      <c r="X236" s="221"/>
      <c r="Y236" s="212"/>
      <c r="Z236" s="212"/>
      <c r="AA236" s="212"/>
      <c r="AB236" s="212"/>
      <c r="AC236" s="212"/>
      <c r="AD236" s="212"/>
      <c r="AE236" s="212"/>
      <c r="AF236" s="212"/>
      <c r="AG236" s="212" t="s">
        <v>213</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58" t="s">
        <v>446</v>
      </c>
      <c r="D237" s="222"/>
      <c r="E237" s="223"/>
      <c r="F237" s="221"/>
      <c r="G237" s="221"/>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213</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58" t="s">
        <v>447</v>
      </c>
      <c r="D238" s="222"/>
      <c r="E238" s="223">
        <v>244.27699999999999</v>
      </c>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213</v>
      </c>
      <c r="AH238" s="212">
        <v>7</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58" t="s">
        <v>448</v>
      </c>
      <c r="D239" s="222"/>
      <c r="E239" s="223"/>
      <c r="F239" s="221"/>
      <c r="G239" s="221"/>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213</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58" t="s">
        <v>449</v>
      </c>
      <c r="D240" s="222"/>
      <c r="E240" s="223">
        <v>24.427700000000002</v>
      </c>
      <c r="F240" s="221"/>
      <c r="G240" s="221"/>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213</v>
      </c>
      <c r="AH240" s="212">
        <v>7</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37">
        <v>36</v>
      </c>
      <c r="B241" s="238" t="s">
        <v>450</v>
      </c>
      <c r="C241" s="256" t="s">
        <v>451</v>
      </c>
      <c r="D241" s="239" t="s">
        <v>425</v>
      </c>
      <c r="E241" s="240">
        <v>16.76736</v>
      </c>
      <c r="F241" s="241"/>
      <c r="G241" s="242">
        <f>ROUND(E241*F241,2)</f>
        <v>0</v>
      </c>
      <c r="H241" s="241"/>
      <c r="I241" s="242">
        <f>ROUND(E241*H241,2)</f>
        <v>0</v>
      </c>
      <c r="J241" s="241"/>
      <c r="K241" s="242">
        <f>ROUND(E241*J241,2)</f>
        <v>0</v>
      </c>
      <c r="L241" s="242">
        <v>21</v>
      </c>
      <c r="M241" s="242">
        <f>G241*(1+L241/100)</f>
        <v>0</v>
      </c>
      <c r="N241" s="242">
        <v>0</v>
      </c>
      <c r="O241" s="242">
        <f>ROUND(E241*N241,2)</f>
        <v>0</v>
      </c>
      <c r="P241" s="242">
        <v>0</v>
      </c>
      <c r="Q241" s="242">
        <f>ROUND(E241*P241,2)</f>
        <v>0</v>
      </c>
      <c r="R241" s="242"/>
      <c r="S241" s="242" t="s">
        <v>207</v>
      </c>
      <c r="T241" s="243" t="s">
        <v>207</v>
      </c>
      <c r="U241" s="221">
        <v>4.2000000000000003E-2</v>
      </c>
      <c r="V241" s="221">
        <f>ROUND(E241*U241,2)</f>
        <v>0.7</v>
      </c>
      <c r="W241" s="221"/>
      <c r="X241" s="221" t="s">
        <v>208</v>
      </c>
      <c r="Y241" s="212"/>
      <c r="Z241" s="212"/>
      <c r="AA241" s="212"/>
      <c r="AB241" s="212"/>
      <c r="AC241" s="212"/>
      <c r="AD241" s="212"/>
      <c r="AE241" s="212"/>
      <c r="AF241" s="212"/>
      <c r="AG241" s="212" t="s">
        <v>209</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58" t="s">
        <v>452</v>
      </c>
      <c r="D242" s="222"/>
      <c r="E242" s="223"/>
      <c r="F242" s="221"/>
      <c r="G242" s="221"/>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213</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58" t="s">
        <v>453</v>
      </c>
      <c r="D243" s="222"/>
      <c r="E243" s="223"/>
      <c r="F243" s="221"/>
      <c r="G243" s="221"/>
      <c r="H243" s="221"/>
      <c r="I243" s="221"/>
      <c r="J243" s="221"/>
      <c r="K243" s="221"/>
      <c r="L243" s="221"/>
      <c r="M243" s="221"/>
      <c r="N243" s="221"/>
      <c r="O243" s="221"/>
      <c r="P243" s="221"/>
      <c r="Q243" s="221"/>
      <c r="R243" s="221"/>
      <c r="S243" s="221"/>
      <c r="T243" s="221"/>
      <c r="U243" s="221"/>
      <c r="V243" s="221"/>
      <c r="W243" s="221"/>
      <c r="X243" s="221"/>
      <c r="Y243" s="212"/>
      <c r="Z243" s="212"/>
      <c r="AA243" s="212"/>
      <c r="AB243" s="212"/>
      <c r="AC243" s="212"/>
      <c r="AD243" s="212"/>
      <c r="AE243" s="212"/>
      <c r="AF243" s="212"/>
      <c r="AG243" s="212" t="s">
        <v>213</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58" t="s">
        <v>454</v>
      </c>
      <c r="D244" s="222"/>
      <c r="E244" s="223">
        <v>2.7769499999999998</v>
      </c>
      <c r="F244" s="221"/>
      <c r="G244" s="221"/>
      <c r="H244" s="221"/>
      <c r="I244" s="221"/>
      <c r="J244" s="221"/>
      <c r="K244" s="221"/>
      <c r="L244" s="221"/>
      <c r="M244" s="221"/>
      <c r="N244" s="221"/>
      <c r="O244" s="221"/>
      <c r="P244" s="221"/>
      <c r="Q244" s="221"/>
      <c r="R244" s="221"/>
      <c r="S244" s="221"/>
      <c r="T244" s="221"/>
      <c r="U244" s="221"/>
      <c r="V244" s="221"/>
      <c r="W244" s="221"/>
      <c r="X244" s="221"/>
      <c r="Y244" s="212"/>
      <c r="Z244" s="212"/>
      <c r="AA244" s="212"/>
      <c r="AB244" s="212"/>
      <c r="AC244" s="212"/>
      <c r="AD244" s="212"/>
      <c r="AE244" s="212"/>
      <c r="AF244" s="212"/>
      <c r="AG244" s="212" t="s">
        <v>213</v>
      </c>
      <c r="AH244" s="212">
        <v>7</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58" t="s">
        <v>455</v>
      </c>
      <c r="D245" s="222"/>
      <c r="E245" s="223"/>
      <c r="F245" s="221"/>
      <c r="G245" s="221"/>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213</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58" t="s">
        <v>456</v>
      </c>
      <c r="D246" s="222"/>
      <c r="E246" s="223">
        <v>13.990410000000001</v>
      </c>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213</v>
      </c>
      <c r="AH246" s="212">
        <v>7</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58" t="s">
        <v>457</v>
      </c>
      <c r="D247" s="222"/>
      <c r="E247" s="223"/>
      <c r="F247" s="221"/>
      <c r="G247" s="221"/>
      <c r="H247" s="221"/>
      <c r="I247" s="221"/>
      <c r="J247" s="221"/>
      <c r="K247" s="221"/>
      <c r="L247" s="221"/>
      <c r="M247" s="221"/>
      <c r="N247" s="221"/>
      <c r="O247" s="221"/>
      <c r="P247" s="221"/>
      <c r="Q247" s="221"/>
      <c r="R247" s="221"/>
      <c r="S247" s="221"/>
      <c r="T247" s="221"/>
      <c r="U247" s="221"/>
      <c r="V247" s="221"/>
      <c r="W247" s="221"/>
      <c r="X247" s="221"/>
      <c r="Y247" s="212"/>
      <c r="Z247" s="212"/>
      <c r="AA247" s="212"/>
      <c r="AB247" s="212"/>
      <c r="AC247" s="212"/>
      <c r="AD247" s="212"/>
      <c r="AE247" s="212"/>
      <c r="AF247" s="212"/>
      <c r="AG247" s="212" t="s">
        <v>213</v>
      </c>
      <c r="AH247" s="212">
        <v>7</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37">
        <v>37</v>
      </c>
      <c r="B248" s="238" t="s">
        <v>458</v>
      </c>
      <c r="C248" s="256" t="s">
        <v>459</v>
      </c>
      <c r="D248" s="239" t="s">
        <v>425</v>
      </c>
      <c r="E248" s="240">
        <v>150.90624</v>
      </c>
      <c r="F248" s="241"/>
      <c r="G248" s="242">
        <f>ROUND(E248*F248,2)</f>
        <v>0</v>
      </c>
      <c r="H248" s="241"/>
      <c r="I248" s="242">
        <f>ROUND(E248*H248,2)</f>
        <v>0</v>
      </c>
      <c r="J248" s="241"/>
      <c r="K248" s="242">
        <f>ROUND(E248*J248,2)</f>
        <v>0</v>
      </c>
      <c r="L248" s="242">
        <v>21</v>
      </c>
      <c r="M248" s="242">
        <f>G248*(1+L248/100)</f>
        <v>0</v>
      </c>
      <c r="N248" s="242">
        <v>0</v>
      </c>
      <c r="O248" s="242">
        <f>ROUND(E248*N248,2)</f>
        <v>0</v>
      </c>
      <c r="P248" s="242">
        <v>0</v>
      </c>
      <c r="Q248" s="242">
        <f>ROUND(E248*P248,2)</f>
        <v>0</v>
      </c>
      <c r="R248" s="242"/>
      <c r="S248" s="242" t="s">
        <v>207</v>
      </c>
      <c r="T248" s="243" t="s">
        <v>207</v>
      </c>
      <c r="U248" s="221">
        <v>0</v>
      </c>
      <c r="V248" s="221">
        <f>ROUND(E248*U248,2)</f>
        <v>0</v>
      </c>
      <c r="W248" s="221"/>
      <c r="X248" s="221" t="s">
        <v>208</v>
      </c>
      <c r="Y248" s="212"/>
      <c r="Z248" s="212"/>
      <c r="AA248" s="212"/>
      <c r="AB248" s="212"/>
      <c r="AC248" s="212"/>
      <c r="AD248" s="212"/>
      <c r="AE248" s="212"/>
      <c r="AF248" s="212"/>
      <c r="AG248" s="212" t="s">
        <v>209</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58" t="s">
        <v>460</v>
      </c>
      <c r="D249" s="222"/>
      <c r="E249" s="223"/>
      <c r="F249" s="221"/>
      <c r="G249" s="221"/>
      <c r="H249" s="221"/>
      <c r="I249" s="221"/>
      <c r="J249" s="221"/>
      <c r="K249" s="221"/>
      <c r="L249" s="221"/>
      <c r="M249" s="221"/>
      <c r="N249" s="221"/>
      <c r="O249" s="221"/>
      <c r="P249" s="221"/>
      <c r="Q249" s="221"/>
      <c r="R249" s="221"/>
      <c r="S249" s="221"/>
      <c r="T249" s="221"/>
      <c r="U249" s="221"/>
      <c r="V249" s="221"/>
      <c r="W249" s="221"/>
      <c r="X249" s="221"/>
      <c r="Y249" s="212"/>
      <c r="Z249" s="212"/>
      <c r="AA249" s="212"/>
      <c r="AB249" s="212"/>
      <c r="AC249" s="212"/>
      <c r="AD249" s="212"/>
      <c r="AE249" s="212"/>
      <c r="AF249" s="212"/>
      <c r="AG249" s="212" t="s">
        <v>213</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19"/>
      <c r="B250" s="220"/>
      <c r="C250" s="258" t="s">
        <v>461</v>
      </c>
      <c r="D250" s="222"/>
      <c r="E250" s="223">
        <v>150.90624</v>
      </c>
      <c r="F250" s="221"/>
      <c r="G250" s="221"/>
      <c r="H250" s="221"/>
      <c r="I250" s="221"/>
      <c r="J250" s="221"/>
      <c r="K250" s="221"/>
      <c r="L250" s="221"/>
      <c r="M250" s="221"/>
      <c r="N250" s="221"/>
      <c r="O250" s="221"/>
      <c r="P250" s="221"/>
      <c r="Q250" s="221"/>
      <c r="R250" s="221"/>
      <c r="S250" s="221"/>
      <c r="T250" s="221"/>
      <c r="U250" s="221"/>
      <c r="V250" s="221"/>
      <c r="W250" s="221"/>
      <c r="X250" s="221"/>
      <c r="Y250" s="212"/>
      <c r="Z250" s="212"/>
      <c r="AA250" s="212"/>
      <c r="AB250" s="212"/>
      <c r="AC250" s="212"/>
      <c r="AD250" s="212"/>
      <c r="AE250" s="212"/>
      <c r="AF250" s="212"/>
      <c r="AG250" s="212" t="s">
        <v>213</v>
      </c>
      <c r="AH250" s="212">
        <v>5</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37">
        <v>38</v>
      </c>
      <c r="B251" s="238" t="s">
        <v>462</v>
      </c>
      <c r="C251" s="256" t="s">
        <v>463</v>
      </c>
      <c r="D251" s="239" t="s">
        <v>425</v>
      </c>
      <c r="E251" s="240">
        <v>1022.17396</v>
      </c>
      <c r="F251" s="241"/>
      <c r="G251" s="242">
        <f>ROUND(E251*F251,2)</f>
        <v>0</v>
      </c>
      <c r="H251" s="241"/>
      <c r="I251" s="242">
        <f>ROUND(E251*H251,2)</f>
        <v>0</v>
      </c>
      <c r="J251" s="241"/>
      <c r="K251" s="242">
        <f>ROUND(E251*J251,2)</f>
        <v>0</v>
      </c>
      <c r="L251" s="242">
        <v>21</v>
      </c>
      <c r="M251" s="242">
        <f>G251*(1+L251/100)</f>
        <v>0</v>
      </c>
      <c r="N251" s="242">
        <v>0</v>
      </c>
      <c r="O251" s="242">
        <f>ROUND(E251*N251,2)</f>
        <v>0</v>
      </c>
      <c r="P251" s="242">
        <v>0</v>
      </c>
      <c r="Q251" s="242">
        <f>ROUND(E251*P251,2)</f>
        <v>0</v>
      </c>
      <c r="R251" s="242"/>
      <c r="S251" s="242" t="s">
        <v>207</v>
      </c>
      <c r="T251" s="243" t="s">
        <v>207</v>
      </c>
      <c r="U251" s="221">
        <v>0.16400000000000001</v>
      </c>
      <c r="V251" s="221">
        <f>ROUND(E251*U251,2)</f>
        <v>167.64</v>
      </c>
      <c r="W251" s="221"/>
      <c r="X251" s="221" t="s">
        <v>464</v>
      </c>
      <c r="Y251" s="212"/>
      <c r="Z251" s="212"/>
      <c r="AA251" s="212"/>
      <c r="AB251" s="212"/>
      <c r="AC251" s="212"/>
      <c r="AD251" s="212"/>
      <c r="AE251" s="212"/>
      <c r="AF251" s="212"/>
      <c r="AG251" s="212" t="s">
        <v>465</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58" t="s">
        <v>466</v>
      </c>
      <c r="D252" s="222"/>
      <c r="E252" s="223"/>
      <c r="F252" s="221"/>
      <c r="G252" s="221"/>
      <c r="H252" s="221"/>
      <c r="I252" s="221"/>
      <c r="J252" s="221"/>
      <c r="K252" s="221"/>
      <c r="L252" s="221"/>
      <c r="M252" s="221"/>
      <c r="N252" s="221"/>
      <c r="O252" s="221"/>
      <c r="P252" s="221"/>
      <c r="Q252" s="221"/>
      <c r="R252" s="221"/>
      <c r="S252" s="221"/>
      <c r="T252" s="221"/>
      <c r="U252" s="221"/>
      <c r="V252" s="221"/>
      <c r="W252" s="221"/>
      <c r="X252" s="221"/>
      <c r="Y252" s="212"/>
      <c r="Z252" s="212"/>
      <c r="AA252" s="212"/>
      <c r="AB252" s="212"/>
      <c r="AC252" s="212"/>
      <c r="AD252" s="212"/>
      <c r="AE252" s="212"/>
      <c r="AF252" s="212"/>
      <c r="AG252" s="212" t="s">
        <v>213</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58" t="s">
        <v>467</v>
      </c>
      <c r="D253" s="222"/>
      <c r="E253" s="223"/>
      <c r="F253" s="221"/>
      <c r="G253" s="221"/>
      <c r="H253" s="221"/>
      <c r="I253" s="221"/>
      <c r="J253" s="221"/>
      <c r="K253" s="221"/>
      <c r="L253" s="221"/>
      <c r="M253" s="221"/>
      <c r="N253" s="221"/>
      <c r="O253" s="221"/>
      <c r="P253" s="221"/>
      <c r="Q253" s="221"/>
      <c r="R253" s="221"/>
      <c r="S253" s="221"/>
      <c r="T253" s="221"/>
      <c r="U253" s="221"/>
      <c r="V253" s="221"/>
      <c r="W253" s="221"/>
      <c r="X253" s="221"/>
      <c r="Y253" s="212"/>
      <c r="Z253" s="212"/>
      <c r="AA253" s="212"/>
      <c r="AB253" s="212"/>
      <c r="AC253" s="212"/>
      <c r="AD253" s="212"/>
      <c r="AE253" s="212"/>
      <c r="AF253" s="212"/>
      <c r="AG253" s="212" t="s">
        <v>213</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58" t="s">
        <v>468</v>
      </c>
      <c r="D254" s="222"/>
      <c r="E254" s="223">
        <v>1022.17396</v>
      </c>
      <c r="F254" s="221"/>
      <c r="G254" s="221"/>
      <c r="H254" s="221"/>
      <c r="I254" s="221"/>
      <c r="J254" s="221"/>
      <c r="K254" s="221"/>
      <c r="L254" s="221"/>
      <c r="M254" s="221"/>
      <c r="N254" s="221"/>
      <c r="O254" s="221"/>
      <c r="P254" s="221"/>
      <c r="Q254" s="221"/>
      <c r="R254" s="221"/>
      <c r="S254" s="221"/>
      <c r="T254" s="221"/>
      <c r="U254" s="221"/>
      <c r="V254" s="221"/>
      <c r="W254" s="221"/>
      <c r="X254" s="221"/>
      <c r="Y254" s="212"/>
      <c r="Z254" s="212"/>
      <c r="AA254" s="212"/>
      <c r="AB254" s="212"/>
      <c r="AC254" s="212"/>
      <c r="AD254" s="212"/>
      <c r="AE254" s="212"/>
      <c r="AF254" s="212"/>
      <c r="AG254" s="212" t="s">
        <v>213</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37">
        <v>39</v>
      </c>
      <c r="B255" s="238" t="s">
        <v>469</v>
      </c>
      <c r="C255" s="256" t="s">
        <v>470</v>
      </c>
      <c r="D255" s="239" t="s">
        <v>425</v>
      </c>
      <c r="E255" s="240">
        <v>1022.17396</v>
      </c>
      <c r="F255" s="241"/>
      <c r="G255" s="242">
        <f>ROUND(E255*F255,2)</f>
        <v>0</v>
      </c>
      <c r="H255" s="241"/>
      <c r="I255" s="242">
        <f>ROUND(E255*H255,2)</f>
        <v>0</v>
      </c>
      <c r="J255" s="241"/>
      <c r="K255" s="242">
        <f>ROUND(E255*J255,2)</f>
        <v>0</v>
      </c>
      <c r="L255" s="242">
        <v>21</v>
      </c>
      <c r="M255" s="242">
        <f>G255*(1+L255/100)</f>
        <v>0</v>
      </c>
      <c r="N255" s="242">
        <v>0</v>
      </c>
      <c r="O255" s="242">
        <f>ROUND(E255*N255,2)</f>
        <v>0</v>
      </c>
      <c r="P255" s="242">
        <v>0</v>
      </c>
      <c r="Q255" s="242">
        <f>ROUND(E255*P255,2)</f>
        <v>0</v>
      </c>
      <c r="R255" s="242"/>
      <c r="S255" s="242" t="s">
        <v>207</v>
      </c>
      <c r="T255" s="243" t="s">
        <v>207</v>
      </c>
      <c r="U255" s="221">
        <v>6.0000000000000001E-3</v>
      </c>
      <c r="V255" s="221">
        <f>ROUND(E255*U255,2)</f>
        <v>6.13</v>
      </c>
      <c r="W255" s="221"/>
      <c r="X255" s="221" t="s">
        <v>464</v>
      </c>
      <c r="Y255" s="212"/>
      <c r="Z255" s="212"/>
      <c r="AA255" s="212"/>
      <c r="AB255" s="212"/>
      <c r="AC255" s="212"/>
      <c r="AD255" s="212"/>
      <c r="AE255" s="212"/>
      <c r="AF255" s="212"/>
      <c r="AG255" s="212" t="s">
        <v>465</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58" t="s">
        <v>466</v>
      </c>
      <c r="D256" s="222"/>
      <c r="E256" s="223"/>
      <c r="F256" s="221"/>
      <c r="G256" s="221"/>
      <c r="H256" s="221"/>
      <c r="I256" s="221"/>
      <c r="J256" s="221"/>
      <c r="K256" s="221"/>
      <c r="L256" s="221"/>
      <c r="M256" s="221"/>
      <c r="N256" s="221"/>
      <c r="O256" s="221"/>
      <c r="P256" s="221"/>
      <c r="Q256" s="221"/>
      <c r="R256" s="221"/>
      <c r="S256" s="221"/>
      <c r="T256" s="221"/>
      <c r="U256" s="221"/>
      <c r="V256" s="221"/>
      <c r="W256" s="221"/>
      <c r="X256" s="221"/>
      <c r="Y256" s="212"/>
      <c r="Z256" s="212"/>
      <c r="AA256" s="212"/>
      <c r="AB256" s="212"/>
      <c r="AC256" s="212"/>
      <c r="AD256" s="212"/>
      <c r="AE256" s="212"/>
      <c r="AF256" s="212"/>
      <c r="AG256" s="212" t="s">
        <v>213</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58" t="s">
        <v>467</v>
      </c>
      <c r="D257" s="222"/>
      <c r="E257" s="223"/>
      <c r="F257" s="221"/>
      <c r="G257" s="221"/>
      <c r="H257" s="221"/>
      <c r="I257" s="221"/>
      <c r="J257" s="221"/>
      <c r="K257" s="221"/>
      <c r="L257" s="221"/>
      <c r="M257" s="221"/>
      <c r="N257" s="221"/>
      <c r="O257" s="221"/>
      <c r="P257" s="221"/>
      <c r="Q257" s="221"/>
      <c r="R257" s="221"/>
      <c r="S257" s="221"/>
      <c r="T257" s="221"/>
      <c r="U257" s="221"/>
      <c r="V257" s="221"/>
      <c r="W257" s="221"/>
      <c r="X257" s="221"/>
      <c r="Y257" s="212"/>
      <c r="Z257" s="212"/>
      <c r="AA257" s="212"/>
      <c r="AB257" s="212"/>
      <c r="AC257" s="212"/>
      <c r="AD257" s="212"/>
      <c r="AE257" s="212"/>
      <c r="AF257" s="212"/>
      <c r="AG257" s="212" t="s">
        <v>213</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58" t="s">
        <v>468</v>
      </c>
      <c r="D258" s="222"/>
      <c r="E258" s="223">
        <v>1022.17396</v>
      </c>
      <c r="F258" s="221"/>
      <c r="G258" s="221"/>
      <c r="H258" s="221"/>
      <c r="I258" s="221"/>
      <c r="J258" s="221"/>
      <c r="K258" s="221"/>
      <c r="L258" s="221"/>
      <c r="M258" s="221"/>
      <c r="N258" s="221"/>
      <c r="O258" s="221"/>
      <c r="P258" s="221"/>
      <c r="Q258" s="221"/>
      <c r="R258" s="221"/>
      <c r="S258" s="221"/>
      <c r="T258" s="221"/>
      <c r="U258" s="221"/>
      <c r="V258" s="221"/>
      <c r="W258" s="221"/>
      <c r="X258" s="221"/>
      <c r="Y258" s="212"/>
      <c r="Z258" s="212"/>
      <c r="AA258" s="212"/>
      <c r="AB258" s="212"/>
      <c r="AC258" s="212"/>
      <c r="AD258" s="212"/>
      <c r="AE258" s="212"/>
      <c r="AF258" s="212"/>
      <c r="AG258" s="212" t="s">
        <v>213</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x14ac:dyDescent="0.2">
      <c r="A259" s="231" t="s">
        <v>201</v>
      </c>
      <c r="B259" s="232" t="s">
        <v>169</v>
      </c>
      <c r="C259" s="255" t="s">
        <v>170</v>
      </c>
      <c r="D259" s="233"/>
      <c r="E259" s="234"/>
      <c r="F259" s="235"/>
      <c r="G259" s="235">
        <f>SUMIF(AG260:AG271,"&lt;&gt;NOR",G260:G271)</f>
        <v>0</v>
      </c>
      <c r="H259" s="235"/>
      <c r="I259" s="235">
        <f>SUM(I260:I271)</f>
        <v>0</v>
      </c>
      <c r="J259" s="235"/>
      <c r="K259" s="235">
        <f>SUM(K260:K271)</f>
        <v>0</v>
      </c>
      <c r="L259" s="235"/>
      <c r="M259" s="235">
        <f>SUM(M260:M271)</f>
        <v>0</v>
      </c>
      <c r="N259" s="235"/>
      <c r="O259" s="235">
        <f>SUM(O260:O271)</f>
        <v>0</v>
      </c>
      <c r="P259" s="235"/>
      <c r="Q259" s="235">
        <f>SUM(Q260:Q271)</f>
        <v>0</v>
      </c>
      <c r="R259" s="235"/>
      <c r="S259" s="235"/>
      <c r="T259" s="236"/>
      <c r="U259" s="230"/>
      <c r="V259" s="230">
        <f>SUM(V260:V271)</f>
        <v>0</v>
      </c>
      <c r="W259" s="230"/>
      <c r="X259" s="230"/>
      <c r="AG259" t="s">
        <v>202</v>
      </c>
    </row>
    <row r="260" spans="1:60" outlineLevel="1" x14ac:dyDescent="0.2">
      <c r="A260" s="237">
        <v>40</v>
      </c>
      <c r="B260" s="238" t="s">
        <v>471</v>
      </c>
      <c r="C260" s="256" t="s">
        <v>472</v>
      </c>
      <c r="D260" s="239" t="s">
        <v>425</v>
      </c>
      <c r="E260" s="240">
        <v>16.76736</v>
      </c>
      <c r="F260" s="241"/>
      <c r="G260" s="242">
        <f>ROUND(E260*F260,2)</f>
        <v>0</v>
      </c>
      <c r="H260" s="241"/>
      <c r="I260" s="242">
        <f>ROUND(E260*H260,2)</f>
        <v>0</v>
      </c>
      <c r="J260" s="241"/>
      <c r="K260" s="242">
        <f>ROUND(E260*J260,2)</f>
        <v>0</v>
      </c>
      <c r="L260" s="242">
        <v>21</v>
      </c>
      <c r="M260" s="242">
        <f>G260*(1+L260/100)</f>
        <v>0</v>
      </c>
      <c r="N260" s="242">
        <v>0</v>
      </c>
      <c r="O260" s="242">
        <f>ROUND(E260*N260,2)</f>
        <v>0</v>
      </c>
      <c r="P260" s="242">
        <v>0</v>
      </c>
      <c r="Q260" s="242">
        <f>ROUND(E260*P260,2)</f>
        <v>0</v>
      </c>
      <c r="R260" s="242" t="s">
        <v>206</v>
      </c>
      <c r="S260" s="242" t="s">
        <v>207</v>
      </c>
      <c r="T260" s="243" t="s">
        <v>207</v>
      </c>
      <c r="U260" s="221">
        <v>0</v>
      </c>
      <c r="V260" s="221">
        <f>ROUND(E260*U260,2)</f>
        <v>0</v>
      </c>
      <c r="W260" s="221"/>
      <c r="X260" s="221" t="s">
        <v>208</v>
      </c>
      <c r="Y260" s="212"/>
      <c r="Z260" s="212"/>
      <c r="AA260" s="212"/>
      <c r="AB260" s="212"/>
      <c r="AC260" s="212"/>
      <c r="AD260" s="212"/>
      <c r="AE260" s="212"/>
      <c r="AF260" s="212"/>
      <c r="AG260" s="212" t="s">
        <v>209</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58" t="s">
        <v>473</v>
      </c>
      <c r="D261" s="222"/>
      <c r="E261" s="223"/>
      <c r="F261" s="221"/>
      <c r="G261" s="221"/>
      <c r="H261" s="221"/>
      <c r="I261" s="221"/>
      <c r="J261" s="221"/>
      <c r="K261" s="221"/>
      <c r="L261" s="221"/>
      <c r="M261" s="221"/>
      <c r="N261" s="221"/>
      <c r="O261" s="221"/>
      <c r="P261" s="221"/>
      <c r="Q261" s="221"/>
      <c r="R261" s="221"/>
      <c r="S261" s="221"/>
      <c r="T261" s="221"/>
      <c r="U261" s="221"/>
      <c r="V261" s="221"/>
      <c r="W261" s="221"/>
      <c r="X261" s="221"/>
      <c r="Y261" s="212"/>
      <c r="Z261" s="212"/>
      <c r="AA261" s="212"/>
      <c r="AB261" s="212"/>
      <c r="AC261" s="212"/>
      <c r="AD261" s="212"/>
      <c r="AE261" s="212"/>
      <c r="AF261" s="212"/>
      <c r="AG261" s="212" t="s">
        <v>213</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58" t="s">
        <v>453</v>
      </c>
      <c r="D262" s="222"/>
      <c r="E262" s="223"/>
      <c r="F262" s="221"/>
      <c r="G262" s="221"/>
      <c r="H262" s="221"/>
      <c r="I262" s="221"/>
      <c r="J262" s="221"/>
      <c r="K262" s="221"/>
      <c r="L262" s="221"/>
      <c r="M262" s="221"/>
      <c r="N262" s="221"/>
      <c r="O262" s="221"/>
      <c r="P262" s="221"/>
      <c r="Q262" s="221"/>
      <c r="R262" s="221"/>
      <c r="S262" s="221"/>
      <c r="T262" s="221"/>
      <c r="U262" s="221"/>
      <c r="V262" s="221"/>
      <c r="W262" s="221"/>
      <c r="X262" s="221"/>
      <c r="Y262" s="212"/>
      <c r="Z262" s="212"/>
      <c r="AA262" s="212"/>
      <c r="AB262" s="212"/>
      <c r="AC262" s="212"/>
      <c r="AD262" s="212"/>
      <c r="AE262" s="212"/>
      <c r="AF262" s="212"/>
      <c r="AG262" s="212" t="s">
        <v>213</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58" t="s">
        <v>454</v>
      </c>
      <c r="D263" s="222"/>
      <c r="E263" s="223">
        <v>2.7769499999999998</v>
      </c>
      <c r="F263" s="221"/>
      <c r="G263" s="221"/>
      <c r="H263" s="221"/>
      <c r="I263" s="221"/>
      <c r="J263" s="221"/>
      <c r="K263" s="221"/>
      <c r="L263" s="221"/>
      <c r="M263" s="221"/>
      <c r="N263" s="221"/>
      <c r="O263" s="221"/>
      <c r="P263" s="221"/>
      <c r="Q263" s="221"/>
      <c r="R263" s="221"/>
      <c r="S263" s="221"/>
      <c r="T263" s="221"/>
      <c r="U263" s="221"/>
      <c r="V263" s="221"/>
      <c r="W263" s="221"/>
      <c r="X263" s="221"/>
      <c r="Y263" s="212"/>
      <c r="Z263" s="212"/>
      <c r="AA263" s="212"/>
      <c r="AB263" s="212"/>
      <c r="AC263" s="212"/>
      <c r="AD263" s="212"/>
      <c r="AE263" s="212"/>
      <c r="AF263" s="212"/>
      <c r="AG263" s="212" t="s">
        <v>213</v>
      </c>
      <c r="AH263" s="212">
        <v>7</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19"/>
      <c r="B264" s="220"/>
      <c r="C264" s="258" t="s">
        <v>455</v>
      </c>
      <c r="D264" s="222"/>
      <c r="E264" s="223"/>
      <c r="F264" s="221"/>
      <c r="G264" s="221"/>
      <c r="H264" s="221"/>
      <c r="I264" s="221"/>
      <c r="J264" s="221"/>
      <c r="K264" s="221"/>
      <c r="L264" s="221"/>
      <c r="M264" s="221"/>
      <c r="N264" s="221"/>
      <c r="O264" s="221"/>
      <c r="P264" s="221"/>
      <c r="Q264" s="221"/>
      <c r="R264" s="221"/>
      <c r="S264" s="221"/>
      <c r="T264" s="221"/>
      <c r="U264" s="221"/>
      <c r="V264" s="221"/>
      <c r="W264" s="221"/>
      <c r="X264" s="221"/>
      <c r="Y264" s="212"/>
      <c r="Z264" s="212"/>
      <c r="AA264" s="212"/>
      <c r="AB264" s="212"/>
      <c r="AC264" s="212"/>
      <c r="AD264" s="212"/>
      <c r="AE264" s="212"/>
      <c r="AF264" s="212"/>
      <c r="AG264" s="212" t="s">
        <v>213</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58" t="s">
        <v>456</v>
      </c>
      <c r="D265" s="222"/>
      <c r="E265" s="223">
        <v>13.990410000000001</v>
      </c>
      <c r="F265" s="221"/>
      <c r="G265" s="221"/>
      <c r="H265" s="221"/>
      <c r="I265" s="221"/>
      <c r="J265" s="221"/>
      <c r="K265" s="221"/>
      <c r="L265" s="221"/>
      <c r="M265" s="221"/>
      <c r="N265" s="221"/>
      <c r="O265" s="221"/>
      <c r="P265" s="221"/>
      <c r="Q265" s="221"/>
      <c r="R265" s="221"/>
      <c r="S265" s="221"/>
      <c r="T265" s="221"/>
      <c r="U265" s="221"/>
      <c r="V265" s="221"/>
      <c r="W265" s="221"/>
      <c r="X265" s="221"/>
      <c r="Y265" s="212"/>
      <c r="Z265" s="212"/>
      <c r="AA265" s="212"/>
      <c r="AB265" s="212"/>
      <c r="AC265" s="212"/>
      <c r="AD265" s="212"/>
      <c r="AE265" s="212"/>
      <c r="AF265" s="212"/>
      <c r="AG265" s="212" t="s">
        <v>213</v>
      </c>
      <c r="AH265" s="212">
        <v>7</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19"/>
      <c r="B266" s="220"/>
      <c r="C266" s="258" t="s">
        <v>457</v>
      </c>
      <c r="D266" s="222"/>
      <c r="E266" s="223"/>
      <c r="F266" s="221"/>
      <c r="G266" s="221"/>
      <c r="H266" s="221"/>
      <c r="I266" s="221"/>
      <c r="J266" s="221"/>
      <c r="K266" s="221"/>
      <c r="L266" s="221"/>
      <c r="M266" s="221"/>
      <c r="N266" s="221"/>
      <c r="O266" s="221"/>
      <c r="P266" s="221"/>
      <c r="Q266" s="221"/>
      <c r="R266" s="221"/>
      <c r="S266" s="221"/>
      <c r="T266" s="221"/>
      <c r="U266" s="221"/>
      <c r="V266" s="221"/>
      <c r="W266" s="221"/>
      <c r="X266" s="221"/>
      <c r="Y266" s="212"/>
      <c r="Z266" s="212"/>
      <c r="AA266" s="212"/>
      <c r="AB266" s="212"/>
      <c r="AC266" s="212"/>
      <c r="AD266" s="212"/>
      <c r="AE266" s="212"/>
      <c r="AF266" s="212"/>
      <c r="AG266" s="212" t="s">
        <v>213</v>
      </c>
      <c r="AH266" s="212">
        <v>7</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37">
        <v>41</v>
      </c>
      <c r="B267" s="238" t="s">
        <v>474</v>
      </c>
      <c r="C267" s="256" t="s">
        <v>475</v>
      </c>
      <c r="D267" s="239" t="s">
        <v>425</v>
      </c>
      <c r="E267" s="240">
        <v>268.7047</v>
      </c>
      <c r="F267" s="241"/>
      <c r="G267" s="242">
        <f>ROUND(E267*F267,2)</f>
        <v>0</v>
      </c>
      <c r="H267" s="241"/>
      <c r="I267" s="242">
        <f>ROUND(E267*H267,2)</f>
        <v>0</v>
      </c>
      <c r="J267" s="241"/>
      <c r="K267" s="242">
        <f>ROUND(E267*J267,2)</f>
        <v>0</v>
      </c>
      <c r="L267" s="242">
        <v>21</v>
      </c>
      <c r="M267" s="242">
        <f>G267*(1+L267/100)</f>
        <v>0</v>
      </c>
      <c r="N267" s="242">
        <v>0</v>
      </c>
      <c r="O267" s="242">
        <f>ROUND(E267*N267,2)</f>
        <v>0</v>
      </c>
      <c r="P267" s="242">
        <v>0</v>
      </c>
      <c r="Q267" s="242">
        <f>ROUND(E267*P267,2)</f>
        <v>0</v>
      </c>
      <c r="R267" s="242" t="s">
        <v>476</v>
      </c>
      <c r="S267" s="242" t="s">
        <v>207</v>
      </c>
      <c r="T267" s="243" t="s">
        <v>263</v>
      </c>
      <c r="U267" s="221">
        <v>0</v>
      </c>
      <c r="V267" s="221">
        <f>ROUND(E267*U267,2)</f>
        <v>0</v>
      </c>
      <c r="W267" s="221"/>
      <c r="X267" s="221" t="s">
        <v>208</v>
      </c>
      <c r="Y267" s="212"/>
      <c r="Z267" s="212"/>
      <c r="AA267" s="212"/>
      <c r="AB267" s="212"/>
      <c r="AC267" s="212"/>
      <c r="AD267" s="212"/>
      <c r="AE267" s="212"/>
      <c r="AF267" s="212"/>
      <c r="AG267" s="212" t="s">
        <v>209</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58" t="s">
        <v>446</v>
      </c>
      <c r="D268" s="222"/>
      <c r="E268" s="223"/>
      <c r="F268" s="221"/>
      <c r="G268" s="221"/>
      <c r="H268" s="221"/>
      <c r="I268" s="221"/>
      <c r="J268" s="221"/>
      <c r="K268" s="221"/>
      <c r="L268" s="221"/>
      <c r="M268" s="221"/>
      <c r="N268" s="221"/>
      <c r="O268" s="221"/>
      <c r="P268" s="221"/>
      <c r="Q268" s="221"/>
      <c r="R268" s="221"/>
      <c r="S268" s="221"/>
      <c r="T268" s="221"/>
      <c r="U268" s="221"/>
      <c r="V268" s="221"/>
      <c r="W268" s="221"/>
      <c r="X268" s="221"/>
      <c r="Y268" s="212"/>
      <c r="Z268" s="212"/>
      <c r="AA268" s="212"/>
      <c r="AB268" s="212"/>
      <c r="AC268" s="212"/>
      <c r="AD268" s="212"/>
      <c r="AE268" s="212"/>
      <c r="AF268" s="212"/>
      <c r="AG268" s="212" t="s">
        <v>213</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19"/>
      <c r="B269" s="220"/>
      <c r="C269" s="258" t="s">
        <v>447</v>
      </c>
      <c r="D269" s="222"/>
      <c r="E269" s="223">
        <v>244.27699999999999</v>
      </c>
      <c r="F269" s="221"/>
      <c r="G269" s="221"/>
      <c r="H269" s="221"/>
      <c r="I269" s="221"/>
      <c r="J269" s="221"/>
      <c r="K269" s="221"/>
      <c r="L269" s="221"/>
      <c r="M269" s="221"/>
      <c r="N269" s="221"/>
      <c r="O269" s="221"/>
      <c r="P269" s="221"/>
      <c r="Q269" s="221"/>
      <c r="R269" s="221"/>
      <c r="S269" s="221"/>
      <c r="T269" s="221"/>
      <c r="U269" s="221"/>
      <c r="V269" s="221"/>
      <c r="W269" s="221"/>
      <c r="X269" s="221"/>
      <c r="Y269" s="212"/>
      <c r="Z269" s="212"/>
      <c r="AA269" s="212"/>
      <c r="AB269" s="212"/>
      <c r="AC269" s="212"/>
      <c r="AD269" s="212"/>
      <c r="AE269" s="212"/>
      <c r="AF269" s="212"/>
      <c r="AG269" s="212" t="s">
        <v>213</v>
      </c>
      <c r="AH269" s="212">
        <v>7</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c r="B270" s="220"/>
      <c r="C270" s="258" t="s">
        <v>448</v>
      </c>
      <c r="D270" s="222"/>
      <c r="E270" s="223"/>
      <c r="F270" s="221"/>
      <c r="G270" s="221"/>
      <c r="H270" s="221"/>
      <c r="I270" s="221"/>
      <c r="J270" s="221"/>
      <c r="K270" s="221"/>
      <c r="L270" s="221"/>
      <c r="M270" s="221"/>
      <c r="N270" s="221"/>
      <c r="O270" s="221"/>
      <c r="P270" s="221"/>
      <c r="Q270" s="221"/>
      <c r="R270" s="221"/>
      <c r="S270" s="221"/>
      <c r="T270" s="221"/>
      <c r="U270" s="221"/>
      <c r="V270" s="221"/>
      <c r="W270" s="221"/>
      <c r="X270" s="221"/>
      <c r="Y270" s="212"/>
      <c r="Z270" s="212"/>
      <c r="AA270" s="212"/>
      <c r="AB270" s="212"/>
      <c r="AC270" s="212"/>
      <c r="AD270" s="212"/>
      <c r="AE270" s="212"/>
      <c r="AF270" s="212"/>
      <c r="AG270" s="212" t="s">
        <v>213</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c r="B271" s="220"/>
      <c r="C271" s="258" t="s">
        <v>449</v>
      </c>
      <c r="D271" s="222"/>
      <c r="E271" s="223">
        <v>24.427700000000002</v>
      </c>
      <c r="F271" s="221"/>
      <c r="G271" s="221"/>
      <c r="H271" s="221"/>
      <c r="I271" s="221"/>
      <c r="J271" s="221"/>
      <c r="K271" s="221"/>
      <c r="L271" s="221"/>
      <c r="M271" s="221"/>
      <c r="N271" s="221"/>
      <c r="O271" s="221"/>
      <c r="P271" s="221"/>
      <c r="Q271" s="221"/>
      <c r="R271" s="221"/>
      <c r="S271" s="221"/>
      <c r="T271" s="221"/>
      <c r="U271" s="221"/>
      <c r="V271" s="221"/>
      <c r="W271" s="221"/>
      <c r="X271" s="221"/>
      <c r="Y271" s="212"/>
      <c r="Z271" s="212"/>
      <c r="AA271" s="212"/>
      <c r="AB271" s="212"/>
      <c r="AC271" s="212"/>
      <c r="AD271" s="212"/>
      <c r="AE271" s="212"/>
      <c r="AF271" s="212"/>
      <c r="AG271" s="212" t="s">
        <v>213</v>
      </c>
      <c r="AH271" s="212">
        <v>7</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x14ac:dyDescent="0.2">
      <c r="A272" s="231" t="s">
        <v>201</v>
      </c>
      <c r="B272" s="232" t="s">
        <v>173</v>
      </c>
      <c r="C272" s="255" t="s">
        <v>27</v>
      </c>
      <c r="D272" s="233"/>
      <c r="E272" s="234"/>
      <c r="F272" s="235"/>
      <c r="G272" s="235">
        <f>SUMIF(AG273:AG289,"&lt;&gt;NOR",G273:G289)</f>
        <v>0</v>
      </c>
      <c r="H272" s="235"/>
      <c r="I272" s="235">
        <f>SUM(I273:I289)</f>
        <v>0</v>
      </c>
      <c r="J272" s="235"/>
      <c r="K272" s="235">
        <f>SUM(K273:K289)</f>
        <v>0</v>
      </c>
      <c r="L272" s="235"/>
      <c r="M272" s="235">
        <f>SUM(M273:M289)</f>
        <v>0</v>
      </c>
      <c r="N272" s="235"/>
      <c r="O272" s="235">
        <f>SUM(O273:O289)</f>
        <v>0</v>
      </c>
      <c r="P272" s="235"/>
      <c r="Q272" s="235">
        <f>SUM(Q273:Q289)</f>
        <v>0</v>
      </c>
      <c r="R272" s="235"/>
      <c r="S272" s="235"/>
      <c r="T272" s="236"/>
      <c r="U272" s="230"/>
      <c r="V272" s="230">
        <f>SUM(V273:V289)</f>
        <v>0</v>
      </c>
      <c r="W272" s="230"/>
      <c r="X272" s="230"/>
      <c r="AG272" t="s">
        <v>202</v>
      </c>
    </row>
    <row r="273" spans="1:60" outlineLevel="1" x14ac:dyDescent="0.2">
      <c r="A273" s="246">
        <v>42</v>
      </c>
      <c r="B273" s="247" t="s">
        <v>477</v>
      </c>
      <c r="C273" s="263" t="s">
        <v>478</v>
      </c>
      <c r="D273" s="248" t="s">
        <v>479</v>
      </c>
      <c r="E273" s="249">
        <v>1</v>
      </c>
      <c r="F273" s="250"/>
      <c r="G273" s="251">
        <f>ROUND(E273*F273,2)</f>
        <v>0</v>
      </c>
      <c r="H273" s="250"/>
      <c r="I273" s="251">
        <f>ROUND(E273*H273,2)</f>
        <v>0</v>
      </c>
      <c r="J273" s="250"/>
      <c r="K273" s="251">
        <f>ROUND(E273*J273,2)</f>
        <v>0</v>
      </c>
      <c r="L273" s="251">
        <v>21</v>
      </c>
      <c r="M273" s="251">
        <f>G273*(1+L273/100)</f>
        <v>0</v>
      </c>
      <c r="N273" s="251">
        <v>0</v>
      </c>
      <c r="O273" s="251">
        <f>ROUND(E273*N273,2)</f>
        <v>0</v>
      </c>
      <c r="P273" s="251">
        <v>0</v>
      </c>
      <c r="Q273" s="251">
        <f>ROUND(E273*P273,2)</f>
        <v>0</v>
      </c>
      <c r="R273" s="251"/>
      <c r="S273" s="251" t="s">
        <v>207</v>
      </c>
      <c r="T273" s="252" t="s">
        <v>263</v>
      </c>
      <c r="U273" s="221">
        <v>0</v>
      </c>
      <c r="V273" s="221">
        <f>ROUND(E273*U273,2)</f>
        <v>0</v>
      </c>
      <c r="W273" s="221"/>
      <c r="X273" s="221" t="s">
        <v>480</v>
      </c>
      <c r="Y273" s="212"/>
      <c r="Z273" s="212"/>
      <c r="AA273" s="212"/>
      <c r="AB273" s="212"/>
      <c r="AC273" s="212"/>
      <c r="AD273" s="212"/>
      <c r="AE273" s="212"/>
      <c r="AF273" s="212"/>
      <c r="AG273" s="212" t="s">
        <v>481</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46">
        <v>43</v>
      </c>
      <c r="B274" s="247" t="s">
        <v>482</v>
      </c>
      <c r="C274" s="263" t="s">
        <v>483</v>
      </c>
      <c r="D274" s="248" t="s">
        <v>479</v>
      </c>
      <c r="E274" s="249">
        <v>1</v>
      </c>
      <c r="F274" s="250"/>
      <c r="G274" s="251">
        <f>ROUND(E274*F274,2)</f>
        <v>0</v>
      </c>
      <c r="H274" s="250"/>
      <c r="I274" s="251">
        <f>ROUND(E274*H274,2)</f>
        <v>0</v>
      </c>
      <c r="J274" s="250"/>
      <c r="K274" s="251">
        <f>ROUND(E274*J274,2)</f>
        <v>0</v>
      </c>
      <c r="L274" s="251">
        <v>21</v>
      </c>
      <c r="M274" s="251">
        <f>G274*(1+L274/100)</f>
        <v>0</v>
      </c>
      <c r="N274" s="251">
        <v>0</v>
      </c>
      <c r="O274" s="251">
        <f>ROUND(E274*N274,2)</f>
        <v>0</v>
      </c>
      <c r="P274" s="251">
        <v>0</v>
      </c>
      <c r="Q274" s="251">
        <f>ROUND(E274*P274,2)</f>
        <v>0</v>
      </c>
      <c r="R274" s="251"/>
      <c r="S274" s="251" t="s">
        <v>207</v>
      </c>
      <c r="T274" s="252" t="s">
        <v>263</v>
      </c>
      <c r="U274" s="221">
        <v>0</v>
      </c>
      <c r="V274" s="221">
        <f>ROUND(E274*U274,2)</f>
        <v>0</v>
      </c>
      <c r="W274" s="221"/>
      <c r="X274" s="221" t="s">
        <v>480</v>
      </c>
      <c r="Y274" s="212"/>
      <c r="Z274" s="212"/>
      <c r="AA274" s="212"/>
      <c r="AB274" s="212"/>
      <c r="AC274" s="212"/>
      <c r="AD274" s="212"/>
      <c r="AE274" s="212"/>
      <c r="AF274" s="212"/>
      <c r="AG274" s="212" t="s">
        <v>481</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37">
        <v>44</v>
      </c>
      <c r="B275" s="238" t="s">
        <v>484</v>
      </c>
      <c r="C275" s="256" t="s">
        <v>485</v>
      </c>
      <c r="D275" s="239" t="s">
        <v>479</v>
      </c>
      <c r="E275" s="240">
        <v>1</v>
      </c>
      <c r="F275" s="241"/>
      <c r="G275" s="242">
        <f>ROUND(E275*F275,2)</f>
        <v>0</v>
      </c>
      <c r="H275" s="241"/>
      <c r="I275" s="242">
        <f>ROUND(E275*H275,2)</f>
        <v>0</v>
      </c>
      <c r="J275" s="241"/>
      <c r="K275" s="242">
        <f>ROUND(E275*J275,2)</f>
        <v>0</v>
      </c>
      <c r="L275" s="242">
        <v>21</v>
      </c>
      <c r="M275" s="242">
        <f>G275*(1+L275/100)</f>
        <v>0</v>
      </c>
      <c r="N275" s="242">
        <v>0</v>
      </c>
      <c r="O275" s="242">
        <f>ROUND(E275*N275,2)</f>
        <v>0</v>
      </c>
      <c r="P275" s="242">
        <v>0</v>
      </c>
      <c r="Q275" s="242">
        <f>ROUND(E275*P275,2)</f>
        <v>0</v>
      </c>
      <c r="R275" s="242"/>
      <c r="S275" s="242" t="s">
        <v>207</v>
      </c>
      <c r="T275" s="243" t="s">
        <v>263</v>
      </c>
      <c r="U275" s="221">
        <v>0</v>
      </c>
      <c r="V275" s="221">
        <f>ROUND(E275*U275,2)</f>
        <v>0</v>
      </c>
      <c r="W275" s="221"/>
      <c r="X275" s="221" t="s">
        <v>480</v>
      </c>
      <c r="Y275" s="212"/>
      <c r="Z275" s="212"/>
      <c r="AA275" s="212"/>
      <c r="AB275" s="212"/>
      <c r="AC275" s="212"/>
      <c r="AD275" s="212"/>
      <c r="AE275" s="212"/>
      <c r="AF275" s="212"/>
      <c r="AG275" s="212" t="s">
        <v>481</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ht="22.5" outlineLevel="1" x14ac:dyDescent="0.2">
      <c r="A276" s="219"/>
      <c r="B276" s="220"/>
      <c r="C276" s="264" t="s">
        <v>486</v>
      </c>
      <c r="D276" s="253"/>
      <c r="E276" s="253"/>
      <c r="F276" s="253"/>
      <c r="G276" s="253"/>
      <c r="H276" s="221"/>
      <c r="I276" s="221"/>
      <c r="J276" s="221"/>
      <c r="K276" s="221"/>
      <c r="L276" s="221"/>
      <c r="M276" s="221"/>
      <c r="N276" s="221"/>
      <c r="O276" s="221"/>
      <c r="P276" s="221"/>
      <c r="Q276" s="221"/>
      <c r="R276" s="221"/>
      <c r="S276" s="221"/>
      <c r="T276" s="221"/>
      <c r="U276" s="221"/>
      <c r="V276" s="221"/>
      <c r="W276" s="221"/>
      <c r="X276" s="221"/>
      <c r="Y276" s="212"/>
      <c r="Z276" s="212"/>
      <c r="AA276" s="212"/>
      <c r="AB276" s="212"/>
      <c r="AC276" s="212"/>
      <c r="AD276" s="212"/>
      <c r="AE276" s="212"/>
      <c r="AF276" s="212"/>
      <c r="AG276" s="212" t="s">
        <v>487</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44" t="str">
        <f>C276</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276" s="212"/>
      <c r="BC276" s="212"/>
      <c r="BD276" s="212"/>
      <c r="BE276" s="212"/>
      <c r="BF276" s="212"/>
      <c r="BG276" s="212"/>
      <c r="BH276" s="212"/>
    </row>
    <row r="277" spans="1:60" outlineLevel="1" x14ac:dyDescent="0.2">
      <c r="A277" s="237">
        <v>45</v>
      </c>
      <c r="B277" s="238" t="s">
        <v>488</v>
      </c>
      <c r="C277" s="256" t="s">
        <v>489</v>
      </c>
      <c r="D277" s="239" t="s">
        <v>479</v>
      </c>
      <c r="E277" s="240">
        <v>1</v>
      </c>
      <c r="F277" s="241"/>
      <c r="G277" s="242">
        <f>ROUND(E277*F277,2)</f>
        <v>0</v>
      </c>
      <c r="H277" s="241"/>
      <c r="I277" s="242">
        <f>ROUND(E277*H277,2)</f>
        <v>0</v>
      </c>
      <c r="J277" s="241"/>
      <c r="K277" s="242">
        <f>ROUND(E277*J277,2)</f>
        <v>0</v>
      </c>
      <c r="L277" s="242">
        <v>21</v>
      </c>
      <c r="M277" s="242">
        <f>G277*(1+L277/100)</f>
        <v>0</v>
      </c>
      <c r="N277" s="242">
        <v>0</v>
      </c>
      <c r="O277" s="242">
        <f>ROUND(E277*N277,2)</f>
        <v>0</v>
      </c>
      <c r="P277" s="242">
        <v>0</v>
      </c>
      <c r="Q277" s="242">
        <f>ROUND(E277*P277,2)</f>
        <v>0</v>
      </c>
      <c r="R277" s="242"/>
      <c r="S277" s="242" t="s">
        <v>207</v>
      </c>
      <c r="T277" s="243" t="s">
        <v>263</v>
      </c>
      <c r="U277" s="221">
        <v>0</v>
      </c>
      <c r="V277" s="221">
        <f>ROUND(E277*U277,2)</f>
        <v>0</v>
      </c>
      <c r="W277" s="221"/>
      <c r="X277" s="221" t="s">
        <v>480</v>
      </c>
      <c r="Y277" s="212"/>
      <c r="Z277" s="212"/>
      <c r="AA277" s="212"/>
      <c r="AB277" s="212"/>
      <c r="AC277" s="212"/>
      <c r="AD277" s="212"/>
      <c r="AE277" s="212"/>
      <c r="AF277" s="212"/>
      <c r="AG277" s="212" t="s">
        <v>481</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ht="33.75" outlineLevel="1" x14ac:dyDescent="0.2">
      <c r="A278" s="219"/>
      <c r="B278" s="220"/>
      <c r="C278" s="264" t="s">
        <v>490</v>
      </c>
      <c r="D278" s="253"/>
      <c r="E278" s="253"/>
      <c r="F278" s="253"/>
      <c r="G278" s="253"/>
      <c r="H278" s="221"/>
      <c r="I278" s="221"/>
      <c r="J278" s="221"/>
      <c r="K278" s="221"/>
      <c r="L278" s="221"/>
      <c r="M278" s="221"/>
      <c r="N278" s="221"/>
      <c r="O278" s="221"/>
      <c r="P278" s="221"/>
      <c r="Q278" s="221"/>
      <c r="R278" s="221"/>
      <c r="S278" s="221"/>
      <c r="T278" s="221"/>
      <c r="U278" s="221"/>
      <c r="V278" s="221"/>
      <c r="W278" s="221"/>
      <c r="X278" s="221"/>
      <c r="Y278" s="212"/>
      <c r="Z278" s="212"/>
      <c r="AA278" s="212"/>
      <c r="AB278" s="212"/>
      <c r="AC278" s="212"/>
      <c r="AD278" s="212"/>
      <c r="AE278" s="212"/>
      <c r="AF278" s="212"/>
      <c r="AG278" s="212" t="s">
        <v>487</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44" t="str">
        <f>C278</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78" s="212"/>
      <c r="BC278" s="212"/>
      <c r="BD278" s="212"/>
      <c r="BE278" s="212"/>
      <c r="BF278" s="212"/>
      <c r="BG278" s="212"/>
      <c r="BH278" s="212"/>
    </row>
    <row r="279" spans="1:60" outlineLevel="1" x14ac:dyDescent="0.2">
      <c r="A279" s="237">
        <v>46</v>
      </c>
      <c r="B279" s="238" t="s">
        <v>491</v>
      </c>
      <c r="C279" s="256" t="s">
        <v>492</v>
      </c>
      <c r="D279" s="239" t="s">
        <v>479</v>
      </c>
      <c r="E279" s="240">
        <v>1</v>
      </c>
      <c r="F279" s="241"/>
      <c r="G279" s="242">
        <f>ROUND(E279*F279,2)</f>
        <v>0</v>
      </c>
      <c r="H279" s="241"/>
      <c r="I279" s="242">
        <f>ROUND(E279*H279,2)</f>
        <v>0</v>
      </c>
      <c r="J279" s="241"/>
      <c r="K279" s="242">
        <f>ROUND(E279*J279,2)</f>
        <v>0</v>
      </c>
      <c r="L279" s="242">
        <v>21</v>
      </c>
      <c r="M279" s="242">
        <f>G279*(1+L279/100)</f>
        <v>0</v>
      </c>
      <c r="N279" s="242">
        <v>0</v>
      </c>
      <c r="O279" s="242">
        <f>ROUND(E279*N279,2)</f>
        <v>0</v>
      </c>
      <c r="P279" s="242">
        <v>0</v>
      </c>
      <c r="Q279" s="242">
        <f>ROUND(E279*P279,2)</f>
        <v>0</v>
      </c>
      <c r="R279" s="242"/>
      <c r="S279" s="242" t="s">
        <v>207</v>
      </c>
      <c r="T279" s="243" t="s">
        <v>263</v>
      </c>
      <c r="U279" s="221">
        <v>0</v>
      </c>
      <c r="V279" s="221">
        <f>ROUND(E279*U279,2)</f>
        <v>0</v>
      </c>
      <c r="W279" s="221"/>
      <c r="X279" s="221" t="s">
        <v>480</v>
      </c>
      <c r="Y279" s="212"/>
      <c r="Z279" s="212"/>
      <c r="AA279" s="212"/>
      <c r="AB279" s="212"/>
      <c r="AC279" s="212"/>
      <c r="AD279" s="212"/>
      <c r="AE279" s="212"/>
      <c r="AF279" s="212"/>
      <c r="AG279" s="212" t="s">
        <v>481</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ht="22.5" outlineLevel="1" x14ac:dyDescent="0.2">
      <c r="A280" s="219"/>
      <c r="B280" s="220"/>
      <c r="C280" s="264" t="s">
        <v>493</v>
      </c>
      <c r="D280" s="253"/>
      <c r="E280" s="253"/>
      <c r="F280" s="253"/>
      <c r="G280" s="253"/>
      <c r="H280" s="221"/>
      <c r="I280" s="221"/>
      <c r="J280" s="221"/>
      <c r="K280" s="221"/>
      <c r="L280" s="221"/>
      <c r="M280" s="221"/>
      <c r="N280" s="221"/>
      <c r="O280" s="221"/>
      <c r="P280" s="221"/>
      <c r="Q280" s="221"/>
      <c r="R280" s="221"/>
      <c r="S280" s="221"/>
      <c r="T280" s="221"/>
      <c r="U280" s="221"/>
      <c r="V280" s="221"/>
      <c r="W280" s="221"/>
      <c r="X280" s="221"/>
      <c r="Y280" s="212"/>
      <c r="Z280" s="212"/>
      <c r="AA280" s="212"/>
      <c r="AB280" s="212"/>
      <c r="AC280" s="212"/>
      <c r="AD280" s="212"/>
      <c r="AE280" s="212"/>
      <c r="AF280" s="212"/>
      <c r="AG280" s="212" t="s">
        <v>487</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44" t="str">
        <f>C280</f>
        <v>Odstranění objektů zařízení staveniště včetně přípojek energií a jejich odvoz. Položka zahrnuje i náklady na úpravu povrchů po odstranění zařízení staveniště a úklid ploch, na kterých bylo zařízení staveniště provozováno.</v>
      </c>
      <c r="BB280" s="212"/>
      <c r="BC280" s="212"/>
      <c r="BD280" s="212"/>
      <c r="BE280" s="212"/>
      <c r="BF280" s="212"/>
      <c r="BG280" s="212"/>
      <c r="BH280" s="212"/>
    </row>
    <row r="281" spans="1:60" outlineLevel="1" x14ac:dyDescent="0.2">
      <c r="A281" s="237">
        <v>47</v>
      </c>
      <c r="B281" s="238" t="s">
        <v>494</v>
      </c>
      <c r="C281" s="256" t="s">
        <v>495</v>
      </c>
      <c r="D281" s="239" t="s">
        <v>479</v>
      </c>
      <c r="E281" s="240">
        <v>1</v>
      </c>
      <c r="F281" s="241"/>
      <c r="G281" s="242">
        <f>ROUND(E281*F281,2)</f>
        <v>0</v>
      </c>
      <c r="H281" s="241"/>
      <c r="I281" s="242">
        <f>ROUND(E281*H281,2)</f>
        <v>0</v>
      </c>
      <c r="J281" s="241"/>
      <c r="K281" s="242">
        <f>ROUND(E281*J281,2)</f>
        <v>0</v>
      </c>
      <c r="L281" s="242">
        <v>21</v>
      </c>
      <c r="M281" s="242">
        <f>G281*(1+L281/100)</f>
        <v>0</v>
      </c>
      <c r="N281" s="242">
        <v>0</v>
      </c>
      <c r="O281" s="242">
        <f>ROUND(E281*N281,2)</f>
        <v>0</v>
      </c>
      <c r="P281" s="242">
        <v>0</v>
      </c>
      <c r="Q281" s="242">
        <f>ROUND(E281*P281,2)</f>
        <v>0</v>
      </c>
      <c r="R281" s="242"/>
      <c r="S281" s="242" t="s">
        <v>207</v>
      </c>
      <c r="T281" s="243" t="s">
        <v>263</v>
      </c>
      <c r="U281" s="221">
        <v>0</v>
      </c>
      <c r="V281" s="221">
        <f>ROUND(E281*U281,2)</f>
        <v>0</v>
      </c>
      <c r="W281" s="221"/>
      <c r="X281" s="221" t="s">
        <v>480</v>
      </c>
      <c r="Y281" s="212"/>
      <c r="Z281" s="212"/>
      <c r="AA281" s="212"/>
      <c r="AB281" s="212"/>
      <c r="AC281" s="212"/>
      <c r="AD281" s="212"/>
      <c r="AE281" s="212"/>
      <c r="AF281" s="212"/>
      <c r="AG281" s="212" t="s">
        <v>481</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ht="33.75" outlineLevel="1" x14ac:dyDescent="0.2">
      <c r="A282" s="219"/>
      <c r="B282" s="220"/>
      <c r="C282" s="264" t="s">
        <v>496</v>
      </c>
      <c r="D282" s="253"/>
      <c r="E282" s="253"/>
      <c r="F282" s="253"/>
      <c r="G282" s="253"/>
      <c r="H282" s="221"/>
      <c r="I282" s="221"/>
      <c r="J282" s="221"/>
      <c r="K282" s="221"/>
      <c r="L282" s="221"/>
      <c r="M282" s="221"/>
      <c r="N282" s="221"/>
      <c r="O282" s="221"/>
      <c r="P282" s="221"/>
      <c r="Q282" s="221"/>
      <c r="R282" s="221"/>
      <c r="S282" s="221"/>
      <c r="T282" s="221"/>
      <c r="U282" s="221"/>
      <c r="V282" s="221"/>
      <c r="W282" s="221"/>
      <c r="X282" s="221"/>
      <c r="Y282" s="212"/>
      <c r="Z282" s="212"/>
      <c r="AA282" s="212"/>
      <c r="AB282" s="212"/>
      <c r="AC282" s="212"/>
      <c r="AD282" s="212"/>
      <c r="AE282" s="212"/>
      <c r="AF282" s="212"/>
      <c r="AG282" s="212" t="s">
        <v>487</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44" t="str">
        <f>C282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82" s="212"/>
      <c r="BC282" s="212"/>
      <c r="BD282" s="212"/>
      <c r="BE282" s="212"/>
      <c r="BF282" s="212"/>
      <c r="BG282" s="212"/>
      <c r="BH282" s="212"/>
    </row>
    <row r="283" spans="1:60" outlineLevel="1" x14ac:dyDescent="0.2">
      <c r="A283" s="237">
        <v>48</v>
      </c>
      <c r="B283" s="238" t="s">
        <v>497</v>
      </c>
      <c r="C283" s="256" t="s">
        <v>498</v>
      </c>
      <c r="D283" s="239" t="s">
        <v>479</v>
      </c>
      <c r="E283" s="240">
        <v>1</v>
      </c>
      <c r="F283" s="241"/>
      <c r="G283" s="242">
        <f>ROUND(E283*F283,2)</f>
        <v>0</v>
      </c>
      <c r="H283" s="241"/>
      <c r="I283" s="242">
        <f>ROUND(E283*H283,2)</f>
        <v>0</v>
      </c>
      <c r="J283" s="241"/>
      <c r="K283" s="242">
        <f>ROUND(E283*J283,2)</f>
        <v>0</v>
      </c>
      <c r="L283" s="242">
        <v>21</v>
      </c>
      <c r="M283" s="242">
        <f>G283*(1+L283/100)</f>
        <v>0</v>
      </c>
      <c r="N283" s="242">
        <v>0</v>
      </c>
      <c r="O283" s="242">
        <f>ROUND(E283*N283,2)</f>
        <v>0</v>
      </c>
      <c r="P283" s="242">
        <v>0</v>
      </c>
      <c r="Q283" s="242">
        <f>ROUND(E283*P283,2)</f>
        <v>0</v>
      </c>
      <c r="R283" s="242"/>
      <c r="S283" s="242" t="s">
        <v>207</v>
      </c>
      <c r="T283" s="243" t="s">
        <v>263</v>
      </c>
      <c r="U283" s="221">
        <v>0</v>
      </c>
      <c r="V283" s="221">
        <f>ROUND(E283*U283,2)</f>
        <v>0</v>
      </c>
      <c r="W283" s="221"/>
      <c r="X283" s="221" t="s">
        <v>480</v>
      </c>
      <c r="Y283" s="212"/>
      <c r="Z283" s="212"/>
      <c r="AA283" s="212"/>
      <c r="AB283" s="212"/>
      <c r="AC283" s="212"/>
      <c r="AD283" s="212"/>
      <c r="AE283" s="212"/>
      <c r="AF283" s="212"/>
      <c r="AG283" s="212" t="s">
        <v>481</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19"/>
      <c r="B284" s="220"/>
      <c r="C284" s="264" t="s">
        <v>499</v>
      </c>
      <c r="D284" s="253"/>
      <c r="E284" s="253"/>
      <c r="F284" s="253"/>
      <c r="G284" s="253"/>
      <c r="H284" s="221"/>
      <c r="I284" s="221"/>
      <c r="J284" s="221"/>
      <c r="K284" s="221"/>
      <c r="L284" s="221"/>
      <c r="M284" s="221"/>
      <c r="N284" s="221"/>
      <c r="O284" s="221"/>
      <c r="P284" s="221"/>
      <c r="Q284" s="221"/>
      <c r="R284" s="221"/>
      <c r="S284" s="221"/>
      <c r="T284" s="221"/>
      <c r="U284" s="221"/>
      <c r="V284" s="221"/>
      <c r="W284" s="221"/>
      <c r="X284" s="221"/>
      <c r="Y284" s="212"/>
      <c r="Z284" s="212"/>
      <c r="AA284" s="212"/>
      <c r="AB284" s="212"/>
      <c r="AC284" s="212"/>
      <c r="AD284" s="212"/>
      <c r="AE284" s="212"/>
      <c r="AF284" s="212"/>
      <c r="AG284" s="212" t="s">
        <v>487</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37">
        <v>49</v>
      </c>
      <c r="B285" s="238" t="s">
        <v>500</v>
      </c>
      <c r="C285" s="256" t="s">
        <v>501</v>
      </c>
      <c r="D285" s="239" t="s">
        <v>479</v>
      </c>
      <c r="E285" s="240">
        <v>1</v>
      </c>
      <c r="F285" s="241"/>
      <c r="G285" s="242">
        <f>ROUND(E285*F285,2)</f>
        <v>0</v>
      </c>
      <c r="H285" s="241"/>
      <c r="I285" s="242">
        <f>ROUND(E285*H285,2)</f>
        <v>0</v>
      </c>
      <c r="J285" s="241"/>
      <c r="K285" s="242">
        <f>ROUND(E285*J285,2)</f>
        <v>0</v>
      </c>
      <c r="L285" s="242">
        <v>21</v>
      </c>
      <c r="M285" s="242">
        <f>G285*(1+L285/100)</f>
        <v>0</v>
      </c>
      <c r="N285" s="242">
        <v>0</v>
      </c>
      <c r="O285" s="242">
        <f>ROUND(E285*N285,2)</f>
        <v>0</v>
      </c>
      <c r="P285" s="242">
        <v>0</v>
      </c>
      <c r="Q285" s="242">
        <f>ROUND(E285*P285,2)</f>
        <v>0</v>
      </c>
      <c r="R285" s="242"/>
      <c r="S285" s="242" t="s">
        <v>207</v>
      </c>
      <c r="T285" s="243" t="s">
        <v>263</v>
      </c>
      <c r="U285" s="221">
        <v>0</v>
      </c>
      <c r="V285" s="221">
        <f>ROUND(E285*U285,2)</f>
        <v>0</v>
      </c>
      <c r="W285" s="221"/>
      <c r="X285" s="221" t="s">
        <v>480</v>
      </c>
      <c r="Y285" s="212"/>
      <c r="Z285" s="212"/>
      <c r="AA285" s="212"/>
      <c r="AB285" s="212"/>
      <c r="AC285" s="212"/>
      <c r="AD285" s="212"/>
      <c r="AE285" s="212"/>
      <c r="AF285" s="212"/>
      <c r="AG285" s="212" t="s">
        <v>481</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19"/>
      <c r="B286" s="220"/>
      <c r="C286" s="264" t="s">
        <v>502</v>
      </c>
      <c r="D286" s="253"/>
      <c r="E286" s="253"/>
      <c r="F286" s="253"/>
      <c r="G286" s="253"/>
      <c r="H286" s="221"/>
      <c r="I286" s="221"/>
      <c r="J286" s="221"/>
      <c r="K286" s="221"/>
      <c r="L286" s="221"/>
      <c r="M286" s="221"/>
      <c r="N286" s="221"/>
      <c r="O286" s="221"/>
      <c r="P286" s="221"/>
      <c r="Q286" s="221"/>
      <c r="R286" s="221"/>
      <c r="S286" s="221"/>
      <c r="T286" s="221"/>
      <c r="U286" s="221"/>
      <c r="V286" s="221"/>
      <c r="W286" s="221"/>
      <c r="X286" s="221"/>
      <c r="Y286" s="212"/>
      <c r="Z286" s="212"/>
      <c r="AA286" s="212"/>
      <c r="AB286" s="212"/>
      <c r="AC286" s="212"/>
      <c r="AD286" s="212"/>
      <c r="AE286" s="212"/>
      <c r="AF286" s="212"/>
      <c r="AG286" s="212" t="s">
        <v>487</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37">
        <v>50</v>
      </c>
      <c r="B287" s="238" t="s">
        <v>503</v>
      </c>
      <c r="C287" s="256" t="s">
        <v>504</v>
      </c>
      <c r="D287" s="239" t="s">
        <v>479</v>
      </c>
      <c r="E287" s="240">
        <v>1</v>
      </c>
      <c r="F287" s="241"/>
      <c r="G287" s="242">
        <f>ROUND(E287*F287,2)</f>
        <v>0</v>
      </c>
      <c r="H287" s="241"/>
      <c r="I287" s="242">
        <f>ROUND(E287*H287,2)</f>
        <v>0</v>
      </c>
      <c r="J287" s="241"/>
      <c r="K287" s="242">
        <f>ROUND(E287*J287,2)</f>
        <v>0</v>
      </c>
      <c r="L287" s="242">
        <v>21</v>
      </c>
      <c r="M287" s="242">
        <f>G287*(1+L287/100)</f>
        <v>0</v>
      </c>
      <c r="N287" s="242">
        <v>0</v>
      </c>
      <c r="O287" s="242">
        <f>ROUND(E287*N287,2)</f>
        <v>0</v>
      </c>
      <c r="P287" s="242">
        <v>0</v>
      </c>
      <c r="Q287" s="242">
        <f>ROUND(E287*P287,2)</f>
        <v>0</v>
      </c>
      <c r="R287" s="242"/>
      <c r="S287" s="242" t="s">
        <v>207</v>
      </c>
      <c r="T287" s="243" t="s">
        <v>263</v>
      </c>
      <c r="U287" s="221">
        <v>0</v>
      </c>
      <c r="V287" s="221">
        <f>ROUND(E287*U287,2)</f>
        <v>0</v>
      </c>
      <c r="W287" s="221"/>
      <c r="X287" s="221" t="s">
        <v>480</v>
      </c>
      <c r="Y287" s="212"/>
      <c r="Z287" s="212"/>
      <c r="AA287" s="212"/>
      <c r="AB287" s="212"/>
      <c r="AC287" s="212"/>
      <c r="AD287" s="212"/>
      <c r="AE287" s="212"/>
      <c r="AF287" s="212"/>
      <c r="AG287" s="212" t="s">
        <v>481</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ht="33.75" outlineLevel="1" x14ac:dyDescent="0.2">
      <c r="A288" s="219"/>
      <c r="B288" s="220"/>
      <c r="C288" s="264" t="s">
        <v>505</v>
      </c>
      <c r="D288" s="253"/>
      <c r="E288" s="253"/>
      <c r="F288" s="253"/>
      <c r="G288" s="253"/>
      <c r="H288" s="221"/>
      <c r="I288" s="221"/>
      <c r="J288" s="221"/>
      <c r="K288" s="221"/>
      <c r="L288" s="221"/>
      <c r="M288" s="221"/>
      <c r="N288" s="221"/>
      <c r="O288" s="221"/>
      <c r="P288" s="221"/>
      <c r="Q288" s="221"/>
      <c r="R288" s="221"/>
      <c r="S288" s="221"/>
      <c r="T288" s="221"/>
      <c r="U288" s="221"/>
      <c r="V288" s="221"/>
      <c r="W288" s="221"/>
      <c r="X288" s="221"/>
      <c r="Y288" s="212"/>
      <c r="Z288" s="212"/>
      <c r="AA288" s="212"/>
      <c r="AB288" s="212"/>
      <c r="AC288" s="212"/>
      <c r="AD288" s="212"/>
      <c r="AE288" s="212"/>
      <c r="AF288" s="212"/>
      <c r="AG288" s="212" t="s">
        <v>487</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44" t="str">
        <f>C288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88" s="212"/>
      <c r="BC288" s="212"/>
      <c r="BD288" s="212"/>
      <c r="BE288" s="212"/>
      <c r="BF288" s="212"/>
      <c r="BG288" s="212"/>
      <c r="BH288" s="212"/>
    </row>
    <row r="289" spans="1:60" outlineLevel="1" x14ac:dyDescent="0.2">
      <c r="A289" s="246">
        <v>51</v>
      </c>
      <c r="B289" s="247" t="s">
        <v>506</v>
      </c>
      <c r="C289" s="263" t="s">
        <v>507</v>
      </c>
      <c r="D289" s="248" t="s">
        <v>479</v>
      </c>
      <c r="E289" s="249">
        <v>1</v>
      </c>
      <c r="F289" s="250"/>
      <c r="G289" s="251">
        <f>ROUND(E289*F289,2)</f>
        <v>0</v>
      </c>
      <c r="H289" s="250"/>
      <c r="I289" s="251">
        <f>ROUND(E289*H289,2)</f>
        <v>0</v>
      </c>
      <c r="J289" s="250"/>
      <c r="K289" s="251">
        <f>ROUND(E289*J289,2)</f>
        <v>0</v>
      </c>
      <c r="L289" s="251">
        <v>21</v>
      </c>
      <c r="M289" s="251">
        <f>G289*(1+L289/100)</f>
        <v>0</v>
      </c>
      <c r="N289" s="251">
        <v>0</v>
      </c>
      <c r="O289" s="251">
        <f>ROUND(E289*N289,2)</f>
        <v>0</v>
      </c>
      <c r="P289" s="251">
        <v>0</v>
      </c>
      <c r="Q289" s="251">
        <f>ROUND(E289*P289,2)</f>
        <v>0</v>
      </c>
      <c r="R289" s="251"/>
      <c r="S289" s="251" t="s">
        <v>295</v>
      </c>
      <c r="T289" s="252" t="s">
        <v>263</v>
      </c>
      <c r="U289" s="221">
        <v>0</v>
      </c>
      <c r="V289" s="221">
        <f>ROUND(E289*U289,2)</f>
        <v>0</v>
      </c>
      <c r="W289" s="221"/>
      <c r="X289" s="221" t="s">
        <v>480</v>
      </c>
      <c r="Y289" s="212"/>
      <c r="Z289" s="212"/>
      <c r="AA289" s="212"/>
      <c r="AB289" s="212"/>
      <c r="AC289" s="212"/>
      <c r="AD289" s="212"/>
      <c r="AE289" s="212"/>
      <c r="AF289" s="212"/>
      <c r="AG289" s="212" t="s">
        <v>481</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x14ac:dyDescent="0.2">
      <c r="A290" s="231" t="s">
        <v>201</v>
      </c>
      <c r="B290" s="232" t="s">
        <v>174</v>
      </c>
      <c r="C290" s="255" t="s">
        <v>28</v>
      </c>
      <c r="D290" s="233"/>
      <c r="E290" s="234"/>
      <c r="F290" s="235"/>
      <c r="G290" s="235">
        <f>SUMIF(AG291:AG292,"&lt;&gt;NOR",G291:G292)</f>
        <v>0</v>
      </c>
      <c r="H290" s="235"/>
      <c r="I290" s="235">
        <f>SUM(I291:I292)</f>
        <v>0</v>
      </c>
      <c r="J290" s="235"/>
      <c r="K290" s="235">
        <f>SUM(K291:K292)</f>
        <v>0</v>
      </c>
      <c r="L290" s="235"/>
      <c r="M290" s="235">
        <f>SUM(M291:M292)</f>
        <v>0</v>
      </c>
      <c r="N290" s="235"/>
      <c r="O290" s="235">
        <f>SUM(O291:O292)</f>
        <v>0</v>
      </c>
      <c r="P290" s="235"/>
      <c r="Q290" s="235">
        <f>SUM(Q291:Q292)</f>
        <v>0</v>
      </c>
      <c r="R290" s="235"/>
      <c r="S290" s="235"/>
      <c r="T290" s="236"/>
      <c r="U290" s="230"/>
      <c r="V290" s="230">
        <f>SUM(V291:V292)</f>
        <v>0</v>
      </c>
      <c r="W290" s="230"/>
      <c r="X290" s="230"/>
      <c r="AG290" t="s">
        <v>202</v>
      </c>
    </row>
    <row r="291" spans="1:60" outlineLevel="1" x14ac:dyDescent="0.2">
      <c r="A291" s="237">
        <v>52</v>
      </c>
      <c r="B291" s="238" t="s">
        <v>508</v>
      </c>
      <c r="C291" s="256" t="s">
        <v>509</v>
      </c>
      <c r="D291" s="239" t="s">
        <v>479</v>
      </c>
      <c r="E291" s="240">
        <v>1</v>
      </c>
      <c r="F291" s="241"/>
      <c r="G291" s="242">
        <f>ROUND(E291*F291,2)</f>
        <v>0</v>
      </c>
      <c r="H291" s="241"/>
      <c r="I291" s="242">
        <f>ROUND(E291*H291,2)</f>
        <v>0</v>
      </c>
      <c r="J291" s="241"/>
      <c r="K291" s="242">
        <f>ROUND(E291*J291,2)</f>
        <v>0</v>
      </c>
      <c r="L291" s="242">
        <v>21</v>
      </c>
      <c r="M291" s="242">
        <f>G291*(1+L291/100)</f>
        <v>0</v>
      </c>
      <c r="N291" s="242">
        <v>0</v>
      </c>
      <c r="O291" s="242">
        <f>ROUND(E291*N291,2)</f>
        <v>0</v>
      </c>
      <c r="P291" s="242">
        <v>0</v>
      </c>
      <c r="Q291" s="242">
        <f>ROUND(E291*P291,2)</f>
        <v>0</v>
      </c>
      <c r="R291" s="242"/>
      <c r="S291" s="242" t="s">
        <v>207</v>
      </c>
      <c r="T291" s="243" t="s">
        <v>263</v>
      </c>
      <c r="U291" s="221">
        <v>0</v>
      </c>
      <c r="V291" s="221">
        <f>ROUND(E291*U291,2)</f>
        <v>0</v>
      </c>
      <c r="W291" s="221"/>
      <c r="X291" s="221" t="s">
        <v>480</v>
      </c>
      <c r="Y291" s="212"/>
      <c r="Z291" s="212"/>
      <c r="AA291" s="212"/>
      <c r="AB291" s="212"/>
      <c r="AC291" s="212"/>
      <c r="AD291" s="212"/>
      <c r="AE291" s="212"/>
      <c r="AF291" s="212"/>
      <c r="AG291" s="212" t="s">
        <v>481</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64" t="s">
        <v>510</v>
      </c>
      <c r="D292" s="253"/>
      <c r="E292" s="253"/>
      <c r="F292" s="253"/>
      <c r="G292" s="253"/>
      <c r="H292" s="221"/>
      <c r="I292" s="221"/>
      <c r="J292" s="221"/>
      <c r="K292" s="221"/>
      <c r="L292" s="221"/>
      <c r="M292" s="221"/>
      <c r="N292" s="221"/>
      <c r="O292" s="221"/>
      <c r="P292" s="221"/>
      <c r="Q292" s="221"/>
      <c r="R292" s="221"/>
      <c r="S292" s="221"/>
      <c r="T292" s="221"/>
      <c r="U292" s="221"/>
      <c r="V292" s="221"/>
      <c r="W292" s="221"/>
      <c r="X292" s="221"/>
      <c r="Y292" s="212"/>
      <c r="Z292" s="212"/>
      <c r="AA292" s="212"/>
      <c r="AB292" s="212"/>
      <c r="AC292" s="212"/>
      <c r="AD292" s="212"/>
      <c r="AE292" s="212"/>
      <c r="AF292" s="212"/>
      <c r="AG292" s="212" t="s">
        <v>487</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44" t="str">
        <f>C292</f>
        <v>Náklady zhotovitele, které vzniknou v souvislosti s povinnostmi zhotovitele při předání a převzetí díla.</v>
      </c>
      <c r="BB292" s="212"/>
      <c r="BC292" s="212"/>
      <c r="BD292" s="212"/>
      <c r="BE292" s="212"/>
      <c r="BF292" s="212"/>
      <c r="BG292" s="212"/>
      <c r="BH292" s="212"/>
    </row>
    <row r="293" spans="1:60" x14ac:dyDescent="0.2">
      <c r="A293" s="3"/>
      <c r="B293" s="4"/>
      <c r="C293" s="265"/>
      <c r="D293" s="6"/>
      <c r="E293" s="3"/>
      <c r="F293" s="3"/>
      <c r="G293" s="3"/>
      <c r="H293" s="3"/>
      <c r="I293" s="3"/>
      <c r="J293" s="3"/>
      <c r="K293" s="3"/>
      <c r="L293" s="3"/>
      <c r="M293" s="3"/>
      <c r="N293" s="3"/>
      <c r="O293" s="3"/>
      <c r="P293" s="3"/>
      <c r="Q293" s="3"/>
      <c r="R293" s="3"/>
      <c r="S293" s="3"/>
      <c r="T293" s="3"/>
      <c r="U293" s="3"/>
      <c r="V293" s="3"/>
      <c r="W293" s="3"/>
      <c r="X293" s="3"/>
      <c r="AE293">
        <v>15</v>
      </c>
      <c r="AF293">
        <v>21</v>
      </c>
      <c r="AG293" t="s">
        <v>188</v>
      </c>
    </row>
    <row r="294" spans="1:60" x14ac:dyDescent="0.2">
      <c r="A294" s="215"/>
      <c r="B294" s="216" t="s">
        <v>29</v>
      </c>
      <c r="C294" s="266"/>
      <c r="D294" s="217"/>
      <c r="E294" s="218"/>
      <c r="F294" s="218"/>
      <c r="G294" s="254">
        <f>G8+G49+G87+G115+G125+G132+G227+G233+G259+G272+G290</f>
        <v>0</v>
      </c>
      <c r="H294" s="3"/>
      <c r="I294" s="3"/>
      <c r="J294" s="3"/>
      <c r="K294" s="3"/>
      <c r="L294" s="3"/>
      <c r="M294" s="3"/>
      <c r="N294" s="3"/>
      <c r="O294" s="3"/>
      <c r="P294" s="3"/>
      <c r="Q294" s="3"/>
      <c r="R294" s="3"/>
      <c r="S294" s="3"/>
      <c r="T294" s="3"/>
      <c r="U294" s="3"/>
      <c r="V294" s="3"/>
      <c r="W294" s="3"/>
      <c r="X294" s="3"/>
      <c r="AE294">
        <f>SUMIF(L7:L292,AE293,G7:G292)</f>
        <v>0</v>
      </c>
      <c r="AF294">
        <f>SUMIF(L7:L292,AF293,G7:G292)</f>
        <v>0</v>
      </c>
      <c r="AG294" t="s">
        <v>511</v>
      </c>
    </row>
    <row r="295" spans="1:60" x14ac:dyDescent="0.2">
      <c r="C295" s="267"/>
      <c r="D295" s="10"/>
      <c r="AG295" t="s">
        <v>512</v>
      </c>
    </row>
    <row r="296" spans="1:60" x14ac:dyDescent="0.2">
      <c r="D296" s="10"/>
    </row>
    <row r="297" spans="1:60" x14ac:dyDescent="0.2">
      <c r="D297" s="10"/>
    </row>
    <row r="298" spans="1:60" x14ac:dyDescent="0.2">
      <c r="D298" s="10"/>
    </row>
    <row r="299" spans="1:60" x14ac:dyDescent="0.2">
      <c r="D299" s="10"/>
    </row>
    <row r="300" spans="1:60" x14ac:dyDescent="0.2">
      <c r="D300" s="10"/>
    </row>
    <row r="301" spans="1:60" x14ac:dyDescent="0.2">
      <c r="D301" s="10"/>
    </row>
    <row r="302" spans="1:60" x14ac:dyDescent="0.2">
      <c r="D302" s="10"/>
    </row>
    <row r="303" spans="1:60" x14ac:dyDescent="0.2">
      <c r="D303" s="10"/>
    </row>
    <row r="304" spans="1:60"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33">
    <mergeCell ref="C286:G286"/>
    <mergeCell ref="C288:G288"/>
    <mergeCell ref="C292:G292"/>
    <mergeCell ref="C235:G235"/>
    <mergeCell ref="C276:G276"/>
    <mergeCell ref="C278:G278"/>
    <mergeCell ref="C280:G280"/>
    <mergeCell ref="C282:G282"/>
    <mergeCell ref="C284:G284"/>
    <mergeCell ref="C155:G155"/>
    <mergeCell ref="C186:G186"/>
    <mergeCell ref="C190:G190"/>
    <mergeCell ref="C209:G209"/>
    <mergeCell ref="C216:G216"/>
    <mergeCell ref="C229:G229"/>
    <mergeCell ref="C65:G65"/>
    <mergeCell ref="C79:G79"/>
    <mergeCell ref="C121:G121"/>
    <mergeCell ref="C127:G127"/>
    <mergeCell ref="C130:G130"/>
    <mergeCell ref="C134:G134"/>
    <mergeCell ref="C23:G23"/>
    <mergeCell ref="C28:G28"/>
    <mergeCell ref="C37:G37"/>
    <mergeCell ref="C46:G46"/>
    <mergeCell ref="C55:G55"/>
    <mergeCell ref="C60:G60"/>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70" activePane="bottomLeft" state="frozen"/>
      <selection pane="bottomLeft" activeCell="C95" sqref="C95"/>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54</v>
      </c>
      <c r="C3" s="201" t="s">
        <v>55</v>
      </c>
      <c r="D3" s="199"/>
      <c r="E3" s="199"/>
      <c r="F3" s="199"/>
      <c r="G3" s="200"/>
      <c r="AC3" s="177" t="s">
        <v>177</v>
      </c>
      <c r="AG3" t="s">
        <v>178</v>
      </c>
    </row>
    <row r="4" spans="1:60" ht="24.95" customHeight="1" x14ac:dyDescent="0.2">
      <c r="A4" s="202" t="s">
        <v>9</v>
      </c>
      <c r="B4" s="203" t="s">
        <v>58</v>
      </c>
      <c r="C4" s="204" t="s">
        <v>59</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SUMIF(AG9:AG48,"&lt;&gt;NOR",G9:G48)</f>
        <v>0</v>
      </c>
      <c r="H8" s="235"/>
      <c r="I8" s="235">
        <f>SUM(I9:I48)</f>
        <v>0</v>
      </c>
      <c r="J8" s="235"/>
      <c r="K8" s="235">
        <f>SUM(K9:K48)</f>
        <v>0</v>
      </c>
      <c r="L8" s="235"/>
      <c r="M8" s="235">
        <f>SUM(M9:M48)</f>
        <v>0</v>
      </c>
      <c r="N8" s="235"/>
      <c r="O8" s="235">
        <f>SUM(O9:O48)</f>
        <v>0</v>
      </c>
      <c r="P8" s="235"/>
      <c r="Q8" s="235">
        <f>SUM(Q9:Q48)</f>
        <v>0</v>
      </c>
      <c r="R8" s="235"/>
      <c r="S8" s="235"/>
      <c r="T8" s="236"/>
      <c r="U8" s="230"/>
      <c r="V8" s="230">
        <f>SUM(V9:V48)</f>
        <v>1.1100000000000001</v>
      </c>
      <c r="W8" s="230"/>
      <c r="X8" s="230"/>
      <c r="AG8" t="s">
        <v>202</v>
      </c>
    </row>
    <row r="9" spans="1:60" outlineLevel="1" x14ac:dyDescent="0.2">
      <c r="A9" s="237">
        <v>1</v>
      </c>
      <c r="B9" s="238" t="s">
        <v>203</v>
      </c>
      <c r="C9" s="256" t="s">
        <v>204</v>
      </c>
      <c r="D9" s="239" t="s">
        <v>205</v>
      </c>
      <c r="E9" s="240">
        <v>0.79374999999999996</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0.36499999999999999</v>
      </c>
      <c r="V9" s="221">
        <f>ROUND(E9*U9,2)</f>
        <v>0.28999999999999998</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57" t="s">
        <v>210</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zapažených i nezapažených s urovnáním dna do předepsaného profilu a spádu, s přehozením výkopku na přilehlém terénu na vzdálenost do 3 m od podélné osy rýhy nebo s naložením výkopku na dopravní prostředek.</v>
      </c>
      <c r="BB10" s="212"/>
      <c r="BC10" s="212"/>
      <c r="BD10" s="212"/>
      <c r="BE10" s="212"/>
      <c r="BF10" s="212"/>
      <c r="BG10" s="212"/>
      <c r="BH10" s="212"/>
    </row>
    <row r="11" spans="1:60" outlineLevel="1" x14ac:dyDescent="0.2">
      <c r="A11" s="219"/>
      <c r="B11" s="220"/>
      <c r="C11" s="258" t="s">
        <v>212</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214</v>
      </c>
      <c r="D12" s="222"/>
      <c r="E12" s="22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9" t="s">
        <v>215</v>
      </c>
      <c r="D13" s="224"/>
      <c r="E13" s="225"/>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0" t="s">
        <v>216</v>
      </c>
      <c r="D14" s="224"/>
      <c r="E14" s="225">
        <v>6.25E-2</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t="s">
        <v>217</v>
      </c>
      <c r="D15" s="224"/>
      <c r="E15" s="225"/>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8" t="s">
        <v>513</v>
      </c>
      <c r="D16" s="222"/>
      <c r="E16" s="223">
        <v>0.79374999999999996</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2</v>
      </c>
      <c r="B17" s="238" t="s">
        <v>219</v>
      </c>
      <c r="C17" s="256" t="s">
        <v>220</v>
      </c>
      <c r="D17" s="239" t="s">
        <v>205</v>
      </c>
      <c r="E17" s="240">
        <v>0.39688000000000001</v>
      </c>
      <c r="F17" s="241"/>
      <c r="G17" s="242">
        <f>ROUND(E17*F17,2)</f>
        <v>0</v>
      </c>
      <c r="H17" s="241"/>
      <c r="I17" s="242">
        <f>ROUND(E17*H17,2)</f>
        <v>0</v>
      </c>
      <c r="J17" s="241"/>
      <c r="K17" s="242">
        <f>ROUND(E17*J17,2)</f>
        <v>0</v>
      </c>
      <c r="L17" s="242">
        <v>21</v>
      </c>
      <c r="M17" s="242">
        <f>G17*(1+L17/100)</f>
        <v>0</v>
      </c>
      <c r="N17" s="242">
        <v>0</v>
      </c>
      <c r="O17" s="242">
        <f>ROUND(E17*N17,2)</f>
        <v>0</v>
      </c>
      <c r="P17" s="242">
        <v>0</v>
      </c>
      <c r="Q17" s="242">
        <f>ROUND(E17*P17,2)</f>
        <v>0</v>
      </c>
      <c r="R17" s="242" t="s">
        <v>206</v>
      </c>
      <c r="S17" s="242" t="s">
        <v>207</v>
      </c>
      <c r="T17" s="243" t="s">
        <v>207</v>
      </c>
      <c r="U17" s="221">
        <v>0.64680000000000004</v>
      </c>
      <c r="V17" s="221">
        <f>ROUND(E17*U17,2)</f>
        <v>0.26</v>
      </c>
      <c r="W17" s="221"/>
      <c r="X17" s="221" t="s">
        <v>208</v>
      </c>
      <c r="Y17" s="212"/>
      <c r="Z17" s="212"/>
      <c r="AA17" s="212"/>
      <c r="AB17" s="212"/>
      <c r="AC17" s="212"/>
      <c r="AD17" s="212"/>
      <c r="AE17" s="212"/>
      <c r="AF17" s="212"/>
      <c r="AG17" s="212" t="s">
        <v>209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19"/>
      <c r="B18" s="220"/>
      <c r="C18" s="257" t="s">
        <v>210</v>
      </c>
      <c r="D18" s="245"/>
      <c r="E18" s="245"/>
      <c r="F18" s="245"/>
      <c r="G18" s="245"/>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211</v>
      </c>
      <c r="AH18" s="212"/>
      <c r="AI18" s="212"/>
      <c r="AJ18" s="212"/>
      <c r="AK18" s="212"/>
      <c r="AL18" s="212"/>
      <c r="AM18" s="212"/>
      <c r="AN18" s="212"/>
      <c r="AO18" s="212"/>
      <c r="AP18" s="212"/>
      <c r="AQ18" s="212"/>
      <c r="AR18" s="212"/>
      <c r="AS18" s="212"/>
      <c r="AT18" s="212"/>
      <c r="AU18" s="212"/>
      <c r="AV18" s="212"/>
      <c r="AW18" s="212"/>
      <c r="AX18" s="212"/>
      <c r="AY18" s="212"/>
      <c r="AZ18" s="212"/>
      <c r="BA18" s="244" t="str">
        <f>C18</f>
        <v>zapažených i nezapažených s urovnáním dna do předepsaného profilu a spádu, s přehozením výkopku na přilehlém terénu na vzdálenost do 3 m od podélné osy rýhy nebo s naložením výkopku na dopravní prostředek.</v>
      </c>
      <c r="BB18" s="212"/>
      <c r="BC18" s="212"/>
      <c r="BD18" s="212"/>
      <c r="BE18" s="212"/>
      <c r="BF18" s="212"/>
      <c r="BG18" s="212"/>
      <c r="BH18" s="212"/>
    </row>
    <row r="19" spans="1:60" outlineLevel="1" x14ac:dyDescent="0.2">
      <c r="A19" s="219"/>
      <c r="B19" s="220"/>
      <c r="C19" s="258" t="s">
        <v>221</v>
      </c>
      <c r="D19" s="222"/>
      <c r="E19" s="223"/>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213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8" t="s">
        <v>222</v>
      </c>
      <c r="D20" s="222"/>
      <c r="E20" s="223"/>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514</v>
      </c>
      <c r="D21" s="222"/>
      <c r="E21" s="223">
        <v>0.39688000000000001</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7">
        <v>3</v>
      </c>
      <c r="B22" s="238" t="s">
        <v>224</v>
      </c>
      <c r="C22" s="256" t="s">
        <v>225</v>
      </c>
      <c r="D22" s="239" t="s">
        <v>205</v>
      </c>
      <c r="E22" s="240">
        <v>0.79374999999999996</v>
      </c>
      <c r="F22" s="241"/>
      <c r="G22" s="242">
        <f>ROUND(E22*F22,2)</f>
        <v>0</v>
      </c>
      <c r="H22" s="241"/>
      <c r="I22" s="242">
        <f>ROUND(E22*H22,2)</f>
        <v>0</v>
      </c>
      <c r="J22" s="241"/>
      <c r="K22" s="242">
        <f>ROUND(E22*J22,2)</f>
        <v>0</v>
      </c>
      <c r="L22" s="242">
        <v>21</v>
      </c>
      <c r="M22" s="242">
        <f>G22*(1+L22/100)</f>
        <v>0</v>
      </c>
      <c r="N22" s="242">
        <v>0</v>
      </c>
      <c r="O22" s="242">
        <f>ROUND(E22*N22,2)</f>
        <v>0</v>
      </c>
      <c r="P22" s="242">
        <v>0</v>
      </c>
      <c r="Q22" s="242">
        <f>ROUND(E22*P22,2)</f>
        <v>0</v>
      </c>
      <c r="R22" s="242" t="s">
        <v>206</v>
      </c>
      <c r="S22" s="242" t="s">
        <v>207</v>
      </c>
      <c r="T22" s="243" t="s">
        <v>207</v>
      </c>
      <c r="U22" s="221">
        <v>1.0999999999999999E-2</v>
      </c>
      <c r="V22" s="221">
        <f>ROUND(E22*U22,2)</f>
        <v>0.01</v>
      </c>
      <c r="W22" s="221"/>
      <c r="X22" s="221" t="s">
        <v>208</v>
      </c>
      <c r="Y22" s="212"/>
      <c r="Z22" s="212"/>
      <c r="AA22" s="212"/>
      <c r="AB22" s="212"/>
      <c r="AC22" s="212"/>
      <c r="AD22" s="212"/>
      <c r="AE22" s="212"/>
      <c r="AF22" s="212"/>
      <c r="AG22" s="212" t="s">
        <v>209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226</v>
      </c>
      <c r="D23" s="245"/>
      <c r="E23" s="245"/>
      <c r="F23" s="245"/>
      <c r="G23" s="245"/>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211</v>
      </c>
      <c r="AH23" s="212"/>
      <c r="AI23" s="212"/>
      <c r="AJ23" s="212"/>
      <c r="AK23" s="212"/>
      <c r="AL23" s="212"/>
      <c r="AM23" s="212"/>
      <c r="AN23" s="212"/>
      <c r="AO23" s="212"/>
      <c r="AP23" s="212"/>
      <c r="AQ23" s="212"/>
      <c r="AR23" s="212"/>
      <c r="AS23" s="212"/>
      <c r="AT23" s="212"/>
      <c r="AU23" s="212"/>
      <c r="AV23" s="212"/>
      <c r="AW23" s="212"/>
      <c r="AX23" s="212"/>
      <c r="AY23" s="212"/>
      <c r="AZ23" s="212"/>
      <c r="BA23" s="244" t="str">
        <f>C23</f>
        <v>po suchu, bez ohledu na druh dopravního prostředku, bez naložení výkopku, avšak se složením bez rozhrnutí,</v>
      </c>
      <c r="BB23" s="212"/>
      <c r="BC23" s="212"/>
      <c r="BD23" s="212"/>
      <c r="BE23" s="212"/>
      <c r="BF23" s="212"/>
      <c r="BG23" s="212"/>
      <c r="BH23" s="212"/>
    </row>
    <row r="24" spans="1:60" outlineLevel="1" x14ac:dyDescent="0.2">
      <c r="A24" s="219"/>
      <c r="B24" s="220"/>
      <c r="C24" s="258" t="s">
        <v>227</v>
      </c>
      <c r="D24" s="222"/>
      <c r="E24" s="223"/>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213</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8" t="s">
        <v>228</v>
      </c>
      <c r="D25" s="222"/>
      <c r="E25" s="22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8" t="s">
        <v>515</v>
      </c>
      <c r="D26" s="222"/>
      <c r="E26" s="223">
        <v>0.79374999999999996</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7">
        <v>4</v>
      </c>
      <c r="B27" s="238" t="s">
        <v>230</v>
      </c>
      <c r="C27" s="256" t="s">
        <v>231</v>
      </c>
      <c r="D27" s="239" t="s">
        <v>205</v>
      </c>
      <c r="E27" s="240">
        <v>3.96875</v>
      </c>
      <c r="F27" s="241"/>
      <c r="G27" s="242">
        <f>ROUND(E27*F27,2)</f>
        <v>0</v>
      </c>
      <c r="H27" s="241"/>
      <c r="I27" s="242">
        <f>ROUND(E27*H27,2)</f>
        <v>0</v>
      </c>
      <c r="J27" s="241"/>
      <c r="K27" s="242">
        <f>ROUND(E27*J27,2)</f>
        <v>0</v>
      </c>
      <c r="L27" s="242">
        <v>21</v>
      </c>
      <c r="M27" s="242">
        <f>G27*(1+L27/100)</f>
        <v>0</v>
      </c>
      <c r="N27" s="242">
        <v>0</v>
      </c>
      <c r="O27" s="242">
        <f>ROUND(E27*N27,2)</f>
        <v>0</v>
      </c>
      <c r="P27" s="242">
        <v>0</v>
      </c>
      <c r="Q27" s="242">
        <f>ROUND(E27*P27,2)</f>
        <v>0</v>
      </c>
      <c r="R27" s="242" t="s">
        <v>206</v>
      </c>
      <c r="S27" s="242" t="s">
        <v>207</v>
      </c>
      <c r="T27" s="243" t="s">
        <v>207</v>
      </c>
      <c r="U27" s="221">
        <v>0</v>
      </c>
      <c r="V27" s="221">
        <f>ROUND(E27*U27,2)</f>
        <v>0</v>
      </c>
      <c r="W27" s="221"/>
      <c r="X27" s="221" t="s">
        <v>208</v>
      </c>
      <c r="Y27" s="212"/>
      <c r="Z27" s="212"/>
      <c r="AA27" s="212"/>
      <c r="AB27" s="212"/>
      <c r="AC27" s="212"/>
      <c r="AD27" s="212"/>
      <c r="AE27" s="212"/>
      <c r="AF27" s="212"/>
      <c r="AG27" s="212" t="s">
        <v>209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226</v>
      </c>
      <c r="D28" s="245"/>
      <c r="E28" s="245"/>
      <c r="F28" s="245"/>
      <c r="G28" s="245"/>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211</v>
      </c>
      <c r="AH28" s="212"/>
      <c r="AI28" s="212"/>
      <c r="AJ28" s="212"/>
      <c r="AK28" s="212"/>
      <c r="AL28" s="212"/>
      <c r="AM28" s="212"/>
      <c r="AN28" s="212"/>
      <c r="AO28" s="212"/>
      <c r="AP28" s="212"/>
      <c r="AQ28" s="212"/>
      <c r="AR28" s="212"/>
      <c r="AS28" s="212"/>
      <c r="AT28" s="212"/>
      <c r="AU28" s="212"/>
      <c r="AV28" s="212"/>
      <c r="AW28" s="212"/>
      <c r="AX28" s="212"/>
      <c r="AY28" s="212"/>
      <c r="AZ28" s="212"/>
      <c r="BA28" s="244" t="str">
        <f>C28</f>
        <v>po suchu, bez ohledu na druh dopravního prostředku, bez naložení výkopku, avšak se složením bez rozhrnutí,</v>
      </c>
      <c r="BB28" s="212"/>
      <c r="BC28" s="212"/>
      <c r="BD28" s="212"/>
      <c r="BE28" s="212"/>
      <c r="BF28" s="212"/>
      <c r="BG28" s="212"/>
      <c r="BH28" s="212"/>
    </row>
    <row r="29" spans="1:60" outlineLevel="1" x14ac:dyDescent="0.2">
      <c r="A29" s="219"/>
      <c r="B29" s="220"/>
      <c r="C29" s="258" t="s">
        <v>232</v>
      </c>
      <c r="D29" s="222"/>
      <c r="E29" s="223"/>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213</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8" t="s">
        <v>233</v>
      </c>
      <c r="D30" s="222"/>
      <c r="E30" s="223"/>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213</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516</v>
      </c>
      <c r="D31" s="222"/>
      <c r="E31" s="223">
        <v>3.96875</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7">
        <v>5</v>
      </c>
      <c r="B32" s="238" t="s">
        <v>235</v>
      </c>
      <c r="C32" s="256" t="s">
        <v>236</v>
      </c>
      <c r="D32" s="239" t="s">
        <v>205</v>
      </c>
      <c r="E32" s="240">
        <v>0.79374999999999996</v>
      </c>
      <c r="F32" s="241"/>
      <c r="G32" s="242">
        <f>ROUND(E32*F32,2)</f>
        <v>0</v>
      </c>
      <c r="H32" s="241"/>
      <c r="I32" s="242">
        <f>ROUND(E32*H32,2)</f>
        <v>0</v>
      </c>
      <c r="J32" s="241"/>
      <c r="K32" s="242">
        <f>ROUND(E32*J32,2)</f>
        <v>0</v>
      </c>
      <c r="L32" s="242">
        <v>21</v>
      </c>
      <c r="M32" s="242">
        <f>G32*(1+L32/100)</f>
        <v>0</v>
      </c>
      <c r="N32" s="242">
        <v>0</v>
      </c>
      <c r="O32" s="242">
        <f>ROUND(E32*N32,2)</f>
        <v>0</v>
      </c>
      <c r="P32" s="242">
        <v>0</v>
      </c>
      <c r="Q32" s="242">
        <f>ROUND(E32*P32,2)</f>
        <v>0</v>
      </c>
      <c r="R32" s="242" t="s">
        <v>206</v>
      </c>
      <c r="S32" s="242" t="s">
        <v>207</v>
      </c>
      <c r="T32" s="243" t="s">
        <v>207</v>
      </c>
      <c r="U32" s="221">
        <v>8.9999999999999993E-3</v>
      </c>
      <c r="V32" s="221">
        <f>ROUND(E32*U32,2)</f>
        <v>0.01</v>
      </c>
      <c r="W32" s="221"/>
      <c r="X32" s="221" t="s">
        <v>208</v>
      </c>
      <c r="Y32" s="212"/>
      <c r="Z32" s="212"/>
      <c r="AA32" s="212"/>
      <c r="AB32" s="212"/>
      <c r="AC32" s="212"/>
      <c r="AD32" s="212"/>
      <c r="AE32" s="212"/>
      <c r="AF32" s="212"/>
      <c r="AG32" s="212" t="s">
        <v>237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8" t="s">
        <v>238</v>
      </c>
      <c r="D33" s="222"/>
      <c r="E33" s="223"/>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213</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8" t="s">
        <v>239</v>
      </c>
      <c r="D34" s="222"/>
      <c r="E34" s="223"/>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517</v>
      </c>
      <c r="D35" s="222"/>
      <c r="E35" s="223">
        <v>0.79374999999999996</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7">
        <v>6</v>
      </c>
      <c r="B36" s="238" t="s">
        <v>241</v>
      </c>
      <c r="C36" s="256" t="s">
        <v>242</v>
      </c>
      <c r="D36" s="239" t="s">
        <v>243</v>
      </c>
      <c r="E36" s="240">
        <v>3.1749999999999998</v>
      </c>
      <c r="F36" s="241"/>
      <c r="G36" s="242">
        <f>ROUND(E36*F36,2)</f>
        <v>0</v>
      </c>
      <c r="H36" s="241"/>
      <c r="I36" s="242">
        <f>ROUND(E36*H36,2)</f>
        <v>0</v>
      </c>
      <c r="J36" s="241"/>
      <c r="K36" s="242">
        <f>ROUND(E36*J36,2)</f>
        <v>0</v>
      </c>
      <c r="L36" s="242">
        <v>21</v>
      </c>
      <c r="M36" s="242">
        <f>G36*(1+L36/100)</f>
        <v>0</v>
      </c>
      <c r="N36" s="242">
        <v>0</v>
      </c>
      <c r="O36" s="242">
        <f>ROUND(E36*N36,2)</f>
        <v>0</v>
      </c>
      <c r="P36" s="242">
        <v>0</v>
      </c>
      <c r="Q36" s="242">
        <f>ROUND(E36*P36,2)</f>
        <v>0</v>
      </c>
      <c r="R36" s="242" t="s">
        <v>206</v>
      </c>
      <c r="S36" s="242" t="s">
        <v>207</v>
      </c>
      <c r="T36" s="243" t="s">
        <v>207</v>
      </c>
      <c r="U36" s="221">
        <v>1.7999999999999999E-2</v>
      </c>
      <c r="V36" s="221">
        <f>ROUND(E36*U36,2)</f>
        <v>0.06</v>
      </c>
      <c r="W36" s="221"/>
      <c r="X36" s="221" t="s">
        <v>208</v>
      </c>
      <c r="Y36" s="212"/>
      <c r="Z36" s="212"/>
      <c r="AA36" s="212"/>
      <c r="AB36" s="212"/>
      <c r="AC36" s="212"/>
      <c r="AD36" s="212"/>
      <c r="AE36" s="212"/>
      <c r="AF36" s="212"/>
      <c r="AG36" s="212" t="s">
        <v>237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244</v>
      </c>
      <c r="D37" s="245"/>
      <c r="E37" s="245"/>
      <c r="F37" s="245"/>
      <c r="G37" s="245"/>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211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8" t="s">
        <v>245</v>
      </c>
      <c r="D38" s="222"/>
      <c r="E38" s="223"/>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8" t="s">
        <v>246</v>
      </c>
      <c r="D39" s="222"/>
      <c r="E39" s="22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518</v>
      </c>
      <c r="D40" s="222"/>
      <c r="E40" s="223">
        <v>3.1749999999999998</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5</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7">
        <v>7</v>
      </c>
      <c r="B41" s="238" t="s">
        <v>248</v>
      </c>
      <c r="C41" s="256" t="s">
        <v>249</v>
      </c>
      <c r="D41" s="239" t="s">
        <v>205</v>
      </c>
      <c r="E41" s="240">
        <v>0.79374999999999996</v>
      </c>
      <c r="F41" s="241"/>
      <c r="G41" s="242">
        <f>ROUND(E41*F41,2)</f>
        <v>0</v>
      </c>
      <c r="H41" s="241"/>
      <c r="I41" s="242">
        <f>ROUND(E41*H41,2)</f>
        <v>0</v>
      </c>
      <c r="J41" s="241"/>
      <c r="K41" s="242">
        <f>ROUND(E41*J41,2)</f>
        <v>0</v>
      </c>
      <c r="L41" s="242">
        <v>21</v>
      </c>
      <c r="M41" s="242">
        <f>G41*(1+L41/100)</f>
        <v>0</v>
      </c>
      <c r="N41" s="242">
        <v>0</v>
      </c>
      <c r="O41" s="242">
        <f>ROUND(E41*N41,2)</f>
        <v>0</v>
      </c>
      <c r="P41" s="242">
        <v>0</v>
      </c>
      <c r="Q41" s="242">
        <f>ROUND(E41*P41,2)</f>
        <v>0</v>
      </c>
      <c r="R41" s="242" t="s">
        <v>206</v>
      </c>
      <c r="S41" s="242" t="s">
        <v>207</v>
      </c>
      <c r="T41" s="243" t="s">
        <v>207</v>
      </c>
      <c r="U41" s="221">
        <v>0</v>
      </c>
      <c r="V41" s="221">
        <f>ROUND(E41*U41,2)</f>
        <v>0</v>
      </c>
      <c r="W41" s="221"/>
      <c r="X41" s="221" t="s">
        <v>208</v>
      </c>
      <c r="Y41" s="212"/>
      <c r="Z41" s="212"/>
      <c r="AA41" s="212"/>
      <c r="AB41" s="212"/>
      <c r="AC41" s="212"/>
      <c r="AD41" s="212"/>
      <c r="AE41" s="212"/>
      <c r="AF41" s="212"/>
      <c r="AG41" s="212" t="s">
        <v>209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8" t="s">
        <v>250</v>
      </c>
      <c r="D42" s="222"/>
      <c r="E42" s="223"/>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213</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8" t="s">
        <v>239</v>
      </c>
      <c r="D43" s="222"/>
      <c r="E43" s="223"/>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8" t="s">
        <v>517</v>
      </c>
      <c r="D44" s="222"/>
      <c r="E44" s="223">
        <v>0.79374999999999996</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7">
        <v>8</v>
      </c>
      <c r="B45" s="238" t="s">
        <v>251</v>
      </c>
      <c r="C45" s="256" t="s">
        <v>252</v>
      </c>
      <c r="D45" s="239" t="s">
        <v>243</v>
      </c>
      <c r="E45" s="240">
        <v>3.1749999999999998</v>
      </c>
      <c r="F45" s="241"/>
      <c r="G45" s="242">
        <f>ROUND(E45*F45,2)</f>
        <v>0</v>
      </c>
      <c r="H45" s="241"/>
      <c r="I45" s="242">
        <f>ROUND(E45*H45,2)</f>
        <v>0</v>
      </c>
      <c r="J45" s="241"/>
      <c r="K45" s="242">
        <f>ROUND(E45*J45,2)</f>
        <v>0</v>
      </c>
      <c r="L45" s="242">
        <v>21</v>
      </c>
      <c r="M45" s="242">
        <f>G45*(1+L45/100)</f>
        <v>0</v>
      </c>
      <c r="N45" s="242">
        <v>0</v>
      </c>
      <c r="O45" s="242">
        <f>ROUND(E45*N45,2)</f>
        <v>0</v>
      </c>
      <c r="P45" s="242">
        <v>0</v>
      </c>
      <c r="Q45" s="242">
        <f>ROUND(E45*P45,2)</f>
        <v>0</v>
      </c>
      <c r="R45" s="242" t="s">
        <v>206</v>
      </c>
      <c r="S45" s="242" t="s">
        <v>207</v>
      </c>
      <c r="T45" s="243" t="s">
        <v>207</v>
      </c>
      <c r="U45" s="221">
        <v>0.15</v>
      </c>
      <c r="V45" s="221">
        <f>ROUND(E45*U45,2)</f>
        <v>0.48</v>
      </c>
      <c r="W45" s="221"/>
      <c r="X45" s="221" t="s">
        <v>208</v>
      </c>
      <c r="Y45" s="212"/>
      <c r="Z45" s="212"/>
      <c r="AA45" s="212"/>
      <c r="AB45" s="212"/>
      <c r="AC45" s="212"/>
      <c r="AD45" s="212"/>
      <c r="AE45" s="212"/>
      <c r="AF45" s="212"/>
      <c r="AG45" s="212" t="s">
        <v>209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7" t="s">
        <v>253</v>
      </c>
      <c r="D46" s="245"/>
      <c r="E46" s="245"/>
      <c r="F46" s="245"/>
      <c r="G46" s="245"/>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211</v>
      </c>
      <c r="AH46" s="212"/>
      <c r="AI46" s="212"/>
      <c r="AJ46" s="212"/>
      <c r="AK46" s="212"/>
      <c r="AL46" s="212"/>
      <c r="AM46" s="212"/>
      <c r="AN46" s="212"/>
      <c r="AO46" s="212"/>
      <c r="AP46" s="212"/>
      <c r="AQ46" s="212"/>
      <c r="AR46" s="212"/>
      <c r="AS46" s="212"/>
      <c r="AT46" s="212"/>
      <c r="AU46" s="212"/>
      <c r="AV46" s="212"/>
      <c r="AW46" s="212"/>
      <c r="AX46" s="212"/>
      <c r="AY46" s="212"/>
      <c r="AZ46" s="212"/>
      <c r="BA46" s="244" t="str">
        <f>C46</f>
        <v>z rostlé horniny tř.1 - 4 pod násypy z hornin soudržných do 92% PS a hornin nesoudržných sypkých relativní ulehlosti I(d) do 0,8</v>
      </c>
      <c r="BB46" s="212"/>
      <c r="BC46" s="212"/>
      <c r="BD46" s="212"/>
      <c r="BE46" s="212"/>
      <c r="BF46" s="212"/>
      <c r="BG46" s="212"/>
      <c r="BH46" s="212"/>
    </row>
    <row r="47" spans="1:60" outlineLevel="1" x14ac:dyDescent="0.2">
      <c r="A47" s="219"/>
      <c r="B47" s="220"/>
      <c r="C47" s="258" t="s">
        <v>254</v>
      </c>
      <c r="D47" s="222"/>
      <c r="E47" s="223"/>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213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519</v>
      </c>
      <c r="D48" s="222"/>
      <c r="E48" s="223">
        <v>3.1749999999999998</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31" t="s">
        <v>201</v>
      </c>
      <c r="B49" s="232" t="s">
        <v>143</v>
      </c>
      <c r="C49" s="255" t="s">
        <v>144</v>
      </c>
      <c r="D49" s="233"/>
      <c r="E49" s="234"/>
      <c r="F49" s="235"/>
      <c r="G49" s="235">
        <f>SUMIF(AG50:AG86,"&lt;&gt;NOR",G50:G86)</f>
        <v>0</v>
      </c>
      <c r="H49" s="235"/>
      <c r="I49" s="235">
        <f>SUM(I50:I86)</f>
        <v>0</v>
      </c>
      <c r="J49" s="235"/>
      <c r="K49" s="235">
        <f>SUM(K50:K86)</f>
        <v>0</v>
      </c>
      <c r="L49" s="235"/>
      <c r="M49" s="235">
        <f>SUM(M50:M86)</f>
        <v>0</v>
      </c>
      <c r="N49" s="235"/>
      <c r="O49" s="235">
        <f>SUM(O50:O86)</f>
        <v>0</v>
      </c>
      <c r="P49" s="235"/>
      <c r="Q49" s="235">
        <f>SUM(Q50:Q86)</f>
        <v>371.15</v>
      </c>
      <c r="R49" s="235"/>
      <c r="S49" s="235"/>
      <c r="T49" s="236"/>
      <c r="U49" s="230"/>
      <c r="V49" s="230">
        <f>SUM(V50:V86)</f>
        <v>201.64000000000001</v>
      </c>
      <c r="W49" s="230"/>
      <c r="X49" s="230"/>
      <c r="AG49" t="s">
        <v>202</v>
      </c>
    </row>
    <row r="50" spans="1:60" ht="22.5" outlineLevel="1" x14ac:dyDescent="0.2">
      <c r="A50" s="237">
        <v>9</v>
      </c>
      <c r="B50" s="238" t="s">
        <v>256</v>
      </c>
      <c r="C50" s="256" t="s">
        <v>257</v>
      </c>
      <c r="D50" s="239" t="s">
        <v>243</v>
      </c>
      <c r="E50" s="240">
        <v>3.1749999999999998</v>
      </c>
      <c r="F50" s="241"/>
      <c r="G50" s="242">
        <f>ROUND(E50*F50,2)</f>
        <v>0</v>
      </c>
      <c r="H50" s="241"/>
      <c r="I50" s="242">
        <f>ROUND(E50*H50,2)</f>
        <v>0</v>
      </c>
      <c r="J50" s="241"/>
      <c r="K50" s="242">
        <f>ROUND(E50*J50,2)</f>
        <v>0</v>
      </c>
      <c r="L50" s="242">
        <v>21</v>
      </c>
      <c r="M50" s="242">
        <f>G50*(1+L50/100)</f>
        <v>0</v>
      </c>
      <c r="N50" s="242">
        <v>0</v>
      </c>
      <c r="O50" s="242">
        <f>ROUND(E50*N50,2)</f>
        <v>0</v>
      </c>
      <c r="P50" s="242">
        <v>0.33</v>
      </c>
      <c r="Q50" s="242">
        <f>ROUND(E50*P50,2)</f>
        <v>1.05</v>
      </c>
      <c r="R50" s="242" t="s">
        <v>258</v>
      </c>
      <c r="S50" s="242" t="s">
        <v>207</v>
      </c>
      <c r="T50" s="243" t="s">
        <v>207</v>
      </c>
      <c r="U50" s="221">
        <v>0.06</v>
      </c>
      <c r="V50" s="221">
        <f>ROUND(E50*U50,2)</f>
        <v>0.19</v>
      </c>
      <c r="W50" s="221"/>
      <c r="X50" s="221" t="s">
        <v>208</v>
      </c>
      <c r="Y50" s="212"/>
      <c r="Z50" s="212"/>
      <c r="AA50" s="212"/>
      <c r="AB50" s="212"/>
      <c r="AC50" s="212"/>
      <c r="AD50" s="212"/>
      <c r="AE50" s="212"/>
      <c r="AF50" s="212"/>
      <c r="AG50" s="212" t="s">
        <v>209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8" t="s">
        <v>259</v>
      </c>
      <c r="D51" s="222"/>
      <c r="E51" s="223"/>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213</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8" t="s">
        <v>260</v>
      </c>
      <c r="D52" s="222"/>
      <c r="E52" s="223"/>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213</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518</v>
      </c>
      <c r="D53" s="222"/>
      <c r="E53" s="223">
        <v>3.1749999999999998</v>
      </c>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213</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7">
        <v>10</v>
      </c>
      <c r="B54" s="238" t="s">
        <v>261</v>
      </c>
      <c r="C54" s="256" t="s">
        <v>262</v>
      </c>
      <c r="D54" s="239" t="s">
        <v>243</v>
      </c>
      <c r="E54" s="240">
        <v>80.611500000000007</v>
      </c>
      <c r="F54" s="241"/>
      <c r="G54" s="242">
        <f>ROUND(E54*F54,2)</f>
        <v>0</v>
      </c>
      <c r="H54" s="241"/>
      <c r="I54" s="242">
        <f>ROUND(E54*H54,2)</f>
        <v>0</v>
      </c>
      <c r="J54" s="241"/>
      <c r="K54" s="242">
        <f>ROUND(E54*J54,2)</f>
        <v>0</v>
      </c>
      <c r="L54" s="242">
        <v>21</v>
      </c>
      <c r="M54" s="242">
        <f>G54*(1+L54/100)</f>
        <v>0</v>
      </c>
      <c r="N54" s="242">
        <v>0</v>
      </c>
      <c r="O54" s="242">
        <f>ROUND(E54*N54,2)</f>
        <v>0</v>
      </c>
      <c r="P54" s="242">
        <v>0.11</v>
      </c>
      <c r="Q54" s="242">
        <f>ROUND(E54*P54,2)</f>
        <v>8.8699999999999992</v>
      </c>
      <c r="R54" s="242" t="s">
        <v>258</v>
      </c>
      <c r="S54" s="242" t="s">
        <v>207</v>
      </c>
      <c r="T54" s="243" t="s">
        <v>263</v>
      </c>
      <c r="U54" s="221">
        <v>0.08</v>
      </c>
      <c r="V54" s="221">
        <f>ROUND(E54*U54,2)</f>
        <v>6.45</v>
      </c>
      <c r="W54" s="221"/>
      <c r="X54" s="221" t="s">
        <v>208</v>
      </c>
      <c r="Y54" s="212"/>
      <c r="Z54" s="212"/>
      <c r="AA54" s="212"/>
      <c r="AB54" s="212"/>
      <c r="AC54" s="212"/>
      <c r="AD54" s="212"/>
      <c r="AE54" s="212"/>
      <c r="AF54" s="212"/>
      <c r="AG54" s="212" t="s">
        <v>237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19"/>
      <c r="B55" s="220"/>
      <c r="C55" s="257" t="s">
        <v>264</v>
      </c>
      <c r="D55" s="245"/>
      <c r="E55" s="245"/>
      <c r="F55" s="245"/>
      <c r="G55" s="245"/>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211</v>
      </c>
      <c r="AH55" s="212"/>
      <c r="AI55" s="212"/>
      <c r="AJ55" s="212"/>
      <c r="AK55" s="212"/>
      <c r="AL55" s="212"/>
      <c r="AM55" s="212"/>
      <c r="AN55" s="212"/>
      <c r="AO55" s="212"/>
      <c r="AP55" s="212"/>
      <c r="AQ55" s="212"/>
      <c r="AR55" s="212"/>
      <c r="AS55" s="212"/>
      <c r="AT55" s="212"/>
      <c r="AU55" s="212"/>
      <c r="AV55" s="212"/>
      <c r="AW55" s="212"/>
      <c r="AX55" s="212"/>
      <c r="AY55" s="212"/>
      <c r="AZ55" s="212"/>
      <c r="BA55" s="244" t="str">
        <f>C55</f>
        <v>s naložením na dopravní prostředek, očištění povrchu od frézované plochy, opotřebování frézovacích nástrojů (nožů, upínacích kroužků, držáků) nutné ruční odstranění (vybourání) živičného krytu kolem překážek,</v>
      </c>
      <c r="BB55" s="212"/>
      <c r="BC55" s="212"/>
      <c r="BD55" s="212"/>
      <c r="BE55" s="212"/>
      <c r="BF55" s="212"/>
      <c r="BG55" s="212"/>
      <c r="BH55" s="212"/>
    </row>
    <row r="56" spans="1:60" outlineLevel="1" x14ac:dyDescent="0.2">
      <c r="A56" s="219"/>
      <c r="B56" s="220"/>
      <c r="C56" s="258" t="s">
        <v>265</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266</v>
      </c>
      <c r="D57" s="222"/>
      <c r="E57" s="223"/>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8" t="s">
        <v>520</v>
      </c>
      <c r="D58" s="222"/>
      <c r="E58" s="223">
        <v>80.611500000000007</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213</v>
      </c>
      <c r="AH58" s="212">
        <v>5</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33.75" outlineLevel="1" x14ac:dyDescent="0.2">
      <c r="A59" s="237">
        <v>11</v>
      </c>
      <c r="B59" s="238" t="s">
        <v>268</v>
      </c>
      <c r="C59" s="256" t="s">
        <v>269</v>
      </c>
      <c r="D59" s="239" t="s">
        <v>243</v>
      </c>
      <c r="E59" s="240">
        <v>806.11500000000001</v>
      </c>
      <c r="F59" s="241"/>
      <c r="G59" s="242">
        <f>ROUND(E59*F59,2)</f>
        <v>0</v>
      </c>
      <c r="H59" s="241"/>
      <c r="I59" s="242">
        <f>ROUND(E59*H59,2)</f>
        <v>0</v>
      </c>
      <c r="J59" s="241"/>
      <c r="K59" s="242">
        <f>ROUND(E59*J59,2)</f>
        <v>0</v>
      </c>
      <c r="L59" s="242">
        <v>21</v>
      </c>
      <c r="M59" s="242">
        <f>G59*(1+L59/100)</f>
        <v>0</v>
      </c>
      <c r="N59" s="242">
        <v>0</v>
      </c>
      <c r="O59" s="242">
        <f>ROUND(E59*N59,2)</f>
        <v>0</v>
      </c>
      <c r="P59" s="242">
        <v>0.11</v>
      </c>
      <c r="Q59" s="242">
        <f>ROUND(E59*P59,2)</f>
        <v>88.67</v>
      </c>
      <c r="R59" s="242" t="s">
        <v>258</v>
      </c>
      <c r="S59" s="242" t="s">
        <v>207</v>
      </c>
      <c r="T59" s="243" t="s">
        <v>263</v>
      </c>
      <c r="U59" s="221">
        <v>5.1499999999999997E-2</v>
      </c>
      <c r="V59" s="221">
        <f>ROUND(E59*U59,2)</f>
        <v>41.51</v>
      </c>
      <c r="W59" s="221"/>
      <c r="X59" s="221" t="s">
        <v>208</v>
      </c>
      <c r="Y59" s="212"/>
      <c r="Z59" s="212"/>
      <c r="AA59" s="212"/>
      <c r="AB59" s="212"/>
      <c r="AC59" s="212"/>
      <c r="AD59" s="212"/>
      <c r="AE59" s="212"/>
      <c r="AF59" s="212"/>
      <c r="AG59" s="212" t="s">
        <v>237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19"/>
      <c r="B60" s="220"/>
      <c r="C60" s="257" t="s">
        <v>264</v>
      </c>
      <c r="D60" s="245"/>
      <c r="E60" s="245"/>
      <c r="F60" s="245"/>
      <c r="G60" s="245"/>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211</v>
      </c>
      <c r="AH60" s="212"/>
      <c r="AI60" s="212"/>
      <c r="AJ60" s="212"/>
      <c r="AK60" s="212"/>
      <c r="AL60" s="212"/>
      <c r="AM60" s="212"/>
      <c r="AN60" s="212"/>
      <c r="AO60" s="212"/>
      <c r="AP60" s="212"/>
      <c r="AQ60" s="212"/>
      <c r="AR60" s="212"/>
      <c r="AS60" s="212"/>
      <c r="AT60" s="212"/>
      <c r="AU60" s="212"/>
      <c r="AV60" s="212"/>
      <c r="AW60" s="212"/>
      <c r="AX60" s="212"/>
      <c r="AY60" s="212"/>
      <c r="AZ60" s="212"/>
      <c r="BA60" s="244" t="str">
        <f>C60</f>
        <v>s naložením na dopravní prostředek, očištění povrchu od frézované plochy, opotřebování frézovacích nástrojů (nožů, upínacích kroužků, držáků) nutné ruční odstranění (vybourání) živičného krytu kolem překážek,</v>
      </c>
      <c r="BB60" s="212"/>
      <c r="BC60" s="212"/>
      <c r="BD60" s="212"/>
      <c r="BE60" s="212"/>
      <c r="BF60" s="212"/>
      <c r="BG60" s="212"/>
      <c r="BH60" s="212"/>
    </row>
    <row r="61" spans="1:60" outlineLevel="1" x14ac:dyDescent="0.2">
      <c r="A61" s="219"/>
      <c r="B61" s="220"/>
      <c r="C61" s="258" t="s">
        <v>270</v>
      </c>
      <c r="D61" s="222"/>
      <c r="E61" s="223"/>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8" t="s">
        <v>271</v>
      </c>
      <c r="D62" s="222"/>
      <c r="E62" s="223"/>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213</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8" t="s">
        <v>521</v>
      </c>
      <c r="D63" s="222"/>
      <c r="E63" s="223">
        <v>806.11500000000001</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7">
        <v>12</v>
      </c>
      <c r="B64" s="238" t="s">
        <v>273</v>
      </c>
      <c r="C64" s="256" t="s">
        <v>274</v>
      </c>
      <c r="D64" s="239" t="s">
        <v>275</v>
      </c>
      <c r="E64" s="240">
        <v>12.7</v>
      </c>
      <c r="F64" s="241"/>
      <c r="G64" s="242">
        <f>ROUND(E64*F64,2)</f>
        <v>0</v>
      </c>
      <c r="H64" s="241"/>
      <c r="I64" s="242">
        <f>ROUND(E64*H64,2)</f>
        <v>0</v>
      </c>
      <c r="J64" s="241"/>
      <c r="K64" s="242">
        <f>ROUND(E64*J64,2)</f>
        <v>0</v>
      </c>
      <c r="L64" s="242">
        <v>21</v>
      </c>
      <c r="M64" s="242">
        <f>G64*(1+L64/100)</f>
        <v>0</v>
      </c>
      <c r="N64" s="242">
        <v>0</v>
      </c>
      <c r="O64" s="242">
        <f>ROUND(E64*N64,2)</f>
        <v>0</v>
      </c>
      <c r="P64" s="242">
        <v>0.115</v>
      </c>
      <c r="Q64" s="242">
        <f>ROUND(E64*P64,2)</f>
        <v>1.46</v>
      </c>
      <c r="R64" s="242" t="s">
        <v>258</v>
      </c>
      <c r="S64" s="242" t="s">
        <v>207</v>
      </c>
      <c r="T64" s="243" t="s">
        <v>207</v>
      </c>
      <c r="U64" s="221">
        <v>0.13700000000000001</v>
      </c>
      <c r="V64" s="221">
        <f>ROUND(E64*U64,2)</f>
        <v>1.74</v>
      </c>
      <c r="W64" s="221"/>
      <c r="X64" s="221" t="s">
        <v>208</v>
      </c>
      <c r="Y64" s="212"/>
      <c r="Z64" s="212"/>
      <c r="AA64" s="212"/>
      <c r="AB64" s="212"/>
      <c r="AC64" s="212"/>
      <c r="AD64" s="212"/>
      <c r="AE64" s="212"/>
      <c r="AF64" s="212"/>
      <c r="AG64" s="212" t="s">
        <v>209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7" t="s">
        <v>276</v>
      </c>
      <c r="D65" s="245"/>
      <c r="E65" s="245"/>
      <c r="F65" s="245"/>
      <c r="G65" s="245"/>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211</v>
      </c>
      <c r="AH65" s="212"/>
      <c r="AI65" s="212"/>
      <c r="AJ65" s="212"/>
      <c r="AK65" s="212"/>
      <c r="AL65" s="212"/>
      <c r="AM65" s="212"/>
      <c r="AN65" s="212"/>
      <c r="AO65" s="212"/>
      <c r="AP65" s="212"/>
      <c r="AQ65" s="212"/>
      <c r="AR65" s="212"/>
      <c r="AS65" s="212"/>
      <c r="AT65" s="212"/>
      <c r="AU65" s="212"/>
      <c r="AV65" s="212"/>
      <c r="AW65" s="212"/>
      <c r="AX65" s="212"/>
      <c r="AY65" s="212"/>
      <c r="AZ65" s="212"/>
      <c r="BA65" s="244" t="str">
        <f>C65</f>
        <v>s vybouráním lože, s přemístěním hmot na skládku na vzdálenost do 3 m nebo naložením na dopravní prostředek</v>
      </c>
      <c r="BB65" s="212"/>
      <c r="BC65" s="212"/>
      <c r="BD65" s="212"/>
      <c r="BE65" s="212"/>
      <c r="BF65" s="212"/>
      <c r="BG65" s="212"/>
      <c r="BH65" s="212"/>
    </row>
    <row r="66" spans="1:60" outlineLevel="1" x14ac:dyDescent="0.2">
      <c r="A66" s="219"/>
      <c r="B66" s="220"/>
      <c r="C66" s="258" t="s">
        <v>277</v>
      </c>
      <c r="D66" s="222"/>
      <c r="E66" s="223"/>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213</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8" t="s">
        <v>522</v>
      </c>
      <c r="D67" s="222"/>
      <c r="E67" s="223">
        <v>12.7</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213</v>
      </c>
      <c r="AH67" s="212">
        <v>5</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7">
        <v>13</v>
      </c>
      <c r="B68" s="238" t="s">
        <v>279</v>
      </c>
      <c r="C68" s="256" t="s">
        <v>280</v>
      </c>
      <c r="D68" s="239" t="s">
        <v>243</v>
      </c>
      <c r="E68" s="240">
        <v>886.72649999999999</v>
      </c>
      <c r="F68" s="241"/>
      <c r="G68" s="242">
        <f>ROUND(E68*F68,2)</f>
        <v>0</v>
      </c>
      <c r="H68" s="241"/>
      <c r="I68" s="242">
        <f>ROUND(E68*H68,2)</f>
        <v>0</v>
      </c>
      <c r="J68" s="241"/>
      <c r="K68" s="242">
        <f>ROUND(E68*J68,2)</f>
        <v>0</v>
      </c>
      <c r="L68" s="242">
        <v>21</v>
      </c>
      <c r="M68" s="242">
        <f>G68*(1+L68/100)</f>
        <v>0</v>
      </c>
      <c r="N68" s="242">
        <v>0</v>
      </c>
      <c r="O68" s="242">
        <f>ROUND(E68*N68,2)</f>
        <v>0</v>
      </c>
      <c r="P68" s="242">
        <v>0</v>
      </c>
      <c r="Q68" s="242">
        <f>ROUND(E68*P68,2)</f>
        <v>0</v>
      </c>
      <c r="R68" s="242" t="s">
        <v>258</v>
      </c>
      <c r="S68" s="242" t="s">
        <v>207</v>
      </c>
      <c r="T68" s="243" t="s">
        <v>207</v>
      </c>
      <c r="U68" s="221">
        <v>2E-3</v>
      </c>
      <c r="V68" s="221">
        <f>ROUND(E68*U68,2)</f>
        <v>1.77</v>
      </c>
      <c r="W68" s="221"/>
      <c r="X68" s="221" t="s">
        <v>208</v>
      </c>
      <c r="Y68" s="212"/>
      <c r="Z68" s="212"/>
      <c r="AA68" s="212"/>
      <c r="AB68" s="212"/>
      <c r="AC68" s="212"/>
      <c r="AD68" s="212"/>
      <c r="AE68" s="212"/>
      <c r="AF68" s="212"/>
      <c r="AG68" s="212" t="s">
        <v>209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8" t="s">
        <v>281</v>
      </c>
      <c r="D69" s="222"/>
      <c r="E69" s="223"/>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213</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8" t="s">
        <v>266</v>
      </c>
      <c r="D70" s="222"/>
      <c r="E70" s="223"/>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213</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8" t="s">
        <v>520</v>
      </c>
      <c r="D71" s="222"/>
      <c r="E71" s="223">
        <v>80.611500000000007</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213</v>
      </c>
      <c r="AH71" s="212">
        <v>5</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8" t="s">
        <v>271</v>
      </c>
      <c r="D72" s="222"/>
      <c r="E72" s="223"/>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213</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8" t="s">
        <v>521</v>
      </c>
      <c r="D73" s="222"/>
      <c r="E73" s="223">
        <v>806.11500000000001</v>
      </c>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213</v>
      </c>
      <c r="AH73" s="212">
        <v>5</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7">
        <v>14</v>
      </c>
      <c r="B74" s="238" t="s">
        <v>282</v>
      </c>
      <c r="C74" s="256" t="s">
        <v>283</v>
      </c>
      <c r="D74" s="239" t="s">
        <v>243</v>
      </c>
      <c r="E74" s="240">
        <v>40.305750000000003</v>
      </c>
      <c r="F74" s="241"/>
      <c r="G74" s="242">
        <f>ROUND(E74*F74,2)</f>
        <v>0</v>
      </c>
      <c r="H74" s="241"/>
      <c r="I74" s="242">
        <f>ROUND(E74*H74,2)</f>
        <v>0</v>
      </c>
      <c r="J74" s="241"/>
      <c r="K74" s="242">
        <f>ROUND(E74*J74,2)</f>
        <v>0</v>
      </c>
      <c r="L74" s="242">
        <v>21</v>
      </c>
      <c r="M74" s="242">
        <f>G74*(1+L74/100)</f>
        <v>0</v>
      </c>
      <c r="N74" s="242">
        <v>0</v>
      </c>
      <c r="O74" s="242">
        <f>ROUND(E74*N74,2)</f>
        <v>0</v>
      </c>
      <c r="P74" s="242">
        <v>0.126</v>
      </c>
      <c r="Q74" s="242">
        <f>ROUND(E74*P74,2)</f>
        <v>5.08</v>
      </c>
      <c r="R74" s="242" t="s">
        <v>258</v>
      </c>
      <c r="S74" s="242" t="s">
        <v>207</v>
      </c>
      <c r="T74" s="243" t="s">
        <v>207</v>
      </c>
      <c r="U74" s="221">
        <v>3.4000000000000002E-2</v>
      </c>
      <c r="V74" s="221">
        <f>ROUND(E74*U74,2)</f>
        <v>1.37</v>
      </c>
      <c r="W74" s="221"/>
      <c r="X74" s="221" t="s">
        <v>208</v>
      </c>
      <c r="Y74" s="212"/>
      <c r="Z74" s="212"/>
      <c r="AA74" s="212"/>
      <c r="AB74" s="212"/>
      <c r="AC74" s="212"/>
      <c r="AD74" s="212"/>
      <c r="AE74" s="212"/>
      <c r="AF74" s="212"/>
      <c r="AG74" s="212" t="s">
        <v>209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8" t="s">
        <v>284</v>
      </c>
      <c r="D75" s="222"/>
      <c r="E75" s="223"/>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213</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8" t="s">
        <v>285</v>
      </c>
      <c r="D76" s="222"/>
      <c r="E76" s="223"/>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213</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8" t="s">
        <v>523</v>
      </c>
      <c r="D77" s="222"/>
      <c r="E77" s="223">
        <v>40.305750000000003</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213</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7">
        <v>15</v>
      </c>
      <c r="B78" s="238" t="s">
        <v>287</v>
      </c>
      <c r="C78" s="256" t="s">
        <v>288</v>
      </c>
      <c r="D78" s="239" t="s">
        <v>243</v>
      </c>
      <c r="E78" s="240">
        <v>1.27</v>
      </c>
      <c r="F78" s="241"/>
      <c r="G78" s="242">
        <f>ROUND(E78*F78,2)</f>
        <v>0</v>
      </c>
      <c r="H78" s="241"/>
      <c r="I78" s="242">
        <f>ROUND(E78*H78,2)</f>
        <v>0</v>
      </c>
      <c r="J78" s="241"/>
      <c r="K78" s="242">
        <f>ROUND(E78*J78,2)</f>
        <v>0</v>
      </c>
      <c r="L78" s="242">
        <v>21</v>
      </c>
      <c r="M78" s="242">
        <f>G78*(1+L78/100)</f>
        <v>0</v>
      </c>
      <c r="N78" s="242">
        <v>0</v>
      </c>
      <c r="O78" s="242">
        <f>ROUND(E78*N78,2)</f>
        <v>0</v>
      </c>
      <c r="P78" s="242">
        <v>0</v>
      </c>
      <c r="Q78" s="242">
        <f>ROUND(E78*P78,2)</f>
        <v>0</v>
      </c>
      <c r="R78" s="242" t="s">
        <v>258</v>
      </c>
      <c r="S78" s="242" t="s">
        <v>207</v>
      </c>
      <c r="T78" s="243" t="s">
        <v>207</v>
      </c>
      <c r="U78" s="221">
        <v>0.22</v>
      </c>
      <c r="V78" s="221">
        <f>ROUND(E78*U78,2)</f>
        <v>0.28000000000000003</v>
      </c>
      <c r="W78" s="221"/>
      <c r="X78" s="221" t="s">
        <v>208</v>
      </c>
      <c r="Y78" s="212"/>
      <c r="Z78" s="212"/>
      <c r="AA78" s="212"/>
      <c r="AB78" s="212"/>
      <c r="AC78" s="212"/>
      <c r="AD78" s="212"/>
      <c r="AE78" s="212"/>
      <c r="AF78" s="212"/>
      <c r="AG78" s="212" t="s">
        <v>209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19"/>
      <c r="B79" s="220"/>
      <c r="C79" s="257" t="s">
        <v>289</v>
      </c>
      <c r="D79" s="245"/>
      <c r="E79" s="245"/>
      <c r="F79" s="245"/>
      <c r="G79" s="245"/>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211</v>
      </c>
      <c r="AH79" s="212"/>
      <c r="AI79" s="212"/>
      <c r="AJ79" s="212"/>
      <c r="AK79" s="212"/>
      <c r="AL79" s="212"/>
      <c r="AM79" s="212"/>
      <c r="AN79" s="212"/>
      <c r="AO79" s="212"/>
      <c r="AP79" s="212"/>
      <c r="AQ79" s="212"/>
      <c r="AR79" s="212"/>
      <c r="AS79" s="212"/>
      <c r="AT79" s="212"/>
      <c r="AU79" s="212"/>
      <c r="AV79" s="212"/>
      <c r="AW79" s="212"/>
      <c r="AX79" s="212"/>
      <c r="AY79" s="212"/>
      <c r="AZ79" s="212"/>
      <c r="BA79" s="244" t="str">
        <f>C79</f>
        <v>od spojovacího materiálu, s uložením očištěných kostek na skládku, s odklizením odpadových hmot na hromady a s odklizením vybouraných kostek na vzdálenost do 3 m</v>
      </c>
      <c r="BB79" s="212"/>
      <c r="BC79" s="212"/>
      <c r="BD79" s="212"/>
      <c r="BE79" s="212"/>
      <c r="BF79" s="212"/>
      <c r="BG79" s="212"/>
      <c r="BH79" s="212"/>
    </row>
    <row r="80" spans="1:60" outlineLevel="1" x14ac:dyDescent="0.2">
      <c r="A80" s="219"/>
      <c r="B80" s="220"/>
      <c r="C80" s="258" t="s">
        <v>290</v>
      </c>
      <c r="D80" s="222"/>
      <c r="E80" s="223"/>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213</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8" t="s">
        <v>291</v>
      </c>
      <c r="D81" s="222"/>
      <c r="E81" s="223"/>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213</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8" t="s">
        <v>524</v>
      </c>
      <c r="D82" s="222"/>
      <c r="E82" s="223">
        <v>1.27</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213</v>
      </c>
      <c r="AH82" s="212">
        <v>5</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7">
        <v>16</v>
      </c>
      <c r="B83" s="238" t="s">
        <v>293</v>
      </c>
      <c r="C83" s="256" t="s">
        <v>294</v>
      </c>
      <c r="D83" s="239" t="s">
        <v>243</v>
      </c>
      <c r="E83" s="240">
        <v>806.11500000000001</v>
      </c>
      <c r="F83" s="241"/>
      <c r="G83" s="242">
        <f>ROUND(E83*F83,2)</f>
        <v>0</v>
      </c>
      <c r="H83" s="241"/>
      <c r="I83" s="242">
        <f>ROUND(E83*H83,2)</f>
        <v>0</v>
      </c>
      <c r="J83" s="241"/>
      <c r="K83" s="242">
        <f>ROUND(E83*J83,2)</f>
        <v>0</v>
      </c>
      <c r="L83" s="242">
        <v>21</v>
      </c>
      <c r="M83" s="242">
        <f>G83*(1+L83/100)</f>
        <v>0</v>
      </c>
      <c r="N83" s="242">
        <v>0</v>
      </c>
      <c r="O83" s="242">
        <f>ROUND(E83*N83,2)</f>
        <v>0</v>
      </c>
      <c r="P83" s="242">
        <v>0.33</v>
      </c>
      <c r="Q83" s="242">
        <f>ROUND(E83*P83,2)</f>
        <v>266.02</v>
      </c>
      <c r="R83" s="242"/>
      <c r="S83" s="242" t="s">
        <v>295</v>
      </c>
      <c r="T83" s="243" t="s">
        <v>263</v>
      </c>
      <c r="U83" s="221">
        <v>0.184</v>
      </c>
      <c r="V83" s="221">
        <f>ROUND(E83*U83,2)</f>
        <v>148.33000000000001</v>
      </c>
      <c r="W83" s="221"/>
      <c r="X83" s="221" t="s">
        <v>208</v>
      </c>
      <c r="Y83" s="212"/>
      <c r="Z83" s="212"/>
      <c r="AA83" s="212"/>
      <c r="AB83" s="212"/>
      <c r="AC83" s="212"/>
      <c r="AD83" s="212"/>
      <c r="AE83" s="212"/>
      <c r="AF83" s="212"/>
      <c r="AG83" s="212" t="s">
        <v>209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8" t="s">
        <v>296</v>
      </c>
      <c r="D84" s="222"/>
      <c r="E84" s="223"/>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213</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8" t="s">
        <v>271</v>
      </c>
      <c r="D85" s="222"/>
      <c r="E85" s="223"/>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8" t="s">
        <v>525</v>
      </c>
      <c r="D86" s="222"/>
      <c r="E86" s="223">
        <v>806.11500000000001</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213</v>
      </c>
      <c r="AH86" s="212">
        <v>5</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x14ac:dyDescent="0.2">
      <c r="A87" s="231" t="s">
        <v>201</v>
      </c>
      <c r="B87" s="232" t="s">
        <v>149</v>
      </c>
      <c r="C87" s="255" t="s">
        <v>55</v>
      </c>
      <c r="D87" s="233"/>
      <c r="E87" s="234"/>
      <c r="F87" s="235"/>
      <c r="G87" s="235">
        <f>SUMIF(AG88:AG105,"&lt;&gt;NOR",G88:G105)</f>
        <v>0</v>
      </c>
      <c r="H87" s="235"/>
      <c r="I87" s="235">
        <f>SUM(I88:I105)</f>
        <v>0</v>
      </c>
      <c r="J87" s="235"/>
      <c r="K87" s="235">
        <f>SUM(K88:K105)</f>
        <v>0</v>
      </c>
      <c r="L87" s="235"/>
      <c r="M87" s="235">
        <f>SUM(M88:M105)</f>
        <v>0</v>
      </c>
      <c r="N87" s="235"/>
      <c r="O87" s="235">
        <f>SUM(O88:O105)</f>
        <v>115.6</v>
      </c>
      <c r="P87" s="235"/>
      <c r="Q87" s="235">
        <f>SUM(Q88:Q105)</f>
        <v>0</v>
      </c>
      <c r="R87" s="235"/>
      <c r="S87" s="235"/>
      <c r="T87" s="236"/>
      <c r="U87" s="230"/>
      <c r="V87" s="230">
        <f>SUM(V88:V105)</f>
        <v>65.61</v>
      </c>
      <c r="W87" s="230"/>
      <c r="X87" s="230"/>
      <c r="AG87" t="s">
        <v>202</v>
      </c>
    </row>
    <row r="88" spans="1:60" ht="22.5" outlineLevel="1" x14ac:dyDescent="0.2">
      <c r="A88" s="237">
        <v>17</v>
      </c>
      <c r="B88" s="238" t="s">
        <v>298</v>
      </c>
      <c r="C88" s="256" t="s">
        <v>299</v>
      </c>
      <c r="D88" s="239" t="s">
        <v>243</v>
      </c>
      <c r="E88" s="240">
        <v>886.72649999999999</v>
      </c>
      <c r="F88" s="241"/>
      <c r="G88" s="242">
        <f>ROUND(E88*F88,2)</f>
        <v>0</v>
      </c>
      <c r="H88" s="241"/>
      <c r="I88" s="242">
        <f>ROUND(E88*H88,2)</f>
        <v>0</v>
      </c>
      <c r="J88" s="241"/>
      <c r="K88" s="242">
        <f>ROUND(E88*J88,2)</f>
        <v>0</v>
      </c>
      <c r="L88" s="242">
        <v>21</v>
      </c>
      <c r="M88" s="242">
        <f>G88*(1+L88/100)</f>
        <v>0</v>
      </c>
      <c r="N88" s="242">
        <v>7.1000000000000002E-4</v>
      </c>
      <c r="O88" s="242">
        <f>ROUND(E88*N88,2)</f>
        <v>0.63</v>
      </c>
      <c r="P88" s="242">
        <v>0</v>
      </c>
      <c r="Q88" s="242">
        <f>ROUND(E88*P88,2)</f>
        <v>0</v>
      </c>
      <c r="R88" s="242" t="s">
        <v>258</v>
      </c>
      <c r="S88" s="242" t="s">
        <v>207</v>
      </c>
      <c r="T88" s="243" t="s">
        <v>263</v>
      </c>
      <c r="U88" s="221">
        <v>2E-3</v>
      </c>
      <c r="V88" s="221">
        <f>ROUND(E88*U88,2)</f>
        <v>1.77</v>
      </c>
      <c r="W88" s="221"/>
      <c r="X88" s="221" t="s">
        <v>208</v>
      </c>
      <c r="Y88" s="212"/>
      <c r="Z88" s="212"/>
      <c r="AA88" s="212"/>
      <c r="AB88" s="212"/>
      <c r="AC88" s="212"/>
      <c r="AD88" s="212"/>
      <c r="AE88" s="212"/>
      <c r="AF88" s="212"/>
      <c r="AG88" s="212" t="s">
        <v>209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8" t="s">
        <v>300</v>
      </c>
      <c r="D89" s="222"/>
      <c r="E89" s="223"/>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213</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8" t="s">
        <v>266</v>
      </c>
      <c r="D90" s="222"/>
      <c r="E90" s="223"/>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213</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8" t="s">
        <v>520</v>
      </c>
      <c r="D91" s="222"/>
      <c r="E91" s="223">
        <v>80.611500000000007</v>
      </c>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213</v>
      </c>
      <c r="AH91" s="212">
        <v>5</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8" t="s">
        <v>271</v>
      </c>
      <c r="D92" s="222"/>
      <c r="E92" s="223"/>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213</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8" t="s">
        <v>521</v>
      </c>
      <c r="D93" s="222"/>
      <c r="E93" s="223">
        <v>806.11500000000001</v>
      </c>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213</v>
      </c>
      <c r="AH93" s="212">
        <v>5</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1" x14ac:dyDescent="0.2">
      <c r="A94" s="237">
        <v>18</v>
      </c>
      <c r="B94" s="238" t="s">
        <v>301</v>
      </c>
      <c r="C94" s="256" t="s">
        <v>1443</v>
      </c>
      <c r="D94" s="239" t="s">
        <v>243</v>
      </c>
      <c r="E94" s="240">
        <v>806.11500000000001</v>
      </c>
      <c r="F94" s="241"/>
      <c r="G94" s="242">
        <f>ROUND(E94*F94,2)</f>
        <v>0</v>
      </c>
      <c r="H94" s="241"/>
      <c r="I94" s="242">
        <f>ROUND(E94*H94,2)</f>
        <v>0</v>
      </c>
      <c r="J94" s="241"/>
      <c r="K94" s="242">
        <f>ROUND(E94*J94,2)</f>
        <v>0</v>
      </c>
      <c r="L94" s="242">
        <v>21</v>
      </c>
      <c r="M94" s="242">
        <f>G94*(1+L94/100)</f>
        <v>0</v>
      </c>
      <c r="N94" s="242">
        <v>0.12966</v>
      </c>
      <c r="O94" s="242">
        <f>ROUND(E94*N94,2)</f>
        <v>104.52</v>
      </c>
      <c r="P94" s="242">
        <v>0</v>
      </c>
      <c r="Q94" s="242">
        <f>ROUND(E94*P94,2)</f>
        <v>0</v>
      </c>
      <c r="R94" s="242" t="s">
        <v>258</v>
      </c>
      <c r="S94" s="242" t="s">
        <v>207</v>
      </c>
      <c r="T94" s="243" t="s">
        <v>263</v>
      </c>
      <c r="U94" s="221">
        <v>7.1999999999999995E-2</v>
      </c>
      <c r="V94" s="221">
        <f>ROUND(E94*U94,2)</f>
        <v>58.04</v>
      </c>
      <c r="W94" s="221"/>
      <c r="X94" s="221" t="s">
        <v>208</v>
      </c>
      <c r="Y94" s="212"/>
      <c r="Z94" s="212"/>
      <c r="AA94" s="212"/>
      <c r="AB94" s="212"/>
      <c r="AC94" s="212"/>
      <c r="AD94" s="212"/>
      <c r="AE94" s="212"/>
      <c r="AF94" s="212"/>
      <c r="AG94" s="212" t="s">
        <v>209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8" t="s">
        <v>302</v>
      </c>
      <c r="D95" s="222"/>
      <c r="E95" s="223"/>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213</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8" t="s">
        <v>526</v>
      </c>
      <c r="D96" s="222"/>
      <c r="E96" s="223">
        <v>690.9</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213</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19"/>
      <c r="B97" s="220"/>
      <c r="C97" s="258" t="s">
        <v>527</v>
      </c>
      <c r="D97" s="222"/>
      <c r="E97" s="223">
        <v>8.25</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213</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8" t="s">
        <v>528</v>
      </c>
      <c r="D98" s="222"/>
      <c r="E98" s="223">
        <v>-10</v>
      </c>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213</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19"/>
      <c r="B99" s="220"/>
      <c r="C99" s="258" t="s">
        <v>529</v>
      </c>
      <c r="D99" s="222"/>
      <c r="E99" s="223">
        <v>52.8</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213</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8" t="s">
        <v>530</v>
      </c>
      <c r="D100" s="222"/>
      <c r="E100" s="223">
        <v>5.5350000000000001</v>
      </c>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213</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58" t="s">
        <v>531</v>
      </c>
      <c r="D101" s="222"/>
      <c r="E101" s="223">
        <v>58.63</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213</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7">
        <v>19</v>
      </c>
      <c r="B102" s="238" t="s">
        <v>317</v>
      </c>
      <c r="C102" s="256" t="s">
        <v>318</v>
      </c>
      <c r="D102" s="239" t="s">
        <v>243</v>
      </c>
      <c r="E102" s="240">
        <v>80.611500000000007</v>
      </c>
      <c r="F102" s="241"/>
      <c r="G102" s="242">
        <f>ROUND(E102*F102,2)</f>
        <v>0</v>
      </c>
      <c r="H102" s="241"/>
      <c r="I102" s="242">
        <f>ROUND(E102*H102,2)</f>
        <v>0</v>
      </c>
      <c r="J102" s="241"/>
      <c r="K102" s="242">
        <f>ROUND(E102*J102,2)</f>
        <v>0</v>
      </c>
      <c r="L102" s="242">
        <v>21</v>
      </c>
      <c r="M102" s="242">
        <f>G102*(1+L102/100)</f>
        <v>0</v>
      </c>
      <c r="N102" s="242">
        <v>0.12966</v>
      </c>
      <c r="O102" s="242">
        <f>ROUND(E102*N102,2)</f>
        <v>10.45</v>
      </c>
      <c r="P102" s="242">
        <v>0</v>
      </c>
      <c r="Q102" s="242">
        <f>ROUND(E102*P102,2)</f>
        <v>0</v>
      </c>
      <c r="R102" s="242" t="s">
        <v>258</v>
      </c>
      <c r="S102" s="242" t="s">
        <v>207</v>
      </c>
      <c r="T102" s="243" t="s">
        <v>263</v>
      </c>
      <c r="U102" s="221">
        <v>7.1999999999999995E-2</v>
      </c>
      <c r="V102" s="221">
        <f>ROUND(E102*U102,2)</f>
        <v>5.8</v>
      </c>
      <c r="W102" s="221"/>
      <c r="X102" s="221" t="s">
        <v>208</v>
      </c>
      <c r="Y102" s="212"/>
      <c r="Z102" s="212"/>
      <c r="AA102" s="212"/>
      <c r="AB102" s="212"/>
      <c r="AC102" s="212"/>
      <c r="AD102" s="212"/>
      <c r="AE102" s="212"/>
      <c r="AF102" s="212"/>
      <c r="AG102" s="212" t="s">
        <v>209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8" t="s">
        <v>319</v>
      </c>
      <c r="D103" s="222"/>
      <c r="E103" s="223"/>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213</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8" t="s">
        <v>320</v>
      </c>
      <c r="D104" s="222"/>
      <c r="E104" s="223"/>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213</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8" t="s">
        <v>532</v>
      </c>
      <c r="D105" s="222"/>
      <c r="E105" s="223">
        <v>80.611500000000007</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213</v>
      </c>
      <c r="AH105" s="212">
        <v>5</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x14ac:dyDescent="0.2">
      <c r="A106" s="231" t="s">
        <v>201</v>
      </c>
      <c r="B106" s="232" t="s">
        <v>150</v>
      </c>
      <c r="C106" s="255" t="s">
        <v>151</v>
      </c>
      <c r="D106" s="233"/>
      <c r="E106" s="234"/>
      <c r="F106" s="235"/>
      <c r="G106" s="235">
        <f>SUMIF(AG107:AG115,"&lt;&gt;NOR",G107:G115)</f>
        <v>0</v>
      </c>
      <c r="H106" s="235"/>
      <c r="I106" s="235">
        <f>SUM(I107:I115)</f>
        <v>0</v>
      </c>
      <c r="J106" s="235"/>
      <c r="K106" s="235">
        <f>SUM(K107:K115)</f>
        <v>0</v>
      </c>
      <c r="L106" s="235"/>
      <c r="M106" s="235">
        <f>SUM(M107:M115)</f>
        <v>0</v>
      </c>
      <c r="N106" s="235"/>
      <c r="O106" s="235">
        <f>SUM(O107:O115)</f>
        <v>2.19</v>
      </c>
      <c r="P106" s="235"/>
      <c r="Q106" s="235">
        <f>SUM(Q107:Q115)</f>
        <v>0</v>
      </c>
      <c r="R106" s="235"/>
      <c r="S106" s="235"/>
      <c r="T106" s="236"/>
      <c r="U106" s="230"/>
      <c r="V106" s="230">
        <f>SUM(V107:V115)</f>
        <v>0.16</v>
      </c>
      <c r="W106" s="230"/>
      <c r="X106" s="230"/>
      <c r="AG106" t="s">
        <v>202</v>
      </c>
    </row>
    <row r="107" spans="1:60" outlineLevel="1" x14ac:dyDescent="0.2">
      <c r="A107" s="237">
        <v>20</v>
      </c>
      <c r="B107" s="238" t="s">
        <v>322</v>
      </c>
      <c r="C107" s="256" t="s">
        <v>323</v>
      </c>
      <c r="D107" s="239" t="s">
        <v>243</v>
      </c>
      <c r="E107" s="240">
        <v>3.1749999999999998</v>
      </c>
      <c r="F107" s="241"/>
      <c r="G107" s="242">
        <f>ROUND(E107*F107,2)</f>
        <v>0</v>
      </c>
      <c r="H107" s="241"/>
      <c r="I107" s="242">
        <f>ROUND(E107*H107,2)</f>
        <v>0</v>
      </c>
      <c r="J107" s="241"/>
      <c r="K107" s="242">
        <f>ROUND(E107*J107,2)</f>
        <v>0</v>
      </c>
      <c r="L107" s="242">
        <v>21</v>
      </c>
      <c r="M107" s="242">
        <f>G107*(1+L107/100)</f>
        <v>0</v>
      </c>
      <c r="N107" s="242">
        <v>0.33074999999999999</v>
      </c>
      <c r="O107" s="242">
        <f>ROUND(E107*N107,2)</f>
        <v>1.05</v>
      </c>
      <c r="P107" s="242">
        <v>0</v>
      </c>
      <c r="Q107" s="242">
        <f>ROUND(E107*P107,2)</f>
        <v>0</v>
      </c>
      <c r="R107" s="242" t="s">
        <v>258</v>
      </c>
      <c r="S107" s="242" t="s">
        <v>207</v>
      </c>
      <c r="T107" s="243" t="s">
        <v>207</v>
      </c>
      <c r="U107" s="221">
        <v>2.5999999999999999E-2</v>
      </c>
      <c r="V107" s="221">
        <f>ROUND(E107*U107,2)</f>
        <v>0.08</v>
      </c>
      <c r="W107" s="221"/>
      <c r="X107" s="221" t="s">
        <v>208</v>
      </c>
      <c r="Y107" s="212"/>
      <c r="Z107" s="212"/>
      <c r="AA107" s="212"/>
      <c r="AB107" s="212"/>
      <c r="AC107" s="212"/>
      <c r="AD107" s="212"/>
      <c r="AE107" s="212"/>
      <c r="AF107" s="212"/>
      <c r="AG107" s="212" t="s">
        <v>237</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8" t="s">
        <v>324</v>
      </c>
      <c r="D108" s="222"/>
      <c r="E108" s="223"/>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213</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260</v>
      </c>
      <c r="D109" s="222"/>
      <c r="E109" s="22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8" t="s">
        <v>518</v>
      </c>
      <c r="D110" s="222"/>
      <c r="E110" s="223">
        <v>3.1749999999999998</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v>5</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7">
        <v>21</v>
      </c>
      <c r="B111" s="238" t="s">
        <v>325</v>
      </c>
      <c r="C111" s="256" t="s">
        <v>326</v>
      </c>
      <c r="D111" s="239" t="s">
        <v>243</v>
      </c>
      <c r="E111" s="240">
        <v>3.1749999999999998</v>
      </c>
      <c r="F111" s="241"/>
      <c r="G111" s="242">
        <f>ROUND(E111*F111,2)</f>
        <v>0</v>
      </c>
      <c r="H111" s="241"/>
      <c r="I111" s="242">
        <f>ROUND(E111*H111,2)</f>
        <v>0</v>
      </c>
      <c r="J111" s="241"/>
      <c r="K111" s="242">
        <f>ROUND(E111*J111,2)</f>
        <v>0</v>
      </c>
      <c r="L111" s="242">
        <v>21</v>
      </c>
      <c r="M111" s="242">
        <f>G111*(1+L111/100)</f>
        <v>0</v>
      </c>
      <c r="N111" s="242">
        <v>0.35759999999999997</v>
      </c>
      <c r="O111" s="242">
        <f>ROUND(E111*N111,2)</f>
        <v>1.1399999999999999</v>
      </c>
      <c r="P111" s="242">
        <v>0</v>
      </c>
      <c r="Q111" s="242">
        <f>ROUND(E111*P111,2)</f>
        <v>0</v>
      </c>
      <c r="R111" s="242" t="s">
        <v>258</v>
      </c>
      <c r="S111" s="242" t="s">
        <v>207</v>
      </c>
      <c r="T111" s="243" t="s">
        <v>207</v>
      </c>
      <c r="U111" s="221">
        <v>2.5999999999999999E-2</v>
      </c>
      <c r="V111" s="221">
        <f>ROUND(E111*U111,2)</f>
        <v>0.08</v>
      </c>
      <c r="W111" s="221"/>
      <c r="X111" s="221" t="s">
        <v>208</v>
      </c>
      <c r="Y111" s="212"/>
      <c r="Z111" s="212"/>
      <c r="AA111" s="212"/>
      <c r="AB111" s="212"/>
      <c r="AC111" s="212"/>
      <c r="AD111" s="212"/>
      <c r="AE111" s="212"/>
      <c r="AF111" s="212"/>
      <c r="AG111" s="212" t="s">
        <v>237</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7" t="s">
        <v>327</v>
      </c>
      <c r="D112" s="245"/>
      <c r="E112" s="245"/>
      <c r="F112" s="245"/>
      <c r="G112" s="245"/>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211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8" t="s">
        <v>328</v>
      </c>
      <c r="D113" s="222"/>
      <c r="E113" s="223"/>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213</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58" t="s">
        <v>329</v>
      </c>
      <c r="D114" s="222"/>
      <c r="E114" s="223"/>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213</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8" t="s">
        <v>518</v>
      </c>
      <c r="D115" s="222"/>
      <c r="E115" s="223">
        <v>3.1749999999999998</v>
      </c>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213</v>
      </c>
      <c r="AH115" s="212">
        <v>5</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x14ac:dyDescent="0.2">
      <c r="A116" s="231" t="s">
        <v>201</v>
      </c>
      <c r="B116" s="232" t="s">
        <v>158</v>
      </c>
      <c r="C116" s="255" t="s">
        <v>159</v>
      </c>
      <c r="D116" s="233"/>
      <c r="E116" s="234"/>
      <c r="F116" s="235"/>
      <c r="G116" s="235">
        <f>SUMIF(AG117:AG178,"&lt;&gt;NOR",G117:G178)</f>
        <v>0</v>
      </c>
      <c r="H116" s="235"/>
      <c r="I116" s="235">
        <f>SUM(I117:I178)</f>
        <v>0</v>
      </c>
      <c r="J116" s="235"/>
      <c r="K116" s="235">
        <f>SUM(K117:K178)</f>
        <v>0</v>
      </c>
      <c r="L116" s="235"/>
      <c r="M116" s="235">
        <f>SUM(M117:M178)</f>
        <v>0</v>
      </c>
      <c r="N116" s="235"/>
      <c r="O116" s="235">
        <f>SUM(O117:O178)</f>
        <v>1.52</v>
      </c>
      <c r="P116" s="235"/>
      <c r="Q116" s="235">
        <f>SUM(Q117:Q178)</f>
        <v>0</v>
      </c>
      <c r="R116" s="235"/>
      <c r="S116" s="235"/>
      <c r="T116" s="236"/>
      <c r="U116" s="230"/>
      <c r="V116" s="230">
        <f>SUM(V117:V178)</f>
        <v>19.21</v>
      </c>
      <c r="W116" s="230"/>
      <c r="X116" s="230"/>
      <c r="AG116" t="s">
        <v>202</v>
      </c>
    </row>
    <row r="117" spans="1:60" outlineLevel="1" x14ac:dyDescent="0.2">
      <c r="A117" s="237">
        <v>22</v>
      </c>
      <c r="B117" s="238" t="s">
        <v>338</v>
      </c>
      <c r="C117" s="256" t="s">
        <v>339</v>
      </c>
      <c r="D117" s="239" t="s">
        <v>243</v>
      </c>
      <c r="E117" s="240">
        <v>0.63500000000000001</v>
      </c>
      <c r="F117" s="241"/>
      <c r="G117" s="242">
        <f>ROUND(E117*F117,2)</f>
        <v>0</v>
      </c>
      <c r="H117" s="241"/>
      <c r="I117" s="242">
        <f>ROUND(E117*H117,2)</f>
        <v>0</v>
      </c>
      <c r="J117" s="241"/>
      <c r="K117" s="242">
        <f>ROUND(E117*J117,2)</f>
        <v>0</v>
      </c>
      <c r="L117" s="242">
        <v>21</v>
      </c>
      <c r="M117" s="242">
        <f>G117*(1+L117/100)</f>
        <v>0</v>
      </c>
      <c r="N117" s="242">
        <v>1.2E-2</v>
      </c>
      <c r="O117" s="242">
        <f>ROUND(E117*N117,2)</f>
        <v>0.01</v>
      </c>
      <c r="P117" s="242">
        <v>0</v>
      </c>
      <c r="Q117" s="242">
        <f>ROUND(E117*P117,2)</f>
        <v>0</v>
      </c>
      <c r="R117" s="242" t="s">
        <v>258</v>
      </c>
      <c r="S117" s="242" t="s">
        <v>207</v>
      </c>
      <c r="T117" s="243" t="s">
        <v>207</v>
      </c>
      <c r="U117" s="221">
        <v>0.29899999999999999</v>
      </c>
      <c r="V117" s="221">
        <f>ROUND(E117*U117,2)</f>
        <v>0.19</v>
      </c>
      <c r="W117" s="221"/>
      <c r="X117" s="221" t="s">
        <v>208</v>
      </c>
      <c r="Y117" s="212"/>
      <c r="Z117" s="212"/>
      <c r="AA117" s="212"/>
      <c r="AB117" s="212"/>
      <c r="AC117" s="212"/>
      <c r="AD117" s="212"/>
      <c r="AE117" s="212"/>
      <c r="AF117" s="212"/>
      <c r="AG117" s="212" t="s">
        <v>237</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57" t="s">
        <v>340</v>
      </c>
      <c r="D118" s="245"/>
      <c r="E118" s="245"/>
      <c r="F118" s="245"/>
      <c r="G118" s="245"/>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211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8" t="s">
        <v>341</v>
      </c>
      <c r="D119" s="222"/>
      <c r="E119" s="223"/>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213</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9" t="s">
        <v>215</v>
      </c>
      <c r="D120" s="224"/>
      <c r="E120" s="225"/>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213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60" t="s">
        <v>342</v>
      </c>
      <c r="D121" s="224"/>
      <c r="E121" s="225">
        <v>0.05</v>
      </c>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213</v>
      </c>
      <c r="AH121" s="212">
        <v>2</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9" t="s">
        <v>217</v>
      </c>
      <c r="D122" s="224"/>
      <c r="E122" s="225"/>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213</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58" t="s">
        <v>533</v>
      </c>
      <c r="D123" s="222"/>
      <c r="E123" s="223">
        <v>0.63500000000000001</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213</v>
      </c>
      <c r="AH123" s="212">
        <v>5</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37">
        <v>23</v>
      </c>
      <c r="B124" s="238" t="s">
        <v>361</v>
      </c>
      <c r="C124" s="256" t="s">
        <v>362</v>
      </c>
      <c r="D124" s="239" t="s">
        <v>275</v>
      </c>
      <c r="E124" s="240">
        <v>12.7</v>
      </c>
      <c r="F124" s="241"/>
      <c r="G124" s="242">
        <f>ROUND(E124*F124,2)</f>
        <v>0</v>
      </c>
      <c r="H124" s="241"/>
      <c r="I124" s="242">
        <f>ROUND(E124*H124,2)</f>
        <v>0</v>
      </c>
      <c r="J124" s="241"/>
      <c r="K124" s="242">
        <f>ROUND(E124*J124,2)</f>
        <v>0</v>
      </c>
      <c r="L124" s="242">
        <v>21</v>
      </c>
      <c r="M124" s="242">
        <f>G124*(1+L124/100)</f>
        <v>0</v>
      </c>
      <c r="N124" s="242">
        <v>9.9709999999999993E-2</v>
      </c>
      <c r="O124" s="242">
        <f>ROUND(E124*N124,2)</f>
        <v>1.27</v>
      </c>
      <c r="P124" s="242">
        <v>0</v>
      </c>
      <c r="Q124" s="242">
        <f>ROUND(E124*P124,2)</f>
        <v>0</v>
      </c>
      <c r="R124" s="242" t="s">
        <v>258</v>
      </c>
      <c r="S124" s="242" t="s">
        <v>207</v>
      </c>
      <c r="T124" s="243" t="s">
        <v>207</v>
      </c>
      <c r="U124" s="221">
        <v>0.11899999999999999</v>
      </c>
      <c r="V124" s="221">
        <f>ROUND(E124*U124,2)</f>
        <v>1.51</v>
      </c>
      <c r="W124" s="221"/>
      <c r="X124" s="221" t="s">
        <v>208</v>
      </c>
      <c r="Y124" s="212"/>
      <c r="Z124" s="212"/>
      <c r="AA124" s="212"/>
      <c r="AB124" s="212"/>
      <c r="AC124" s="212"/>
      <c r="AD124" s="212"/>
      <c r="AE124" s="212"/>
      <c r="AF124" s="212"/>
      <c r="AG124" s="212" t="s">
        <v>237</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57" t="s">
        <v>363</v>
      </c>
      <c r="D125" s="245"/>
      <c r="E125" s="245"/>
      <c r="F125" s="245"/>
      <c r="G125" s="245"/>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211</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58" t="s">
        <v>364</v>
      </c>
      <c r="D126" s="222"/>
      <c r="E126" s="223"/>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213</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8" t="s">
        <v>365</v>
      </c>
      <c r="D127" s="222"/>
      <c r="E127" s="223"/>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213</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8" t="s">
        <v>534</v>
      </c>
      <c r="D128" s="222"/>
      <c r="E128" s="223">
        <v>2</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8" t="s">
        <v>535</v>
      </c>
      <c r="D129" s="222"/>
      <c r="E129" s="223">
        <v>2</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213</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8" t="s">
        <v>536</v>
      </c>
      <c r="D130" s="222"/>
      <c r="E130" s="223">
        <v>2</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213</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1" t="s">
        <v>375</v>
      </c>
      <c r="D131" s="226"/>
      <c r="E131" s="227">
        <v>6</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213</v>
      </c>
      <c r="AH131" s="212">
        <v>1</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8" t="s">
        <v>376</v>
      </c>
      <c r="D132" s="222"/>
      <c r="E132" s="223"/>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213</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8" t="s">
        <v>537</v>
      </c>
      <c r="D133" s="222"/>
      <c r="E133" s="223">
        <v>3</v>
      </c>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213</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8" t="s">
        <v>538</v>
      </c>
      <c r="D134" s="222"/>
      <c r="E134" s="223">
        <v>2</v>
      </c>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213</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539</v>
      </c>
      <c r="D135" s="222"/>
      <c r="E135" s="223">
        <v>3</v>
      </c>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213</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61" t="s">
        <v>375</v>
      </c>
      <c r="D136" s="226"/>
      <c r="E136" s="227">
        <v>8</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213</v>
      </c>
      <c r="AH136" s="212">
        <v>1</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58" t="s">
        <v>540</v>
      </c>
      <c r="D137" s="222"/>
      <c r="E137" s="223">
        <v>6</v>
      </c>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213</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8" t="s">
        <v>541</v>
      </c>
      <c r="D138" s="222"/>
      <c r="E138" s="223">
        <v>8</v>
      </c>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213</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8" t="s">
        <v>542</v>
      </c>
      <c r="D139" s="222"/>
      <c r="E139" s="223">
        <v>12</v>
      </c>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213</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8" t="s">
        <v>543</v>
      </c>
      <c r="D140" s="222"/>
      <c r="E140" s="223"/>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213</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8" t="s">
        <v>544</v>
      </c>
      <c r="D141" s="222"/>
      <c r="E141" s="223"/>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213</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8" t="s">
        <v>399</v>
      </c>
      <c r="D142" s="222"/>
      <c r="E142" s="223"/>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213</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8" t="s">
        <v>545</v>
      </c>
      <c r="D143" s="222"/>
      <c r="E143" s="223">
        <v>5.5</v>
      </c>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213</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8" t="s">
        <v>546</v>
      </c>
      <c r="D144" s="222"/>
      <c r="E144" s="223">
        <v>18</v>
      </c>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213</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1" t="s">
        <v>375</v>
      </c>
      <c r="D145" s="226"/>
      <c r="E145" s="227">
        <v>49.5</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213</v>
      </c>
      <c r="AH145" s="212">
        <v>1</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62" t="s">
        <v>389</v>
      </c>
      <c r="D146" s="228"/>
      <c r="E146" s="229">
        <v>-50.8</v>
      </c>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213</v>
      </c>
      <c r="AH146" s="212">
        <v>4</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7">
        <v>24</v>
      </c>
      <c r="B147" s="238" t="s">
        <v>390</v>
      </c>
      <c r="C147" s="256" t="s">
        <v>391</v>
      </c>
      <c r="D147" s="239" t="s">
        <v>275</v>
      </c>
      <c r="E147" s="240">
        <v>48.4</v>
      </c>
      <c r="F147" s="241"/>
      <c r="G147" s="242">
        <f>ROUND(E147*F147,2)</f>
        <v>0</v>
      </c>
      <c r="H147" s="241"/>
      <c r="I147" s="242">
        <f>ROUND(E147*H147,2)</f>
        <v>0</v>
      </c>
      <c r="J147" s="241"/>
      <c r="K147" s="242">
        <f>ROUND(E147*J147,2)</f>
        <v>0</v>
      </c>
      <c r="L147" s="242">
        <v>21</v>
      </c>
      <c r="M147" s="242">
        <f>G147*(1+L147/100)</f>
        <v>0</v>
      </c>
      <c r="N147" s="242">
        <v>4.3E-3</v>
      </c>
      <c r="O147" s="242">
        <f>ROUND(E147*N147,2)</f>
        <v>0.21</v>
      </c>
      <c r="P147" s="242">
        <v>0</v>
      </c>
      <c r="Q147" s="242">
        <f>ROUND(E147*P147,2)</f>
        <v>0</v>
      </c>
      <c r="R147" s="242" t="s">
        <v>258</v>
      </c>
      <c r="S147" s="242" t="s">
        <v>207</v>
      </c>
      <c r="T147" s="243" t="s">
        <v>207</v>
      </c>
      <c r="U147" s="221">
        <v>0.20799999999999999</v>
      </c>
      <c r="V147" s="221">
        <f>ROUND(E147*U147,2)</f>
        <v>10.07</v>
      </c>
      <c r="W147" s="221"/>
      <c r="X147" s="221" t="s">
        <v>208</v>
      </c>
      <c r="Y147" s="212"/>
      <c r="Z147" s="212"/>
      <c r="AA147" s="212"/>
      <c r="AB147" s="212"/>
      <c r="AC147" s="212"/>
      <c r="AD147" s="212"/>
      <c r="AE147" s="212"/>
      <c r="AF147" s="212"/>
      <c r="AG147" s="212" t="s">
        <v>209</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7" t="s">
        <v>392</v>
      </c>
      <c r="D148" s="245"/>
      <c r="E148" s="245"/>
      <c r="F148" s="245"/>
      <c r="G148" s="245"/>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211</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8" t="s">
        <v>393</v>
      </c>
      <c r="D149" s="222"/>
      <c r="E149" s="223"/>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213</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8" t="s">
        <v>547</v>
      </c>
      <c r="D150" s="222"/>
      <c r="E150" s="223">
        <v>48.4</v>
      </c>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213</v>
      </c>
      <c r="AH150" s="212">
        <v>5</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7">
        <v>25</v>
      </c>
      <c r="B151" s="238" t="s">
        <v>395</v>
      </c>
      <c r="C151" s="256" t="s">
        <v>396</v>
      </c>
      <c r="D151" s="239" t="s">
        <v>275</v>
      </c>
      <c r="E151" s="240">
        <v>48.4</v>
      </c>
      <c r="F151" s="241"/>
      <c r="G151" s="242">
        <f>ROUND(E151*F151,2)</f>
        <v>0</v>
      </c>
      <c r="H151" s="241"/>
      <c r="I151" s="242">
        <f>ROUND(E151*H151,2)</f>
        <v>0</v>
      </c>
      <c r="J151" s="241"/>
      <c r="K151" s="242">
        <f>ROUND(E151*J151,2)</f>
        <v>0</v>
      </c>
      <c r="L151" s="242">
        <v>21</v>
      </c>
      <c r="M151" s="242">
        <f>G151*(1+L151/100)</f>
        <v>0</v>
      </c>
      <c r="N151" s="242">
        <v>1.0000000000000001E-5</v>
      </c>
      <c r="O151" s="242">
        <f>ROUND(E151*N151,2)</f>
        <v>0</v>
      </c>
      <c r="P151" s="242">
        <v>0</v>
      </c>
      <c r="Q151" s="242">
        <f>ROUND(E151*P151,2)</f>
        <v>0</v>
      </c>
      <c r="R151" s="242" t="s">
        <v>258</v>
      </c>
      <c r="S151" s="242" t="s">
        <v>207</v>
      </c>
      <c r="T151" s="243" t="s">
        <v>207</v>
      </c>
      <c r="U151" s="221">
        <v>3.5999999999999997E-2</v>
      </c>
      <c r="V151" s="221">
        <f>ROUND(E151*U151,2)</f>
        <v>1.74</v>
      </c>
      <c r="W151" s="221"/>
      <c r="X151" s="221" t="s">
        <v>208</v>
      </c>
      <c r="Y151" s="212"/>
      <c r="Z151" s="212"/>
      <c r="AA151" s="212"/>
      <c r="AB151" s="212"/>
      <c r="AC151" s="212"/>
      <c r="AD151" s="212"/>
      <c r="AE151" s="212"/>
      <c r="AF151" s="212"/>
      <c r="AG151" s="212" t="s">
        <v>209</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57" t="s">
        <v>397</v>
      </c>
      <c r="D152" s="245"/>
      <c r="E152" s="245"/>
      <c r="F152" s="245"/>
      <c r="G152" s="245"/>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211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8" t="s">
        <v>398</v>
      </c>
      <c r="D153" s="222"/>
      <c r="E153" s="223"/>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213</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8" t="s">
        <v>399</v>
      </c>
      <c r="D154" s="222"/>
      <c r="E154" s="223"/>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213</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8" t="s">
        <v>548</v>
      </c>
      <c r="D155" s="222"/>
      <c r="E155" s="223">
        <v>4.9000000000000004</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213</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58" t="s">
        <v>545</v>
      </c>
      <c r="D156" s="222"/>
      <c r="E156" s="223">
        <v>5.5</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213</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8" t="s">
        <v>549</v>
      </c>
      <c r="D157" s="222"/>
      <c r="E157" s="223">
        <v>10</v>
      </c>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213</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8" t="s">
        <v>550</v>
      </c>
      <c r="D158" s="222"/>
      <c r="E158" s="223">
        <v>18</v>
      </c>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213</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8" t="s">
        <v>551</v>
      </c>
      <c r="D159" s="222"/>
      <c r="E159" s="223">
        <v>10</v>
      </c>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213</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7">
        <v>26</v>
      </c>
      <c r="B160" s="238" t="s">
        <v>412</v>
      </c>
      <c r="C160" s="256" t="s">
        <v>413</v>
      </c>
      <c r="D160" s="239" t="s">
        <v>275</v>
      </c>
      <c r="E160" s="240">
        <v>54.75</v>
      </c>
      <c r="F160" s="241"/>
      <c r="G160" s="242">
        <f>ROUND(E160*F160,2)</f>
        <v>0</v>
      </c>
      <c r="H160" s="241"/>
      <c r="I160" s="242">
        <f>ROUND(E160*H160,2)</f>
        <v>0</v>
      </c>
      <c r="J160" s="241"/>
      <c r="K160" s="242">
        <f>ROUND(E160*J160,2)</f>
        <v>0</v>
      </c>
      <c r="L160" s="242">
        <v>21</v>
      </c>
      <c r="M160" s="242">
        <f>G160*(1+L160/100)</f>
        <v>0</v>
      </c>
      <c r="N160" s="242">
        <v>0</v>
      </c>
      <c r="O160" s="242">
        <f>ROUND(E160*N160,2)</f>
        <v>0</v>
      </c>
      <c r="P160" s="242">
        <v>0</v>
      </c>
      <c r="Q160" s="242">
        <f>ROUND(E160*P160,2)</f>
        <v>0</v>
      </c>
      <c r="R160" s="242" t="s">
        <v>258</v>
      </c>
      <c r="S160" s="242" t="s">
        <v>207</v>
      </c>
      <c r="T160" s="243" t="s">
        <v>207</v>
      </c>
      <c r="U160" s="221">
        <v>6.7000000000000004E-2</v>
      </c>
      <c r="V160" s="221">
        <f>ROUND(E160*U160,2)</f>
        <v>3.67</v>
      </c>
      <c r="W160" s="221"/>
      <c r="X160" s="221" t="s">
        <v>208</v>
      </c>
      <c r="Y160" s="212"/>
      <c r="Z160" s="212"/>
      <c r="AA160" s="212"/>
      <c r="AB160" s="212"/>
      <c r="AC160" s="212"/>
      <c r="AD160" s="212"/>
      <c r="AE160" s="212"/>
      <c r="AF160" s="212"/>
      <c r="AG160" s="212" t="s">
        <v>209</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7" t="s">
        <v>414</v>
      </c>
      <c r="D161" s="245"/>
      <c r="E161" s="245"/>
      <c r="F161" s="245"/>
      <c r="G161" s="245"/>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211</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8" t="s">
        <v>415</v>
      </c>
      <c r="D162" s="222"/>
      <c r="E162" s="223"/>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213</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8" t="s">
        <v>399</v>
      </c>
      <c r="D163" s="222"/>
      <c r="E163" s="223"/>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213</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58" t="s">
        <v>547</v>
      </c>
      <c r="D164" s="222"/>
      <c r="E164" s="223">
        <v>48.4</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213</v>
      </c>
      <c r="AH164" s="212">
        <v>5</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58" t="s">
        <v>416</v>
      </c>
      <c r="D165" s="222"/>
      <c r="E165" s="223"/>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213</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8" t="s">
        <v>552</v>
      </c>
      <c r="D166" s="222"/>
      <c r="E166" s="223">
        <v>6.35</v>
      </c>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213</v>
      </c>
      <c r="AH166" s="212">
        <v>5</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7">
        <v>27</v>
      </c>
      <c r="B167" s="238" t="s">
        <v>418</v>
      </c>
      <c r="C167" s="256" t="s">
        <v>419</v>
      </c>
      <c r="D167" s="239" t="s">
        <v>275</v>
      </c>
      <c r="E167" s="240">
        <v>54.75</v>
      </c>
      <c r="F167" s="241"/>
      <c r="G167" s="242">
        <f>ROUND(E167*F167,2)</f>
        <v>0</v>
      </c>
      <c r="H167" s="241"/>
      <c r="I167" s="242">
        <f>ROUND(E167*H167,2)</f>
        <v>0</v>
      </c>
      <c r="J167" s="241"/>
      <c r="K167" s="242">
        <f>ROUND(E167*J167,2)</f>
        <v>0</v>
      </c>
      <c r="L167" s="242">
        <v>21</v>
      </c>
      <c r="M167" s="242">
        <f>G167*(1+L167/100)</f>
        <v>0</v>
      </c>
      <c r="N167" s="242">
        <v>0</v>
      </c>
      <c r="O167" s="242">
        <f>ROUND(E167*N167,2)</f>
        <v>0</v>
      </c>
      <c r="P167" s="242">
        <v>0</v>
      </c>
      <c r="Q167" s="242">
        <f>ROUND(E167*P167,2)</f>
        <v>0</v>
      </c>
      <c r="R167" s="242" t="s">
        <v>258</v>
      </c>
      <c r="S167" s="242" t="s">
        <v>207</v>
      </c>
      <c r="T167" s="243" t="s">
        <v>207</v>
      </c>
      <c r="U167" s="221">
        <v>3.6999999999999998E-2</v>
      </c>
      <c r="V167" s="221">
        <f>ROUND(E167*U167,2)</f>
        <v>2.0299999999999998</v>
      </c>
      <c r="W167" s="221"/>
      <c r="X167" s="221" t="s">
        <v>208</v>
      </c>
      <c r="Y167" s="212"/>
      <c r="Z167" s="212"/>
      <c r="AA167" s="212"/>
      <c r="AB167" s="212"/>
      <c r="AC167" s="212"/>
      <c r="AD167" s="212"/>
      <c r="AE167" s="212"/>
      <c r="AF167" s="212"/>
      <c r="AG167" s="212" t="s">
        <v>209</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7" t="s">
        <v>420</v>
      </c>
      <c r="D168" s="245"/>
      <c r="E168" s="245"/>
      <c r="F168" s="245"/>
      <c r="G168" s="245"/>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211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8" t="s">
        <v>421</v>
      </c>
      <c r="D169" s="222"/>
      <c r="E169" s="223"/>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213</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399</v>
      </c>
      <c r="D170" s="222"/>
      <c r="E170" s="223"/>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213</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8" t="s">
        <v>553</v>
      </c>
      <c r="D171" s="222"/>
      <c r="E171" s="223">
        <v>54.75</v>
      </c>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213</v>
      </c>
      <c r="AH171" s="212">
        <v>5</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7">
        <v>28</v>
      </c>
      <c r="B172" s="238" t="s">
        <v>423</v>
      </c>
      <c r="C172" s="256" t="s">
        <v>424</v>
      </c>
      <c r="D172" s="239" t="s">
        <v>425</v>
      </c>
      <c r="E172" s="240">
        <v>3.2390000000000002E-2</v>
      </c>
      <c r="F172" s="241"/>
      <c r="G172" s="242">
        <f>ROUND(E172*F172,2)</f>
        <v>0</v>
      </c>
      <c r="H172" s="241"/>
      <c r="I172" s="242">
        <f>ROUND(E172*H172,2)</f>
        <v>0</v>
      </c>
      <c r="J172" s="241"/>
      <c r="K172" s="242">
        <f>ROUND(E172*J172,2)</f>
        <v>0</v>
      </c>
      <c r="L172" s="242">
        <v>21</v>
      </c>
      <c r="M172" s="242">
        <f>G172*(1+L172/100)</f>
        <v>0</v>
      </c>
      <c r="N172" s="242">
        <v>1</v>
      </c>
      <c r="O172" s="242">
        <f>ROUND(E172*N172,2)</f>
        <v>0.03</v>
      </c>
      <c r="P172" s="242">
        <v>0</v>
      </c>
      <c r="Q172" s="242">
        <f>ROUND(E172*P172,2)</f>
        <v>0</v>
      </c>
      <c r="R172" s="242" t="s">
        <v>426</v>
      </c>
      <c r="S172" s="242" t="s">
        <v>207</v>
      </c>
      <c r="T172" s="243" t="s">
        <v>207</v>
      </c>
      <c r="U172" s="221">
        <v>0</v>
      </c>
      <c r="V172" s="221">
        <f>ROUND(E172*U172,2)</f>
        <v>0</v>
      </c>
      <c r="W172" s="221"/>
      <c r="X172" s="221" t="s">
        <v>427</v>
      </c>
      <c r="Y172" s="212"/>
      <c r="Z172" s="212"/>
      <c r="AA172" s="212"/>
      <c r="AB172" s="212"/>
      <c r="AC172" s="212"/>
      <c r="AD172" s="212"/>
      <c r="AE172" s="212"/>
      <c r="AF172" s="212"/>
      <c r="AG172" s="212" t="s">
        <v>428</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8" t="s">
        <v>429</v>
      </c>
      <c r="D173" s="222"/>
      <c r="E173" s="223"/>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213</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58" t="s">
        <v>430</v>
      </c>
      <c r="D174" s="222"/>
      <c r="E174" s="223"/>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213</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9" t="s">
        <v>215</v>
      </c>
      <c r="D175" s="224"/>
      <c r="E175" s="225"/>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213</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60" t="s">
        <v>431</v>
      </c>
      <c r="D176" s="224"/>
      <c r="E176" s="225">
        <v>2.5500000000000002E-3</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213</v>
      </c>
      <c r="AH176" s="212">
        <v>2</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9" t="s">
        <v>217</v>
      </c>
      <c r="D177" s="224"/>
      <c r="E177" s="225"/>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213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58" t="s">
        <v>554</v>
      </c>
      <c r="D178" s="222"/>
      <c r="E178" s="223">
        <v>3.2390000000000002E-2</v>
      </c>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213</v>
      </c>
      <c r="AH178" s="212">
        <v>5</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x14ac:dyDescent="0.2">
      <c r="A179" s="231" t="s">
        <v>201</v>
      </c>
      <c r="B179" s="232" t="s">
        <v>164</v>
      </c>
      <c r="C179" s="255" t="s">
        <v>165</v>
      </c>
      <c r="D179" s="233"/>
      <c r="E179" s="234"/>
      <c r="F179" s="235"/>
      <c r="G179" s="235">
        <f>SUMIF(AG180:AG184,"&lt;&gt;NOR",G180:G184)</f>
        <v>0</v>
      </c>
      <c r="H179" s="235"/>
      <c r="I179" s="235">
        <f>SUM(I180:I184)</f>
        <v>0</v>
      </c>
      <c r="J179" s="235"/>
      <c r="K179" s="235">
        <f>SUM(K180:K184)</f>
        <v>0</v>
      </c>
      <c r="L179" s="235"/>
      <c r="M179" s="235">
        <f>SUM(M180:M184)</f>
        <v>0</v>
      </c>
      <c r="N179" s="235"/>
      <c r="O179" s="235">
        <f>SUM(O180:O184)</f>
        <v>0</v>
      </c>
      <c r="P179" s="235"/>
      <c r="Q179" s="235">
        <f>SUM(Q180:Q184)</f>
        <v>0</v>
      </c>
      <c r="R179" s="235"/>
      <c r="S179" s="235"/>
      <c r="T179" s="236"/>
      <c r="U179" s="230"/>
      <c r="V179" s="230">
        <f>SUM(V180:V184)</f>
        <v>1.91</v>
      </c>
      <c r="W179" s="230"/>
      <c r="X179" s="230"/>
      <c r="AG179" t="s">
        <v>202</v>
      </c>
    </row>
    <row r="180" spans="1:60" outlineLevel="1" x14ac:dyDescent="0.2">
      <c r="A180" s="237">
        <v>29</v>
      </c>
      <c r="B180" s="238" t="s">
        <v>433</v>
      </c>
      <c r="C180" s="256" t="s">
        <v>434</v>
      </c>
      <c r="D180" s="239" t="s">
        <v>425</v>
      </c>
      <c r="E180" s="240">
        <v>119.30298000000001</v>
      </c>
      <c r="F180" s="241"/>
      <c r="G180" s="242">
        <f>ROUND(E180*F180,2)</f>
        <v>0</v>
      </c>
      <c r="H180" s="241"/>
      <c r="I180" s="242">
        <f>ROUND(E180*H180,2)</f>
        <v>0</v>
      </c>
      <c r="J180" s="241"/>
      <c r="K180" s="242">
        <f>ROUND(E180*J180,2)</f>
        <v>0</v>
      </c>
      <c r="L180" s="242">
        <v>21</v>
      </c>
      <c r="M180" s="242">
        <f>G180*(1+L180/100)</f>
        <v>0</v>
      </c>
      <c r="N180" s="242">
        <v>0</v>
      </c>
      <c r="O180" s="242">
        <f>ROUND(E180*N180,2)</f>
        <v>0</v>
      </c>
      <c r="P180" s="242">
        <v>0</v>
      </c>
      <c r="Q180" s="242">
        <f>ROUND(E180*P180,2)</f>
        <v>0</v>
      </c>
      <c r="R180" s="242" t="s">
        <v>258</v>
      </c>
      <c r="S180" s="242" t="s">
        <v>207</v>
      </c>
      <c r="T180" s="243" t="s">
        <v>207</v>
      </c>
      <c r="U180" s="221">
        <v>1.6E-2</v>
      </c>
      <c r="V180" s="221">
        <f>ROUND(E180*U180,2)</f>
        <v>1.91</v>
      </c>
      <c r="W180" s="221"/>
      <c r="X180" s="221" t="s">
        <v>435</v>
      </c>
      <c r="Y180" s="212"/>
      <c r="Z180" s="212"/>
      <c r="AA180" s="212"/>
      <c r="AB180" s="212"/>
      <c r="AC180" s="212"/>
      <c r="AD180" s="212"/>
      <c r="AE180" s="212"/>
      <c r="AF180" s="212"/>
      <c r="AG180" s="212" t="s">
        <v>436</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7" t="s">
        <v>437</v>
      </c>
      <c r="D181" s="245"/>
      <c r="E181" s="245"/>
      <c r="F181" s="245"/>
      <c r="G181" s="245"/>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211</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58" t="s">
        <v>438</v>
      </c>
      <c r="D182" s="222"/>
      <c r="E182" s="223"/>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213</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58" t="s">
        <v>555</v>
      </c>
      <c r="D183" s="222"/>
      <c r="E183" s="223"/>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213</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58" t="s">
        <v>556</v>
      </c>
      <c r="D184" s="222"/>
      <c r="E184" s="223">
        <v>119.30298000000001</v>
      </c>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213</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x14ac:dyDescent="0.2">
      <c r="A185" s="231" t="s">
        <v>201</v>
      </c>
      <c r="B185" s="232" t="s">
        <v>166</v>
      </c>
      <c r="C185" s="255" t="s">
        <v>167</v>
      </c>
      <c r="D185" s="233"/>
      <c r="E185" s="234"/>
      <c r="F185" s="235"/>
      <c r="G185" s="235">
        <f>SUMIF(AG186:AG210,"&lt;&gt;NOR",G186:G210)</f>
        <v>0</v>
      </c>
      <c r="H185" s="235"/>
      <c r="I185" s="235">
        <f>SUM(I186:I210)</f>
        <v>0</v>
      </c>
      <c r="J185" s="235"/>
      <c r="K185" s="235">
        <f>SUM(K186:K210)</f>
        <v>0</v>
      </c>
      <c r="L185" s="235"/>
      <c r="M185" s="235">
        <f>SUM(M186:M210)</f>
        <v>0</v>
      </c>
      <c r="N185" s="235"/>
      <c r="O185" s="235">
        <f>SUM(O186:O210)</f>
        <v>0</v>
      </c>
      <c r="P185" s="235"/>
      <c r="Q185" s="235">
        <f>SUM(Q186:Q210)</f>
        <v>0</v>
      </c>
      <c r="R185" s="235"/>
      <c r="S185" s="235"/>
      <c r="T185" s="236"/>
      <c r="U185" s="230"/>
      <c r="V185" s="230">
        <f>SUM(V186:V210)</f>
        <v>63.359999999999992</v>
      </c>
      <c r="W185" s="230"/>
      <c r="X185" s="230"/>
      <c r="AG185" t="s">
        <v>202</v>
      </c>
    </row>
    <row r="186" spans="1:60" ht="33.75" outlineLevel="1" x14ac:dyDescent="0.2">
      <c r="A186" s="237">
        <v>30</v>
      </c>
      <c r="B186" s="238" t="s">
        <v>441</v>
      </c>
      <c r="C186" s="256" t="s">
        <v>442</v>
      </c>
      <c r="D186" s="239" t="s">
        <v>425</v>
      </c>
      <c r="E186" s="240">
        <v>97.539919999999995</v>
      </c>
      <c r="F186" s="241"/>
      <c r="G186" s="242">
        <f>ROUND(E186*F186,2)</f>
        <v>0</v>
      </c>
      <c r="H186" s="241"/>
      <c r="I186" s="242">
        <f>ROUND(E186*H186,2)</f>
        <v>0</v>
      </c>
      <c r="J186" s="241"/>
      <c r="K186" s="242">
        <f>ROUND(E186*J186,2)</f>
        <v>0</v>
      </c>
      <c r="L186" s="242">
        <v>21</v>
      </c>
      <c r="M186" s="242">
        <f>G186*(1+L186/100)</f>
        <v>0</v>
      </c>
      <c r="N186" s="242">
        <v>0</v>
      </c>
      <c r="O186" s="242">
        <f>ROUND(E186*N186,2)</f>
        <v>0</v>
      </c>
      <c r="P186" s="242">
        <v>0</v>
      </c>
      <c r="Q186" s="242">
        <f>ROUND(E186*P186,2)</f>
        <v>0</v>
      </c>
      <c r="R186" s="242" t="s">
        <v>443</v>
      </c>
      <c r="S186" s="242" t="s">
        <v>207</v>
      </c>
      <c r="T186" s="243" t="s">
        <v>207</v>
      </c>
      <c r="U186" s="221">
        <v>0</v>
      </c>
      <c r="V186" s="221">
        <f>ROUND(E186*U186,2)</f>
        <v>0</v>
      </c>
      <c r="W186" s="221"/>
      <c r="X186" s="221" t="s">
        <v>208</v>
      </c>
      <c r="Y186" s="212"/>
      <c r="Z186" s="212"/>
      <c r="AA186" s="212"/>
      <c r="AB186" s="212"/>
      <c r="AC186" s="212"/>
      <c r="AD186" s="212"/>
      <c r="AE186" s="212"/>
      <c r="AF186" s="212"/>
      <c r="AG186" s="212" t="s">
        <v>209</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7" t="s">
        <v>444</v>
      </c>
      <c r="D187" s="245"/>
      <c r="E187" s="245"/>
      <c r="F187" s="245"/>
      <c r="G187" s="245"/>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58" t="s">
        <v>445</v>
      </c>
      <c r="D188" s="222"/>
      <c r="E188" s="223"/>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213</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58" t="s">
        <v>446</v>
      </c>
      <c r="D189" s="222"/>
      <c r="E189" s="223"/>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213</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58" t="s">
        <v>557</v>
      </c>
      <c r="D190" s="222"/>
      <c r="E190" s="223">
        <v>88.672650000000004</v>
      </c>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213</v>
      </c>
      <c r="AH190" s="212">
        <v>7</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8" t="s">
        <v>448</v>
      </c>
      <c r="D191" s="222"/>
      <c r="E191" s="223"/>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213</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8" t="s">
        <v>558</v>
      </c>
      <c r="D192" s="222"/>
      <c r="E192" s="223">
        <v>8.8672699999999995</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213</v>
      </c>
      <c r="AH192" s="212">
        <v>7</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7">
        <v>31</v>
      </c>
      <c r="B193" s="238" t="s">
        <v>450</v>
      </c>
      <c r="C193" s="256" t="s">
        <v>451</v>
      </c>
      <c r="D193" s="239" t="s">
        <v>425</v>
      </c>
      <c r="E193" s="240">
        <v>6.1262699999999999</v>
      </c>
      <c r="F193" s="241"/>
      <c r="G193" s="242">
        <f>ROUND(E193*F193,2)</f>
        <v>0</v>
      </c>
      <c r="H193" s="241"/>
      <c r="I193" s="242">
        <f>ROUND(E193*H193,2)</f>
        <v>0</v>
      </c>
      <c r="J193" s="241"/>
      <c r="K193" s="242">
        <f>ROUND(E193*J193,2)</f>
        <v>0</v>
      </c>
      <c r="L193" s="242">
        <v>21</v>
      </c>
      <c r="M193" s="242">
        <f>G193*(1+L193/100)</f>
        <v>0</v>
      </c>
      <c r="N193" s="242">
        <v>0</v>
      </c>
      <c r="O193" s="242">
        <f>ROUND(E193*N193,2)</f>
        <v>0</v>
      </c>
      <c r="P193" s="242">
        <v>0</v>
      </c>
      <c r="Q193" s="242">
        <f>ROUND(E193*P193,2)</f>
        <v>0</v>
      </c>
      <c r="R193" s="242"/>
      <c r="S193" s="242" t="s">
        <v>207</v>
      </c>
      <c r="T193" s="243" t="s">
        <v>207</v>
      </c>
      <c r="U193" s="221">
        <v>4.2000000000000003E-2</v>
      </c>
      <c r="V193" s="221">
        <f>ROUND(E193*U193,2)</f>
        <v>0.26</v>
      </c>
      <c r="W193" s="221"/>
      <c r="X193" s="221" t="s">
        <v>208</v>
      </c>
      <c r="Y193" s="212"/>
      <c r="Z193" s="212"/>
      <c r="AA193" s="212"/>
      <c r="AB193" s="212"/>
      <c r="AC193" s="212"/>
      <c r="AD193" s="212"/>
      <c r="AE193" s="212"/>
      <c r="AF193" s="212"/>
      <c r="AG193" s="212" t="s">
        <v>209</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8" t="s">
        <v>452</v>
      </c>
      <c r="D194" s="222"/>
      <c r="E194" s="223"/>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213</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58" t="s">
        <v>453</v>
      </c>
      <c r="D195" s="222"/>
      <c r="E195" s="223"/>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213</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58" t="s">
        <v>559</v>
      </c>
      <c r="D196" s="222"/>
      <c r="E196" s="223">
        <v>1.04775</v>
      </c>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213</v>
      </c>
      <c r="AH196" s="212">
        <v>7</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58" t="s">
        <v>455</v>
      </c>
      <c r="D197" s="222"/>
      <c r="E197" s="223"/>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213</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58" t="s">
        <v>560</v>
      </c>
      <c r="D198" s="222"/>
      <c r="E198" s="223"/>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213</v>
      </c>
      <c r="AH198" s="212">
        <v>7</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8" t="s">
        <v>561</v>
      </c>
      <c r="D199" s="222"/>
      <c r="E199" s="223">
        <v>5.0785200000000001</v>
      </c>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213</v>
      </c>
      <c r="AH199" s="212">
        <v>7</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7">
        <v>32</v>
      </c>
      <c r="B200" s="238" t="s">
        <v>458</v>
      </c>
      <c r="C200" s="256" t="s">
        <v>459</v>
      </c>
      <c r="D200" s="239" t="s">
        <v>425</v>
      </c>
      <c r="E200" s="240">
        <v>55.136470000000003</v>
      </c>
      <c r="F200" s="241"/>
      <c r="G200" s="242">
        <f>ROUND(E200*F200,2)</f>
        <v>0</v>
      </c>
      <c r="H200" s="241"/>
      <c r="I200" s="242">
        <f>ROUND(E200*H200,2)</f>
        <v>0</v>
      </c>
      <c r="J200" s="241"/>
      <c r="K200" s="242">
        <f>ROUND(E200*J200,2)</f>
        <v>0</v>
      </c>
      <c r="L200" s="242">
        <v>21</v>
      </c>
      <c r="M200" s="242">
        <f>G200*(1+L200/100)</f>
        <v>0</v>
      </c>
      <c r="N200" s="242">
        <v>0</v>
      </c>
      <c r="O200" s="242">
        <f>ROUND(E200*N200,2)</f>
        <v>0</v>
      </c>
      <c r="P200" s="242">
        <v>0</v>
      </c>
      <c r="Q200" s="242">
        <f>ROUND(E200*P200,2)</f>
        <v>0</v>
      </c>
      <c r="R200" s="242"/>
      <c r="S200" s="242" t="s">
        <v>207</v>
      </c>
      <c r="T200" s="243" t="s">
        <v>207</v>
      </c>
      <c r="U200" s="221">
        <v>0</v>
      </c>
      <c r="V200" s="221">
        <f>ROUND(E200*U200,2)</f>
        <v>0</v>
      </c>
      <c r="W200" s="221"/>
      <c r="X200" s="221" t="s">
        <v>208</v>
      </c>
      <c r="Y200" s="212"/>
      <c r="Z200" s="212"/>
      <c r="AA200" s="212"/>
      <c r="AB200" s="212"/>
      <c r="AC200" s="212"/>
      <c r="AD200" s="212"/>
      <c r="AE200" s="212"/>
      <c r="AF200" s="212"/>
      <c r="AG200" s="212" t="s">
        <v>209</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58" t="s">
        <v>460</v>
      </c>
      <c r="D201" s="222"/>
      <c r="E201" s="223"/>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213</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58" t="s">
        <v>562</v>
      </c>
      <c r="D202" s="222"/>
      <c r="E202" s="223">
        <v>55.136470000000003</v>
      </c>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213</v>
      </c>
      <c r="AH202" s="212">
        <v>5</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37">
        <v>33</v>
      </c>
      <c r="B203" s="238" t="s">
        <v>462</v>
      </c>
      <c r="C203" s="256" t="s">
        <v>463</v>
      </c>
      <c r="D203" s="239" t="s">
        <v>425</v>
      </c>
      <c r="E203" s="240">
        <v>371.14463999999998</v>
      </c>
      <c r="F203" s="241"/>
      <c r="G203" s="242">
        <f>ROUND(E203*F203,2)</f>
        <v>0</v>
      </c>
      <c r="H203" s="241"/>
      <c r="I203" s="242">
        <f>ROUND(E203*H203,2)</f>
        <v>0</v>
      </c>
      <c r="J203" s="241"/>
      <c r="K203" s="242">
        <f>ROUND(E203*J203,2)</f>
        <v>0</v>
      </c>
      <c r="L203" s="242">
        <v>21</v>
      </c>
      <c r="M203" s="242">
        <f>G203*(1+L203/100)</f>
        <v>0</v>
      </c>
      <c r="N203" s="242">
        <v>0</v>
      </c>
      <c r="O203" s="242">
        <f>ROUND(E203*N203,2)</f>
        <v>0</v>
      </c>
      <c r="P203" s="242">
        <v>0</v>
      </c>
      <c r="Q203" s="242">
        <f>ROUND(E203*P203,2)</f>
        <v>0</v>
      </c>
      <c r="R203" s="242"/>
      <c r="S203" s="242" t="s">
        <v>207</v>
      </c>
      <c r="T203" s="243" t="s">
        <v>207</v>
      </c>
      <c r="U203" s="221">
        <v>0.16400000000000001</v>
      </c>
      <c r="V203" s="221">
        <f>ROUND(E203*U203,2)</f>
        <v>60.87</v>
      </c>
      <c r="W203" s="221"/>
      <c r="X203" s="221" t="s">
        <v>464</v>
      </c>
      <c r="Y203" s="212"/>
      <c r="Z203" s="212"/>
      <c r="AA203" s="212"/>
      <c r="AB203" s="212"/>
      <c r="AC203" s="212"/>
      <c r="AD203" s="212"/>
      <c r="AE203" s="212"/>
      <c r="AF203" s="212"/>
      <c r="AG203" s="212" t="s">
        <v>465</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58" t="s">
        <v>466</v>
      </c>
      <c r="D204" s="222"/>
      <c r="E204" s="223"/>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213</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58" t="s">
        <v>467</v>
      </c>
      <c r="D205" s="222"/>
      <c r="E205" s="223"/>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213</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58" t="s">
        <v>563</v>
      </c>
      <c r="D206" s="222"/>
      <c r="E206" s="223">
        <v>371.14463999999998</v>
      </c>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213</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7">
        <v>34</v>
      </c>
      <c r="B207" s="238" t="s">
        <v>469</v>
      </c>
      <c r="C207" s="256" t="s">
        <v>470</v>
      </c>
      <c r="D207" s="239" t="s">
        <v>425</v>
      </c>
      <c r="E207" s="240">
        <v>371.14463999999998</v>
      </c>
      <c r="F207" s="241"/>
      <c r="G207" s="242">
        <f>ROUND(E207*F207,2)</f>
        <v>0</v>
      </c>
      <c r="H207" s="241"/>
      <c r="I207" s="242">
        <f>ROUND(E207*H207,2)</f>
        <v>0</v>
      </c>
      <c r="J207" s="241"/>
      <c r="K207" s="242">
        <f>ROUND(E207*J207,2)</f>
        <v>0</v>
      </c>
      <c r="L207" s="242">
        <v>21</v>
      </c>
      <c r="M207" s="242">
        <f>G207*(1+L207/100)</f>
        <v>0</v>
      </c>
      <c r="N207" s="242">
        <v>0</v>
      </c>
      <c r="O207" s="242">
        <f>ROUND(E207*N207,2)</f>
        <v>0</v>
      </c>
      <c r="P207" s="242">
        <v>0</v>
      </c>
      <c r="Q207" s="242">
        <f>ROUND(E207*P207,2)</f>
        <v>0</v>
      </c>
      <c r="R207" s="242"/>
      <c r="S207" s="242" t="s">
        <v>207</v>
      </c>
      <c r="T207" s="243" t="s">
        <v>207</v>
      </c>
      <c r="U207" s="221">
        <v>6.0000000000000001E-3</v>
      </c>
      <c r="V207" s="221">
        <f>ROUND(E207*U207,2)</f>
        <v>2.23</v>
      </c>
      <c r="W207" s="221"/>
      <c r="X207" s="221" t="s">
        <v>464</v>
      </c>
      <c r="Y207" s="212"/>
      <c r="Z207" s="212"/>
      <c r="AA207" s="212"/>
      <c r="AB207" s="212"/>
      <c r="AC207" s="212"/>
      <c r="AD207" s="212"/>
      <c r="AE207" s="212"/>
      <c r="AF207" s="212"/>
      <c r="AG207" s="212" t="s">
        <v>465</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58" t="s">
        <v>466</v>
      </c>
      <c r="D208" s="222"/>
      <c r="E208" s="223"/>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213</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58" t="s">
        <v>467</v>
      </c>
      <c r="D209" s="222"/>
      <c r="E209" s="223"/>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213</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58" t="s">
        <v>563</v>
      </c>
      <c r="D210" s="222"/>
      <c r="E210" s="223">
        <v>371.14463999999998</v>
      </c>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213</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x14ac:dyDescent="0.2">
      <c r="A211" s="231" t="s">
        <v>201</v>
      </c>
      <c r="B211" s="232" t="s">
        <v>169</v>
      </c>
      <c r="C211" s="255" t="s">
        <v>170</v>
      </c>
      <c r="D211" s="233"/>
      <c r="E211" s="234"/>
      <c r="F211" s="235"/>
      <c r="G211" s="235">
        <f>SUMIF(AG212:AG223,"&lt;&gt;NOR",G212:G223)</f>
        <v>0</v>
      </c>
      <c r="H211" s="235"/>
      <c r="I211" s="235">
        <f>SUM(I212:I223)</f>
        <v>0</v>
      </c>
      <c r="J211" s="235"/>
      <c r="K211" s="235">
        <f>SUM(K212:K223)</f>
        <v>0</v>
      </c>
      <c r="L211" s="235"/>
      <c r="M211" s="235">
        <f>SUM(M212:M223)</f>
        <v>0</v>
      </c>
      <c r="N211" s="235"/>
      <c r="O211" s="235">
        <f>SUM(O212:O223)</f>
        <v>0</v>
      </c>
      <c r="P211" s="235"/>
      <c r="Q211" s="235">
        <f>SUM(Q212:Q223)</f>
        <v>0</v>
      </c>
      <c r="R211" s="235"/>
      <c r="S211" s="235"/>
      <c r="T211" s="236"/>
      <c r="U211" s="230"/>
      <c r="V211" s="230">
        <f>SUM(V212:V223)</f>
        <v>0</v>
      </c>
      <c r="W211" s="230"/>
      <c r="X211" s="230"/>
      <c r="AG211" t="s">
        <v>202</v>
      </c>
    </row>
    <row r="212" spans="1:60" outlineLevel="1" x14ac:dyDescent="0.2">
      <c r="A212" s="237">
        <v>35</v>
      </c>
      <c r="B212" s="238" t="s">
        <v>471</v>
      </c>
      <c r="C212" s="256" t="s">
        <v>472</v>
      </c>
      <c r="D212" s="239" t="s">
        <v>425</v>
      </c>
      <c r="E212" s="240">
        <v>6.1262699999999999</v>
      </c>
      <c r="F212" s="241"/>
      <c r="G212" s="242">
        <f>ROUND(E212*F212,2)</f>
        <v>0</v>
      </c>
      <c r="H212" s="241"/>
      <c r="I212" s="242">
        <f>ROUND(E212*H212,2)</f>
        <v>0</v>
      </c>
      <c r="J212" s="241"/>
      <c r="K212" s="242">
        <f>ROUND(E212*J212,2)</f>
        <v>0</v>
      </c>
      <c r="L212" s="242">
        <v>21</v>
      </c>
      <c r="M212" s="242">
        <f>G212*(1+L212/100)</f>
        <v>0</v>
      </c>
      <c r="N212" s="242">
        <v>0</v>
      </c>
      <c r="O212" s="242">
        <f>ROUND(E212*N212,2)</f>
        <v>0</v>
      </c>
      <c r="P212" s="242">
        <v>0</v>
      </c>
      <c r="Q212" s="242">
        <f>ROUND(E212*P212,2)</f>
        <v>0</v>
      </c>
      <c r="R212" s="242" t="s">
        <v>206</v>
      </c>
      <c r="S212" s="242" t="s">
        <v>207</v>
      </c>
      <c r="T212" s="243" t="s">
        <v>207</v>
      </c>
      <c r="U212" s="221">
        <v>0</v>
      </c>
      <c r="V212" s="221">
        <f>ROUND(E212*U212,2)</f>
        <v>0</v>
      </c>
      <c r="W212" s="221"/>
      <c r="X212" s="221" t="s">
        <v>208</v>
      </c>
      <c r="Y212" s="212"/>
      <c r="Z212" s="212"/>
      <c r="AA212" s="212"/>
      <c r="AB212" s="212"/>
      <c r="AC212" s="212"/>
      <c r="AD212" s="212"/>
      <c r="AE212" s="212"/>
      <c r="AF212" s="212"/>
      <c r="AG212" s="212" t="s">
        <v>209</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58" t="s">
        <v>473</v>
      </c>
      <c r="D213" s="222"/>
      <c r="E213" s="223"/>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213</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58" t="s">
        <v>453</v>
      </c>
      <c r="D214" s="222"/>
      <c r="E214" s="223"/>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213</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58" t="s">
        <v>559</v>
      </c>
      <c r="D215" s="222"/>
      <c r="E215" s="223">
        <v>1.04775</v>
      </c>
      <c r="F215" s="221"/>
      <c r="G215" s="22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213</v>
      </c>
      <c r="AH215" s="212">
        <v>7</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58" t="s">
        <v>455</v>
      </c>
      <c r="D216" s="222"/>
      <c r="E216" s="223"/>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213</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58" t="s">
        <v>560</v>
      </c>
      <c r="D217" s="222"/>
      <c r="E217" s="223"/>
      <c r="F217" s="221"/>
      <c r="G217" s="221"/>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213</v>
      </c>
      <c r="AH217" s="212">
        <v>7</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58" t="s">
        <v>561</v>
      </c>
      <c r="D218" s="222"/>
      <c r="E218" s="223">
        <v>5.0785200000000001</v>
      </c>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213</v>
      </c>
      <c r="AH218" s="212">
        <v>7</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7">
        <v>36</v>
      </c>
      <c r="B219" s="238" t="s">
        <v>474</v>
      </c>
      <c r="C219" s="256" t="s">
        <v>475</v>
      </c>
      <c r="D219" s="239" t="s">
        <v>425</v>
      </c>
      <c r="E219" s="240">
        <v>97.539919999999995</v>
      </c>
      <c r="F219" s="241"/>
      <c r="G219" s="242">
        <f>ROUND(E219*F219,2)</f>
        <v>0</v>
      </c>
      <c r="H219" s="241"/>
      <c r="I219" s="242">
        <f>ROUND(E219*H219,2)</f>
        <v>0</v>
      </c>
      <c r="J219" s="241"/>
      <c r="K219" s="242">
        <f>ROUND(E219*J219,2)</f>
        <v>0</v>
      </c>
      <c r="L219" s="242">
        <v>21</v>
      </c>
      <c r="M219" s="242">
        <f>G219*(1+L219/100)</f>
        <v>0</v>
      </c>
      <c r="N219" s="242">
        <v>0</v>
      </c>
      <c r="O219" s="242">
        <f>ROUND(E219*N219,2)</f>
        <v>0</v>
      </c>
      <c r="P219" s="242">
        <v>0</v>
      </c>
      <c r="Q219" s="242">
        <f>ROUND(E219*P219,2)</f>
        <v>0</v>
      </c>
      <c r="R219" s="242" t="s">
        <v>476</v>
      </c>
      <c r="S219" s="242" t="s">
        <v>207</v>
      </c>
      <c r="T219" s="243" t="s">
        <v>263</v>
      </c>
      <c r="U219" s="221">
        <v>0</v>
      </c>
      <c r="V219" s="221">
        <f>ROUND(E219*U219,2)</f>
        <v>0</v>
      </c>
      <c r="W219" s="221"/>
      <c r="X219" s="221" t="s">
        <v>208</v>
      </c>
      <c r="Y219" s="212"/>
      <c r="Z219" s="212"/>
      <c r="AA219" s="212"/>
      <c r="AB219" s="212"/>
      <c r="AC219" s="212"/>
      <c r="AD219" s="212"/>
      <c r="AE219" s="212"/>
      <c r="AF219" s="212"/>
      <c r="AG219" s="212" t="s">
        <v>209</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58" t="s">
        <v>446</v>
      </c>
      <c r="D220" s="222"/>
      <c r="E220" s="223"/>
      <c r="F220" s="221"/>
      <c r="G220" s="221"/>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213</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58" t="s">
        <v>557</v>
      </c>
      <c r="D221" s="222"/>
      <c r="E221" s="223">
        <v>88.672650000000004</v>
      </c>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213</v>
      </c>
      <c r="AH221" s="212">
        <v>7</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58" t="s">
        <v>448</v>
      </c>
      <c r="D222" s="222"/>
      <c r="E222" s="223"/>
      <c r="F222" s="221"/>
      <c r="G222" s="221"/>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213</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58" t="s">
        <v>558</v>
      </c>
      <c r="D223" s="222"/>
      <c r="E223" s="223">
        <v>8.8672699999999995</v>
      </c>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213</v>
      </c>
      <c r="AH223" s="212">
        <v>7</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x14ac:dyDescent="0.2">
      <c r="A224" s="231" t="s">
        <v>201</v>
      </c>
      <c r="B224" s="232" t="s">
        <v>173</v>
      </c>
      <c r="C224" s="255" t="s">
        <v>27</v>
      </c>
      <c r="D224" s="233"/>
      <c r="E224" s="234"/>
      <c r="F224" s="235"/>
      <c r="G224" s="235">
        <f>SUMIF(AG225:AG240,"&lt;&gt;NOR",G225:G240)</f>
        <v>0</v>
      </c>
      <c r="H224" s="235"/>
      <c r="I224" s="235">
        <f>SUM(I225:I240)</f>
        <v>0</v>
      </c>
      <c r="J224" s="235"/>
      <c r="K224" s="235">
        <f>SUM(K225:K240)</f>
        <v>0</v>
      </c>
      <c r="L224" s="235"/>
      <c r="M224" s="235">
        <f>SUM(M225:M240)</f>
        <v>0</v>
      </c>
      <c r="N224" s="235"/>
      <c r="O224" s="235">
        <f>SUM(O225:O240)</f>
        <v>0</v>
      </c>
      <c r="P224" s="235"/>
      <c r="Q224" s="235">
        <f>SUM(Q225:Q240)</f>
        <v>0</v>
      </c>
      <c r="R224" s="235"/>
      <c r="S224" s="235"/>
      <c r="T224" s="236"/>
      <c r="U224" s="230"/>
      <c r="V224" s="230">
        <f>SUM(V225:V240)</f>
        <v>0</v>
      </c>
      <c r="W224" s="230"/>
      <c r="X224" s="230"/>
      <c r="AG224" t="s">
        <v>202</v>
      </c>
    </row>
    <row r="225" spans="1:60" outlineLevel="1" x14ac:dyDescent="0.2">
      <c r="A225" s="246">
        <v>37</v>
      </c>
      <c r="B225" s="247" t="s">
        <v>477</v>
      </c>
      <c r="C225" s="263" t="s">
        <v>478</v>
      </c>
      <c r="D225" s="248" t="s">
        <v>479</v>
      </c>
      <c r="E225" s="249">
        <v>1</v>
      </c>
      <c r="F225" s="250"/>
      <c r="G225" s="251">
        <f>ROUND(E225*F225,2)</f>
        <v>0</v>
      </c>
      <c r="H225" s="250"/>
      <c r="I225" s="251">
        <f>ROUND(E225*H225,2)</f>
        <v>0</v>
      </c>
      <c r="J225" s="250"/>
      <c r="K225" s="251">
        <f>ROUND(E225*J225,2)</f>
        <v>0</v>
      </c>
      <c r="L225" s="251">
        <v>21</v>
      </c>
      <c r="M225" s="251">
        <f>G225*(1+L225/100)</f>
        <v>0</v>
      </c>
      <c r="N225" s="251">
        <v>0</v>
      </c>
      <c r="O225" s="251">
        <f>ROUND(E225*N225,2)</f>
        <v>0</v>
      </c>
      <c r="P225" s="251">
        <v>0</v>
      </c>
      <c r="Q225" s="251">
        <f>ROUND(E225*P225,2)</f>
        <v>0</v>
      </c>
      <c r="R225" s="251"/>
      <c r="S225" s="251" t="s">
        <v>207</v>
      </c>
      <c r="T225" s="252" t="s">
        <v>263</v>
      </c>
      <c r="U225" s="221">
        <v>0</v>
      </c>
      <c r="V225" s="221">
        <f>ROUND(E225*U225,2)</f>
        <v>0</v>
      </c>
      <c r="W225" s="221"/>
      <c r="X225" s="221" t="s">
        <v>480</v>
      </c>
      <c r="Y225" s="212"/>
      <c r="Z225" s="212"/>
      <c r="AA225" s="212"/>
      <c r="AB225" s="212"/>
      <c r="AC225" s="212"/>
      <c r="AD225" s="212"/>
      <c r="AE225" s="212"/>
      <c r="AF225" s="212"/>
      <c r="AG225" s="212" t="s">
        <v>481</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46">
        <v>38</v>
      </c>
      <c r="B226" s="247" t="s">
        <v>482</v>
      </c>
      <c r="C226" s="263" t="s">
        <v>483</v>
      </c>
      <c r="D226" s="248" t="s">
        <v>479</v>
      </c>
      <c r="E226" s="249">
        <v>1</v>
      </c>
      <c r="F226" s="250"/>
      <c r="G226" s="251">
        <f>ROUND(E226*F226,2)</f>
        <v>0</v>
      </c>
      <c r="H226" s="250"/>
      <c r="I226" s="251">
        <f>ROUND(E226*H226,2)</f>
        <v>0</v>
      </c>
      <c r="J226" s="250"/>
      <c r="K226" s="251">
        <f>ROUND(E226*J226,2)</f>
        <v>0</v>
      </c>
      <c r="L226" s="251">
        <v>21</v>
      </c>
      <c r="M226" s="251">
        <f>G226*(1+L226/100)</f>
        <v>0</v>
      </c>
      <c r="N226" s="251">
        <v>0</v>
      </c>
      <c r="O226" s="251">
        <f>ROUND(E226*N226,2)</f>
        <v>0</v>
      </c>
      <c r="P226" s="251">
        <v>0</v>
      </c>
      <c r="Q226" s="251">
        <f>ROUND(E226*P226,2)</f>
        <v>0</v>
      </c>
      <c r="R226" s="251"/>
      <c r="S226" s="251" t="s">
        <v>207</v>
      </c>
      <c r="T226" s="252" t="s">
        <v>263</v>
      </c>
      <c r="U226" s="221">
        <v>0</v>
      </c>
      <c r="V226" s="221">
        <f>ROUND(E226*U226,2)</f>
        <v>0</v>
      </c>
      <c r="W226" s="221"/>
      <c r="X226" s="221" t="s">
        <v>480</v>
      </c>
      <c r="Y226" s="212"/>
      <c r="Z226" s="212"/>
      <c r="AA226" s="212"/>
      <c r="AB226" s="212"/>
      <c r="AC226" s="212"/>
      <c r="AD226" s="212"/>
      <c r="AE226" s="212"/>
      <c r="AF226" s="212"/>
      <c r="AG226" s="212" t="s">
        <v>481</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37">
        <v>39</v>
      </c>
      <c r="B227" s="238" t="s">
        <v>484</v>
      </c>
      <c r="C227" s="256" t="s">
        <v>485</v>
      </c>
      <c r="D227" s="239" t="s">
        <v>479</v>
      </c>
      <c r="E227" s="240">
        <v>1</v>
      </c>
      <c r="F227" s="241"/>
      <c r="G227" s="242">
        <f>ROUND(E227*F227,2)</f>
        <v>0</v>
      </c>
      <c r="H227" s="241"/>
      <c r="I227" s="242">
        <f>ROUND(E227*H227,2)</f>
        <v>0</v>
      </c>
      <c r="J227" s="241"/>
      <c r="K227" s="242">
        <f>ROUND(E227*J227,2)</f>
        <v>0</v>
      </c>
      <c r="L227" s="242">
        <v>21</v>
      </c>
      <c r="M227" s="242">
        <f>G227*(1+L227/100)</f>
        <v>0</v>
      </c>
      <c r="N227" s="242">
        <v>0</v>
      </c>
      <c r="O227" s="242">
        <f>ROUND(E227*N227,2)</f>
        <v>0</v>
      </c>
      <c r="P227" s="242">
        <v>0</v>
      </c>
      <c r="Q227" s="242">
        <f>ROUND(E227*P227,2)</f>
        <v>0</v>
      </c>
      <c r="R227" s="242"/>
      <c r="S227" s="242" t="s">
        <v>207</v>
      </c>
      <c r="T227" s="243" t="s">
        <v>263</v>
      </c>
      <c r="U227" s="221">
        <v>0</v>
      </c>
      <c r="V227" s="221">
        <f>ROUND(E227*U227,2)</f>
        <v>0</v>
      </c>
      <c r="W227" s="221"/>
      <c r="X227" s="221" t="s">
        <v>480</v>
      </c>
      <c r="Y227" s="212"/>
      <c r="Z227" s="212"/>
      <c r="AA227" s="212"/>
      <c r="AB227" s="212"/>
      <c r="AC227" s="212"/>
      <c r="AD227" s="212"/>
      <c r="AE227" s="212"/>
      <c r="AF227" s="212"/>
      <c r="AG227" s="212" t="s">
        <v>481</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ht="22.5" outlineLevel="1" x14ac:dyDescent="0.2">
      <c r="A228" s="219"/>
      <c r="B228" s="220"/>
      <c r="C228" s="264" t="s">
        <v>486</v>
      </c>
      <c r="D228" s="253"/>
      <c r="E228" s="253"/>
      <c r="F228" s="253"/>
      <c r="G228" s="253"/>
      <c r="H228" s="221"/>
      <c r="I228" s="221"/>
      <c r="J228" s="221"/>
      <c r="K228" s="221"/>
      <c r="L228" s="221"/>
      <c r="M228" s="221"/>
      <c r="N228" s="221"/>
      <c r="O228" s="221"/>
      <c r="P228" s="221"/>
      <c r="Q228" s="221"/>
      <c r="R228" s="221"/>
      <c r="S228" s="221"/>
      <c r="T228" s="221"/>
      <c r="U228" s="221"/>
      <c r="V228" s="221"/>
      <c r="W228" s="221"/>
      <c r="X228" s="221"/>
      <c r="Y228" s="212"/>
      <c r="Z228" s="212"/>
      <c r="AA228" s="212"/>
      <c r="AB228" s="212"/>
      <c r="AC228" s="212"/>
      <c r="AD228" s="212"/>
      <c r="AE228" s="212"/>
      <c r="AF228" s="212"/>
      <c r="AG228" s="212" t="s">
        <v>487</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44" t="str">
        <f>C228</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228" s="212"/>
      <c r="BC228" s="212"/>
      <c r="BD228" s="212"/>
      <c r="BE228" s="212"/>
      <c r="BF228" s="212"/>
      <c r="BG228" s="212"/>
      <c r="BH228" s="212"/>
    </row>
    <row r="229" spans="1:60" outlineLevel="1" x14ac:dyDescent="0.2">
      <c r="A229" s="237">
        <v>40</v>
      </c>
      <c r="B229" s="238" t="s">
        <v>488</v>
      </c>
      <c r="C229" s="256" t="s">
        <v>489</v>
      </c>
      <c r="D229" s="239" t="s">
        <v>479</v>
      </c>
      <c r="E229" s="240">
        <v>1</v>
      </c>
      <c r="F229" s="241"/>
      <c r="G229" s="242">
        <f>ROUND(E229*F229,2)</f>
        <v>0</v>
      </c>
      <c r="H229" s="241"/>
      <c r="I229" s="242">
        <f>ROUND(E229*H229,2)</f>
        <v>0</v>
      </c>
      <c r="J229" s="241"/>
      <c r="K229" s="242">
        <f>ROUND(E229*J229,2)</f>
        <v>0</v>
      </c>
      <c r="L229" s="242">
        <v>21</v>
      </c>
      <c r="M229" s="242">
        <f>G229*(1+L229/100)</f>
        <v>0</v>
      </c>
      <c r="N229" s="242">
        <v>0</v>
      </c>
      <c r="O229" s="242">
        <f>ROUND(E229*N229,2)</f>
        <v>0</v>
      </c>
      <c r="P229" s="242">
        <v>0</v>
      </c>
      <c r="Q229" s="242">
        <f>ROUND(E229*P229,2)</f>
        <v>0</v>
      </c>
      <c r="R229" s="242"/>
      <c r="S229" s="242" t="s">
        <v>207</v>
      </c>
      <c r="T229" s="243" t="s">
        <v>263</v>
      </c>
      <c r="U229" s="221">
        <v>0</v>
      </c>
      <c r="V229" s="221">
        <f>ROUND(E229*U229,2)</f>
        <v>0</v>
      </c>
      <c r="W229" s="221"/>
      <c r="X229" s="221" t="s">
        <v>480</v>
      </c>
      <c r="Y229" s="212"/>
      <c r="Z229" s="212"/>
      <c r="AA229" s="212"/>
      <c r="AB229" s="212"/>
      <c r="AC229" s="212"/>
      <c r="AD229" s="212"/>
      <c r="AE229" s="212"/>
      <c r="AF229" s="212"/>
      <c r="AG229" s="212" t="s">
        <v>481</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ht="33.75" outlineLevel="1" x14ac:dyDescent="0.2">
      <c r="A230" s="219"/>
      <c r="B230" s="220"/>
      <c r="C230" s="264" t="s">
        <v>490</v>
      </c>
      <c r="D230" s="253"/>
      <c r="E230" s="253"/>
      <c r="F230" s="253"/>
      <c r="G230" s="253"/>
      <c r="H230" s="221"/>
      <c r="I230" s="221"/>
      <c r="J230" s="221"/>
      <c r="K230" s="221"/>
      <c r="L230" s="221"/>
      <c r="M230" s="221"/>
      <c r="N230" s="221"/>
      <c r="O230" s="221"/>
      <c r="P230" s="221"/>
      <c r="Q230" s="221"/>
      <c r="R230" s="221"/>
      <c r="S230" s="221"/>
      <c r="T230" s="221"/>
      <c r="U230" s="221"/>
      <c r="V230" s="221"/>
      <c r="W230" s="221"/>
      <c r="X230" s="221"/>
      <c r="Y230" s="212"/>
      <c r="Z230" s="212"/>
      <c r="AA230" s="212"/>
      <c r="AB230" s="212"/>
      <c r="AC230" s="212"/>
      <c r="AD230" s="212"/>
      <c r="AE230" s="212"/>
      <c r="AF230" s="212"/>
      <c r="AG230" s="212" t="s">
        <v>487</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44" t="str">
        <f>C230</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30" s="212"/>
      <c r="BC230" s="212"/>
      <c r="BD230" s="212"/>
      <c r="BE230" s="212"/>
      <c r="BF230" s="212"/>
      <c r="BG230" s="212"/>
      <c r="BH230" s="212"/>
    </row>
    <row r="231" spans="1:60" outlineLevel="1" x14ac:dyDescent="0.2">
      <c r="A231" s="237">
        <v>41</v>
      </c>
      <c r="B231" s="238" t="s">
        <v>491</v>
      </c>
      <c r="C231" s="256" t="s">
        <v>492</v>
      </c>
      <c r="D231" s="239" t="s">
        <v>479</v>
      </c>
      <c r="E231" s="240">
        <v>1</v>
      </c>
      <c r="F231" s="241"/>
      <c r="G231" s="242">
        <f>ROUND(E231*F231,2)</f>
        <v>0</v>
      </c>
      <c r="H231" s="241"/>
      <c r="I231" s="242">
        <f>ROUND(E231*H231,2)</f>
        <v>0</v>
      </c>
      <c r="J231" s="241"/>
      <c r="K231" s="242">
        <f>ROUND(E231*J231,2)</f>
        <v>0</v>
      </c>
      <c r="L231" s="242">
        <v>21</v>
      </c>
      <c r="M231" s="242">
        <f>G231*(1+L231/100)</f>
        <v>0</v>
      </c>
      <c r="N231" s="242">
        <v>0</v>
      </c>
      <c r="O231" s="242">
        <f>ROUND(E231*N231,2)</f>
        <v>0</v>
      </c>
      <c r="P231" s="242">
        <v>0</v>
      </c>
      <c r="Q231" s="242">
        <f>ROUND(E231*P231,2)</f>
        <v>0</v>
      </c>
      <c r="R231" s="242"/>
      <c r="S231" s="242" t="s">
        <v>207</v>
      </c>
      <c r="T231" s="243" t="s">
        <v>263</v>
      </c>
      <c r="U231" s="221">
        <v>0</v>
      </c>
      <c r="V231" s="221">
        <f>ROUND(E231*U231,2)</f>
        <v>0</v>
      </c>
      <c r="W231" s="221"/>
      <c r="X231" s="221" t="s">
        <v>480</v>
      </c>
      <c r="Y231" s="212"/>
      <c r="Z231" s="212"/>
      <c r="AA231" s="212"/>
      <c r="AB231" s="212"/>
      <c r="AC231" s="212"/>
      <c r="AD231" s="212"/>
      <c r="AE231" s="212"/>
      <c r="AF231" s="212"/>
      <c r="AG231" s="212" t="s">
        <v>481</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1" x14ac:dyDescent="0.2">
      <c r="A232" s="219"/>
      <c r="B232" s="220"/>
      <c r="C232" s="264" t="s">
        <v>493</v>
      </c>
      <c r="D232" s="253"/>
      <c r="E232" s="253"/>
      <c r="F232" s="253"/>
      <c r="G232" s="253"/>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487</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44" t="str">
        <f>C232</f>
        <v>Odstranění objektů zařízení staveniště včetně přípojek energií a jejich odvoz. Položka zahrnuje i náklady na úpravu povrchů po odstranění zařízení staveniště a úklid ploch, na kterých bylo zařízení staveniště provozováno.</v>
      </c>
      <c r="BB232" s="212"/>
      <c r="BC232" s="212"/>
      <c r="BD232" s="212"/>
      <c r="BE232" s="212"/>
      <c r="BF232" s="212"/>
      <c r="BG232" s="212"/>
      <c r="BH232" s="212"/>
    </row>
    <row r="233" spans="1:60" outlineLevel="1" x14ac:dyDescent="0.2">
      <c r="A233" s="237">
        <v>42</v>
      </c>
      <c r="B233" s="238" t="s">
        <v>494</v>
      </c>
      <c r="C233" s="256" t="s">
        <v>495</v>
      </c>
      <c r="D233" s="239" t="s">
        <v>479</v>
      </c>
      <c r="E233" s="240">
        <v>1</v>
      </c>
      <c r="F233" s="241"/>
      <c r="G233" s="242">
        <f>ROUND(E233*F233,2)</f>
        <v>0</v>
      </c>
      <c r="H233" s="241"/>
      <c r="I233" s="242">
        <f>ROUND(E233*H233,2)</f>
        <v>0</v>
      </c>
      <c r="J233" s="241"/>
      <c r="K233" s="242">
        <f>ROUND(E233*J233,2)</f>
        <v>0</v>
      </c>
      <c r="L233" s="242">
        <v>21</v>
      </c>
      <c r="M233" s="242">
        <f>G233*(1+L233/100)</f>
        <v>0</v>
      </c>
      <c r="N233" s="242">
        <v>0</v>
      </c>
      <c r="O233" s="242">
        <f>ROUND(E233*N233,2)</f>
        <v>0</v>
      </c>
      <c r="P233" s="242">
        <v>0</v>
      </c>
      <c r="Q233" s="242">
        <f>ROUND(E233*P233,2)</f>
        <v>0</v>
      </c>
      <c r="R233" s="242"/>
      <c r="S233" s="242" t="s">
        <v>207</v>
      </c>
      <c r="T233" s="243" t="s">
        <v>263</v>
      </c>
      <c r="U233" s="221">
        <v>0</v>
      </c>
      <c r="V233" s="221">
        <f>ROUND(E233*U233,2)</f>
        <v>0</v>
      </c>
      <c r="W233" s="221"/>
      <c r="X233" s="221" t="s">
        <v>480</v>
      </c>
      <c r="Y233" s="212"/>
      <c r="Z233" s="212"/>
      <c r="AA233" s="212"/>
      <c r="AB233" s="212"/>
      <c r="AC233" s="212"/>
      <c r="AD233" s="212"/>
      <c r="AE233" s="212"/>
      <c r="AF233" s="212"/>
      <c r="AG233" s="212" t="s">
        <v>481</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33.75" outlineLevel="1" x14ac:dyDescent="0.2">
      <c r="A234" s="219"/>
      <c r="B234" s="220"/>
      <c r="C234" s="264" t="s">
        <v>496</v>
      </c>
      <c r="D234" s="253"/>
      <c r="E234" s="253"/>
      <c r="F234" s="253"/>
      <c r="G234" s="253"/>
      <c r="H234" s="221"/>
      <c r="I234" s="221"/>
      <c r="J234" s="221"/>
      <c r="K234" s="221"/>
      <c r="L234" s="221"/>
      <c r="M234" s="221"/>
      <c r="N234" s="221"/>
      <c r="O234" s="221"/>
      <c r="P234" s="221"/>
      <c r="Q234" s="221"/>
      <c r="R234" s="221"/>
      <c r="S234" s="221"/>
      <c r="T234" s="221"/>
      <c r="U234" s="221"/>
      <c r="V234" s="221"/>
      <c r="W234" s="221"/>
      <c r="X234" s="221"/>
      <c r="Y234" s="212"/>
      <c r="Z234" s="212"/>
      <c r="AA234" s="212"/>
      <c r="AB234" s="212"/>
      <c r="AC234" s="212"/>
      <c r="AD234" s="212"/>
      <c r="AE234" s="212"/>
      <c r="AF234" s="212"/>
      <c r="AG234" s="212" t="s">
        <v>487</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44" t="str">
        <f>C234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34" s="212"/>
      <c r="BC234" s="212"/>
      <c r="BD234" s="212"/>
      <c r="BE234" s="212"/>
      <c r="BF234" s="212"/>
      <c r="BG234" s="212"/>
      <c r="BH234" s="212"/>
    </row>
    <row r="235" spans="1:60" outlineLevel="1" x14ac:dyDescent="0.2">
      <c r="A235" s="237">
        <v>43</v>
      </c>
      <c r="B235" s="238" t="s">
        <v>497</v>
      </c>
      <c r="C235" s="256" t="s">
        <v>498</v>
      </c>
      <c r="D235" s="239" t="s">
        <v>479</v>
      </c>
      <c r="E235" s="240">
        <v>1</v>
      </c>
      <c r="F235" s="241"/>
      <c r="G235" s="242">
        <f>ROUND(E235*F235,2)</f>
        <v>0</v>
      </c>
      <c r="H235" s="241"/>
      <c r="I235" s="242">
        <f>ROUND(E235*H235,2)</f>
        <v>0</v>
      </c>
      <c r="J235" s="241"/>
      <c r="K235" s="242">
        <f>ROUND(E235*J235,2)</f>
        <v>0</v>
      </c>
      <c r="L235" s="242">
        <v>21</v>
      </c>
      <c r="M235" s="242">
        <f>G235*(1+L235/100)</f>
        <v>0</v>
      </c>
      <c r="N235" s="242">
        <v>0</v>
      </c>
      <c r="O235" s="242">
        <f>ROUND(E235*N235,2)</f>
        <v>0</v>
      </c>
      <c r="P235" s="242">
        <v>0</v>
      </c>
      <c r="Q235" s="242">
        <f>ROUND(E235*P235,2)</f>
        <v>0</v>
      </c>
      <c r="R235" s="242"/>
      <c r="S235" s="242" t="s">
        <v>207</v>
      </c>
      <c r="T235" s="243" t="s">
        <v>263</v>
      </c>
      <c r="U235" s="221">
        <v>0</v>
      </c>
      <c r="V235" s="221">
        <f>ROUND(E235*U235,2)</f>
        <v>0</v>
      </c>
      <c r="W235" s="221"/>
      <c r="X235" s="221" t="s">
        <v>480</v>
      </c>
      <c r="Y235" s="212"/>
      <c r="Z235" s="212"/>
      <c r="AA235" s="212"/>
      <c r="AB235" s="212"/>
      <c r="AC235" s="212"/>
      <c r="AD235" s="212"/>
      <c r="AE235" s="212"/>
      <c r="AF235" s="212"/>
      <c r="AG235" s="212" t="s">
        <v>481</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19"/>
      <c r="B236" s="220"/>
      <c r="C236" s="264" t="s">
        <v>499</v>
      </c>
      <c r="D236" s="253"/>
      <c r="E236" s="253"/>
      <c r="F236" s="253"/>
      <c r="G236" s="253"/>
      <c r="H236" s="221"/>
      <c r="I236" s="221"/>
      <c r="J236" s="221"/>
      <c r="K236" s="221"/>
      <c r="L236" s="221"/>
      <c r="M236" s="221"/>
      <c r="N236" s="221"/>
      <c r="O236" s="221"/>
      <c r="P236" s="221"/>
      <c r="Q236" s="221"/>
      <c r="R236" s="221"/>
      <c r="S236" s="221"/>
      <c r="T236" s="221"/>
      <c r="U236" s="221"/>
      <c r="V236" s="221"/>
      <c r="W236" s="221"/>
      <c r="X236" s="221"/>
      <c r="Y236" s="212"/>
      <c r="Z236" s="212"/>
      <c r="AA236" s="212"/>
      <c r="AB236" s="212"/>
      <c r="AC236" s="212"/>
      <c r="AD236" s="212"/>
      <c r="AE236" s="212"/>
      <c r="AF236" s="212"/>
      <c r="AG236" s="212" t="s">
        <v>487</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37">
        <v>44</v>
      </c>
      <c r="B237" s="238" t="s">
        <v>500</v>
      </c>
      <c r="C237" s="256" t="s">
        <v>501</v>
      </c>
      <c r="D237" s="239" t="s">
        <v>479</v>
      </c>
      <c r="E237" s="240">
        <v>1</v>
      </c>
      <c r="F237" s="241"/>
      <c r="G237" s="242">
        <f>ROUND(E237*F237,2)</f>
        <v>0</v>
      </c>
      <c r="H237" s="241"/>
      <c r="I237" s="242">
        <f>ROUND(E237*H237,2)</f>
        <v>0</v>
      </c>
      <c r="J237" s="241"/>
      <c r="K237" s="242">
        <f>ROUND(E237*J237,2)</f>
        <v>0</v>
      </c>
      <c r="L237" s="242">
        <v>21</v>
      </c>
      <c r="M237" s="242">
        <f>G237*(1+L237/100)</f>
        <v>0</v>
      </c>
      <c r="N237" s="242">
        <v>0</v>
      </c>
      <c r="O237" s="242">
        <f>ROUND(E237*N237,2)</f>
        <v>0</v>
      </c>
      <c r="P237" s="242">
        <v>0</v>
      </c>
      <c r="Q237" s="242">
        <f>ROUND(E237*P237,2)</f>
        <v>0</v>
      </c>
      <c r="R237" s="242"/>
      <c r="S237" s="242" t="s">
        <v>207</v>
      </c>
      <c r="T237" s="243" t="s">
        <v>263</v>
      </c>
      <c r="U237" s="221">
        <v>0</v>
      </c>
      <c r="V237" s="221">
        <f>ROUND(E237*U237,2)</f>
        <v>0</v>
      </c>
      <c r="W237" s="221"/>
      <c r="X237" s="221" t="s">
        <v>480</v>
      </c>
      <c r="Y237" s="212"/>
      <c r="Z237" s="212"/>
      <c r="AA237" s="212"/>
      <c r="AB237" s="212"/>
      <c r="AC237" s="212"/>
      <c r="AD237" s="212"/>
      <c r="AE237" s="212"/>
      <c r="AF237" s="212"/>
      <c r="AG237" s="212" t="s">
        <v>481</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64" t="s">
        <v>502</v>
      </c>
      <c r="D238" s="253"/>
      <c r="E238" s="253"/>
      <c r="F238" s="253"/>
      <c r="G238" s="253"/>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487</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37">
        <v>45</v>
      </c>
      <c r="B239" s="238" t="s">
        <v>503</v>
      </c>
      <c r="C239" s="256" t="s">
        <v>504</v>
      </c>
      <c r="D239" s="239" t="s">
        <v>479</v>
      </c>
      <c r="E239" s="240">
        <v>1</v>
      </c>
      <c r="F239" s="241"/>
      <c r="G239" s="242">
        <f>ROUND(E239*F239,2)</f>
        <v>0</v>
      </c>
      <c r="H239" s="241"/>
      <c r="I239" s="242">
        <f>ROUND(E239*H239,2)</f>
        <v>0</v>
      </c>
      <c r="J239" s="241"/>
      <c r="K239" s="242">
        <f>ROUND(E239*J239,2)</f>
        <v>0</v>
      </c>
      <c r="L239" s="242">
        <v>21</v>
      </c>
      <c r="M239" s="242">
        <f>G239*(1+L239/100)</f>
        <v>0</v>
      </c>
      <c r="N239" s="242">
        <v>0</v>
      </c>
      <c r="O239" s="242">
        <f>ROUND(E239*N239,2)</f>
        <v>0</v>
      </c>
      <c r="P239" s="242">
        <v>0</v>
      </c>
      <c r="Q239" s="242">
        <f>ROUND(E239*P239,2)</f>
        <v>0</v>
      </c>
      <c r="R239" s="242"/>
      <c r="S239" s="242" t="s">
        <v>207</v>
      </c>
      <c r="T239" s="243" t="s">
        <v>263</v>
      </c>
      <c r="U239" s="221">
        <v>0</v>
      </c>
      <c r="V239" s="221">
        <f>ROUND(E239*U239,2)</f>
        <v>0</v>
      </c>
      <c r="W239" s="221"/>
      <c r="X239" s="221" t="s">
        <v>480</v>
      </c>
      <c r="Y239" s="212"/>
      <c r="Z239" s="212"/>
      <c r="AA239" s="212"/>
      <c r="AB239" s="212"/>
      <c r="AC239" s="212"/>
      <c r="AD239" s="212"/>
      <c r="AE239" s="212"/>
      <c r="AF239" s="212"/>
      <c r="AG239" s="212" t="s">
        <v>481</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ht="33.75" outlineLevel="1" x14ac:dyDescent="0.2">
      <c r="A240" s="219"/>
      <c r="B240" s="220"/>
      <c r="C240" s="264" t="s">
        <v>505</v>
      </c>
      <c r="D240" s="253"/>
      <c r="E240" s="253"/>
      <c r="F240" s="253"/>
      <c r="G240" s="253"/>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487</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44" t="str">
        <f>C240</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40" s="212"/>
      <c r="BC240" s="212"/>
      <c r="BD240" s="212"/>
      <c r="BE240" s="212"/>
      <c r="BF240" s="212"/>
      <c r="BG240" s="212"/>
      <c r="BH240" s="212"/>
    </row>
    <row r="241" spans="1:60" x14ac:dyDescent="0.2">
      <c r="A241" s="231" t="s">
        <v>201</v>
      </c>
      <c r="B241" s="232" t="s">
        <v>174</v>
      </c>
      <c r="C241" s="255" t="s">
        <v>28</v>
      </c>
      <c r="D241" s="233"/>
      <c r="E241" s="234"/>
      <c r="F241" s="235"/>
      <c r="G241" s="235">
        <f>SUMIF(AG242:AG243,"&lt;&gt;NOR",G242:G243)</f>
        <v>0</v>
      </c>
      <c r="H241" s="235"/>
      <c r="I241" s="235">
        <f>SUM(I242:I243)</f>
        <v>0</v>
      </c>
      <c r="J241" s="235"/>
      <c r="K241" s="235">
        <f>SUM(K242:K243)</f>
        <v>0</v>
      </c>
      <c r="L241" s="235"/>
      <c r="M241" s="235">
        <f>SUM(M242:M243)</f>
        <v>0</v>
      </c>
      <c r="N241" s="235"/>
      <c r="O241" s="235">
        <f>SUM(O242:O243)</f>
        <v>0</v>
      </c>
      <c r="P241" s="235"/>
      <c r="Q241" s="235">
        <f>SUM(Q242:Q243)</f>
        <v>0</v>
      </c>
      <c r="R241" s="235"/>
      <c r="S241" s="235"/>
      <c r="T241" s="236"/>
      <c r="U241" s="230"/>
      <c r="V241" s="230">
        <f>SUM(V242:V243)</f>
        <v>0</v>
      </c>
      <c r="W241" s="230"/>
      <c r="X241" s="230"/>
      <c r="AG241" t="s">
        <v>202</v>
      </c>
    </row>
    <row r="242" spans="1:60" outlineLevel="1" x14ac:dyDescent="0.2">
      <c r="A242" s="237">
        <v>46</v>
      </c>
      <c r="B242" s="238" t="s">
        <v>508</v>
      </c>
      <c r="C242" s="256" t="s">
        <v>509</v>
      </c>
      <c r="D242" s="239" t="s">
        <v>479</v>
      </c>
      <c r="E242" s="240">
        <v>1</v>
      </c>
      <c r="F242" s="241"/>
      <c r="G242" s="242">
        <f>ROUND(E242*F242,2)</f>
        <v>0</v>
      </c>
      <c r="H242" s="241"/>
      <c r="I242" s="242">
        <f>ROUND(E242*H242,2)</f>
        <v>0</v>
      </c>
      <c r="J242" s="241"/>
      <c r="K242" s="242">
        <f>ROUND(E242*J242,2)</f>
        <v>0</v>
      </c>
      <c r="L242" s="242">
        <v>21</v>
      </c>
      <c r="M242" s="242">
        <f>G242*(1+L242/100)</f>
        <v>0</v>
      </c>
      <c r="N242" s="242">
        <v>0</v>
      </c>
      <c r="O242" s="242">
        <f>ROUND(E242*N242,2)</f>
        <v>0</v>
      </c>
      <c r="P242" s="242">
        <v>0</v>
      </c>
      <c r="Q242" s="242">
        <f>ROUND(E242*P242,2)</f>
        <v>0</v>
      </c>
      <c r="R242" s="242"/>
      <c r="S242" s="242" t="s">
        <v>207</v>
      </c>
      <c r="T242" s="243" t="s">
        <v>263</v>
      </c>
      <c r="U242" s="221">
        <v>0</v>
      </c>
      <c r="V242" s="221">
        <f>ROUND(E242*U242,2)</f>
        <v>0</v>
      </c>
      <c r="W242" s="221"/>
      <c r="X242" s="221" t="s">
        <v>480</v>
      </c>
      <c r="Y242" s="212"/>
      <c r="Z242" s="212"/>
      <c r="AA242" s="212"/>
      <c r="AB242" s="212"/>
      <c r="AC242" s="212"/>
      <c r="AD242" s="212"/>
      <c r="AE242" s="212"/>
      <c r="AF242" s="212"/>
      <c r="AG242" s="212" t="s">
        <v>481</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64" t="s">
        <v>510</v>
      </c>
      <c r="D243" s="253"/>
      <c r="E243" s="253"/>
      <c r="F243" s="253"/>
      <c r="G243" s="253"/>
      <c r="H243" s="221"/>
      <c r="I243" s="221"/>
      <c r="J243" s="221"/>
      <c r="K243" s="221"/>
      <c r="L243" s="221"/>
      <c r="M243" s="221"/>
      <c r="N243" s="221"/>
      <c r="O243" s="221"/>
      <c r="P243" s="221"/>
      <c r="Q243" s="221"/>
      <c r="R243" s="221"/>
      <c r="S243" s="221"/>
      <c r="T243" s="221"/>
      <c r="U243" s="221"/>
      <c r="V243" s="221"/>
      <c r="W243" s="221"/>
      <c r="X243" s="221"/>
      <c r="Y243" s="212"/>
      <c r="Z243" s="212"/>
      <c r="AA243" s="212"/>
      <c r="AB243" s="212"/>
      <c r="AC243" s="212"/>
      <c r="AD243" s="212"/>
      <c r="AE243" s="212"/>
      <c r="AF243" s="212"/>
      <c r="AG243" s="212" t="s">
        <v>487</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44" t="str">
        <f>C243</f>
        <v>Náklady zhotovitele, které vzniknou v souvislosti s povinnostmi zhotovitele při předání a převzetí díla.</v>
      </c>
      <c r="BB243" s="212"/>
      <c r="BC243" s="212"/>
      <c r="BD243" s="212"/>
      <c r="BE243" s="212"/>
      <c r="BF243" s="212"/>
      <c r="BG243" s="212"/>
      <c r="BH243" s="212"/>
    </row>
    <row r="244" spans="1:60" x14ac:dyDescent="0.2">
      <c r="A244" s="3"/>
      <c r="B244" s="4"/>
      <c r="C244" s="265"/>
      <c r="D244" s="6"/>
      <c r="E244" s="3"/>
      <c r="F244" s="3"/>
      <c r="G244" s="3"/>
      <c r="H244" s="3"/>
      <c r="I244" s="3"/>
      <c r="J244" s="3"/>
      <c r="K244" s="3"/>
      <c r="L244" s="3"/>
      <c r="M244" s="3"/>
      <c r="N244" s="3"/>
      <c r="O244" s="3"/>
      <c r="P244" s="3"/>
      <c r="Q244" s="3"/>
      <c r="R244" s="3"/>
      <c r="S244" s="3"/>
      <c r="T244" s="3"/>
      <c r="U244" s="3"/>
      <c r="V244" s="3"/>
      <c r="W244" s="3"/>
      <c r="X244" s="3"/>
      <c r="AE244">
        <v>15</v>
      </c>
      <c r="AF244">
        <v>21</v>
      </c>
      <c r="AG244" t="s">
        <v>188</v>
      </c>
    </row>
    <row r="245" spans="1:60" x14ac:dyDescent="0.2">
      <c r="A245" s="215"/>
      <c r="B245" s="216" t="s">
        <v>29</v>
      </c>
      <c r="C245" s="266"/>
      <c r="D245" s="217"/>
      <c r="E245" s="218"/>
      <c r="F245" s="218"/>
      <c r="G245" s="254">
        <f>G8+G49+G87+G106+G116+G179+G185+G211+G224+G241</f>
        <v>0</v>
      </c>
      <c r="H245" s="3"/>
      <c r="I245" s="3"/>
      <c r="J245" s="3"/>
      <c r="K245" s="3"/>
      <c r="L245" s="3"/>
      <c r="M245" s="3"/>
      <c r="N245" s="3"/>
      <c r="O245" s="3"/>
      <c r="P245" s="3"/>
      <c r="Q245" s="3"/>
      <c r="R245" s="3"/>
      <c r="S245" s="3"/>
      <c r="T245" s="3"/>
      <c r="U245" s="3"/>
      <c r="V245" s="3"/>
      <c r="W245" s="3"/>
      <c r="X245" s="3"/>
      <c r="AE245">
        <f>SUMIF(L7:L243,AE244,G7:G243)</f>
        <v>0</v>
      </c>
      <c r="AF245">
        <f>SUMIF(L7:L243,AF244,G7:G243)</f>
        <v>0</v>
      </c>
      <c r="AG245" t="s">
        <v>511</v>
      </c>
    </row>
    <row r="246" spans="1:60" x14ac:dyDescent="0.2">
      <c r="C246" s="267"/>
      <c r="D246" s="10"/>
      <c r="AG246" t="s">
        <v>512</v>
      </c>
    </row>
    <row r="247" spans="1:60" x14ac:dyDescent="0.2">
      <c r="D247" s="10"/>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31">
    <mergeCell ref="C243:G243"/>
    <mergeCell ref="C230:G230"/>
    <mergeCell ref="C232:G232"/>
    <mergeCell ref="C234:G234"/>
    <mergeCell ref="C236:G236"/>
    <mergeCell ref="C238:G238"/>
    <mergeCell ref="C240:G240"/>
    <mergeCell ref="C152:G152"/>
    <mergeCell ref="C161:G161"/>
    <mergeCell ref="C168:G168"/>
    <mergeCell ref="C181:G181"/>
    <mergeCell ref="C187:G187"/>
    <mergeCell ref="C228:G228"/>
    <mergeCell ref="C65:G65"/>
    <mergeCell ref="C79:G79"/>
    <mergeCell ref="C112:G112"/>
    <mergeCell ref="C118:G118"/>
    <mergeCell ref="C125:G125"/>
    <mergeCell ref="C148:G148"/>
    <mergeCell ref="C23:G23"/>
    <mergeCell ref="C28:G28"/>
    <mergeCell ref="C37:G37"/>
    <mergeCell ref="C46:G46"/>
    <mergeCell ref="C55:G55"/>
    <mergeCell ref="C60:G60"/>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70" activePane="bottomLeft" state="frozen"/>
      <selection pane="bottomLeft" activeCell="C81" sqref="C8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54</v>
      </c>
      <c r="C3" s="201" t="s">
        <v>55</v>
      </c>
      <c r="D3" s="199"/>
      <c r="E3" s="199"/>
      <c r="F3" s="199"/>
      <c r="G3" s="200"/>
      <c r="AC3" s="177" t="s">
        <v>177</v>
      </c>
      <c r="AG3" t="s">
        <v>178</v>
      </c>
    </row>
    <row r="4" spans="1:60" ht="24.95" customHeight="1" x14ac:dyDescent="0.2">
      <c r="A4" s="202" t="s">
        <v>9</v>
      </c>
      <c r="B4" s="203" t="s">
        <v>60</v>
      </c>
      <c r="C4" s="204" t="s">
        <v>61</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SUMIF(AG9:AG48,"&lt;&gt;NOR",G9:G48)</f>
        <v>0</v>
      </c>
      <c r="H8" s="235"/>
      <c r="I8" s="235">
        <f>SUM(I9:I48)</f>
        <v>0</v>
      </c>
      <c r="J8" s="235"/>
      <c r="K8" s="235">
        <f>SUM(K9:K48)</f>
        <v>0</v>
      </c>
      <c r="L8" s="235"/>
      <c r="M8" s="235">
        <f>SUM(M9:M48)</f>
        <v>0</v>
      </c>
      <c r="N8" s="235"/>
      <c r="O8" s="235">
        <f>SUM(O9:O48)</f>
        <v>0</v>
      </c>
      <c r="P8" s="235"/>
      <c r="Q8" s="235">
        <f>SUM(Q9:Q48)</f>
        <v>0</v>
      </c>
      <c r="R8" s="235"/>
      <c r="S8" s="235"/>
      <c r="T8" s="236"/>
      <c r="U8" s="230"/>
      <c r="V8" s="230">
        <f>SUM(V9:V48)</f>
        <v>0.25</v>
      </c>
      <c r="W8" s="230"/>
      <c r="X8" s="230"/>
      <c r="AG8" t="s">
        <v>202</v>
      </c>
    </row>
    <row r="9" spans="1:60" outlineLevel="1" x14ac:dyDescent="0.2">
      <c r="A9" s="237">
        <v>1</v>
      </c>
      <c r="B9" s="238" t="s">
        <v>203</v>
      </c>
      <c r="C9" s="256" t="s">
        <v>204</v>
      </c>
      <c r="D9" s="239" t="s">
        <v>205</v>
      </c>
      <c r="E9" s="240">
        <v>0.18812999999999999</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0.36499999999999999</v>
      </c>
      <c r="V9" s="221">
        <f>ROUND(E9*U9,2)</f>
        <v>7.0000000000000007E-2</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57" t="s">
        <v>210</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zapažených i nezapažených s urovnáním dna do předepsaného profilu a spádu, s přehozením výkopku na přilehlém terénu na vzdálenost do 3 m od podélné osy rýhy nebo s naložením výkopku na dopravní prostředek.</v>
      </c>
      <c r="BB10" s="212"/>
      <c r="BC10" s="212"/>
      <c r="BD10" s="212"/>
      <c r="BE10" s="212"/>
      <c r="BF10" s="212"/>
      <c r="BG10" s="212"/>
      <c r="BH10" s="212"/>
    </row>
    <row r="11" spans="1:60" outlineLevel="1" x14ac:dyDescent="0.2">
      <c r="A11" s="219"/>
      <c r="B11" s="220"/>
      <c r="C11" s="258" t="s">
        <v>212</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214</v>
      </c>
      <c r="D12" s="222"/>
      <c r="E12" s="22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9" t="s">
        <v>215</v>
      </c>
      <c r="D13" s="224"/>
      <c r="E13" s="225"/>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0" t="s">
        <v>216</v>
      </c>
      <c r="D14" s="224"/>
      <c r="E14" s="225">
        <v>6.25E-2</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t="s">
        <v>217</v>
      </c>
      <c r="D15" s="224"/>
      <c r="E15" s="225"/>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8" t="s">
        <v>564</v>
      </c>
      <c r="D16" s="222"/>
      <c r="E16" s="223">
        <v>0.18812999999999999</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2</v>
      </c>
      <c r="B17" s="238" t="s">
        <v>219</v>
      </c>
      <c r="C17" s="256" t="s">
        <v>220</v>
      </c>
      <c r="D17" s="239" t="s">
        <v>205</v>
      </c>
      <c r="E17" s="240">
        <v>9.4060000000000005E-2</v>
      </c>
      <c r="F17" s="241"/>
      <c r="G17" s="242">
        <f>ROUND(E17*F17,2)</f>
        <v>0</v>
      </c>
      <c r="H17" s="241"/>
      <c r="I17" s="242">
        <f>ROUND(E17*H17,2)</f>
        <v>0</v>
      </c>
      <c r="J17" s="241"/>
      <c r="K17" s="242">
        <f>ROUND(E17*J17,2)</f>
        <v>0</v>
      </c>
      <c r="L17" s="242">
        <v>21</v>
      </c>
      <c r="M17" s="242">
        <f>G17*(1+L17/100)</f>
        <v>0</v>
      </c>
      <c r="N17" s="242">
        <v>0</v>
      </c>
      <c r="O17" s="242">
        <f>ROUND(E17*N17,2)</f>
        <v>0</v>
      </c>
      <c r="P17" s="242">
        <v>0</v>
      </c>
      <c r="Q17" s="242">
        <f>ROUND(E17*P17,2)</f>
        <v>0</v>
      </c>
      <c r="R17" s="242" t="s">
        <v>206</v>
      </c>
      <c r="S17" s="242" t="s">
        <v>207</v>
      </c>
      <c r="T17" s="243" t="s">
        <v>207</v>
      </c>
      <c r="U17" s="221">
        <v>0.64680000000000004</v>
      </c>
      <c r="V17" s="221">
        <f>ROUND(E17*U17,2)</f>
        <v>0.06</v>
      </c>
      <c r="W17" s="221"/>
      <c r="X17" s="221" t="s">
        <v>208</v>
      </c>
      <c r="Y17" s="212"/>
      <c r="Z17" s="212"/>
      <c r="AA17" s="212"/>
      <c r="AB17" s="212"/>
      <c r="AC17" s="212"/>
      <c r="AD17" s="212"/>
      <c r="AE17" s="212"/>
      <c r="AF17" s="212"/>
      <c r="AG17" s="212" t="s">
        <v>209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19"/>
      <c r="B18" s="220"/>
      <c r="C18" s="257" t="s">
        <v>210</v>
      </c>
      <c r="D18" s="245"/>
      <c r="E18" s="245"/>
      <c r="F18" s="245"/>
      <c r="G18" s="245"/>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211</v>
      </c>
      <c r="AH18" s="212"/>
      <c r="AI18" s="212"/>
      <c r="AJ18" s="212"/>
      <c r="AK18" s="212"/>
      <c r="AL18" s="212"/>
      <c r="AM18" s="212"/>
      <c r="AN18" s="212"/>
      <c r="AO18" s="212"/>
      <c r="AP18" s="212"/>
      <c r="AQ18" s="212"/>
      <c r="AR18" s="212"/>
      <c r="AS18" s="212"/>
      <c r="AT18" s="212"/>
      <c r="AU18" s="212"/>
      <c r="AV18" s="212"/>
      <c r="AW18" s="212"/>
      <c r="AX18" s="212"/>
      <c r="AY18" s="212"/>
      <c r="AZ18" s="212"/>
      <c r="BA18" s="244" t="str">
        <f>C18</f>
        <v>zapažených i nezapažených s urovnáním dna do předepsaného profilu a spádu, s přehozením výkopku na přilehlém terénu na vzdálenost do 3 m od podélné osy rýhy nebo s naložením výkopku na dopravní prostředek.</v>
      </c>
      <c r="BB18" s="212"/>
      <c r="BC18" s="212"/>
      <c r="BD18" s="212"/>
      <c r="BE18" s="212"/>
      <c r="BF18" s="212"/>
      <c r="BG18" s="212"/>
      <c r="BH18" s="212"/>
    </row>
    <row r="19" spans="1:60" outlineLevel="1" x14ac:dyDescent="0.2">
      <c r="A19" s="219"/>
      <c r="B19" s="220"/>
      <c r="C19" s="258" t="s">
        <v>221</v>
      </c>
      <c r="D19" s="222"/>
      <c r="E19" s="223"/>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213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8" t="s">
        <v>222</v>
      </c>
      <c r="D20" s="222"/>
      <c r="E20" s="223"/>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565</v>
      </c>
      <c r="D21" s="222"/>
      <c r="E21" s="223">
        <v>9.4060000000000005E-2</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7">
        <v>3</v>
      </c>
      <c r="B22" s="238" t="s">
        <v>224</v>
      </c>
      <c r="C22" s="256" t="s">
        <v>225</v>
      </c>
      <c r="D22" s="239" t="s">
        <v>205</v>
      </c>
      <c r="E22" s="240">
        <v>0.18812999999999999</v>
      </c>
      <c r="F22" s="241"/>
      <c r="G22" s="242">
        <f>ROUND(E22*F22,2)</f>
        <v>0</v>
      </c>
      <c r="H22" s="241"/>
      <c r="I22" s="242">
        <f>ROUND(E22*H22,2)</f>
        <v>0</v>
      </c>
      <c r="J22" s="241"/>
      <c r="K22" s="242">
        <f>ROUND(E22*J22,2)</f>
        <v>0</v>
      </c>
      <c r="L22" s="242">
        <v>21</v>
      </c>
      <c r="M22" s="242">
        <f>G22*(1+L22/100)</f>
        <v>0</v>
      </c>
      <c r="N22" s="242">
        <v>0</v>
      </c>
      <c r="O22" s="242">
        <f>ROUND(E22*N22,2)</f>
        <v>0</v>
      </c>
      <c r="P22" s="242">
        <v>0</v>
      </c>
      <c r="Q22" s="242">
        <f>ROUND(E22*P22,2)</f>
        <v>0</v>
      </c>
      <c r="R22" s="242" t="s">
        <v>206</v>
      </c>
      <c r="S22" s="242" t="s">
        <v>207</v>
      </c>
      <c r="T22" s="243" t="s">
        <v>207</v>
      </c>
      <c r="U22" s="221">
        <v>1.0999999999999999E-2</v>
      </c>
      <c r="V22" s="221">
        <f>ROUND(E22*U22,2)</f>
        <v>0</v>
      </c>
      <c r="W22" s="221"/>
      <c r="X22" s="221" t="s">
        <v>208</v>
      </c>
      <c r="Y22" s="212"/>
      <c r="Z22" s="212"/>
      <c r="AA22" s="212"/>
      <c r="AB22" s="212"/>
      <c r="AC22" s="212"/>
      <c r="AD22" s="212"/>
      <c r="AE22" s="212"/>
      <c r="AF22" s="212"/>
      <c r="AG22" s="212" t="s">
        <v>209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226</v>
      </c>
      <c r="D23" s="245"/>
      <c r="E23" s="245"/>
      <c r="F23" s="245"/>
      <c r="G23" s="245"/>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211</v>
      </c>
      <c r="AH23" s="212"/>
      <c r="AI23" s="212"/>
      <c r="AJ23" s="212"/>
      <c r="AK23" s="212"/>
      <c r="AL23" s="212"/>
      <c r="AM23" s="212"/>
      <c r="AN23" s="212"/>
      <c r="AO23" s="212"/>
      <c r="AP23" s="212"/>
      <c r="AQ23" s="212"/>
      <c r="AR23" s="212"/>
      <c r="AS23" s="212"/>
      <c r="AT23" s="212"/>
      <c r="AU23" s="212"/>
      <c r="AV23" s="212"/>
      <c r="AW23" s="212"/>
      <c r="AX23" s="212"/>
      <c r="AY23" s="212"/>
      <c r="AZ23" s="212"/>
      <c r="BA23" s="244" t="str">
        <f>C23</f>
        <v>po suchu, bez ohledu na druh dopravního prostředku, bez naložení výkopku, avšak se složením bez rozhrnutí,</v>
      </c>
      <c r="BB23" s="212"/>
      <c r="BC23" s="212"/>
      <c r="BD23" s="212"/>
      <c r="BE23" s="212"/>
      <c r="BF23" s="212"/>
      <c r="BG23" s="212"/>
      <c r="BH23" s="212"/>
    </row>
    <row r="24" spans="1:60" outlineLevel="1" x14ac:dyDescent="0.2">
      <c r="A24" s="219"/>
      <c r="B24" s="220"/>
      <c r="C24" s="258" t="s">
        <v>227</v>
      </c>
      <c r="D24" s="222"/>
      <c r="E24" s="223"/>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213</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8" t="s">
        <v>228</v>
      </c>
      <c r="D25" s="222"/>
      <c r="E25" s="22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8" t="s">
        <v>566</v>
      </c>
      <c r="D26" s="222"/>
      <c r="E26" s="223">
        <v>0.18812999999999999</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7">
        <v>4</v>
      </c>
      <c r="B27" s="238" t="s">
        <v>230</v>
      </c>
      <c r="C27" s="256" t="s">
        <v>231</v>
      </c>
      <c r="D27" s="239" t="s">
        <v>205</v>
      </c>
      <c r="E27" s="240">
        <v>0.94062000000000001</v>
      </c>
      <c r="F27" s="241"/>
      <c r="G27" s="242">
        <f>ROUND(E27*F27,2)</f>
        <v>0</v>
      </c>
      <c r="H27" s="241"/>
      <c r="I27" s="242">
        <f>ROUND(E27*H27,2)</f>
        <v>0</v>
      </c>
      <c r="J27" s="241"/>
      <c r="K27" s="242">
        <f>ROUND(E27*J27,2)</f>
        <v>0</v>
      </c>
      <c r="L27" s="242">
        <v>21</v>
      </c>
      <c r="M27" s="242">
        <f>G27*(1+L27/100)</f>
        <v>0</v>
      </c>
      <c r="N27" s="242">
        <v>0</v>
      </c>
      <c r="O27" s="242">
        <f>ROUND(E27*N27,2)</f>
        <v>0</v>
      </c>
      <c r="P27" s="242">
        <v>0</v>
      </c>
      <c r="Q27" s="242">
        <f>ROUND(E27*P27,2)</f>
        <v>0</v>
      </c>
      <c r="R27" s="242" t="s">
        <v>206</v>
      </c>
      <c r="S27" s="242" t="s">
        <v>207</v>
      </c>
      <c r="T27" s="243" t="s">
        <v>207</v>
      </c>
      <c r="U27" s="221">
        <v>0</v>
      </c>
      <c r="V27" s="221">
        <f>ROUND(E27*U27,2)</f>
        <v>0</v>
      </c>
      <c r="W27" s="221"/>
      <c r="X27" s="221" t="s">
        <v>208</v>
      </c>
      <c r="Y27" s="212"/>
      <c r="Z27" s="212"/>
      <c r="AA27" s="212"/>
      <c r="AB27" s="212"/>
      <c r="AC27" s="212"/>
      <c r="AD27" s="212"/>
      <c r="AE27" s="212"/>
      <c r="AF27" s="212"/>
      <c r="AG27" s="212" t="s">
        <v>209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226</v>
      </c>
      <c r="D28" s="245"/>
      <c r="E28" s="245"/>
      <c r="F28" s="245"/>
      <c r="G28" s="245"/>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211</v>
      </c>
      <c r="AH28" s="212"/>
      <c r="AI28" s="212"/>
      <c r="AJ28" s="212"/>
      <c r="AK28" s="212"/>
      <c r="AL28" s="212"/>
      <c r="AM28" s="212"/>
      <c r="AN28" s="212"/>
      <c r="AO28" s="212"/>
      <c r="AP28" s="212"/>
      <c r="AQ28" s="212"/>
      <c r="AR28" s="212"/>
      <c r="AS28" s="212"/>
      <c r="AT28" s="212"/>
      <c r="AU28" s="212"/>
      <c r="AV28" s="212"/>
      <c r="AW28" s="212"/>
      <c r="AX28" s="212"/>
      <c r="AY28" s="212"/>
      <c r="AZ28" s="212"/>
      <c r="BA28" s="244" t="str">
        <f>C28</f>
        <v>po suchu, bez ohledu na druh dopravního prostředku, bez naložení výkopku, avšak se složením bez rozhrnutí,</v>
      </c>
      <c r="BB28" s="212"/>
      <c r="BC28" s="212"/>
      <c r="BD28" s="212"/>
      <c r="BE28" s="212"/>
      <c r="BF28" s="212"/>
      <c r="BG28" s="212"/>
      <c r="BH28" s="212"/>
    </row>
    <row r="29" spans="1:60" outlineLevel="1" x14ac:dyDescent="0.2">
      <c r="A29" s="219"/>
      <c r="B29" s="220"/>
      <c r="C29" s="258" t="s">
        <v>232</v>
      </c>
      <c r="D29" s="222"/>
      <c r="E29" s="223"/>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213</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8" t="s">
        <v>233</v>
      </c>
      <c r="D30" s="222"/>
      <c r="E30" s="223"/>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213</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567</v>
      </c>
      <c r="D31" s="222"/>
      <c r="E31" s="223">
        <v>0.94062000000000001</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7">
        <v>5</v>
      </c>
      <c r="B32" s="238" t="s">
        <v>235</v>
      </c>
      <c r="C32" s="256" t="s">
        <v>236</v>
      </c>
      <c r="D32" s="239" t="s">
        <v>205</v>
      </c>
      <c r="E32" s="240">
        <v>0.18812999999999999</v>
      </c>
      <c r="F32" s="241"/>
      <c r="G32" s="242">
        <f>ROUND(E32*F32,2)</f>
        <v>0</v>
      </c>
      <c r="H32" s="241"/>
      <c r="I32" s="242">
        <f>ROUND(E32*H32,2)</f>
        <v>0</v>
      </c>
      <c r="J32" s="241"/>
      <c r="K32" s="242">
        <f>ROUND(E32*J32,2)</f>
        <v>0</v>
      </c>
      <c r="L32" s="242">
        <v>21</v>
      </c>
      <c r="M32" s="242">
        <f>G32*(1+L32/100)</f>
        <v>0</v>
      </c>
      <c r="N32" s="242">
        <v>0</v>
      </c>
      <c r="O32" s="242">
        <f>ROUND(E32*N32,2)</f>
        <v>0</v>
      </c>
      <c r="P32" s="242">
        <v>0</v>
      </c>
      <c r="Q32" s="242">
        <f>ROUND(E32*P32,2)</f>
        <v>0</v>
      </c>
      <c r="R32" s="242" t="s">
        <v>206</v>
      </c>
      <c r="S32" s="242" t="s">
        <v>207</v>
      </c>
      <c r="T32" s="243" t="s">
        <v>207</v>
      </c>
      <c r="U32" s="221">
        <v>8.9999999999999993E-3</v>
      </c>
      <c r="V32" s="221">
        <f>ROUND(E32*U32,2)</f>
        <v>0</v>
      </c>
      <c r="W32" s="221"/>
      <c r="X32" s="221" t="s">
        <v>208</v>
      </c>
      <c r="Y32" s="212"/>
      <c r="Z32" s="212"/>
      <c r="AA32" s="212"/>
      <c r="AB32" s="212"/>
      <c r="AC32" s="212"/>
      <c r="AD32" s="212"/>
      <c r="AE32" s="212"/>
      <c r="AF32" s="212"/>
      <c r="AG32" s="212" t="s">
        <v>237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8" t="s">
        <v>238</v>
      </c>
      <c r="D33" s="222"/>
      <c r="E33" s="223"/>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213</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8" t="s">
        <v>239</v>
      </c>
      <c r="D34" s="222"/>
      <c r="E34" s="223"/>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568</v>
      </c>
      <c r="D35" s="222"/>
      <c r="E35" s="223">
        <v>0.18812999999999999</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7">
        <v>6</v>
      </c>
      <c r="B36" s="238" t="s">
        <v>241</v>
      </c>
      <c r="C36" s="256" t="s">
        <v>242</v>
      </c>
      <c r="D36" s="239" t="s">
        <v>243</v>
      </c>
      <c r="E36" s="240">
        <v>0.75249999999999995</v>
      </c>
      <c r="F36" s="241"/>
      <c r="G36" s="242">
        <f>ROUND(E36*F36,2)</f>
        <v>0</v>
      </c>
      <c r="H36" s="241"/>
      <c r="I36" s="242">
        <f>ROUND(E36*H36,2)</f>
        <v>0</v>
      </c>
      <c r="J36" s="241"/>
      <c r="K36" s="242">
        <f>ROUND(E36*J36,2)</f>
        <v>0</v>
      </c>
      <c r="L36" s="242">
        <v>21</v>
      </c>
      <c r="M36" s="242">
        <f>G36*(1+L36/100)</f>
        <v>0</v>
      </c>
      <c r="N36" s="242">
        <v>0</v>
      </c>
      <c r="O36" s="242">
        <f>ROUND(E36*N36,2)</f>
        <v>0</v>
      </c>
      <c r="P36" s="242">
        <v>0</v>
      </c>
      <c r="Q36" s="242">
        <f>ROUND(E36*P36,2)</f>
        <v>0</v>
      </c>
      <c r="R36" s="242" t="s">
        <v>206</v>
      </c>
      <c r="S36" s="242" t="s">
        <v>207</v>
      </c>
      <c r="T36" s="243" t="s">
        <v>207</v>
      </c>
      <c r="U36" s="221">
        <v>1.7999999999999999E-2</v>
      </c>
      <c r="V36" s="221">
        <f>ROUND(E36*U36,2)</f>
        <v>0.01</v>
      </c>
      <c r="W36" s="221"/>
      <c r="X36" s="221" t="s">
        <v>208</v>
      </c>
      <c r="Y36" s="212"/>
      <c r="Z36" s="212"/>
      <c r="AA36" s="212"/>
      <c r="AB36" s="212"/>
      <c r="AC36" s="212"/>
      <c r="AD36" s="212"/>
      <c r="AE36" s="212"/>
      <c r="AF36" s="212"/>
      <c r="AG36" s="212" t="s">
        <v>237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244</v>
      </c>
      <c r="D37" s="245"/>
      <c r="E37" s="245"/>
      <c r="F37" s="245"/>
      <c r="G37" s="245"/>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211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8" t="s">
        <v>245</v>
      </c>
      <c r="D38" s="222"/>
      <c r="E38" s="223"/>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8" t="s">
        <v>246</v>
      </c>
      <c r="D39" s="222"/>
      <c r="E39" s="22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569</v>
      </c>
      <c r="D40" s="222"/>
      <c r="E40" s="223">
        <v>0.75249999999999995</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5</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7">
        <v>7</v>
      </c>
      <c r="B41" s="238" t="s">
        <v>248</v>
      </c>
      <c r="C41" s="256" t="s">
        <v>249</v>
      </c>
      <c r="D41" s="239" t="s">
        <v>205</v>
      </c>
      <c r="E41" s="240">
        <v>0.18812999999999999</v>
      </c>
      <c r="F41" s="241"/>
      <c r="G41" s="242">
        <f>ROUND(E41*F41,2)</f>
        <v>0</v>
      </c>
      <c r="H41" s="241"/>
      <c r="I41" s="242">
        <f>ROUND(E41*H41,2)</f>
        <v>0</v>
      </c>
      <c r="J41" s="241"/>
      <c r="K41" s="242">
        <f>ROUND(E41*J41,2)</f>
        <v>0</v>
      </c>
      <c r="L41" s="242">
        <v>21</v>
      </c>
      <c r="M41" s="242">
        <f>G41*(1+L41/100)</f>
        <v>0</v>
      </c>
      <c r="N41" s="242">
        <v>0</v>
      </c>
      <c r="O41" s="242">
        <f>ROUND(E41*N41,2)</f>
        <v>0</v>
      </c>
      <c r="P41" s="242">
        <v>0</v>
      </c>
      <c r="Q41" s="242">
        <f>ROUND(E41*P41,2)</f>
        <v>0</v>
      </c>
      <c r="R41" s="242" t="s">
        <v>206</v>
      </c>
      <c r="S41" s="242" t="s">
        <v>207</v>
      </c>
      <c r="T41" s="243" t="s">
        <v>207</v>
      </c>
      <c r="U41" s="221">
        <v>0</v>
      </c>
      <c r="V41" s="221">
        <f>ROUND(E41*U41,2)</f>
        <v>0</v>
      </c>
      <c r="W41" s="221"/>
      <c r="X41" s="221" t="s">
        <v>208</v>
      </c>
      <c r="Y41" s="212"/>
      <c r="Z41" s="212"/>
      <c r="AA41" s="212"/>
      <c r="AB41" s="212"/>
      <c r="AC41" s="212"/>
      <c r="AD41" s="212"/>
      <c r="AE41" s="212"/>
      <c r="AF41" s="212"/>
      <c r="AG41" s="212" t="s">
        <v>209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8" t="s">
        <v>250</v>
      </c>
      <c r="D42" s="222"/>
      <c r="E42" s="223"/>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213</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8" t="s">
        <v>239</v>
      </c>
      <c r="D43" s="222"/>
      <c r="E43" s="223"/>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8" t="s">
        <v>568</v>
      </c>
      <c r="D44" s="222"/>
      <c r="E44" s="223">
        <v>0.18812999999999999</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7">
        <v>8</v>
      </c>
      <c r="B45" s="238" t="s">
        <v>251</v>
      </c>
      <c r="C45" s="256" t="s">
        <v>252</v>
      </c>
      <c r="D45" s="239" t="s">
        <v>243</v>
      </c>
      <c r="E45" s="240">
        <v>0.75249999999999995</v>
      </c>
      <c r="F45" s="241"/>
      <c r="G45" s="242">
        <f>ROUND(E45*F45,2)</f>
        <v>0</v>
      </c>
      <c r="H45" s="241"/>
      <c r="I45" s="242">
        <f>ROUND(E45*H45,2)</f>
        <v>0</v>
      </c>
      <c r="J45" s="241"/>
      <c r="K45" s="242">
        <f>ROUND(E45*J45,2)</f>
        <v>0</v>
      </c>
      <c r="L45" s="242">
        <v>21</v>
      </c>
      <c r="M45" s="242">
        <f>G45*(1+L45/100)</f>
        <v>0</v>
      </c>
      <c r="N45" s="242">
        <v>0</v>
      </c>
      <c r="O45" s="242">
        <f>ROUND(E45*N45,2)</f>
        <v>0</v>
      </c>
      <c r="P45" s="242">
        <v>0</v>
      </c>
      <c r="Q45" s="242">
        <f>ROUND(E45*P45,2)</f>
        <v>0</v>
      </c>
      <c r="R45" s="242" t="s">
        <v>206</v>
      </c>
      <c r="S45" s="242" t="s">
        <v>207</v>
      </c>
      <c r="T45" s="243" t="s">
        <v>207</v>
      </c>
      <c r="U45" s="221">
        <v>0.15</v>
      </c>
      <c r="V45" s="221">
        <f>ROUND(E45*U45,2)</f>
        <v>0.11</v>
      </c>
      <c r="W45" s="221"/>
      <c r="X45" s="221" t="s">
        <v>208</v>
      </c>
      <c r="Y45" s="212"/>
      <c r="Z45" s="212"/>
      <c r="AA45" s="212"/>
      <c r="AB45" s="212"/>
      <c r="AC45" s="212"/>
      <c r="AD45" s="212"/>
      <c r="AE45" s="212"/>
      <c r="AF45" s="212"/>
      <c r="AG45" s="212" t="s">
        <v>209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7" t="s">
        <v>253</v>
      </c>
      <c r="D46" s="245"/>
      <c r="E46" s="245"/>
      <c r="F46" s="245"/>
      <c r="G46" s="245"/>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211</v>
      </c>
      <c r="AH46" s="212"/>
      <c r="AI46" s="212"/>
      <c r="AJ46" s="212"/>
      <c r="AK46" s="212"/>
      <c r="AL46" s="212"/>
      <c r="AM46" s="212"/>
      <c r="AN46" s="212"/>
      <c r="AO46" s="212"/>
      <c r="AP46" s="212"/>
      <c r="AQ46" s="212"/>
      <c r="AR46" s="212"/>
      <c r="AS46" s="212"/>
      <c r="AT46" s="212"/>
      <c r="AU46" s="212"/>
      <c r="AV46" s="212"/>
      <c r="AW46" s="212"/>
      <c r="AX46" s="212"/>
      <c r="AY46" s="212"/>
      <c r="AZ46" s="212"/>
      <c r="BA46" s="244" t="str">
        <f>C46</f>
        <v>z rostlé horniny tř.1 - 4 pod násypy z hornin soudržných do 92% PS a hornin nesoudržných sypkých relativní ulehlosti I(d) do 0,8</v>
      </c>
      <c r="BB46" s="212"/>
      <c r="BC46" s="212"/>
      <c r="BD46" s="212"/>
      <c r="BE46" s="212"/>
      <c r="BF46" s="212"/>
      <c r="BG46" s="212"/>
      <c r="BH46" s="212"/>
    </row>
    <row r="47" spans="1:60" outlineLevel="1" x14ac:dyDescent="0.2">
      <c r="A47" s="219"/>
      <c r="B47" s="220"/>
      <c r="C47" s="258" t="s">
        <v>254</v>
      </c>
      <c r="D47" s="222"/>
      <c r="E47" s="223"/>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213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570</v>
      </c>
      <c r="D48" s="222"/>
      <c r="E48" s="223">
        <v>0.75249999999999995</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31" t="s">
        <v>201</v>
      </c>
      <c r="B49" s="232" t="s">
        <v>143</v>
      </c>
      <c r="C49" s="255" t="s">
        <v>144</v>
      </c>
      <c r="D49" s="233"/>
      <c r="E49" s="234"/>
      <c r="F49" s="235"/>
      <c r="G49" s="235">
        <f>SUMIF(AG50:AG72,"&lt;&gt;NOR",G50:G72)</f>
        <v>0</v>
      </c>
      <c r="H49" s="235"/>
      <c r="I49" s="235">
        <f>SUM(I50:I72)</f>
        <v>0</v>
      </c>
      <c r="J49" s="235"/>
      <c r="K49" s="235">
        <f>SUM(K50:K72)</f>
        <v>0</v>
      </c>
      <c r="L49" s="235"/>
      <c r="M49" s="235">
        <f>SUM(M50:M72)</f>
        <v>0</v>
      </c>
      <c r="N49" s="235"/>
      <c r="O49" s="235">
        <f>SUM(O50:O72)</f>
        <v>0</v>
      </c>
      <c r="P49" s="235"/>
      <c r="Q49" s="235">
        <f>SUM(Q50:Q72)</f>
        <v>21.17</v>
      </c>
      <c r="R49" s="235"/>
      <c r="S49" s="235"/>
      <c r="T49" s="236"/>
      <c r="U49" s="230"/>
      <c r="V49" s="230">
        <f>SUM(V50:V72)</f>
        <v>10.84</v>
      </c>
      <c r="W49" s="230"/>
      <c r="X49" s="230"/>
      <c r="AG49" t="s">
        <v>202</v>
      </c>
    </row>
    <row r="50" spans="1:60" ht="22.5" outlineLevel="1" x14ac:dyDescent="0.2">
      <c r="A50" s="237">
        <v>9</v>
      </c>
      <c r="B50" s="238" t="s">
        <v>256</v>
      </c>
      <c r="C50" s="256" t="s">
        <v>257</v>
      </c>
      <c r="D50" s="239" t="s">
        <v>243</v>
      </c>
      <c r="E50" s="240">
        <v>0.75249999999999995</v>
      </c>
      <c r="F50" s="241"/>
      <c r="G50" s="242">
        <f>ROUND(E50*F50,2)</f>
        <v>0</v>
      </c>
      <c r="H50" s="241"/>
      <c r="I50" s="242">
        <f>ROUND(E50*H50,2)</f>
        <v>0</v>
      </c>
      <c r="J50" s="241"/>
      <c r="K50" s="242">
        <f>ROUND(E50*J50,2)</f>
        <v>0</v>
      </c>
      <c r="L50" s="242">
        <v>21</v>
      </c>
      <c r="M50" s="242">
        <f>G50*(1+L50/100)</f>
        <v>0</v>
      </c>
      <c r="N50" s="242">
        <v>0</v>
      </c>
      <c r="O50" s="242">
        <f>ROUND(E50*N50,2)</f>
        <v>0</v>
      </c>
      <c r="P50" s="242">
        <v>0.33</v>
      </c>
      <c r="Q50" s="242">
        <f>ROUND(E50*P50,2)</f>
        <v>0.25</v>
      </c>
      <c r="R50" s="242" t="s">
        <v>258</v>
      </c>
      <c r="S50" s="242" t="s">
        <v>207</v>
      </c>
      <c r="T50" s="243" t="s">
        <v>207</v>
      </c>
      <c r="U50" s="221">
        <v>0.06</v>
      </c>
      <c r="V50" s="221">
        <f>ROUND(E50*U50,2)</f>
        <v>0.05</v>
      </c>
      <c r="W50" s="221"/>
      <c r="X50" s="221" t="s">
        <v>208</v>
      </c>
      <c r="Y50" s="212"/>
      <c r="Z50" s="212"/>
      <c r="AA50" s="212"/>
      <c r="AB50" s="212"/>
      <c r="AC50" s="212"/>
      <c r="AD50" s="212"/>
      <c r="AE50" s="212"/>
      <c r="AF50" s="212"/>
      <c r="AG50" s="212" t="s">
        <v>209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8" t="s">
        <v>259</v>
      </c>
      <c r="D51" s="222"/>
      <c r="E51" s="223"/>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213</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8" t="s">
        <v>260</v>
      </c>
      <c r="D52" s="222"/>
      <c r="E52" s="223"/>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213</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569</v>
      </c>
      <c r="D53" s="222"/>
      <c r="E53" s="223">
        <v>0.75249999999999995</v>
      </c>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213</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7">
        <v>10</v>
      </c>
      <c r="B54" s="238" t="s">
        <v>261</v>
      </c>
      <c r="C54" s="256" t="s">
        <v>262</v>
      </c>
      <c r="D54" s="239" t="s">
        <v>243</v>
      </c>
      <c r="E54" s="240">
        <v>17</v>
      </c>
      <c r="F54" s="241"/>
      <c r="G54" s="242">
        <f>ROUND(E54*F54,2)</f>
        <v>0</v>
      </c>
      <c r="H54" s="241"/>
      <c r="I54" s="242">
        <f>ROUND(E54*H54,2)</f>
        <v>0</v>
      </c>
      <c r="J54" s="241"/>
      <c r="K54" s="242">
        <f>ROUND(E54*J54,2)</f>
        <v>0</v>
      </c>
      <c r="L54" s="242">
        <v>21</v>
      </c>
      <c r="M54" s="242">
        <f>G54*(1+L54/100)</f>
        <v>0</v>
      </c>
      <c r="N54" s="242">
        <v>0</v>
      </c>
      <c r="O54" s="242">
        <f>ROUND(E54*N54,2)</f>
        <v>0</v>
      </c>
      <c r="P54" s="242">
        <v>0.11</v>
      </c>
      <c r="Q54" s="242">
        <f>ROUND(E54*P54,2)</f>
        <v>1.87</v>
      </c>
      <c r="R54" s="242" t="s">
        <v>258</v>
      </c>
      <c r="S54" s="242" t="s">
        <v>207</v>
      </c>
      <c r="T54" s="243" t="s">
        <v>263</v>
      </c>
      <c r="U54" s="221">
        <v>0.08</v>
      </c>
      <c r="V54" s="221">
        <f>ROUND(E54*U54,2)</f>
        <v>1.36</v>
      </c>
      <c r="W54" s="221"/>
      <c r="X54" s="221" t="s">
        <v>208</v>
      </c>
      <c r="Y54" s="212"/>
      <c r="Z54" s="212"/>
      <c r="AA54" s="212"/>
      <c r="AB54" s="212"/>
      <c r="AC54" s="212"/>
      <c r="AD54" s="212"/>
      <c r="AE54" s="212"/>
      <c r="AF54" s="212"/>
      <c r="AG54" s="212" t="s">
        <v>237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19"/>
      <c r="B55" s="220"/>
      <c r="C55" s="257" t="s">
        <v>264</v>
      </c>
      <c r="D55" s="245"/>
      <c r="E55" s="245"/>
      <c r="F55" s="245"/>
      <c r="G55" s="245"/>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211</v>
      </c>
      <c r="AH55" s="212"/>
      <c r="AI55" s="212"/>
      <c r="AJ55" s="212"/>
      <c r="AK55" s="212"/>
      <c r="AL55" s="212"/>
      <c r="AM55" s="212"/>
      <c r="AN55" s="212"/>
      <c r="AO55" s="212"/>
      <c r="AP55" s="212"/>
      <c r="AQ55" s="212"/>
      <c r="AR55" s="212"/>
      <c r="AS55" s="212"/>
      <c r="AT55" s="212"/>
      <c r="AU55" s="212"/>
      <c r="AV55" s="212"/>
      <c r="AW55" s="212"/>
      <c r="AX55" s="212"/>
      <c r="AY55" s="212"/>
      <c r="AZ55" s="212"/>
      <c r="BA55" s="244" t="str">
        <f>C55</f>
        <v>s naložením na dopravní prostředek, očištění povrchu od frézované plochy, opotřebování frézovacích nástrojů (nožů, upínacích kroužků, držáků) nutné ruční odstranění (vybourání) živičného krytu kolem překážek,</v>
      </c>
      <c r="BB55" s="212"/>
      <c r="BC55" s="212"/>
      <c r="BD55" s="212"/>
      <c r="BE55" s="212"/>
      <c r="BF55" s="212"/>
      <c r="BG55" s="212"/>
      <c r="BH55" s="212"/>
    </row>
    <row r="56" spans="1:60" outlineLevel="1" x14ac:dyDescent="0.2">
      <c r="A56" s="219"/>
      <c r="B56" s="220"/>
      <c r="C56" s="258" t="s">
        <v>265</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266</v>
      </c>
      <c r="D57" s="222"/>
      <c r="E57" s="223"/>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8" t="s">
        <v>571</v>
      </c>
      <c r="D58" s="222"/>
      <c r="E58" s="223">
        <v>17</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213</v>
      </c>
      <c r="AH58" s="212">
        <v>5</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33.75" outlineLevel="1" x14ac:dyDescent="0.2">
      <c r="A59" s="237">
        <v>11</v>
      </c>
      <c r="B59" s="238" t="s">
        <v>268</v>
      </c>
      <c r="C59" s="256" t="s">
        <v>269</v>
      </c>
      <c r="D59" s="239" t="s">
        <v>243</v>
      </c>
      <c r="E59" s="240">
        <v>170</v>
      </c>
      <c r="F59" s="241"/>
      <c r="G59" s="242">
        <f>ROUND(E59*F59,2)</f>
        <v>0</v>
      </c>
      <c r="H59" s="241"/>
      <c r="I59" s="242">
        <f>ROUND(E59*H59,2)</f>
        <v>0</v>
      </c>
      <c r="J59" s="241"/>
      <c r="K59" s="242">
        <f>ROUND(E59*J59,2)</f>
        <v>0</v>
      </c>
      <c r="L59" s="242">
        <v>21</v>
      </c>
      <c r="M59" s="242">
        <f>G59*(1+L59/100)</f>
        <v>0</v>
      </c>
      <c r="N59" s="242">
        <v>0</v>
      </c>
      <c r="O59" s="242">
        <f>ROUND(E59*N59,2)</f>
        <v>0</v>
      </c>
      <c r="P59" s="242">
        <v>0.11</v>
      </c>
      <c r="Q59" s="242">
        <f>ROUND(E59*P59,2)</f>
        <v>18.7</v>
      </c>
      <c r="R59" s="242" t="s">
        <v>258</v>
      </c>
      <c r="S59" s="242" t="s">
        <v>207</v>
      </c>
      <c r="T59" s="243" t="s">
        <v>263</v>
      </c>
      <c r="U59" s="221">
        <v>5.1499999999999997E-2</v>
      </c>
      <c r="V59" s="221">
        <f>ROUND(E59*U59,2)</f>
        <v>8.76</v>
      </c>
      <c r="W59" s="221"/>
      <c r="X59" s="221" t="s">
        <v>208</v>
      </c>
      <c r="Y59" s="212"/>
      <c r="Z59" s="212"/>
      <c r="AA59" s="212"/>
      <c r="AB59" s="212"/>
      <c r="AC59" s="212"/>
      <c r="AD59" s="212"/>
      <c r="AE59" s="212"/>
      <c r="AF59" s="212"/>
      <c r="AG59" s="212" t="s">
        <v>237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19"/>
      <c r="B60" s="220"/>
      <c r="C60" s="257" t="s">
        <v>264</v>
      </c>
      <c r="D60" s="245"/>
      <c r="E60" s="245"/>
      <c r="F60" s="245"/>
      <c r="G60" s="245"/>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211</v>
      </c>
      <c r="AH60" s="212"/>
      <c r="AI60" s="212"/>
      <c r="AJ60" s="212"/>
      <c r="AK60" s="212"/>
      <c r="AL60" s="212"/>
      <c r="AM60" s="212"/>
      <c r="AN60" s="212"/>
      <c r="AO60" s="212"/>
      <c r="AP60" s="212"/>
      <c r="AQ60" s="212"/>
      <c r="AR60" s="212"/>
      <c r="AS60" s="212"/>
      <c r="AT60" s="212"/>
      <c r="AU60" s="212"/>
      <c r="AV60" s="212"/>
      <c r="AW60" s="212"/>
      <c r="AX60" s="212"/>
      <c r="AY60" s="212"/>
      <c r="AZ60" s="212"/>
      <c r="BA60" s="244" t="str">
        <f>C60</f>
        <v>s naložením na dopravní prostředek, očištění povrchu od frézované plochy, opotřebování frézovacích nástrojů (nožů, upínacích kroužků, držáků) nutné ruční odstranění (vybourání) živičného krytu kolem překážek,</v>
      </c>
      <c r="BB60" s="212"/>
      <c r="BC60" s="212"/>
      <c r="BD60" s="212"/>
      <c r="BE60" s="212"/>
      <c r="BF60" s="212"/>
      <c r="BG60" s="212"/>
      <c r="BH60" s="212"/>
    </row>
    <row r="61" spans="1:60" outlineLevel="1" x14ac:dyDescent="0.2">
      <c r="A61" s="219"/>
      <c r="B61" s="220"/>
      <c r="C61" s="258" t="s">
        <v>270</v>
      </c>
      <c r="D61" s="222"/>
      <c r="E61" s="223"/>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8" t="s">
        <v>271</v>
      </c>
      <c r="D62" s="222"/>
      <c r="E62" s="223"/>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213</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8" t="s">
        <v>572</v>
      </c>
      <c r="D63" s="222"/>
      <c r="E63" s="223">
        <v>170</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7">
        <v>12</v>
      </c>
      <c r="B64" s="238" t="s">
        <v>273</v>
      </c>
      <c r="C64" s="256" t="s">
        <v>274</v>
      </c>
      <c r="D64" s="239" t="s">
        <v>275</v>
      </c>
      <c r="E64" s="240">
        <v>3.01</v>
      </c>
      <c r="F64" s="241"/>
      <c r="G64" s="242">
        <f>ROUND(E64*F64,2)</f>
        <v>0</v>
      </c>
      <c r="H64" s="241"/>
      <c r="I64" s="242">
        <f>ROUND(E64*H64,2)</f>
        <v>0</v>
      </c>
      <c r="J64" s="241"/>
      <c r="K64" s="242">
        <f>ROUND(E64*J64,2)</f>
        <v>0</v>
      </c>
      <c r="L64" s="242">
        <v>21</v>
      </c>
      <c r="M64" s="242">
        <f>G64*(1+L64/100)</f>
        <v>0</v>
      </c>
      <c r="N64" s="242">
        <v>0</v>
      </c>
      <c r="O64" s="242">
        <f>ROUND(E64*N64,2)</f>
        <v>0</v>
      </c>
      <c r="P64" s="242">
        <v>0.115</v>
      </c>
      <c r="Q64" s="242">
        <f>ROUND(E64*P64,2)</f>
        <v>0.35</v>
      </c>
      <c r="R64" s="242" t="s">
        <v>258</v>
      </c>
      <c r="S64" s="242" t="s">
        <v>207</v>
      </c>
      <c r="T64" s="243" t="s">
        <v>207</v>
      </c>
      <c r="U64" s="221">
        <v>0.13700000000000001</v>
      </c>
      <c r="V64" s="221">
        <f>ROUND(E64*U64,2)</f>
        <v>0.41</v>
      </c>
      <c r="W64" s="221"/>
      <c r="X64" s="221" t="s">
        <v>208</v>
      </c>
      <c r="Y64" s="212"/>
      <c r="Z64" s="212"/>
      <c r="AA64" s="212"/>
      <c r="AB64" s="212"/>
      <c r="AC64" s="212"/>
      <c r="AD64" s="212"/>
      <c r="AE64" s="212"/>
      <c r="AF64" s="212"/>
      <c r="AG64" s="212" t="s">
        <v>209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7" t="s">
        <v>276</v>
      </c>
      <c r="D65" s="245"/>
      <c r="E65" s="245"/>
      <c r="F65" s="245"/>
      <c r="G65" s="245"/>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211</v>
      </c>
      <c r="AH65" s="212"/>
      <c r="AI65" s="212"/>
      <c r="AJ65" s="212"/>
      <c r="AK65" s="212"/>
      <c r="AL65" s="212"/>
      <c r="AM65" s="212"/>
      <c r="AN65" s="212"/>
      <c r="AO65" s="212"/>
      <c r="AP65" s="212"/>
      <c r="AQ65" s="212"/>
      <c r="AR65" s="212"/>
      <c r="AS65" s="212"/>
      <c r="AT65" s="212"/>
      <c r="AU65" s="212"/>
      <c r="AV65" s="212"/>
      <c r="AW65" s="212"/>
      <c r="AX65" s="212"/>
      <c r="AY65" s="212"/>
      <c r="AZ65" s="212"/>
      <c r="BA65" s="244" t="str">
        <f>C65</f>
        <v>s vybouráním lože, s přemístěním hmot na skládku na vzdálenost do 3 m nebo naložením na dopravní prostředek</v>
      </c>
      <c r="BB65" s="212"/>
      <c r="BC65" s="212"/>
      <c r="BD65" s="212"/>
      <c r="BE65" s="212"/>
      <c r="BF65" s="212"/>
      <c r="BG65" s="212"/>
      <c r="BH65" s="212"/>
    </row>
    <row r="66" spans="1:60" outlineLevel="1" x14ac:dyDescent="0.2">
      <c r="A66" s="219"/>
      <c r="B66" s="220"/>
      <c r="C66" s="258" t="s">
        <v>277</v>
      </c>
      <c r="D66" s="222"/>
      <c r="E66" s="223"/>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213</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8" t="s">
        <v>573</v>
      </c>
      <c r="D67" s="222"/>
      <c r="E67" s="223">
        <v>3.01</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213</v>
      </c>
      <c r="AH67" s="212">
        <v>5</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37">
        <v>13</v>
      </c>
      <c r="B68" s="238" t="s">
        <v>287</v>
      </c>
      <c r="C68" s="256" t="s">
        <v>288</v>
      </c>
      <c r="D68" s="239" t="s">
        <v>243</v>
      </c>
      <c r="E68" s="240">
        <v>1.204</v>
      </c>
      <c r="F68" s="241"/>
      <c r="G68" s="242">
        <f>ROUND(E68*F68,2)</f>
        <v>0</v>
      </c>
      <c r="H68" s="241"/>
      <c r="I68" s="242">
        <f>ROUND(E68*H68,2)</f>
        <v>0</v>
      </c>
      <c r="J68" s="241"/>
      <c r="K68" s="242">
        <f>ROUND(E68*J68,2)</f>
        <v>0</v>
      </c>
      <c r="L68" s="242">
        <v>21</v>
      </c>
      <c r="M68" s="242">
        <f>G68*(1+L68/100)</f>
        <v>0</v>
      </c>
      <c r="N68" s="242">
        <v>0</v>
      </c>
      <c r="O68" s="242">
        <f>ROUND(E68*N68,2)</f>
        <v>0</v>
      </c>
      <c r="P68" s="242">
        <v>0</v>
      </c>
      <c r="Q68" s="242">
        <f>ROUND(E68*P68,2)</f>
        <v>0</v>
      </c>
      <c r="R68" s="242" t="s">
        <v>258</v>
      </c>
      <c r="S68" s="242" t="s">
        <v>207</v>
      </c>
      <c r="T68" s="243" t="s">
        <v>207</v>
      </c>
      <c r="U68" s="221">
        <v>0.22</v>
      </c>
      <c r="V68" s="221">
        <f>ROUND(E68*U68,2)</f>
        <v>0.26</v>
      </c>
      <c r="W68" s="221"/>
      <c r="X68" s="221" t="s">
        <v>208</v>
      </c>
      <c r="Y68" s="212"/>
      <c r="Z68" s="212"/>
      <c r="AA68" s="212"/>
      <c r="AB68" s="212"/>
      <c r="AC68" s="212"/>
      <c r="AD68" s="212"/>
      <c r="AE68" s="212"/>
      <c r="AF68" s="212"/>
      <c r="AG68" s="212" t="s">
        <v>209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19"/>
      <c r="B69" s="220"/>
      <c r="C69" s="257" t="s">
        <v>289</v>
      </c>
      <c r="D69" s="245"/>
      <c r="E69" s="245"/>
      <c r="F69" s="245"/>
      <c r="G69" s="245"/>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211</v>
      </c>
      <c r="AH69" s="212"/>
      <c r="AI69" s="212"/>
      <c r="AJ69" s="212"/>
      <c r="AK69" s="212"/>
      <c r="AL69" s="212"/>
      <c r="AM69" s="212"/>
      <c r="AN69" s="212"/>
      <c r="AO69" s="212"/>
      <c r="AP69" s="212"/>
      <c r="AQ69" s="212"/>
      <c r="AR69" s="212"/>
      <c r="AS69" s="212"/>
      <c r="AT69" s="212"/>
      <c r="AU69" s="212"/>
      <c r="AV69" s="212"/>
      <c r="AW69" s="212"/>
      <c r="AX69" s="212"/>
      <c r="AY69" s="212"/>
      <c r="AZ69" s="212"/>
      <c r="BA69" s="244" t="str">
        <f>C69</f>
        <v>od spojovacího materiálu, s uložením očištěných kostek na skládku, s odklizením odpadových hmot na hromady a s odklizením vybouraných kostek na vzdálenost do 3 m</v>
      </c>
      <c r="BB69" s="212"/>
      <c r="BC69" s="212"/>
      <c r="BD69" s="212"/>
      <c r="BE69" s="212"/>
      <c r="BF69" s="212"/>
      <c r="BG69" s="212"/>
      <c r="BH69" s="212"/>
    </row>
    <row r="70" spans="1:60" outlineLevel="1" x14ac:dyDescent="0.2">
      <c r="A70" s="219"/>
      <c r="B70" s="220"/>
      <c r="C70" s="258" t="s">
        <v>290</v>
      </c>
      <c r="D70" s="222"/>
      <c r="E70" s="223"/>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213</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8" t="s">
        <v>574</v>
      </c>
      <c r="D71" s="222"/>
      <c r="E71" s="223"/>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213</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8" t="s">
        <v>575</v>
      </c>
      <c r="D72" s="222"/>
      <c r="E72" s="223">
        <v>1.204</v>
      </c>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213</v>
      </c>
      <c r="AH72" s="212">
        <v>5</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x14ac:dyDescent="0.2">
      <c r="A73" s="231" t="s">
        <v>201</v>
      </c>
      <c r="B73" s="232" t="s">
        <v>149</v>
      </c>
      <c r="C73" s="255" t="s">
        <v>55</v>
      </c>
      <c r="D73" s="233"/>
      <c r="E73" s="234"/>
      <c r="F73" s="235"/>
      <c r="G73" s="235">
        <f>SUMIF(AG74:AG87,"&lt;&gt;NOR",G74:G87)</f>
        <v>0</v>
      </c>
      <c r="H73" s="235"/>
      <c r="I73" s="235">
        <f>SUM(I74:I87)</f>
        <v>0</v>
      </c>
      <c r="J73" s="235"/>
      <c r="K73" s="235">
        <f>SUM(K74:K87)</f>
        <v>0</v>
      </c>
      <c r="L73" s="235"/>
      <c r="M73" s="235">
        <f>SUM(M74:M87)</f>
        <v>0</v>
      </c>
      <c r="N73" s="235"/>
      <c r="O73" s="235">
        <f>SUM(O74:O87)</f>
        <v>24.369999999999997</v>
      </c>
      <c r="P73" s="235"/>
      <c r="Q73" s="235">
        <f>SUM(Q74:Q87)</f>
        <v>0</v>
      </c>
      <c r="R73" s="235"/>
      <c r="S73" s="235"/>
      <c r="T73" s="236"/>
      <c r="U73" s="230"/>
      <c r="V73" s="230">
        <f>SUM(V74:V87)</f>
        <v>13.83</v>
      </c>
      <c r="W73" s="230"/>
      <c r="X73" s="230"/>
      <c r="AG73" t="s">
        <v>202</v>
      </c>
    </row>
    <row r="74" spans="1:60" ht="22.5" outlineLevel="1" x14ac:dyDescent="0.2">
      <c r="A74" s="237">
        <v>14</v>
      </c>
      <c r="B74" s="238" t="s">
        <v>298</v>
      </c>
      <c r="C74" s="256" t="s">
        <v>299</v>
      </c>
      <c r="D74" s="239" t="s">
        <v>243</v>
      </c>
      <c r="E74" s="240">
        <v>187</v>
      </c>
      <c r="F74" s="241"/>
      <c r="G74" s="242">
        <f>ROUND(E74*F74,2)</f>
        <v>0</v>
      </c>
      <c r="H74" s="241"/>
      <c r="I74" s="242">
        <f>ROUND(E74*H74,2)</f>
        <v>0</v>
      </c>
      <c r="J74" s="241"/>
      <c r="K74" s="242">
        <f>ROUND(E74*J74,2)</f>
        <v>0</v>
      </c>
      <c r="L74" s="242">
        <v>21</v>
      </c>
      <c r="M74" s="242">
        <f>G74*(1+L74/100)</f>
        <v>0</v>
      </c>
      <c r="N74" s="242">
        <v>7.1000000000000002E-4</v>
      </c>
      <c r="O74" s="242">
        <f>ROUND(E74*N74,2)</f>
        <v>0.13</v>
      </c>
      <c r="P74" s="242">
        <v>0</v>
      </c>
      <c r="Q74" s="242">
        <f>ROUND(E74*P74,2)</f>
        <v>0</v>
      </c>
      <c r="R74" s="242" t="s">
        <v>258</v>
      </c>
      <c r="S74" s="242" t="s">
        <v>207</v>
      </c>
      <c r="T74" s="243" t="s">
        <v>263</v>
      </c>
      <c r="U74" s="221">
        <v>2E-3</v>
      </c>
      <c r="V74" s="221">
        <f>ROUND(E74*U74,2)</f>
        <v>0.37</v>
      </c>
      <c r="W74" s="221"/>
      <c r="X74" s="221" t="s">
        <v>208</v>
      </c>
      <c r="Y74" s="212"/>
      <c r="Z74" s="212"/>
      <c r="AA74" s="212"/>
      <c r="AB74" s="212"/>
      <c r="AC74" s="212"/>
      <c r="AD74" s="212"/>
      <c r="AE74" s="212"/>
      <c r="AF74" s="212"/>
      <c r="AG74" s="212" t="s">
        <v>209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8" t="s">
        <v>300</v>
      </c>
      <c r="D75" s="222"/>
      <c r="E75" s="223"/>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213</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8" t="s">
        <v>266</v>
      </c>
      <c r="D76" s="222"/>
      <c r="E76" s="223"/>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213</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8" t="s">
        <v>571</v>
      </c>
      <c r="D77" s="222"/>
      <c r="E77" s="223">
        <v>17</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213</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8" t="s">
        <v>271</v>
      </c>
      <c r="D78" s="222"/>
      <c r="E78" s="223"/>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213</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8" t="s">
        <v>572</v>
      </c>
      <c r="D79" s="222"/>
      <c r="E79" s="223">
        <v>170</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213</v>
      </c>
      <c r="AH79" s="212">
        <v>5</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37">
        <v>15</v>
      </c>
      <c r="B80" s="238" t="s">
        <v>576</v>
      </c>
      <c r="C80" s="256" t="s">
        <v>1444</v>
      </c>
      <c r="D80" s="239" t="s">
        <v>243</v>
      </c>
      <c r="E80" s="240">
        <v>170</v>
      </c>
      <c r="F80" s="241"/>
      <c r="G80" s="242">
        <f>ROUND(E80*F80,2)</f>
        <v>0</v>
      </c>
      <c r="H80" s="241"/>
      <c r="I80" s="242">
        <f>ROUND(E80*H80,2)</f>
        <v>0</v>
      </c>
      <c r="J80" s="241"/>
      <c r="K80" s="242">
        <f>ROUND(E80*J80,2)</f>
        <v>0</v>
      </c>
      <c r="L80" s="242">
        <v>21</v>
      </c>
      <c r="M80" s="242">
        <f>G80*(1+L80/100)</f>
        <v>0</v>
      </c>
      <c r="N80" s="242">
        <v>0.12966</v>
      </c>
      <c r="O80" s="242">
        <f>ROUND(E80*N80,2)</f>
        <v>22.04</v>
      </c>
      <c r="P80" s="242">
        <v>0</v>
      </c>
      <c r="Q80" s="242">
        <f>ROUND(E80*P80,2)</f>
        <v>0</v>
      </c>
      <c r="R80" s="242" t="s">
        <v>258</v>
      </c>
      <c r="S80" s="242" t="s">
        <v>207</v>
      </c>
      <c r="T80" s="243" t="s">
        <v>263</v>
      </c>
      <c r="U80" s="221">
        <v>7.1999999999999995E-2</v>
      </c>
      <c r="V80" s="221">
        <f>ROUND(E80*U80,2)</f>
        <v>12.24</v>
      </c>
      <c r="W80" s="221"/>
      <c r="X80" s="221" t="s">
        <v>208</v>
      </c>
      <c r="Y80" s="212"/>
      <c r="Z80" s="212"/>
      <c r="AA80" s="212"/>
      <c r="AB80" s="212"/>
      <c r="AC80" s="212"/>
      <c r="AD80" s="212"/>
      <c r="AE80" s="212"/>
      <c r="AF80" s="212"/>
      <c r="AG80" s="212" t="s">
        <v>209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8" t="s">
        <v>302</v>
      </c>
      <c r="D81" s="222"/>
      <c r="E81" s="223"/>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213</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8" t="s">
        <v>577</v>
      </c>
      <c r="D82" s="222"/>
      <c r="E82" s="223"/>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213</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8" t="s">
        <v>578</v>
      </c>
      <c r="D83" s="222"/>
      <c r="E83" s="223">
        <v>170</v>
      </c>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213</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37">
        <v>16</v>
      </c>
      <c r="B84" s="238" t="s">
        <v>317</v>
      </c>
      <c r="C84" s="256" t="s">
        <v>318</v>
      </c>
      <c r="D84" s="239" t="s">
        <v>243</v>
      </c>
      <c r="E84" s="240">
        <v>17</v>
      </c>
      <c r="F84" s="241"/>
      <c r="G84" s="242">
        <f>ROUND(E84*F84,2)</f>
        <v>0</v>
      </c>
      <c r="H84" s="241"/>
      <c r="I84" s="242">
        <f>ROUND(E84*H84,2)</f>
        <v>0</v>
      </c>
      <c r="J84" s="241"/>
      <c r="K84" s="242">
        <f>ROUND(E84*J84,2)</f>
        <v>0</v>
      </c>
      <c r="L84" s="242">
        <v>21</v>
      </c>
      <c r="M84" s="242">
        <f>G84*(1+L84/100)</f>
        <v>0</v>
      </c>
      <c r="N84" s="242">
        <v>0.12966</v>
      </c>
      <c r="O84" s="242">
        <f>ROUND(E84*N84,2)</f>
        <v>2.2000000000000002</v>
      </c>
      <c r="P84" s="242">
        <v>0</v>
      </c>
      <c r="Q84" s="242">
        <f>ROUND(E84*P84,2)</f>
        <v>0</v>
      </c>
      <c r="R84" s="242" t="s">
        <v>258</v>
      </c>
      <c r="S84" s="242" t="s">
        <v>207</v>
      </c>
      <c r="T84" s="243" t="s">
        <v>263</v>
      </c>
      <c r="U84" s="221">
        <v>7.1999999999999995E-2</v>
      </c>
      <c r="V84" s="221">
        <f>ROUND(E84*U84,2)</f>
        <v>1.22</v>
      </c>
      <c r="W84" s="221"/>
      <c r="X84" s="221" t="s">
        <v>208</v>
      </c>
      <c r="Y84" s="212"/>
      <c r="Z84" s="212"/>
      <c r="AA84" s="212"/>
      <c r="AB84" s="212"/>
      <c r="AC84" s="212"/>
      <c r="AD84" s="212"/>
      <c r="AE84" s="212"/>
      <c r="AF84" s="212"/>
      <c r="AG84" s="212" t="s">
        <v>209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8" t="s">
        <v>319</v>
      </c>
      <c r="D85" s="222"/>
      <c r="E85" s="223"/>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8" t="s">
        <v>320</v>
      </c>
      <c r="D86" s="222"/>
      <c r="E86" s="223"/>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213</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8" t="s">
        <v>579</v>
      </c>
      <c r="D87" s="222"/>
      <c r="E87" s="223">
        <v>17</v>
      </c>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213</v>
      </c>
      <c r="AH87" s="212">
        <v>5</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x14ac:dyDescent="0.2">
      <c r="A88" s="231" t="s">
        <v>201</v>
      </c>
      <c r="B88" s="232" t="s">
        <v>150</v>
      </c>
      <c r="C88" s="255" t="s">
        <v>151</v>
      </c>
      <c r="D88" s="233"/>
      <c r="E88" s="234"/>
      <c r="F88" s="235"/>
      <c r="G88" s="235">
        <f>SUMIF(AG89:AG97,"&lt;&gt;NOR",G89:G97)</f>
        <v>0</v>
      </c>
      <c r="H88" s="235"/>
      <c r="I88" s="235">
        <f>SUM(I89:I97)</f>
        <v>0</v>
      </c>
      <c r="J88" s="235"/>
      <c r="K88" s="235">
        <f>SUM(K89:K97)</f>
        <v>0</v>
      </c>
      <c r="L88" s="235"/>
      <c r="M88" s="235">
        <f>SUM(M89:M97)</f>
        <v>0</v>
      </c>
      <c r="N88" s="235"/>
      <c r="O88" s="235">
        <f>SUM(O89:O97)</f>
        <v>0.52</v>
      </c>
      <c r="P88" s="235"/>
      <c r="Q88" s="235">
        <f>SUM(Q89:Q97)</f>
        <v>0</v>
      </c>
      <c r="R88" s="235"/>
      <c r="S88" s="235"/>
      <c r="T88" s="236"/>
      <c r="U88" s="230"/>
      <c r="V88" s="230">
        <f>SUM(V89:V97)</f>
        <v>0.04</v>
      </c>
      <c r="W88" s="230"/>
      <c r="X88" s="230"/>
      <c r="AG88" t="s">
        <v>202</v>
      </c>
    </row>
    <row r="89" spans="1:60" outlineLevel="1" x14ac:dyDescent="0.2">
      <c r="A89" s="237">
        <v>17</v>
      </c>
      <c r="B89" s="238" t="s">
        <v>322</v>
      </c>
      <c r="C89" s="256" t="s">
        <v>323</v>
      </c>
      <c r="D89" s="239" t="s">
        <v>243</v>
      </c>
      <c r="E89" s="240">
        <v>0.75249999999999995</v>
      </c>
      <c r="F89" s="241"/>
      <c r="G89" s="242">
        <f>ROUND(E89*F89,2)</f>
        <v>0</v>
      </c>
      <c r="H89" s="241"/>
      <c r="I89" s="242">
        <f>ROUND(E89*H89,2)</f>
        <v>0</v>
      </c>
      <c r="J89" s="241"/>
      <c r="K89" s="242">
        <f>ROUND(E89*J89,2)</f>
        <v>0</v>
      </c>
      <c r="L89" s="242">
        <v>21</v>
      </c>
      <c r="M89" s="242">
        <f>G89*(1+L89/100)</f>
        <v>0</v>
      </c>
      <c r="N89" s="242">
        <v>0.33074999999999999</v>
      </c>
      <c r="O89" s="242">
        <f>ROUND(E89*N89,2)</f>
        <v>0.25</v>
      </c>
      <c r="P89" s="242">
        <v>0</v>
      </c>
      <c r="Q89" s="242">
        <f>ROUND(E89*P89,2)</f>
        <v>0</v>
      </c>
      <c r="R89" s="242" t="s">
        <v>258</v>
      </c>
      <c r="S89" s="242" t="s">
        <v>207</v>
      </c>
      <c r="T89" s="243" t="s">
        <v>207</v>
      </c>
      <c r="U89" s="221">
        <v>2.5999999999999999E-2</v>
      </c>
      <c r="V89" s="221">
        <f>ROUND(E89*U89,2)</f>
        <v>0.02</v>
      </c>
      <c r="W89" s="221"/>
      <c r="X89" s="221" t="s">
        <v>208</v>
      </c>
      <c r="Y89" s="212"/>
      <c r="Z89" s="212"/>
      <c r="AA89" s="212"/>
      <c r="AB89" s="212"/>
      <c r="AC89" s="212"/>
      <c r="AD89" s="212"/>
      <c r="AE89" s="212"/>
      <c r="AF89" s="212"/>
      <c r="AG89" s="212" t="s">
        <v>237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8" t="s">
        <v>324</v>
      </c>
      <c r="D90" s="222"/>
      <c r="E90" s="223"/>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213</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8" t="s">
        <v>260</v>
      </c>
      <c r="D91" s="222"/>
      <c r="E91" s="223"/>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213</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8" t="s">
        <v>569</v>
      </c>
      <c r="D92" s="222"/>
      <c r="E92" s="223">
        <v>0.75249999999999995</v>
      </c>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213</v>
      </c>
      <c r="AH92" s="212">
        <v>5</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7">
        <v>18</v>
      </c>
      <c r="B93" s="238" t="s">
        <v>325</v>
      </c>
      <c r="C93" s="256" t="s">
        <v>326</v>
      </c>
      <c r="D93" s="239" t="s">
        <v>243</v>
      </c>
      <c r="E93" s="240">
        <v>0.75249999999999995</v>
      </c>
      <c r="F93" s="241"/>
      <c r="G93" s="242">
        <f>ROUND(E93*F93,2)</f>
        <v>0</v>
      </c>
      <c r="H93" s="241"/>
      <c r="I93" s="242">
        <f>ROUND(E93*H93,2)</f>
        <v>0</v>
      </c>
      <c r="J93" s="241"/>
      <c r="K93" s="242">
        <f>ROUND(E93*J93,2)</f>
        <v>0</v>
      </c>
      <c r="L93" s="242">
        <v>21</v>
      </c>
      <c r="M93" s="242">
        <f>G93*(1+L93/100)</f>
        <v>0</v>
      </c>
      <c r="N93" s="242">
        <v>0.35759999999999997</v>
      </c>
      <c r="O93" s="242">
        <f>ROUND(E93*N93,2)</f>
        <v>0.27</v>
      </c>
      <c r="P93" s="242">
        <v>0</v>
      </c>
      <c r="Q93" s="242">
        <f>ROUND(E93*P93,2)</f>
        <v>0</v>
      </c>
      <c r="R93" s="242" t="s">
        <v>258</v>
      </c>
      <c r="S93" s="242" t="s">
        <v>207</v>
      </c>
      <c r="T93" s="243" t="s">
        <v>207</v>
      </c>
      <c r="U93" s="221">
        <v>2.5999999999999999E-2</v>
      </c>
      <c r="V93" s="221">
        <f>ROUND(E93*U93,2)</f>
        <v>0.02</v>
      </c>
      <c r="W93" s="221"/>
      <c r="X93" s="221" t="s">
        <v>208</v>
      </c>
      <c r="Y93" s="212"/>
      <c r="Z93" s="212"/>
      <c r="AA93" s="212"/>
      <c r="AB93" s="212"/>
      <c r="AC93" s="212"/>
      <c r="AD93" s="212"/>
      <c r="AE93" s="212"/>
      <c r="AF93" s="212"/>
      <c r="AG93" s="212" t="s">
        <v>237</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7" t="s">
        <v>327</v>
      </c>
      <c r="D94" s="245"/>
      <c r="E94" s="245"/>
      <c r="F94" s="245"/>
      <c r="G94" s="245"/>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211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8" t="s">
        <v>328</v>
      </c>
      <c r="D95" s="222"/>
      <c r="E95" s="223"/>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213</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8" t="s">
        <v>329</v>
      </c>
      <c r="D96" s="222"/>
      <c r="E96" s="223"/>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213</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8" t="s">
        <v>569</v>
      </c>
      <c r="D97" s="222"/>
      <c r="E97" s="223">
        <v>0.75249999999999995</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213</v>
      </c>
      <c r="AH97" s="212">
        <v>5</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31" t="s">
        <v>201</v>
      </c>
      <c r="B98" s="232" t="s">
        <v>158</v>
      </c>
      <c r="C98" s="255" t="s">
        <v>159</v>
      </c>
      <c r="D98" s="233"/>
      <c r="E98" s="234"/>
      <c r="F98" s="235"/>
      <c r="G98" s="235">
        <f>SUMIF(AG99:AG145,"&lt;&gt;NOR",G99:G145)</f>
        <v>0</v>
      </c>
      <c r="H98" s="235"/>
      <c r="I98" s="235">
        <f>SUM(I99:I145)</f>
        <v>0</v>
      </c>
      <c r="J98" s="235"/>
      <c r="K98" s="235">
        <f>SUM(K99:K145)</f>
        <v>0</v>
      </c>
      <c r="L98" s="235"/>
      <c r="M98" s="235">
        <f>SUM(M99:M145)</f>
        <v>0</v>
      </c>
      <c r="N98" s="235"/>
      <c r="O98" s="235">
        <f>SUM(O99:O145)</f>
        <v>0.49</v>
      </c>
      <c r="P98" s="235"/>
      <c r="Q98" s="235">
        <f>SUM(Q99:Q145)</f>
        <v>0</v>
      </c>
      <c r="R98" s="235"/>
      <c r="S98" s="235"/>
      <c r="T98" s="236"/>
      <c r="U98" s="230"/>
      <c r="V98" s="230">
        <f>SUM(V99:V145)</f>
        <v>14.82</v>
      </c>
      <c r="W98" s="230"/>
      <c r="X98" s="230"/>
      <c r="AG98" t="s">
        <v>202</v>
      </c>
    </row>
    <row r="99" spans="1:60" outlineLevel="1" x14ac:dyDescent="0.2">
      <c r="A99" s="237">
        <v>19</v>
      </c>
      <c r="B99" s="238" t="s">
        <v>338</v>
      </c>
      <c r="C99" s="256" t="s">
        <v>339</v>
      </c>
      <c r="D99" s="239" t="s">
        <v>243</v>
      </c>
      <c r="E99" s="240">
        <v>1.5049999999999999</v>
      </c>
      <c r="F99" s="241"/>
      <c r="G99" s="242">
        <f>ROUND(E99*F99,2)</f>
        <v>0</v>
      </c>
      <c r="H99" s="241"/>
      <c r="I99" s="242">
        <f>ROUND(E99*H99,2)</f>
        <v>0</v>
      </c>
      <c r="J99" s="241"/>
      <c r="K99" s="242">
        <f>ROUND(E99*J99,2)</f>
        <v>0</v>
      </c>
      <c r="L99" s="242">
        <v>21</v>
      </c>
      <c r="M99" s="242">
        <f>G99*(1+L99/100)</f>
        <v>0</v>
      </c>
      <c r="N99" s="242">
        <v>1.2E-2</v>
      </c>
      <c r="O99" s="242">
        <f>ROUND(E99*N99,2)</f>
        <v>0.02</v>
      </c>
      <c r="P99" s="242">
        <v>0</v>
      </c>
      <c r="Q99" s="242">
        <f>ROUND(E99*P99,2)</f>
        <v>0</v>
      </c>
      <c r="R99" s="242" t="s">
        <v>258</v>
      </c>
      <c r="S99" s="242" t="s">
        <v>207</v>
      </c>
      <c r="T99" s="243" t="s">
        <v>207</v>
      </c>
      <c r="U99" s="221">
        <v>0.29899999999999999</v>
      </c>
      <c r="V99" s="221">
        <f>ROUND(E99*U99,2)</f>
        <v>0.45</v>
      </c>
      <c r="W99" s="221"/>
      <c r="X99" s="221" t="s">
        <v>208</v>
      </c>
      <c r="Y99" s="212"/>
      <c r="Z99" s="212"/>
      <c r="AA99" s="212"/>
      <c r="AB99" s="212"/>
      <c r="AC99" s="212"/>
      <c r="AD99" s="212"/>
      <c r="AE99" s="212"/>
      <c r="AF99" s="212"/>
      <c r="AG99" s="212" t="s">
        <v>237</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7" t="s">
        <v>340</v>
      </c>
      <c r="D100" s="245"/>
      <c r="E100" s="245"/>
      <c r="F100" s="245"/>
      <c r="G100" s="245"/>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211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58" t="s">
        <v>341</v>
      </c>
      <c r="D101" s="222"/>
      <c r="E101" s="223"/>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213</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9" t="s">
        <v>215</v>
      </c>
      <c r="D102" s="224"/>
      <c r="E102" s="225"/>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213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60" t="s">
        <v>580</v>
      </c>
      <c r="D103" s="224"/>
      <c r="E103" s="225">
        <v>0.5</v>
      </c>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213</v>
      </c>
      <c r="AH103" s="212">
        <v>2</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9" t="s">
        <v>217</v>
      </c>
      <c r="D104" s="224"/>
      <c r="E104" s="225"/>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213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8" t="s">
        <v>581</v>
      </c>
      <c r="D105" s="222"/>
      <c r="E105" s="223">
        <v>1.5049999999999999</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213</v>
      </c>
      <c r="AH105" s="212">
        <v>5</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7">
        <v>20</v>
      </c>
      <c r="B106" s="238" t="s">
        <v>582</v>
      </c>
      <c r="C106" s="256" t="s">
        <v>583</v>
      </c>
      <c r="D106" s="239" t="s">
        <v>275</v>
      </c>
      <c r="E106" s="240">
        <v>39</v>
      </c>
      <c r="F106" s="241"/>
      <c r="G106" s="242">
        <f>ROUND(E106*F106,2)</f>
        <v>0</v>
      </c>
      <c r="H106" s="241"/>
      <c r="I106" s="242">
        <f>ROUND(E106*H106,2)</f>
        <v>0</v>
      </c>
      <c r="J106" s="241"/>
      <c r="K106" s="242">
        <f>ROUND(E106*J106,2)</f>
        <v>0</v>
      </c>
      <c r="L106" s="242">
        <v>21</v>
      </c>
      <c r="M106" s="242">
        <f>G106*(1+L106/100)</f>
        <v>0</v>
      </c>
      <c r="N106" s="242">
        <v>9.0000000000000006E-5</v>
      </c>
      <c r="O106" s="242">
        <f>ROUND(E106*N106,2)</f>
        <v>0</v>
      </c>
      <c r="P106" s="242">
        <v>0</v>
      </c>
      <c r="Q106" s="242">
        <f>ROUND(E106*P106,2)</f>
        <v>0</v>
      </c>
      <c r="R106" s="242" t="s">
        <v>258</v>
      </c>
      <c r="S106" s="242" t="s">
        <v>207</v>
      </c>
      <c r="T106" s="243" t="s">
        <v>207</v>
      </c>
      <c r="U106" s="221">
        <v>2.1999999999999999E-2</v>
      </c>
      <c r="V106" s="221">
        <f>ROUND(E106*U106,2)</f>
        <v>0.86</v>
      </c>
      <c r="W106" s="221"/>
      <c r="X106" s="221" t="s">
        <v>208</v>
      </c>
      <c r="Y106" s="212"/>
      <c r="Z106" s="212"/>
      <c r="AA106" s="212"/>
      <c r="AB106" s="212"/>
      <c r="AC106" s="212"/>
      <c r="AD106" s="212"/>
      <c r="AE106" s="212"/>
      <c r="AF106" s="212"/>
      <c r="AG106" s="212" t="s">
        <v>209</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8" t="s">
        <v>584</v>
      </c>
      <c r="D107" s="222"/>
      <c r="E107" s="223"/>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213</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8" t="s">
        <v>577</v>
      </c>
      <c r="D108" s="222"/>
      <c r="E108" s="223"/>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213</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585</v>
      </c>
      <c r="D109" s="222"/>
      <c r="E109" s="22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8" t="s">
        <v>586</v>
      </c>
      <c r="D110" s="222"/>
      <c r="E110" s="223">
        <v>39</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7">
        <v>21</v>
      </c>
      <c r="B111" s="238" t="s">
        <v>361</v>
      </c>
      <c r="C111" s="256" t="s">
        <v>362</v>
      </c>
      <c r="D111" s="239" t="s">
        <v>275</v>
      </c>
      <c r="E111" s="240">
        <v>3.01</v>
      </c>
      <c r="F111" s="241"/>
      <c r="G111" s="242">
        <f>ROUND(E111*F111,2)</f>
        <v>0</v>
      </c>
      <c r="H111" s="241"/>
      <c r="I111" s="242">
        <f>ROUND(E111*H111,2)</f>
        <v>0</v>
      </c>
      <c r="J111" s="241"/>
      <c r="K111" s="242">
        <f>ROUND(E111*J111,2)</f>
        <v>0</v>
      </c>
      <c r="L111" s="242">
        <v>21</v>
      </c>
      <c r="M111" s="242">
        <f>G111*(1+L111/100)</f>
        <v>0</v>
      </c>
      <c r="N111" s="242">
        <v>9.9709999999999993E-2</v>
      </c>
      <c r="O111" s="242">
        <f>ROUND(E111*N111,2)</f>
        <v>0.3</v>
      </c>
      <c r="P111" s="242">
        <v>0</v>
      </c>
      <c r="Q111" s="242">
        <f>ROUND(E111*P111,2)</f>
        <v>0</v>
      </c>
      <c r="R111" s="242" t="s">
        <v>258</v>
      </c>
      <c r="S111" s="242" t="s">
        <v>207</v>
      </c>
      <c r="T111" s="243" t="s">
        <v>207</v>
      </c>
      <c r="U111" s="221">
        <v>0.11899999999999999</v>
      </c>
      <c r="V111" s="221">
        <f>ROUND(E111*U111,2)</f>
        <v>0.36</v>
      </c>
      <c r="W111" s="221"/>
      <c r="X111" s="221" t="s">
        <v>208</v>
      </c>
      <c r="Y111" s="212"/>
      <c r="Z111" s="212"/>
      <c r="AA111" s="212"/>
      <c r="AB111" s="212"/>
      <c r="AC111" s="212"/>
      <c r="AD111" s="212"/>
      <c r="AE111" s="212"/>
      <c r="AF111" s="212"/>
      <c r="AG111" s="212" t="s">
        <v>237</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7" t="s">
        <v>363</v>
      </c>
      <c r="D112" s="245"/>
      <c r="E112" s="245"/>
      <c r="F112" s="245"/>
      <c r="G112" s="245"/>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211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8" t="s">
        <v>587</v>
      </c>
      <c r="D113" s="222"/>
      <c r="E113" s="223"/>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213</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58" t="s">
        <v>588</v>
      </c>
      <c r="D114" s="222"/>
      <c r="E114" s="223"/>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213</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8" t="s">
        <v>577</v>
      </c>
      <c r="D115" s="222"/>
      <c r="E115" s="223"/>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213</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58" t="s">
        <v>589</v>
      </c>
      <c r="D116" s="222"/>
      <c r="E116" s="223">
        <v>30.1</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213</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1" t="s">
        <v>375</v>
      </c>
      <c r="D117" s="226"/>
      <c r="E117" s="227">
        <v>30.1</v>
      </c>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213</v>
      </c>
      <c r="AH117" s="212">
        <v>1</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2" t="s">
        <v>590</v>
      </c>
      <c r="D118" s="228"/>
      <c r="E118" s="229">
        <v>-27.09</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213</v>
      </c>
      <c r="AH118" s="212">
        <v>4</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37">
        <v>22</v>
      </c>
      <c r="B119" s="238" t="s">
        <v>390</v>
      </c>
      <c r="C119" s="256" t="s">
        <v>391</v>
      </c>
      <c r="D119" s="239" t="s">
        <v>275</v>
      </c>
      <c r="E119" s="240">
        <v>37.799999999999997</v>
      </c>
      <c r="F119" s="241"/>
      <c r="G119" s="242">
        <f>ROUND(E119*F119,2)</f>
        <v>0</v>
      </c>
      <c r="H119" s="241"/>
      <c r="I119" s="242">
        <f>ROUND(E119*H119,2)</f>
        <v>0</v>
      </c>
      <c r="J119" s="241"/>
      <c r="K119" s="242">
        <f>ROUND(E119*J119,2)</f>
        <v>0</v>
      </c>
      <c r="L119" s="242">
        <v>21</v>
      </c>
      <c r="M119" s="242">
        <f>G119*(1+L119/100)</f>
        <v>0</v>
      </c>
      <c r="N119" s="242">
        <v>4.3E-3</v>
      </c>
      <c r="O119" s="242">
        <f>ROUND(E119*N119,2)</f>
        <v>0.16</v>
      </c>
      <c r="P119" s="242">
        <v>0</v>
      </c>
      <c r="Q119" s="242">
        <f>ROUND(E119*P119,2)</f>
        <v>0</v>
      </c>
      <c r="R119" s="242" t="s">
        <v>258</v>
      </c>
      <c r="S119" s="242" t="s">
        <v>207</v>
      </c>
      <c r="T119" s="243" t="s">
        <v>207</v>
      </c>
      <c r="U119" s="221">
        <v>0.20799999999999999</v>
      </c>
      <c r="V119" s="221">
        <f>ROUND(E119*U119,2)</f>
        <v>7.86</v>
      </c>
      <c r="W119" s="221"/>
      <c r="X119" s="221" t="s">
        <v>208</v>
      </c>
      <c r="Y119" s="212"/>
      <c r="Z119" s="212"/>
      <c r="AA119" s="212"/>
      <c r="AB119" s="212"/>
      <c r="AC119" s="212"/>
      <c r="AD119" s="212"/>
      <c r="AE119" s="212"/>
      <c r="AF119" s="212"/>
      <c r="AG119" s="212" t="s">
        <v>209</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7" t="s">
        <v>392</v>
      </c>
      <c r="D120" s="245"/>
      <c r="E120" s="245"/>
      <c r="F120" s="245"/>
      <c r="G120" s="245"/>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211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8" t="s">
        <v>393</v>
      </c>
      <c r="D121" s="222"/>
      <c r="E121" s="223"/>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213</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8" t="s">
        <v>591</v>
      </c>
      <c r="D122" s="222"/>
      <c r="E122" s="223">
        <v>37.799999999999997</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213</v>
      </c>
      <c r="AH122" s="212">
        <v>5</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37">
        <v>23</v>
      </c>
      <c r="B123" s="238" t="s">
        <v>395</v>
      </c>
      <c r="C123" s="256" t="s">
        <v>396</v>
      </c>
      <c r="D123" s="239" t="s">
        <v>275</v>
      </c>
      <c r="E123" s="240">
        <v>37.799999999999997</v>
      </c>
      <c r="F123" s="241"/>
      <c r="G123" s="242">
        <f>ROUND(E123*F123,2)</f>
        <v>0</v>
      </c>
      <c r="H123" s="241"/>
      <c r="I123" s="242">
        <f>ROUND(E123*H123,2)</f>
        <v>0</v>
      </c>
      <c r="J123" s="241"/>
      <c r="K123" s="242">
        <f>ROUND(E123*J123,2)</f>
        <v>0</v>
      </c>
      <c r="L123" s="242">
        <v>21</v>
      </c>
      <c r="M123" s="242">
        <f>G123*(1+L123/100)</f>
        <v>0</v>
      </c>
      <c r="N123" s="242">
        <v>1.0000000000000001E-5</v>
      </c>
      <c r="O123" s="242">
        <f>ROUND(E123*N123,2)</f>
        <v>0</v>
      </c>
      <c r="P123" s="242">
        <v>0</v>
      </c>
      <c r="Q123" s="242">
        <f>ROUND(E123*P123,2)</f>
        <v>0</v>
      </c>
      <c r="R123" s="242" t="s">
        <v>258</v>
      </c>
      <c r="S123" s="242" t="s">
        <v>207</v>
      </c>
      <c r="T123" s="243" t="s">
        <v>207</v>
      </c>
      <c r="U123" s="221">
        <v>3.5999999999999997E-2</v>
      </c>
      <c r="V123" s="221">
        <f>ROUND(E123*U123,2)</f>
        <v>1.36</v>
      </c>
      <c r="W123" s="221"/>
      <c r="X123" s="221" t="s">
        <v>208</v>
      </c>
      <c r="Y123" s="212"/>
      <c r="Z123" s="212"/>
      <c r="AA123" s="212"/>
      <c r="AB123" s="212"/>
      <c r="AC123" s="212"/>
      <c r="AD123" s="212"/>
      <c r="AE123" s="212"/>
      <c r="AF123" s="212"/>
      <c r="AG123" s="212" t="s">
        <v>209</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57" t="s">
        <v>397</v>
      </c>
      <c r="D124" s="245"/>
      <c r="E124" s="245"/>
      <c r="F124" s="245"/>
      <c r="G124" s="245"/>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211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58" t="s">
        <v>398</v>
      </c>
      <c r="D125" s="222"/>
      <c r="E125" s="223"/>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213</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58" t="s">
        <v>399</v>
      </c>
      <c r="D126" s="222"/>
      <c r="E126" s="223"/>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213</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8" t="s">
        <v>577</v>
      </c>
      <c r="D127" s="222"/>
      <c r="E127" s="223"/>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213</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8" t="s">
        <v>592</v>
      </c>
      <c r="D128" s="222"/>
      <c r="E128" s="223">
        <v>37.799999999999997</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7">
        <v>24</v>
      </c>
      <c r="B129" s="238" t="s">
        <v>412</v>
      </c>
      <c r="C129" s="256" t="s">
        <v>413</v>
      </c>
      <c r="D129" s="239" t="s">
        <v>275</v>
      </c>
      <c r="E129" s="240">
        <v>37.799999999999997</v>
      </c>
      <c r="F129" s="241"/>
      <c r="G129" s="242">
        <f>ROUND(E129*F129,2)</f>
        <v>0</v>
      </c>
      <c r="H129" s="241"/>
      <c r="I129" s="242">
        <f>ROUND(E129*H129,2)</f>
        <v>0</v>
      </c>
      <c r="J129" s="241"/>
      <c r="K129" s="242">
        <f>ROUND(E129*J129,2)</f>
        <v>0</v>
      </c>
      <c r="L129" s="242">
        <v>21</v>
      </c>
      <c r="M129" s="242">
        <f>G129*(1+L129/100)</f>
        <v>0</v>
      </c>
      <c r="N129" s="242">
        <v>0</v>
      </c>
      <c r="O129" s="242">
        <f>ROUND(E129*N129,2)</f>
        <v>0</v>
      </c>
      <c r="P129" s="242">
        <v>0</v>
      </c>
      <c r="Q129" s="242">
        <f>ROUND(E129*P129,2)</f>
        <v>0</v>
      </c>
      <c r="R129" s="242" t="s">
        <v>258</v>
      </c>
      <c r="S129" s="242" t="s">
        <v>207</v>
      </c>
      <c r="T129" s="243" t="s">
        <v>207</v>
      </c>
      <c r="U129" s="221">
        <v>6.7000000000000004E-2</v>
      </c>
      <c r="V129" s="221">
        <f>ROUND(E129*U129,2)</f>
        <v>2.5299999999999998</v>
      </c>
      <c r="W129" s="221"/>
      <c r="X129" s="221" t="s">
        <v>208</v>
      </c>
      <c r="Y129" s="212"/>
      <c r="Z129" s="212"/>
      <c r="AA129" s="212"/>
      <c r="AB129" s="212"/>
      <c r="AC129" s="212"/>
      <c r="AD129" s="212"/>
      <c r="AE129" s="212"/>
      <c r="AF129" s="212"/>
      <c r="AG129" s="212" t="s">
        <v>209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7" t="s">
        <v>414</v>
      </c>
      <c r="D130" s="245"/>
      <c r="E130" s="245"/>
      <c r="F130" s="245"/>
      <c r="G130" s="245"/>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211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8" t="s">
        <v>415</v>
      </c>
      <c r="D131" s="222"/>
      <c r="E131" s="223"/>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213</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8" t="s">
        <v>399</v>
      </c>
      <c r="D132" s="222"/>
      <c r="E132" s="223"/>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213</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8" t="s">
        <v>591</v>
      </c>
      <c r="D133" s="222"/>
      <c r="E133" s="223">
        <v>37.799999999999997</v>
      </c>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213</v>
      </c>
      <c r="AH133" s="212">
        <v>5</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7">
        <v>25</v>
      </c>
      <c r="B134" s="238" t="s">
        <v>418</v>
      </c>
      <c r="C134" s="256" t="s">
        <v>419</v>
      </c>
      <c r="D134" s="239" t="s">
        <v>275</v>
      </c>
      <c r="E134" s="240">
        <v>37.799999999999997</v>
      </c>
      <c r="F134" s="241"/>
      <c r="G134" s="242">
        <f>ROUND(E134*F134,2)</f>
        <v>0</v>
      </c>
      <c r="H134" s="241"/>
      <c r="I134" s="242">
        <f>ROUND(E134*H134,2)</f>
        <v>0</v>
      </c>
      <c r="J134" s="241"/>
      <c r="K134" s="242">
        <f>ROUND(E134*J134,2)</f>
        <v>0</v>
      </c>
      <c r="L134" s="242">
        <v>21</v>
      </c>
      <c r="M134" s="242">
        <f>G134*(1+L134/100)</f>
        <v>0</v>
      </c>
      <c r="N134" s="242">
        <v>0</v>
      </c>
      <c r="O134" s="242">
        <f>ROUND(E134*N134,2)</f>
        <v>0</v>
      </c>
      <c r="P134" s="242">
        <v>0</v>
      </c>
      <c r="Q134" s="242">
        <f>ROUND(E134*P134,2)</f>
        <v>0</v>
      </c>
      <c r="R134" s="242" t="s">
        <v>258</v>
      </c>
      <c r="S134" s="242" t="s">
        <v>207</v>
      </c>
      <c r="T134" s="243" t="s">
        <v>207</v>
      </c>
      <c r="U134" s="221">
        <v>3.6999999999999998E-2</v>
      </c>
      <c r="V134" s="221">
        <f>ROUND(E134*U134,2)</f>
        <v>1.4</v>
      </c>
      <c r="W134" s="221"/>
      <c r="X134" s="221" t="s">
        <v>208</v>
      </c>
      <c r="Y134" s="212"/>
      <c r="Z134" s="212"/>
      <c r="AA134" s="212"/>
      <c r="AB134" s="212"/>
      <c r="AC134" s="212"/>
      <c r="AD134" s="212"/>
      <c r="AE134" s="212"/>
      <c r="AF134" s="212"/>
      <c r="AG134" s="212" t="s">
        <v>209</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7" t="s">
        <v>420</v>
      </c>
      <c r="D135" s="245"/>
      <c r="E135" s="245"/>
      <c r="F135" s="245"/>
      <c r="G135" s="245"/>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211</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8" t="s">
        <v>421</v>
      </c>
      <c r="D136" s="222"/>
      <c r="E136" s="223"/>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213</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58" t="s">
        <v>399</v>
      </c>
      <c r="D137" s="222"/>
      <c r="E137" s="223"/>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213</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8" t="s">
        <v>593</v>
      </c>
      <c r="D138" s="222"/>
      <c r="E138" s="223">
        <v>37.799999999999997</v>
      </c>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213</v>
      </c>
      <c r="AH138" s="212">
        <v>5</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7">
        <v>26</v>
      </c>
      <c r="B139" s="238" t="s">
        <v>423</v>
      </c>
      <c r="C139" s="256" t="s">
        <v>424</v>
      </c>
      <c r="D139" s="239" t="s">
        <v>425</v>
      </c>
      <c r="E139" s="240">
        <v>7.6800000000000002E-3</v>
      </c>
      <c r="F139" s="241"/>
      <c r="G139" s="242">
        <f>ROUND(E139*F139,2)</f>
        <v>0</v>
      </c>
      <c r="H139" s="241"/>
      <c r="I139" s="242">
        <f>ROUND(E139*H139,2)</f>
        <v>0</v>
      </c>
      <c r="J139" s="241"/>
      <c r="K139" s="242">
        <f>ROUND(E139*J139,2)</f>
        <v>0</v>
      </c>
      <c r="L139" s="242">
        <v>21</v>
      </c>
      <c r="M139" s="242">
        <f>G139*(1+L139/100)</f>
        <v>0</v>
      </c>
      <c r="N139" s="242">
        <v>1</v>
      </c>
      <c r="O139" s="242">
        <f>ROUND(E139*N139,2)</f>
        <v>0.01</v>
      </c>
      <c r="P139" s="242">
        <v>0</v>
      </c>
      <c r="Q139" s="242">
        <f>ROUND(E139*P139,2)</f>
        <v>0</v>
      </c>
      <c r="R139" s="242" t="s">
        <v>426</v>
      </c>
      <c r="S139" s="242" t="s">
        <v>207</v>
      </c>
      <c r="T139" s="243" t="s">
        <v>207</v>
      </c>
      <c r="U139" s="221">
        <v>0</v>
      </c>
      <c r="V139" s="221">
        <f>ROUND(E139*U139,2)</f>
        <v>0</v>
      </c>
      <c r="W139" s="221"/>
      <c r="X139" s="221" t="s">
        <v>427</v>
      </c>
      <c r="Y139" s="212"/>
      <c r="Z139" s="212"/>
      <c r="AA139" s="212"/>
      <c r="AB139" s="212"/>
      <c r="AC139" s="212"/>
      <c r="AD139" s="212"/>
      <c r="AE139" s="212"/>
      <c r="AF139" s="212"/>
      <c r="AG139" s="212" t="s">
        <v>428</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8" t="s">
        <v>429</v>
      </c>
      <c r="D140" s="222"/>
      <c r="E140" s="223"/>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213</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8" t="s">
        <v>430</v>
      </c>
      <c r="D141" s="222"/>
      <c r="E141" s="223"/>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213</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9" t="s">
        <v>215</v>
      </c>
      <c r="D142" s="224"/>
      <c r="E142" s="225"/>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213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60" t="s">
        <v>431</v>
      </c>
      <c r="D143" s="224"/>
      <c r="E143" s="225">
        <v>2.5500000000000002E-3</v>
      </c>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213</v>
      </c>
      <c r="AH143" s="212">
        <v>2</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9" t="s">
        <v>217</v>
      </c>
      <c r="D144" s="224"/>
      <c r="E144" s="225"/>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213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8" t="s">
        <v>594</v>
      </c>
      <c r="D145" s="222"/>
      <c r="E145" s="223">
        <v>7.6800000000000002E-3</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213</v>
      </c>
      <c r="AH145" s="212">
        <v>5</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x14ac:dyDescent="0.2">
      <c r="A146" s="231" t="s">
        <v>201</v>
      </c>
      <c r="B146" s="232" t="s">
        <v>160</v>
      </c>
      <c r="C146" s="255" t="s">
        <v>161</v>
      </c>
      <c r="D146" s="233"/>
      <c r="E146" s="234"/>
      <c r="F146" s="235"/>
      <c r="G146" s="235">
        <f>SUMIF(AG147:AG156,"&lt;&gt;NOR",G147:G156)</f>
        <v>0</v>
      </c>
      <c r="H146" s="235"/>
      <c r="I146" s="235">
        <f>SUM(I147:I156)</f>
        <v>0</v>
      </c>
      <c r="J146" s="235"/>
      <c r="K146" s="235">
        <f>SUM(K147:K156)</f>
        <v>0</v>
      </c>
      <c r="L146" s="235"/>
      <c r="M146" s="235">
        <f>SUM(M147:M156)</f>
        <v>0</v>
      </c>
      <c r="N146" s="235"/>
      <c r="O146" s="235">
        <f>SUM(O147:O156)</f>
        <v>0</v>
      </c>
      <c r="P146" s="235"/>
      <c r="Q146" s="235">
        <f>SUM(Q147:Q156)</f>
        <v>3.21</v>
      </c>
      <c r="R146" s="235"/>
      <c r="S146" s="235"/>
      <c r="T146" s="236"/>
      <c r="U146" s="230"/>
      <c r="V146" s="230">
        <f>SUM(V147:V156)</f>
        <v>1.24</v>
      </c>
      <c r="W146" s="230"/>
      <c r="X146" s="230"/>
      <c r="AG146" t="s">
        <v>202</v>
      </c>
    </row>
    <row r="147" spans="1:60" outlineLevel="1" x14ac:dyDescent="0.2">
      <c r="A147" s="237">
        <v>27</v>
      </c>
      <c r="B147" s="238" t="s">
        <v>279</v>
      </c>
      <c r="C147" s="256" t="s">
        <v>280</v>
      </c>
      <c r="D147" s="239" t="s">
        <v>243</v>
      </c>
      <c r="E147" s="240">
        <v>187</v>
      </c>
      <c r="F147" s="241"/>
      <c r="G147" s="242">
        <f>ROUND(E147*F147,2)</f>
        <v>0</v>
      </c>
      <c r="H147" s="241"/>
      <c r="I147" s="242">
        <f>ROUND(E147*H147,2)</f>
        <v>0</v>
      </c>
      <c r="J147" s="241"/>
      <c r="K147" s="242">
        <f>ROUND(E147*J147,2)</f>
        <v>0</v>
      </c>
      <c r="L147" s="242">
        <v>21</v>
      </c>
      <c r="M147" s="242">
        <f>G147*(1+L147/100)</f>
        <v>0</v>
      </c>
      <c r="N147" s="242">
        <v>0</v>
      </c>
      <c r="O147" s="242">
        <f>ROUND(E147*N147,2)</f>
        <v>0</v>
      </c>
      <c r="P147" s="242">
        <v>0</v>
      </c>
      <c r="Q147" s="242">
        <f>ROUND(E147*P147,2)</f>
        <v>0</v>
      </c>
      <c r="R147" s="242" t="s">
        <v>258</v>
      </c>
      <c r="S147" s="242" t="s">
        <v>207</v>
      </c>
      <c r="T147" s="243" t="s">
        <v>207</v>
      </c>
      <c r="U147" s="221">
        <v>2E-3</v>
      </c>
      <c r="V147" s="221">
        <f>ROUND(E147*U147,2)</f>
        <v>0.37</v>
      </c>
      <c r="W147" s="221"/>
      <c r="X147" s="221" t="s">
        <v>208</v>
      </c>
      <c r="Y147" s="212"/>
      <c r="Z147" s="212"/>
      <c r="AA147" s="212"/>
      <c r="AB147" s="212"/>
      <c r="AC147" s="212"/>
      <c r="AD147" s="212"/>
      <c r="AE147" s="212"/>
      <c r="AF147" s="212"/>
      <c r="AG147" s="212" t="s">
        <v>209</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8" t="s">
        <v>281</v>
      </c>
      <c r="D148" s="222"/>
      <c r="E148" s="223"/>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213</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8" t="s">
        <v>266</v>
      </c>
      <c r="D149" s="222"/>
      <c r="E149" s="223"/>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213</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8" t="s">
        <v>571</v>
      </c>
      <c r="D150" s="222"/>
      <c r="E150" s="223">
        <v>17</v>
      </c>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213</v>
      </c>
      <c r="AH150" s="212">
        <v>5</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8" t="s">
        <v>271</v>
      </c>
      <c r="D151" s="222"/>
      <c r="E151" s="223"/>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213</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58" t="s">
        <v>572</v>
      </c>
      <c r="D152" s="222"/>
      <c r="E152" s="223">
        <v>170</v>
      </c>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213</v>
      </c>
      <c r="AH152" s="212">
        <v>5</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7">
        <v>28</v>
      </c>
      <c r="B153" s="238" t="s">
        <v>282</v>
      </c>
      <c r="C153" s="256" t="s">
        <v>283</v>
      </c>
      <c r="D153" s="239" t="s">
        <v>243</v>
      </c>
      <c r="E153" s="240">
        <v>25.5</v>
      </c>
      <c r="F153" s="241"/>
      <c r="G153" s="242">
        <f>ROUND(E153*F153,2)</f>
        <v>0</v>
      </c>
      <c r="H153" s="241"/>
      <c r="I153" s="242">
        <f>ROUND(E153*H153,2)</f>
        <v>0</v>
      </c>
      <c r="J153" s="241"/>
      <c r="K153" s="242">
        <f>ROUND(E153*J153,2)</f>
        <v>0</v>
      </c>
      <c r="L153" s="242">
        <v>21</v>
      </c>
      <c r="M153" s="242">
        <f>G153*(1+L153/100)</f>
        <v>0</v>
      </c>
      <c r="N153" s="242">
        <v>0</v>
      </c>
      <c r="O153" s="242">
        <f>ROUND(E153*N153,2)</f>
        <v>0</v>
      </c>
      <c r="P153" s="242">
        <v>0.126</v>
      </c>
      <c r="Q153" s="242">
        <f>ROUND(E153*P153,2)</f>
        <v>3.21</v>
      </c>
      <c r="R153" s="242" t="s">
        <v>258</v>
      </c>
      <c r="S153" s="242" t="s">
        <v>207</v>
      </c>
      <c r="T153" s="243" t="s">
        <v>207</v>
      </c>
      <c r="U153" s="221">
        <v>3.4000000000000002E-2</v>
      </c>
      <c r="V153" s="221">
        <f>ROUND(E153*U153,2)</f>
        <v>0.87</v>
      </c>
      <c r="W153" s="221"/>
      <c r="X153" s="221" t="s">
        <v>208</v>
      </c>
      <c r="Y153" s="212"/>
      <c r="Z153" s="212"/>
      <c r="AA153" s="212"/>
      <c r="AB153" s="212"/>
      <c r="AC153" s="212"/>
      <c r="AD153" s="212"/>
      <c r="AE153" s="212"/>
      <c r="AF153" s="212"/>
      <c r="AG153" s="212" t="s">
        <v>209</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8" t="s">
        <v>284</v>
      </c>
      <c r="D154" s="222"/>
      <c r="E154" s="223"/>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213</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8" t="s">
        <v>595</v>
      </c>
      <c r="D155" s="222"/>
      <c r="E155" s="223"/>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213</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58" t="s">
        <v>596</v>
      </c>
      <c r="D156" s="222"/>
      <c r="E156" s="223">
        <v>25.5</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213</v>
      </c>
      <c r="AH156" s="212">
        <v>5</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31" t="s">
        <v>201</v>
      </c>
      <c r="B157" s="232" t="s">
        <v>164</v>
      </c>
      <c r="C157" s="255" t="s">
        <v>165</v>
      </c>
      <c r="D157" s="233"/>
      <c r="E157" s="234"/>
      <c r="F157" s="235"/>
      <c r="G157" s="235">
        <f>SUMIF(AG158:AG162,"&lt;&gt;NOR",G158:G162)</f>
        <v>0</v>
      </c>
      <c r="H157" s="235"/>
      <c r="I157" s="235">
        <f>SUM(I158:I162)</f>
        <v>0</v>
      </c>
      <c r="J157" s="235"/>
      <c r="K157" s="235">
        <f>SUM(K158:K162)</f>
        <v>0</v>
      </c>
      <c r="L157" s="235"/>
      <c r="M157" s="235">
        <f>SUM(M158:M162)</f>
        <v>0</v>
      </c>
      <c r="N157" s="235"/>
      <c r="O157" s="235">
        <f>SUM(O158:O162)</f>
        <v>0</v>
      </c>
      <c r="P157" s="235"/>
      <c r="Q157" s="235">
        <f>SUM(Q158:Q162)</f>
        <v>0</v>
      </c>
      <c r="R157" s="235"/>
      <c r="S157" s="235"/>
      <c r="T157" s="236"/>
      <c r="U157" s="230"/>
      <c r="V157" s="230">
        <f>SUM(V158:V162)</f>
        <v>0.41</v>
      </c>
      <c r="W157" s="230"/>
      <c r="X157" s="230"/>
      <c r="AG157" t="s">
        <v>202</v>
      </c>
    </row>
    <row r="158" spans="1:60" outlineLevel="1" x14ac:dyDescent="0.2">
      <c r="A158" s="237">
        <v>29</v>
      </c>
      <c r="B158" s="238" t="s">
        <v>433</v>
      </c>
      <c r="C158" s="256" t="s">
        <v>434</v>
      </c>
      <c r="D158" s="239" t="s">
        <v>425</v>
      </c>
      <c r="E158" s="240">
        <v>25.389469999999999</v>
      </c>
      <c r="F158" s="241"/>
      <c r="G158" s="242">
        <f>ROUND(E158*F158,2)</f>
        <v>0</v>
      </c>
      <c r="H158" s="241"/>
      <c r="I158" s="242">
        <f>ROUND(E158*H158,2)</f>
        <v>0</v>
      </c>
      <c r="J158" s="241"/>
      <c r="K158" s="242">
        <f>ROUND(E158*J158,2)</f>
        <v>0</v>
      </c>
      <c r="L158" s="242">
        <v>21</v>
      </c>
      <c r="M158" s="242">
        <f>G158*(1+L158/100)</f>
        <v>0</v>
      </c>
      <c r="N158" s="242">
        <v>0</v>
      </c>
      <c r="O158" s="242">
        <f>ROUND(E158*N158,2)</f>
        <v>0</v>
      </c>
      <c r="P158" s="242">
        <v>0</v>
      </c>
      <c r="Q158" s="242">
        <f>ROUND(E158*P158,2)</f>
        <v>0</v>
      </c>
      <c r="R158" s="242" t="s">
        <v>258</v>
      </c>
      <c r="S158" s="242" t="s">
        <v>207</v>
      </c>
      <c r="T158" s="243" t="s">
        <v>207</v>
      </c>
      <c r="U158" s="221">
        <v>1.6E-2</v>
      </c>
      <c r="V158" s="221">
        <f>ROUND(E158*U158,2)</f>
        <v>0.41</v>
      </c>
      <c r="W158" s="221"/>
      <c r="X158" s="221" t="s">
        <v>435</v>
      </c>
      <c r="Y158" s="212"/>
      <c r="Z158" s="212"/>
      <c r="AA158" s="212"/>
      <c r="AB158" s="212"/>
      <c r="AC158" s="212"/>
      <c r="AD158" s="212"/>
      <c r="AE158" s="212"/>
      <c r="AF158" s="212"/>
      <c r="AG158" s="212" t="s">
        <v>436</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7" t="s">
        <v>437</v>
      </c>
      <c r="D159" s="245"/>
      <c r="E159" s="245"/>
      <c r="F159" s="245"/>
      <c r="G159" s="245"/>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211</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58" t="s">
        <v>438</v>
      </c>
      <c r="D160" s="222"/>
      <c r="E160" s="223"/>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213</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8" t="s">
        <v>597</v>
      </c>
      <c r="D161" s="222"/>
      <c r="E161" s="223"/>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213</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8" t="s">
        <v>598</v>
      </c>
      <c r="D162" s="222"/>
      <c r="E162" s="223">
        <v>25.389469999999999</v>
      </c>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213</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x14ac:dyDescent="0.2">
      <c r="A163" s="231" t="s">
        <v>201</v>
      </c>
      <c r="B163" s="232" t="s">
        <v>166</v>
      </c>
      <c r="C163" s="255" t="s">
        <v>167</v>
      </c>
      <c r="D163" s="233"/>
      <c r="E163" s="234"/>
      <c r="F163" s="235"/>
      <c r="G163" s="235">
        <f>SUMIF(AG164:AG188,"&lt;&gt;NOR",G164:G188)</f>
        <v>0</v>
      </c>
      <c r="H163" s="235"/>
      <c r="I163" s="235">
        <f>SUM(I164:I188)</f>
        <v>0</v>
      </c>
      <c r="J163" s="235"/>
      <c r="K163" s="235">
        <f>SUM(K164:K188)</f>
        <v>0</v>
      </c>
      <c r="L163" s="235"/>
      <c r="M163" s="235">
        <f>SUM(M164:M188)</f>
        <v>0</v>
      </c>
      <c r="N163" s="235"/>
      <c r="O163" s="235">
        <f>SUM(O164:O188)</f>
        <v>0</v>
      </c>
      <c r="P163" s="235"/>
      <c r="Q163" s="235">
        <f>SUM(Q164:Q188)</f>
        <v>0</v>
      </c>
      <c r="R163" s="235"/>
      <c r="S163" s="235"/>
      <c r="T163" s="236"/>
      <c r="U163" s="230"/>
      <c r="V163" s="230">
        <f>SUM(V164:V188)</f>
        <v>4.3000000000000007</v>
      </c>
      <c r="W163" s="230"/>
      <c r="X163" s="230"/>
      <c r="AG163" t="s">
        <v>202</v>
      </c>
    </row>
    <row r="164" spans="1:60" ht="33.75" outlineLevel="1" x14ac:dyDescent="0.2">
      <c r="A164" s="237">
        <v>30</v>
      </c>
      <c r="B164" s="238" t="s">
        <v>441</v>
      </c>
      <c r="C164" s="256" t="s">
        <v>442</v>
      </c>
      <c r="D164" s="239" t="s">
        <v>425</v>
      </c>
      <c r="E164" s="240">
        <v>20.57</v>
      </c>
      <c r="F164" s="241"/>
      <c r="G164" s="242">
        <f>ROUND(E164*F164,2)</f>
        <v>0</v>
      </c>
      <c r="H164" s="241"/>
      <c r="I164" s="242">
        <f>ROUND(E164*H164,2)</f>
        <v>0</v>
      </c>
      <c r="J164" s="241"/>
      <c r="K164" s="242">
        <f>ROUND(E164*J164,2)</f>
        <v>0</v>
      </c>
      <c r="L164" s="242">
        <v>21</v>
      </c>
      <c r="M164" s="242">
        <f>G164*(1+L164/100)</f>
        <v>0</v>
      </c>
      <c r="N164" s="242">
        <v>0</v>
      </c>
      <c r="O164" s="242">
        <f>ROUND(E164*N164,2)</f>
        <v>0</v>
      </c>
      <c r="P164" s="242">
        <v>0</v>
      </c>
      <c r="Q164" s="242">
        <f>ROUND(E164*P164,2)</f>
        <v>0</v>
      </c>
      <c r="R164" s="242" t="s">
        <v>443</v>
      </c>
      <c r="S164" s="242" t="s">
        <v>207</v>
      </c>
      <c r="T164" s="243" t="s">
        <v>207</v>
      </c>
      <c r="U164" s="221">
        <v>0</v>
      </c>
      <c r="V164" s="221">
        <f>ROUND(E164*U164,2)</f>
        <v>0</v>
      </c>
      <c r="W164" s="221"/>
      <c r="X164" s="221" t="s">
        <v>208</v>
      </c>
      <c r="Y164" s="212"/>
      <c r="Z164" s="212"/>
      <c r="AA164" s="212"/>
      <c r="AB164" s="212"/>
      <c r="AC164" s="212"/>
      <c r="AD164" s="212"/>
      <c r="AE164" s="212"/>
      <c r="AF164" s="212"/>
      <c r="AG164" s="212" t="s">
        <v>209</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57" t="s">
        <v>444</v>
      </c>
      <c r="D165" s="245"/>
      <c r="E165" s="245"/>
      <c r="F165" s="245"/>
      <c r="G165" s="245"/>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211</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8" t="s">
        <v>445</v>
      </c>
      <c r="D166" s="222"/>
      <c r="E166" s="223"/>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213</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58" t="s">
        <v>446</v>
      </c>
      <c r="D167" s="222"/>
      <c r="E167" s="223"/>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213</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8" t="s">
        <v>599</v>
      </c>
      <c r="D168" s="222"/>
      <c r="E168" s="223">
        <v>18.7</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213</v>
      </c>
      <c r="AH168" s="212">
        <v>7</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8" t="s">
        <v>448</v>
      </c>
      <c r="D169" s="222"/>
      <c r="E169" s="223"/>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213</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600</v>
      </c>
      <c r="D170" s="222"/>
      <c r="E170" s="223">
        <v>1.87</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213</v>
      </c>
      <c r="AH170" s="212">
        <v>7</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37">
        <v>31</v>
      </c>
      <c r="B171" s="238" t="s">
        <v>450</v>
      </c>
      <c r="C171" s="256" t="s">
        <v>451</v>
      </c>
      <c r="D171" s="239" t="s">
        <v>425</v>
      </c>
      <c r="E171" s="240">
        <v>3.4613299999999998</v>
      </c>
      <c r="F171" s="241"/>
      <c r="G171" s="242">
        <f>ROUND(E171*F171,2)</f>
        <v>0</v>
      </c>
      <c r="H171" s="241"/>
      <c r="I171" s="242">
        <f>ROUND(E171*H171,2)</f>
        <v>0</v>
      </c>
      <c r="J171" s="241"/>
      <c r="K171" s="242">
        <f>ROUND(E171*J171,2)</f>
        <v>0</v>
      </c>
      <c r="L171" s="242">
        <v>21</v>
      </c>
      <c r="M171" s="242">
        <f>G171*(1+L171/100)</f>
        <v>0</v>
      </c>
      <c r="N171" s="242">
        <v>0</v>
      </c>
      <c r="O171" s="242">
        <f>ROUND(E171*N171,2)</f>
        <v>0</v>
      </c>
      <c r="P171" s="242">
        <v>0</v>
      </c>
      <c r="Q171" s="242">
        <f>ROUND(E171*P171,2)</f>
        <v>0</v>
      </c>
      <c r="R171" s="242"/>
      <c r="S171" s="242" t="s">
        <v>207</v>
      </c>
      <c r="T171" s="243" t="s">
        <v>207</v>
      </c>
      <c r="U171" s="221">
        <v>4.2000000000000003E-2</v>
      </c>
      <c r="V171" s="221">
        <f>ROUND(E171*U171,2)</f>
        <v>0.15</v>
      </c>
      <c r="W171" s="221"/>
      <c r="X171" s="221" t="s">
        <v>208</v>
      </c>
      <c r="Y171" s="212"/>
      <c r="Z171" s="212"/>
      <c r="AA171" s="212"/>
      <c r="AB171" s="212"/>
      <c r="AC171" s="212"/>
      <c r="AD171" s="212"/>
      <c r="AE171" s="212"/>
      <c r="AF171" s="212"/>
      <c r="AG171" s="212" t="s">
        <v>209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8" t="s">
        <v>452</v>
      </c>
      <c r="D172" s="222"/>
      <c r="E172" s="223"/>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213</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8" t="s">
        <v>453</v>
      </c>
      <c r="D173" s="222"/>
      <c r="E173" s="223"/>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213</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58" t="s">
        <v>601</v>
      </c>
      <c r="D174" s="222"/>
      <c r="E174" s="223">
        <v>0.24833</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213</v>
      </c>
      <c r="AH174" s="212">
        <v>7</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8" t="s">
        <v>455</v>
      </c>
      <c r="D175" s="222"/>
      <c r="E175" s="223"/>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213</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58" t="s">
        <v>602</v>
      </c>
      <c r="D176" s="222"/>
      <c r="E176" s="223"/>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213</v>
      </c>
      <c r="AH176" s="212">
        <v>7</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8" t="s">
        <v>603</v>
      </c>
      <c r="D177" s="222"/>
      <c r="E177" s="223">
        <v>3.2130000000000001</v>
      </c>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213</v>
      </c>
      <c r="AH177" s="212">
        <v>7</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7">
        <v>32</v>
      </c>
      <c r="B178" s="238" t="s">
        <v>458</v>
      </c>
      <c r="C178" s="256" t="s">
        <v>459</v>
      </c>
      <c r="D178" s="239" t="s">
        <v>425</v>
      </c>
      <c r="E178" s="240">
        <v>31.15193</v>
      </c>
      <c r="F178" s="241"/>
      <c r="G178" s="242">
        <f>ROUND(E178*F178,2)</f>
        <v>0</v>
      </c>
      <c r="H178" s="241"/>
      <c r="I178" s="242">
        <f>ROUND(E178*H178,2)</f>
        <v>0</v>
      </c>
      <c r="J178" s="241"/>
      <c r="K178" s="242">
        <f>ROUND(E178*J178,2)</f>
        <v>0</v>
      </c>
      <c r="L178" s="242">
        <v>21</v>
      </c>
      <c r="M178" s="242">
        <f>G178*(1+L178/100)</f>
        <v>0</v>
      </c>
      <c r="N178" s="242">
        <v>0</v>
      </c>
      <c r="O178" s="242">
        <f>ROUND(E178*N178,2)</f>
        <v>0</v>
      </c>
      <c r="P178" s="242">
        <v>0</v>
      </c>
      <c r="Q178" s="242">
        <f>ROUND(E178*P178,2)</f>
        <v>0</v>
      </c>
      <c r="R178" s="242"/>
      <c r="S178" s="242" t="s">
        <v>207</v>
      </c>
      <c r="T178" s="243" t="s">
        <v>207</v>
      </c>
      <c r="U178" s="221">
        <v>0</v>
      </c>
      <c r="V178" s="221">
        <f>ROUND(E178*U178,2)</f>
        <v>0</v>
      </c>
      <c r="W178" s="221"/>
      <c r="X178" s="221" t="s">
        <v>208</v>
      </c>
      <c r="Y178" s="212"/>
      <c r="Z178" s="212"/>
      <c r="AA178" s="212"/>
      <c r="AB178" s="212"/>
      <c r="AC178" s="212"/>
      <c r="AD178" s="212"/>
      <c r="AE178" s="212"/>
      <c r="AF178" s="212"/>
      <c r="AG178" s="212" t="s">
        <v>209</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58" t="s">
        <v>460</v>
      </c>
      <c r="D179" s="222"/>
      <c r="E179" s="223"/>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213</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58" t="s">
        <v>604</v>
      </c>
      <c r="D180" s="222"/>
      <c r="E180" s="223">
        <v>31.15193</v>
      </c>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213</v>
      </c>
      <c r="AH180" s="212">
        <v>5</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37">
        <v>33</v>
      </c>
      <c r="B181" s="238" t="s">
        <v>462</v>
      </c>
      <c r="C181" s="256" t="s">
        <v>463</v>
      </c>
      <c r="D181" s="239" t="s">
        <v>425</v>
      </c>
      <c r="E181" s="240">
        <v>24.377479999999998</v>
      </c>
      <c r="F181" s="241"/>
      <c r="G181" s="242">
        <f>ROUND(E181*F181,2)</f>
        <v>0</v>
      </c>
      <c r="H181" s="241"/>
      <c r="I181" s="242">
        <f>ROUND(E181*H181,2)</f>
        <v>0</v>
      </c>
      <c r="J181" s="241"/>
      <c r="K181" s="242">
        <f>ROUND(E181*J181,2)</f>
        <v>0</v>
      </c>
      <c r="L181" s="242">
        <v>21</v>
      </c>
      <c r="M181" s="242">
        <f>G181*(1+L181/100)</f>
        <v>0</v>
      </c>
      <c r="N181" s="242">
        <v>0</v>
      </c>
      <c r="O181" s="242">
        <f>ROUND(E181*N181,2)</f>
        <v>0</v>
      </c>
      <c r="P181" s="242">
        <v>0</v>
      </c>
      <c r="Q181" s="242">
        <f>ROUND(E181*P181,2)</f>
        <v>0</v>
      </c>
      <c r="R181" s="242"/>
      <c r="S181" s="242" t="s">
        <v>207</v>
      </c>
      <c r="T181" s="243" t="s">
        <v>207</v>
      </c>
      <c r="U181" s="221">
        <v>0.16400000000000001</v>
      </c>
      <c r="V181" s="221">
        <f>ROUND(E181*U181,2)</f>
        <v>4</v>
      </c>
      <c r="W181" s="221"/>
      <c r="X181" s="221" t="s">
        <v>464</v>
      </c>
      <c r="Y181" s="212"/>
      <c r="Z181" s="212"/>
      <c r="AA181" s="212"/>
      <c r="AB181" s="212"/>
      <c r="AC181" s="212"/>
      <c r="AD181" s="212"/>
      <c r="AE181" s="212"/>
      <c r="AF181" s="212"/>
      <c r="AG181" s="212" t="s">
        <v>465</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58" t="s">
        <v>466</v>
      </c>
      <c r="D182" s="222"/>
      <c r="E182" s="223"/>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213</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58" t="s">
        <v>605</v>
      </c>
      <c r="D183" s="222"/>
      <c r="E183" s="223"/>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213</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58" t="s">
        <v>606</v>
      </c>
      <c r="D184" s="222"/>
      <c r="E184" s="223">
        <v>24.377479999999998</v>
      </c>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213</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37">
        <v>34</v>
      </c>
      <c r="B185" s="238" t="s">
        <v>469</v>
      </c>
      <c r="C185" s="256" t="s">
        <v>470</v>
      </c>
      <c r="D185" s="239" t="s">
        <v>425</v>
      </c>
      <c r="E185" s="240">
        <v>24.377479999999998</v>
      </c>
      <c r="F185" s="241"/>
      <c r="G185" s="242">
        <f>ROUND(E185*F185,2)</f>
        <v>0</v>
      </c>
      <c r="H185" s="241"/>
      <c r="I185" s="242">
        <f>ROUND(E185*H185,2)</f>
        <v>0</v>
      </c>
      <c r="J185" s="241"/>
      <c r="K185" s="242">
        <f>ROUND(E185*J185,2)</f>
        <v>0</v>
      </c>
      <c r="L185" s="242">
        <v>21</v>
      </c>
      <c r="M185" s="242">
        <f>G185*(1+L185/100)</f>
        <v>0</v>
      </c>
      <c r="N185" s="242">
        <v>0</v>
      </c>
      <c r="O185" s="242">
        <f>ROUND(E185*N185,2)</f>
        <v>0</v>
      </c>
      <c r="P185" s="242">
        <v>0</v>
      </c>
      <c r="Q185" s="242">
        <f>ROUND(E185*P185,2)</f>
        <v>0</v>
      </c>
      <c r="R185" s="242"/>
      <c r="S185" s="242" t="s">
        <v>207</v>
      </c>
      <c r="T185" s="243" t="s">
        <v>207</v>
      </c>
      <c r="U185" s="221">
        <v>6.0000000000000001E-3</v>
      </c>
      <c r="V185" s="221">
        <f>ROUND(E185*U185,2)</f>
        <v>0.15</v>
      </c>
      <c r="W185" s="221"/>
      <c r="X185" s="221" t="s">
        <v>464</v>
      </c>
      <c r="Y185" s="212"/>
      <c r="Z185" s="212"/>
      <c r="AA185" s="212"/>
      <c r="AB185" s="212"/>
      <c r="AC185" s="212"/>
      <c r="AD185" s="212"/>
      <c r="AE185" s="212"/>
      <c r="AF185" s="212"/>
      <c r="AG185" s="212" t="s">
        <v>465</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58" t="s">
        <v>466</v>
      </c>
      <c r="D186" s="222"/>
      <c r="E186" s="223"/>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213</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8" t="s">
        <v>605</v>
      </c>
      <c r="D187" s="222"/>
      <c r="E187" s="223"/>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213</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58" t="s">
        <v>606</v>
      </c>
      <c r="D188" s="222"/>
      <c r="E188" s="223">
        <v>24.377479999999998</v>
      </c>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213</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x14ac:dyDescent="0.2">
      <c r="A189" s="231" t="s">
        <v>201</v>
      </c>
      <c r="B189" s="232" t="s">
        <v>169</v>
      </c>
      <c r="C189" s="255" t="s">
        <v>170</v>
      </c>
      <c r="D189" s="233"/>
      <c r="E189" s="234"/>
      <c r="F189" s="235"/>
      <c r="G189" s="235">
        <f>SUMIF(AG190:AG201,"&lt;&gt;NOR",G190:G201)</f>
        <v>0</v>
      </c>
      <c r="H189" s="235"/>
      <c r="I189" s="235">
        <f>SUM(I190:I201)</f>
        <v>0</v>
      </c>
      <c r="J189" s="235"/>
      <c r="K189" s="235">
        <f>SUM(K190:K201)</f>
        <v>0</v>
      </c>
      <c r="L189" s="235"/>
      <c r="M189" s="235">
        <f>SUM(M190:M201)</f>
        <v>0</v>
      </c>
      <c r="N189" s="235"/>
      <c r="O189" s="235">
        <f>SUM(O190:O201)</f>
        <v>0</v>
      </c>
      <c r="P189" s="235"/>
      <c r="Q189" s="235">
        <f>SUM(Q190:Q201)</f>
        <v>0</v>
      </c>
      <c r="R189" s="235"/>
      <c r="S189" s="235"/>
      <c r="T189" s="236"/>
      <c r="U189" s="230"/>
      <c r="V189" s="230">
        <f>SUM(V190:V201)</f>
        <v>0</v>
      </c>
      <c r="W189" s="230"/>
      <c r="X189" s="230"/>
      <c r="AG189" t="s">
        <v>202</v>
      </c>
    </row>
    <row r="190" spans="1:60" outlineLevel="1" x14ac:dyDescent="0.2">
      <c r="A190" s="237">
        <v>35</v>
      </c>
      <c r="B190" s="238" t="s">
        <v>471</v>
      </c>
      <c r="C190" s="256" t="s">
        <v>472</v>
      </c>
      <c r="D190" s="239" t="s">
        <v>425</v>
      </c>
      <c r="E190" s="240">
        <v>3.4613299999999998</v>
      </c>
      <c r="F190" s="241"/>
      <c r="G190" s="242">
        <f>ROUND(E190*F190,2)</f>
        <v>0</v>
      </c>
      <c r="H190" s="241"/>
      <c r="I190" s="242">
        <f>ROUND(E190*H190,2)</f>
        <v>0</v>
      </c>
      <c r="J190" s="241"/>
      <c r="K190" s="242">
        <f>ROUND(E190*J190,2)</f>
        <v>0</v>
      </c>
      <c r="L190" s="242">
        <v>21</v>
      </c>
      <c r="M190" s="242">
        <f>G190*(1+L190/100)</f>
        <v>0</v>
      </c>
      <c r="N190" s="242">
        <v>0</v>
      </c>
      <c r="O190" s="242">
        <f>ROUND(E190*N190,2)</f>
        <v>0</v>
      </c>
      <c r="P190" s="242">
        <v>0</v>
      </c>
      <c r="Q190" s="242">
        <f>ROUND(E190*P190,2)</f>
        <v>0</v>
      </c>
      <c r="R190" s="242" t="s">
        <v>206</v>
      </c>
      <c r="S190" s="242" t="s">
        <v>207</v>
      </c>
      <c r="T190" s="243" t="s">
        <v>207</v>
      </c>
      <c r="U190" s="221">
        <v>0</v>
      </c>
      <c r="V190" s="221">
        <f>ROUND(E190*U190,2)</f>
        <v>0</v>
      </c>
      <c r="W190" s="221"/>
      <c r="X190" s="221" t="s">
        <v>208</v>
      </c>
      <c r="Y190" s="212"/>
      <c r="Z190" s="212"/>
      <c r="AA190" s="212"/>
      <c r="AB190" s="212"/>
      <c r="AC190" s="212"/>
      <c r="AD190" s="212"/>
      <c r="AE190" s="212"/>
      <c r="AF190" s="212"/>
      <c r="AG190" s="212" t="s">
        <v>209</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8" t="s">
        <v>473</v>
      </c>
      <c r="D191" s="222"/>
      <c r="E191" s="223"/>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213</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8" t="s">
        <v>453</v>
      </c>
      <c r="D192" s="222"/>
      <c r="E192" s="223"/>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213</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58" t="s">
        <v>601</v>
      </c>
      <c r="D193" s="222"/>
      <c r="E193" s="223">
        <v>0.24833</v>
      </c>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213</v>
      </c>
      <c r="AH193" s="212">
        <v>7</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8" t="s">
        <v>455</v>
      </c>
      <c r="D194" s="222"/>
      <c r="E194" s="223"/>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213</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58" t="s">
        <v>602</v>
      </c>
      <c r="D195" s="222"/>
      <c r="E195" s="223"/>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213</v>
      </c>
      <c r="AH195" s="212">
        <v>7</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58" t="s">
        <v>603</v>
      </c>
      <c r="D196" s="222"/>
      <c r="E196" s="223">
        <v>3.2130000000000001</v>
      </c>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213</v>
      </c>
      <c r="AH196" s="212">
        <v>7</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37">
        <v>36</v>
      </c>
      <c r="B197" s="238" t="s">
        <v>474</v>
      </c>
      <c r="C197" s="256" t="s">
        <v>475</v>
      </c>
      <c r="D197" s="239" t="s">
        <v>425</v>
      </c>
      <c r="E197" s="240">
        <v>20.57</v>
      </c>
      <c r="F197" s="241"/>
      <c r="G197" s="242">
        <f>ROUND(E197*F197,2)</f>
        <v>0</v>
      </c>
      <c r="H197" s="241"/>
      <c r="I197" s="242">
        <f>ROUND(E197*H197,2)</f>
        <v>0</v>
      </c>
      <c r="J197" s="241"/>
      <c r="K197" s="242">
        <f>ROUND(E197*J197,2)</f>
        <v>0</v>
      </c>
      <c r="L197" s="242">
        <v>21</v>
      </c>
      <c r="M197" s="242">
        <f>G197*(1+L197/100)</f>
        <v>0</v>
      </c>
      <c r="N197" s="242">
        <v>0</v>
      </c>
      <c r="O197" s="242">
        <f>ROUND(E197*N197,2)</f>
        <v>0</v>
      </c>
      <c r="P197" s="242">
        <v>0</v>
      </c>
      <c r="Q197" s="242">
        <f>ROUND(E197*P197,2)</f>
        <v>0</v>
      </c>
      <c r="R197" s="242" t="s">
        <v>476</v>
      </c>
      <c r="S197" s="242" t="s">
        <v>207</v>
      </c>
      <c r="T197" s="243" t="s">
        <v>263</v>
      </c>
      <c r="U197" s="221">
        <v>0</v>
      </c>
      <c r="V197" s="221">
        <f>ROUND(E197*U197,2)</f>
        <v>0</v>
      </c>
      <c r="W197" s="221"/>
      <c r="X197" s="221" t="s">
        <v>208</v>
      </c>
      <c r="Y197" s="212"/>
      <c r="Z197" s="212"/>
      <c r="AA197" s="212"/>
      <c r="AB197" s="212"/>
      <c r="AC197" s="212"/>
      <c r="AD197" s="212"/>
      <c r="AE197" s="212"/>
      <c r="AF197" s="212"/>
      <c r="AG197" s="212" t="s">
        <v>209</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58" t="s">
        <v>446</v>
      </c>
      <c r="D198" s="222"/>
      <c r="E198" s="223"/>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213</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8" t="s">
        <v>599</v>
      </c>
      <c r="D199" s="222"/>
      <c r="E199" s="223">
        <v>18.7</v>
      </c>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213</v>
      </c>
      <c r="AH199" s="212">
        <v>7</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58" t="s">
        <v>448</v>
      </c>
      <c r="D200" s="222"/>
      <c r="E200" s="223"/>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213</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58" t="s">
        <v>600</v>
      </c>
      <c r="D201" s="222"/>
      <c r="E201" s="223">
        <v>1.87</v>
      </c>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213</v>
      </c>
      <c r="AH201" s="212">
        <v>7</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x14ac:dyDescent="0.2">
      <c r="A202" s="231" t="s">
        <v>201</v>
      </c>
      <c r="B202" s="232" t="s">
        <v>173</v>
      </c>
      <c r="C202" s="255" t="s">
        <v>27</v>
      </c>
      <c r="D202" s="233"/>
      <c r="E202" s="234"/>
      <c r="F202" s="235"/>
      <c r="G202" s="235">
        <f>SUMIF(AG203:AG216,"&lt;&gt;NOR",G203:G216)</f>
        <v>0</v>
      </c>
      <c r="H202" s="235"/>
      <c r="I202" s="235">
        <f>SUM(I203:I216)</f>
        <v>0</v>
      </c>
      <c r="J202" s="235"/>
      <c r="K202" s="235">
        <f>SUM(K203:K216)</f>
        <v>0</v>
      </c>
      <c r="L202" s="235"/>
      <c r="M202" s="235">
        <f>SUM(M203:M216)</f>
        <v>0</v>
      </c>
      <c r="N202" s="235"/>
      <c r="O202" s="235">
        <f>SUM(O203:O216)</f>
        <v>0</v>
      </c>
      <c r="P202" s="235"/>
      <c r="Q202" s="235">
        <f>SUM(Q203:Q216)</f>
        <v>0</v>
      </c>
      <c r="R202" s="235"/>
      <c r="S202" s="235"/>
      <c r="T202" s="236"/>
      <c r="U202" s="230"/>
      <c r="V202" s="230">
        <f>SUM(V203:V216)</f>
        <v>0</v>
      </c>
      <c r="W202" s="230"/>
      <c r="X202" s="230"/>
      <c r="AG202" t="s">
        <v>202</v>
      </c>
    </row>
    <row r="203" spans="1:60" outlineLevel="1" x14ac:dyDescent="0.2">
      <c r="A203" s="237">
        <v>37</v>
      </c>
      <c r="B203" s="238" t="s">
        <v>484</v>
      </c>
      <c r="C203" s="256" t="s">
        <v>485</v>
      </c>
      <c r="D203" s="239" t="s">
        <v>479</v>
      </c>
      <c r="E203" s="240">
        <v>1</v>
      </c>
      <c r="F203" s="241"/>
      <c r="G203" s="242">
        <f>ROUND(E203*F203,2)</f>
        <v>0</v>
      </c>
      <c r="H203" s="241"/>
      <c r="I203" s="242">
        <f>ROUND(E203*H203,2)</f>
        <v>0</v>
      </c>
      <c r="J203" s="241"/>
      <c r="K203" s="242">
        <f>ROUND(E203*J203,2)</f>
        <v>0</v>
      </c>
      <c r="L203" s="242">
        <v>21</v>
      </c>
      <c r="M203" s="242">
        <f>G203*(1+L203/100)</f>
        <v>0</v>
      </c>
      <c r="N203" s="242">
        <v>0</v>
      </c>
      <c r="O203" s="242">
        <f>ROUND(E203*N203,2)</f>
        <v>0</v>
      </c>
      <c r="P203" s="242">
        <v>0</v>
      </c>
      <c r="Q203" s="242">
        <f>ROUND(E203*P203,2)</f>
        <v>0</v>
      </c>
      <c r="R203" s="242"/>
      <c r="S203" s="242" t="s">
        <v>207</v>
      </c>
      <c r="T203" s="243" t="s">
        <v>263</v>
      </c>
      <c r="U203" s="221">
        <v>0</v>
      </c>
      <c r="V203" s="221">
        <f>ROUND(E203*U203,2)</f>
        <v>0</v>
      </c>
      <c r="W203" s="221"/>
      <c r="X203" s="221" t="s">
        <v>480</v>
      </c>
      <c r="Y203" s="212"/>
      <c r="Z203" s="212"/>
      <c r="AA203" s="212"/>
      <c r="AB203" s="212"/>
      <c r="AC203" s="212"/>
      <c r="AD203" s="212"/>
      <c r="AE203" s="212"/>
      <c r="AF203" s="212"/>
      <c r="AG203" s="212" t="s">
        <v>481</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2.5" outlineLevel="1" x14ac:dyDescent="0.2">
      <c r="A204" s="219"/>
      <c r="B204" s="220"/>
      <c r="C204" s="264" t="s">
        <v>486</v>
      </c>
      <c r="D204" s="253"/>
      <c r="E204" s="253"/>
      <c r="F204" s="253"/>
      <c r="G204" s="253"/>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487</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44" t="str">
        <f>C204</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204" s="212"/>
      <c r="BC204" s="212"/>
      <c r="BD204" s="212"/>
      <c r="BE204" s="212"/>
      <c r="BF204" s="212"/>
      <c r="BG204" s="212"/>
      <c r="BH204" s="212"/>
    </row>
    <row r="205" spans="1:60" outlineLevel="1" x14ac:dyDescent="0.2">
      <c r="A205" s="237">
        <v>38</v>
      </c>
      <c r="B205" s="238" t="s">
        <v>488</v>
      </c>
      <c r="C205" s="256" t="s">
        <v>489</v>
      </c>
      <c r="D205" s="239" t="s">
        <v>479</v>
      </c>
      <c r="E205" s="240">
        <v>1</v>
      </c>
      <c r="F205" s="241"/>
      <c r="G205" s="242">
        <f>ROUND(E205*F205,2)</f>
        <v>0</v>
      </c>
      <c r="H205" s="241"/>
      <c r="I205" s="242">
        <f>ROUND(E205*H205,2)</f>
        <v>0</v>
      </c>
      <c r="J205" s="241"/>
      <c r="K205" s="242">
        <f>ROUND(E205*J205,2)</f>
        <v>0</v>
      </c>
      <c r="L205" s="242">
        <v>21</v>
      </c>
      <c r="M205" s="242">
        <f>G205*(1+L205/100)</f>
        <v>0</v>
      </c>
      <c r="N205" s="242">
        <v>0</v>
      </c>
      <c r="O205" s="242">
        <f>ROUND(E205*N205,2)</f>
        <v>0</v>
      </c>
      <c r="P205" s="242">
        <v>0</v>
      </c>
      <c r="Q205" s="242">
        <f>ROUND(E205*P205,2)</f>
        <v>0</v>
      </c>
      <c r="R205" s="242"/>
      <c r="S205" s="242" t="s">
        <v>207</v>
      </c>
      <c r="T205" s="243" t="s">
        <v>263</v>
      </c>
      <c r="U205" s="221">
        <v>0</v>
      </c>
      <c r="V205" s="221">
        <f>ROUND(E205*U205,2)</f>
        <v>0</v>
      </c>
      <c r="W205" s="221"/>
      <c r="X205" s="221" t="s">
        <v>480</v>
      </c>
      <c r="Y205" s="212"/>
      <c r="Z205" s="212"/>
      <c r="AA205" s="212"/>
      <c r="AB205" s="212"/>
      <c r="AC205" s="212"/>
      <c r="AD205" s="212"/>
      <c r="AE205" s="212"/>
      <c r="AF205" s="212"/>
      <c r="AG205" s="212" t="s">
        <v>481</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33.75" outlineLevel="1" x14ac:dyDescent="0.2">
      <c r="A206" s="219"/>
      <c r="B206" s="220"/>
      <c r="C206" s="264" t="s">
        <v>490</v>
      </c>
      <c r="D206" s="253"/>
      <c r="E206" s="253"/>
      <c r="F206" s="253"/>
      <c r="G206" s="253"/>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487</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44" t="str">
        <f>C206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06" s="212"/>
      <c r="BC206" s="212"/>
      <c r="BD206" s="212"/>
      <c r="BE206" s="212"/>
      <c r="BF206" s="212"/>
      <c r="BG206" s="212"/>
      <c r="BH206" s="212"/>
    </row>
    <row r="207" spans="1:60" outlineLevel="1" x14ac:dyDescent="0.2">
      <c r="A207" s="237">
        <v>39</v>
      </c>
      <c r="B207" s="238" t="s">
        <v>491</v>
      </c>
      <c r="C207" s="256" t="s">
        <v>492</v>
      </c>
      <c r="D207" s="239" t="s">
        <v>479</v>
      </c>
      <c r="E207" s="240">
        <v>1</v>
      </c>
      <c r="F207" s="241"/>
      <c r="G207" s="242">
        <f>ROUND(E207*F207,2)</f>
        <v>0</v>
      </c>
      <c r="H207" s="241"/>
      <c r="I207" s="242">
        <f>ROUND(E207*H207,2)</f>
        <v>0</v>
      </c>
      <c r="J207" s="241"/>
      <c r="K207" s="242">
        <f>ROUND(E207*J207,2)</f>
        <v>0</v>
      </c>
      <c r="L207" s="242">
        <v>21</v>
      </c>
      <c r="M207" s="242">
        <f>G207*(1+L207/100)</f>
        <v>0</v>
      </c>
      <c r="N207" s="242">
        <v>0</v>
      </c>
      <c r="O207" s="242">
        <f>ROUND(E207*N207,2)</f>
        <v>0</v>
      </c>
      <c r="P207" s="242">
        <v>0</v>
      </c>
      <c r="Q207" s="242">
        <f>ROUND(E207*P207,2)</f>
        <v>0</v>
      </c>
      <c r="R207" s="242"/>
      <c r="S207" s="242" t="s">
        <v>207</v>
      </c>
      <c r="T207" s="243" t="s">
        <v>263</v>
      </c>
      <c r="U207" s="221">
        <v>0</v>
      </c>
      <c r="V207" s="221">
        <f>ROUND(E207*U207,2)</f>
        <v>0</v>
      </c>
      <c r="W207" s="221"/>
      <c r="X207" s="221" t="s">
        <v>480</v>
      </c>
      <c r="Y207" s="212"/>
      <c r="Z207" s="212"/>
      <c r="AA207" s="212"/>
      <c r="AB207" s="212"/>
      <c r="AC207" s="212"/>
      <c r="AD207" s="212"/>
      <c r="AE207" s="212"/>
      <c r="AF207" s="212"/>
      <c r="AG207" s="212" t="s">
        <v>481</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1" x14ac:dyDescent="0.2">
      <c r="A208" s="219"/>
      <c r="B208" s="220"/>
      <c r="C208" s="264" t="s">
        <v>493</v>
      </c>
      <c r="D208" s="253"/>
      <c r="E208" s="253"/>
      <c r="F208" s="253"/>
      <c r="G208" s="253"/>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487</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44" t="str">
        <f>C208</f>
        <v>Odstranění objektů zařízení staveniště včetně přípojek energií a jejich odvoz. Položka zahrnuje i náklady na úpravu povrchů po odstranění zařízení staveniště a úklid ploch, na kterých bylo zařízení staveniště provozováno.</v>
      </c>
      <c r="BB208" s="212"/>
      <c r="BC208" s="212"/>
      <c r="BD208" s="212"/>
      <c r="BE208" s="212"/>
      <c r="BF208" s="212"/>
      <c r="BG208" s="212"/>
      <c r="BH208" s="212"/>
    </row>
    <row r="209" spans="1:60" outlineLevel="1" x14ac:dyDescent="0.2">
      <c r="A209" s="237">
        <v>40</v>
      </c>
      <c r="B209" s="238" t="s">
        <v>494</v>
      </c>
      <c r="C209" s="256" t="s">
        <v>495</v>
      </c>
      <c r="D209" s="239" t="s">
        <v>479</v>
      </c>
      <c r="E209" s="240">
        <v>1</v>
      </c>
      <c r="F209" s="241"/>
      <c r="G209" s="242">
        <f>ROUND(E209*F209,2)</f>
        <v>0</v>
      </c>
      <c r="H209" s="241"/>
      <c r="I209" s="242">
        <f>ROUND(E209*H209,2)</f>
        <v>0</v>
      </c>
      <c r="J209" s="241"/>
      <c r="K209" s="242">
        <f>ROUND(E209*J209,2)</f>
        <v>0</v>
      </c>
      <c r="L209" s="242">
        <v>21</v>
      </c>
      <c r="M209" s="242">
        <f>G209*(1+L209/100)</f>
        <v>0</v>
      </c>
      <c r="N209" s="242">
        <v>0</v>
      </c>
      <c r="O209" s="242">
        <f>ROUND(E209*N209,2)</f>
        <v>0</v>
      </c>
      <c r="P209" s="242">
        <v>0</v>
      </c>
      <c r="Q209" s="242">
        <f>ROUND(E209*P209,2)</f>
        <v>0</v>
      </c>
      <c r="R209" s="242"/>
      <c r="S209" s="242" t="s">
        <v>207</v>
      </c>
      <c r="T209" s="243" t="s">
        <v>263</v>
      </c>
      <c r="U209" s="221">
        <v>0</v>
      </c>
      <c r="V209" s="221">
        <f>ROUND(E209*U209,2)</f>
        <v>0</v>
      </c>
      <c r="W209" s="221"/>
      <c r="X209" s="221" t="s">
        <v>480</v>
      </c>
      <c r="Y209" s="212"/>
      <c r="Z209" s="212"/>
      <c r="AA209" s="212"/>
      <c r="AB209" s="212"/>
      <c r="AC209" s="212"/>
      <c r="AD209" s="212"/>
      <c r="AE209" s="212"/>
      <c r="AF209" s="212"/>
      <c r="AG209" s="212" t="s">
        <v>481</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33.75" outlineLevel="1" x14ac:dyDescent="0.2">
      <c r="A210" s="219"/>
      <c r="B210" s="220"/>
      <c r="C210" s="264" t="s">
        <v>496</v>
      </c>
      <c r="D210" s="253"/>
      <c r="E210" s="253"/>
      <c r="F210" s="253"/>
      <c r="G210" s="253"/>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487</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44" t="str">
        <f>C210</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10" s="212"/>
      <c r="BC210" s="212"/>
      <c r="BD210" s="212"/>
      <c r="BE210" s="212"/>
      <c r="BF210" s="212"/>
      <c r="BG210" s="212"/>
      <c r="BH210" s="212"/>
    </row>
    <row r="211" spans="1:60" outlineLevel="1" x14ac:dyDescent="0.2">
      <c r="A211" s="237">
        <v>41</v>
      </c>
      <c r="B211" s="238" t="s">
        <v>497</v>
      </c>
      <c r="C211" s="256" t="s">
        <v>498</v>
      </c>
      <c r="D211" s="239" t="s">
        <v>479</v>
      </c>
      <c r="E211" s="240">
        <v>1</v>
      </c>
      <c r="F211" s="241"/>
      <c r="G211" s="242">
        <f>ROUND(E211*F211,2)</f>
        <v>0</v>
      </c>
      <c r="H211" s="241"/>
      <c r="I211" s="242">
        <f>ROUND(E211*H211,2)</f>
        <v>0</v>
      </c>
      <c r="J211" s="241"/>
      <c r="K211" s="242">
        <f>ROUND(E211*J211,2)</f>
        <v>0</v>
      </c>
      <c r="L211" s="242">
        <v>21</v>
      </c>
      <c r="M211" s="242">
        <f>G211*(1+L211/100)</f>
        <v>0</v>
      </c>
      <c r="N211" s="242">
        <v>0</v>
      </c>
      <c r="O211" s="242">
        <f>ROUND(E211*N211,2)</f>
        <v>0</v>
      </c>
      <c r="P211" s="242">
        <v>0</v>
      </c>
      <c r="Q211" s="242">
        <f>ROUND(E211*P211,2)</f>
        <v>0</v>
      </c>
      <c r="R211" s="242"/>
      <c r="S211" s="242" t="s">
        <v>207</v>
      </c>
      <c r="T211" s="243" t="s">
        <v>263</v>
      </c>
      <c r="U211" s="221">
        <v>0</v>
      </c>
      <c r="V211" s="221">
        <f>ROUND(E211*U211,2)</f>
        <v>0</v>
      </c>
      <c r="W211" s="221"/>
      <c r="X211" s="221" t="s">
        <v>480</v>
      </c>
      <c r="Y211" s="212"/>
      <c r="Z211" s="212"/>
      <c r="AA211" s="212"/>
      <c r="AB211" s="212"/>
      <c r="AC211" s="212"/>
      <c r="AD211" s="212"/>
      <c r="AE211" s="212"/>
      <c r="AF211" s="212"/>
      <c r="AG211" s="212" t="s">
        <v>481</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64" t="s">
        <v>499</v>
      </c>
      <c r="D212" s="253"/>
      <c r="E212" s="253"/>
      <c r="F212" s="253"/>
      <c r="G212" s="253"/>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487</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37">
        <v>42</v>
      </c>
      <c r="B213" s="238" t="s">
        <v>500</v>
      </c>
      <c r="C213" s="256" t="s">
        <v>501</v>
      </c>
      <c r="D213" s="239" t="s">
        <v>479</v>
      </c>
      <c r="E213" s="240">
        <v>1</v>
      </c>
      <c r="F213" s="241"/>
      <c r="G213" s="242">
        <f>ROUND(E213*F213,2)</f>
        <v>0</v>
      </c>
      <c r="H213" s="241"/>
      <c r="I213" s="242">
        <f>ROUND(E213*H213,2)</f>
        <v>0</v>
      </c>
      <c r="J213" s="241"/>
      <c r="K213" s="242">
        <f>ROUND(E213*J213,2)</f>
        <v>0</v>
      </c>
      <c r="L213" s="242">
        <v>21</v>
      </c>
      <c r="M213" s="242">
        <f>G213*(1+L213/100)</f>
        <v>0</v>
      </c>
      <c r="N213" s="242">
        <v>0</v>
      </c>
      <c r="O213" s="242">
        <f>ROUND(E213*N213,2)</f>
        <v>0</v>
      </c>
      <c r="P213" s="242">
        <v>0</v>
      </c>
      <c r="Q213" s="242">
        <f>ROUND(E213*P213,2)</f>
        <v>0</v>
      </c>
      <c r="R213" s="242"/>
      <c r="S213" s="242" t="s">
        <v>207</v>
      </c>
      <c r="T213" s="243" t="s">
        <v>263</v>
      </c>
      <c r="U213" s="221">
        <v>0</v>
      </c>
      <c r="V213" s="221">
        <f>ROUND(E213*U213,2)</f>
        <v>0</v>
      </c>
      <c r="W213" s="221"/>
      <c r="X213" s="221" t="s">
        <v>480</v>
      </c>
      <c r="Y213" s="212"/>
      <c r="Z213" s="212"/>
      <c r="AA213" s="212"/>
      <c r="AB213" s="212"/>
      <c r="AC213" s="212"/>
      <c r="AD213" s="212"/>
      <c r="AE213" s="212"/>
      <c r="AF213" s="212"/>
      <c r="AG213" s="212" t="s">
        <v>481</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64" t="s">
        <v>502</v>
      </c>
      <c r="D214" s="253"/>
      <c r="E214" s="253"/>
      <c r="F214" s="253"/>
      <c r="G214" s="253"/>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487</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7">
        <v>43</v>
      </c>
      <c r="B215" s="238" t="s">
        <v>503</v>
      </c>
      <c r="C215" s="256" t="s">
        <v>504</v>
      </c>
      <c r="D215" s="239" t="s">
        <v>479</v>
      </c>
      <c r="E215" s="240">
        <v>1</v>
      </c>
      <c r="F215" s="241"/>
      <c r="G215" s="242">
        <f>ROUND(E215*F215,2)</f>
        <v>0</v>
      </c>
      <c r="H215" s="241"/>
      <c r="I215" s="242">
        <f>ROUND(E215*H215,2)</f>
        <v>0</v>
      </c>
      <c r="J215" s="241"/>
      <c r="K215" s="242">
        <f>ROUND(E215*J215,2)</f>
        <v>0</v>
      </c>
      <c r="L215" s="242">
        <v>21</v>
      </c>
      <c r="M215" s="242">
        <f>G215*(1+L215/100)</f>
        <v>0</v>
      </c>
      <c r="N215" s="242">
        <v>0</v>
      </c>
      <c r="O215" s="242">
        <f>ROUND(E215*N215,2)</f>
        <v>0</v>
      </c>
      <c r="P215" s="242">
        <v>0</v>
      </c>
      <c r="Q215" s="242">
        <f>ROUND(E215*P215,2)</f>
        <v>0</v>
      </c>
      <c r="R215" s="242"/>
      <c r="S215" s="242" t="s">
        <v>207</v>
      </c>
      <c r="T215" s="243" t="s">
        <v>263</v>
      </c>
      <c r="U215" s="221">
        <v>0</v>
      </c>
      <c r="V215" s="221">
        <f>ROUND(E215*U215,2)</f>
        <v>0</v>
      </c>
      <c r="W215" s="221"/>
      <c r="X215" s="221" t="s">
        <v>480</v>
      </c>
      <c r="Y215" s="212"/>
      <c r="Z215" s="212"/>
      <c r="AA215" s="212"/>
      <c r="AB215" s="212"/>
      <c r="AC215" s="212"/>
      <c r="AD215" s="212"/>
      <c r="AE215" s="212"/>
      <c r="AF215" s="212"/>
      <c r="AG215" s="212" t="s">
        <v>481</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33.75" outlineLevel="1" x14ac:dyDescent="0.2">
      <c r="A216" s="219"/>
      <c r="B216" s="220"/>
      <c r="C216" s="264" t="s">
        <v>505</v>
      </c>
      <c r="D216" s="253"/>
      <c r="E216" s="253"/>
      <c r="F216" s="253"/>
      <c r="G216" s="253"/>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487</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44" t="str">
        <f>C216</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16" s="212"/>
      <c r="BC216" s="212"/>
      <c r="BD216" s="212"/>
      <c r="BE216" s="212"/>
      <c r="BF216" s="212"/>
      <c r="BG216" s="212"/>
      <c r="BH216" s="212"/>
    </row>
    <row r="217" spans="1:60" x14ac:dyDescent="0.2">
      <c r="A217" s="231" t="s">
        <v>201</v>
      </c>
      <c r="B217" s="232" t="s">
        <v>174</v>
      </c>
      <c r="C217" s="255" t="s">
        <v>28</v>
      </c>
      <c r="D217" s="233"/>
      <c r="E217" s="234"/>
      <c r="F217" s="235"/>
      <c r="G217" s="235">
        <f>SUMIF(AG218:AG219,"&lt;&gt;NOR",G218:G219)</f>
        <v>0</v>
      </c>
      <c r="H217" s="235"/>
      <c r="I217" s="235">
        <f>SUM(I218:I219)</f>
        <v>0</v>
      </c>
      <c r="J217" s="235"/>
      <c r="K217" s="235">
        <f>SUM(K218:K219)</f>
        <v>0</v>
      </c>
      <c r="L217" s="235"/>
      <c r="M217" s="235">
        <f>SUM(M218:M219)</f>
        <v>0</v>
      </c>
      <c r="N217" s="235"/>
      <c r="O217" s="235">
        <f>SUM(O218:O219)</f>
        <v>0</v>
      </c>
      <c r="P217" s="235"/>
      <c r="Q217" s="235">
        <f>SUM(Q218:Q219)</f>
        <v>0</v>
      </c>
      <c r="R217" s="235"/>
      <c r="S217" s="235"/>
      <c r="T217" s="236"/>
      <c r="U217" s="230"/>
      <c r="V217" s="230">
        <f>SUM(V218:V219)</f>
        <v>0</v>
      </c>
      <c r="W217" s="230"/>
      <c r="X217" s="230"/>
      <c r="AG217" t="s">
        <v>202</v>
      </c>
    </row>
    <row r="218" spans="1:60" outlineLevel="1" x14ac:dyDescent="0.2">
      <c r="A218" s="237">
        <v>44</v>
      </c>
      <c r="B218" s="238" t="s">
        <v>508</v>
      </c>
      <c r="C218" s="256" t="s">
        <v>509</v>
      </c>
      <c r="D218" s="239" t="s">
        <v>479</v>
      </c>
      <c r="E218" s="240">
        <v>1</v>
      </c>
      <c r="F218" s="241"/>
      <c r="G218" s="242">
        <f>ROUND(E218*F218,2)</f>
        <v>0</v>
      </c>
      <c r="H218" s="241"/>
      <c r="I218" s="242">
        <f>ROUND(E218*H218,2)</f>
        <v>0</v>
      </c>
      <c r="J218" s="241"/>
      <c r="K218" s="242">
        <f>ROUND(E218*J218,2)</f>
        <v>0</v>
      </c>
      <c r="L218" s="242">
        <v>21</v>
      </c>
      <c r="M218" s="242">
        <f>G218*(1+L218/100)</f>
        <v>0</v>
      </c>
      <c r="N218" s="242">
        <v>0</v>
      </c>
      <c r="O218" s="242">
        <f>ROUND(E218*N218,2)</f>
        <v>0</v>
      </c>
      <c r="P218" s="242">
        <v>0</v>
      </c>
      <c r="Q218" s="242">
        <f>ROUND(E218*P218,2)</f>
        <v>0</v>
      </c>
      <c r="R218" s="242"/>
      <c r="S218" s="242" t="s">
        <v>207</v>
      </c>
      <c r="T218" s="243" t="s">
        <v>263</v>
      </c>
      <c r="U218" s="221">
        <v>0</v>
      </c>
      <c r="V218" s="221">
        <f>ROUND(E218*U218,2)</f>
        <v>0</v>
      </c>
      <c r="W218" s="221"/>
      <c r="X218" s="221" t="s">
        <v>480</v>
      </c>
      <c r="Y218" s="212"/>
      <c r="Z218" s="212"/>
      <c r="AA218" s="212"/>
      <c r="AB218" s="212"/>
      <c r="AC218" s="212"/>
      <c r="AD218" s="212"/>
      <c r="AE218" s="212"/>
      <c r="AF218" s="212"/>
      <c r="AG218" s="212" t="s">
        <v>481</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64" t="s">
        <v>510</v>
      </c>
      <c r="D219" s="253"/>
      <c r="E219" s="253"/>
      <c r="F219" s="253"/>
      <c r="G219" s="253"/>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487</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44" t="str">
        <f>C219</f>
        <v>Náklady zhotovitele, které vzniknou v souvislosti s povinnostmi zhotovitele při předání a převzetí díla.</v>
      </c>
      <c r="BB219" s="212"/>
      <c r="BC219" s="212"/>
      <c r="BD219" s="212"/>
      <c r="BE219" s="212"/>
      <c r="BF219" s="212"/>
      <c r="BG219" s="212"/>
      <c r="BH219" s="212"/>
    </row>
    <row r="220" spans="1:60" x14ac:dyDescent="0.2">
      <c r="A220" s="3"/>
      <c r="B220" s="4"/>
      <c r="C220" s="265"/>
      <c r="D220" s="6"/>
      <c r="E220" s="3"/>
      <c r="F220" s="3"/>
      <c r="G220" s="3"/>
      <c r="H220" s="3"/>
      <c r="I220" s="3"/>
      <c r="J220" s="3"/>
      <c r="K220" s="3"/>
      <c r="L220" s="3"/>
      <c r="M220" s="3"/>
      <c r="N220" s="3"/>
      <c r="O220" s="3"/>
      <c r="P220" s="3"/>
      <c r="Q220" s="3"/>
      <c r="R220" s="3"/>
      <c r="S220" s="3"/>
      <c r="T220" s="3"/>
      <c r="U220" s="3"/>
      <c r="V220" s="3"/>
      <c r="W220" s="3"/>
      <c r="X220" s="3"/>
      <c r="AE220">
        <v>15</v>
      </c>
      <c r="AF220">
        <v>21</v>
      </c>
      <c r="AG220" t="s">
        <v>188</v>
      </c>
    </row>
    <row r="221" spans="1:60" x14ac:dyDescent="0.2">
      <c r="A221" s="215"/>
      <c r="B221" s="216" t="s">
        <v>29</v>
      </c>
      <c r="C221" s="266"/>
      <c r="D221" s="217"/>
      <c r="E221" s="218"/>
      <c r="F221" s="218"/>
      <c r="G221" s="254">
        <f>G8+G49+G73+G88+G98+G146+G157+G163+G189+G202+G217</f>
        <v>0</v>
      </c>
      <c r="H221" s="3"/>
      <c r="I221" s="3"/>
      <c r="J221" s="3"/>
      <c r="K221" s="3"/>
      <c r="L221" s="3"/>
      <c r="M221" s="3"/>
      <c r="N221" s="3"/>
      <c r="O221" s="3"/>
      <c r="P221" s="3"/>
      <c r="Q221" s="3"/>
      <c r="R221" s="3"/>
      <c r="S221" s="3"/>
      <c r="T221" s="3"/>
      <c r="U221" s="3"/>
      <c r="V221" s="3"/>
      <c r="W221" s="3"/>
      <c r="X221" s="3"/>
      <c r="AE221">
        <f>SUMIF(L7:L219,AE220,G7:G219)</f>
        <v>0</v>
      </c>
      <c r="AF221">
        <f>SUMIF(L7:L219,AF220,G7:G219)</f>
        <v>0</v>
      </c>
      <c r="AG221" t="s">
        <v>511</v>
      </c>
    </row>
    <row r="222" spans="1:60" x14ac:dyDescent="0.2">
      <c r="C222" s="267"/>
      <c r="D222" s="10"/>
      <c r="AG222" t="s">
        <v>512</v>
      </c>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31">
    <mergeCell ref="C219:G219"/>
    <mergeCell ref="C206:G206"/>
    <mergeCell ref="C208:G208"/>
    <mergeCell ref="C210:G210"/>
    <mergeCell ref="C212:G212"/>
    <mergeCell ref="C214:G214"/>
    <mergeCell ref="C216:G216"/>
    <mergeCell ref="C124:G124"/>
    <mergeCell ref="C130:G130"/>
    <mergeCell ref="C135:G135"/>
    <mergeCell ref="C159:G159"/>
    <mergeCell ref="C165:G165"/>
    <mergeCell ref="C204:G204"/>
    <mergeCell ref="C65:G65"/>
    <mergeCell ref="C69:G69"/>
    <mergeCell ref="C94:G94"/>
    <mergeCell ref="C100:G100"/>
    <mergeCell ref="C112:G112"/>
    <mergeCell ref="C120:G120"/>
    <mergeCell ref="C23:G23"/>
    <mergeCell ref="C28:G28"/>
    <mergeCell ref="C37:G37"/>
    <mergeCell ref="C46:G46"/>
    <mergeCell ref="C55:G55"/>
    <mergeCell ref="C60:G60"/>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71" activePane="bottomLeft" state="frozen"/>
      <selection pane="bottomLeft" activeCell="C82" sqref="C82"/>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54</v>
      </c>
      <c r="C3" s="201" t="s">
        <v>55</v>
      </c>
      <c r="D3" s="199"/>
      <c r="E3" s="199"/>
      <c r="F3" s="199"/>
      <c r="G3" s="200"/>
      <c r="AC3" s="177" t="s">
        <v>177</v>
      </c>
      <c r="AG3" t="s">
        <v>178</v>
      </c>
    </row>
    <row r="4" spans="1:60" ht="24.95" customHeight="1" x14ac:dyDescent="0.2">
      <c r="A4" s="202" t="s">
        <v>9</v>
      </c>
      <c r="B4" s="203" t="s">
        <v>62</v>
      </c>
      <c r="C4" s="204" t="s">
        <v>63</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SUMIF(AG9:AG48,"&lt;&gt;NOR",G9:G48)</f>
        <v>0</v>
      </c>
      <c r="H8" s="235"/>
      <c r="I8" s="235">
        <f>SUM(I9:I48)</f>
        <v>0</v>
      </c>
      <c r="J8" s="235"/>
      <c r="K8" s="235">
        <f>SUM(K9:K48)</f>
        <v>0</v>
      </c>
      <c r="L8" s="235"/>
      <c r="M8" s="235">
        <f>SUM(M9:M48)</f>
        <v>0</v>
      </c>
      <c r="N8" s="235"/>
      <c r="O8" s="235">
        <f>SUM(O9:O48)</f>
        <v>0</v>
      </c>
      <c r="P8" s="235"/>
      <c r="Q8" s="235">
        <f>SUM(Q9:Q48)</f>
        <v>0</v>
      </c>
      <c r="R8" s="235"/>
      <c r="S8" s="235"/>
      <c r="T8" s="236"/>
      <c r="U8" s="230"/>
      <c r="V8" s="230">
        <f>SUM(V9:V48)</f>
        <v>1.8</v>
      </c>
      <c r="W8" s="230"/>
      <c r="X8" s="230"/>
      <c r="AG8" t="s">
        <v>202</v>
      </c>
    </row>
    <row r="9" spans="1:60" outlineLevel="1" x14ac:dyDescent="0.2">
      <c r="A9" s="237">
        <v>1</v>
      </c>
      <c r="B9" s="238" t="s">
        <v>203</v>
      </c>
      <c r="C9" s="256" t="s">
        <v>204</v>
      </c>
      <c r="D9" s="239" t="s">
        <v>205</v>
      </c>
      <c r="E9" s="240">
        <v>1.3125</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0.36499999999999999</v>
      </c>
      <c r="V9" s="221">
        <f>ROUND(E9*U9,2)</f>
        <v>0.48</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57" t="s">
        <v>210</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zapažených i nezapažených s urovnáním dna do předepsaného profilu a spádu, s přehozením výkopku na přilehlém terénu na vzdálenost do 3 m od podélné osy rýhy nebo s naložením výkopku na dopravní prostředek.</v>
      </c>
      <c r="BB10" s="212"/>
      <c r="BC10" s="212"/>
      <c r="BD10" s="212"/>
      <c r="BE10" s="212"/>
      <c r="BF10" s="212"/>
      <c r="BG10" s="212"/>
      <c r="BH10" s="212"/>
    </row>
    <row r="11" spans="1:60" outlineLevel="1" x14ac:dyDescent="0.2">
      <c r="A11" s="219"/>
      <c r="B11" s="220"/>
      <c r="C11" s="258" t="s">
        <v>212</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214</v>
      </c>
      <c r="D12" s="222"/>
      <c r="E12" s="22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9" t="s">
        <v>215</v>
      </c>
      <c r="D13" s="224"/>
      <c r="E13" s="225"/>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0" t="s">
        <v>216</v>
      </c>
      <c r="D14" s="224"/>
      <c r="E14" s="225">
        <v>6.25E-2</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t="s">
        <v>217</v>
      </c>
      <c r="D15" s="224"/>
      <c r="E15" s="225"/>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8" t="s">
        <v>607</v>
      </c>
      <c r="D16" s="222"/>
      <c r="E16" s="223">
        <v>1.3125</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2</v>
      </c>
      <c r="B17" s="238" t="s">
        <v>219</v>
      </c>
      <c r="C17" s="256" t="s">
        <v>220</v>
      </c>
      <c r="D17" s="239" t="s">
        <v>205</v>
      </c>
      <c r="E17" s="240">
        <v>0.65625</v>
      </c>
      <c r="F17" s="241"/>
      <c r="G17" s="242">
        <f>ROUND(E17*F17,2)</f>
        <v>0</v>
      </c>
      <c r="H17" s="241"/>
      <c r="I17" s="242">
        <f>ROUND(E17*H17,2)</f>
        <v>0</v>
      </c>
      <c r="J17" s="241"/>
      <c r="K17" s="242">
        <f>ROUND(E17*J17,2)</f>
        <v>0</v>
      </c>
      <c r="L17" s="242">
        <v>21</v>
      </c>
      <c r="M17" s="242">
        <f>G17*(1+L17/100)</f>
        <v>0</v>
      </c>
      <c r="N17" s="242">
        <v>0</v>
      </c>
      <c r="O17" s="242">
        <f>ROUND(E17*N17,2)</f>
        <v>0</v>
      </c>
      <c r="P17" s="242">
        <v>0</v>
      </c>
      <c r="Q17" s="242">
        <f>ROUND(E17*P17,2)</f>
        <v>0</v>
      </c>
      <c r="R17" s="242" t="s">
        <v>206</v>
      </c>
      <c r="S17" s="242" t="s">
        <v>207</v>
      </c>
      <c r="T17" s="243" t="s">
        <v>207</v>
      </c>
      <c r="U17" s="221">
        <v>0.64680000000000004</v>
      </c>
      <c r="V17" s="221">
        <f>ROUND(E17*U17,2)</f>
        <v>0.42</v>
      </c>
      <c r="W17" s="221"/>
      <c r="X17" s="221" t="s">
        <v>208</v>
      </c>
      <c r="Y17" s="212"/>
      <c r="Z17" s="212"/>
      <c r="AA17" s="212"/>
      <c r="AB17" s="212"/>
      <c r="AC17" s="212"/>
      <c r="AD17" s="212"/>
      <c r="AE17" s="212"/>
      <c r="AF17" s="212"/>
      <c r="AG17" s="212" t="s">
        <v>209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19"/>
      <c r="B18" s="220"/>
      <c r="C18" s="257" t="s">
        <v>210</v>
      </c>
      <c r="D18" s="245"/>
      <c r="E18" s="245"/>
      <c r="F18" s="245"/>
      <c r="G18" s="245"/>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211</v>
      </c>
      <c r="AH18" s="212"/>
      <c r="AI18" s="212"/>
      <c r="AJ18" s="212"/>
      <c r="AK18" s="212"/>
      <c r="AL18" s="212"/>
      <c r="AM18" s="212"/>
      <c r="AN18" s="212"/>
      <c r="AO18" s="212"/>
      <c r="AP18" s="212"/>
      <c r="AQ18" s="212"/>
      <c r="AR18" s="212"/>
      <c r="AS18" s="212"/>
      <c r="AT18" s="212"/>
      <c r="AU18" s="212"/>
      <c r="AV18" s="212"/>
      <c r="AW18" s="212"/>
      <c r="AX18" s="212"/>
      <c r="AY18" s="212"/>
      <c r="AZ18" s="212"/>
      <c r="BA18" s="244" t="str">
        <f>C18</f>
        <v>zapažených i nezapažených s urovnáním dna do předepsaného profilu a spádu, s přehozením výkopku na přilehlém terénu na vzdálenost do 3 m od podélné osy rýhy nebo s naložením výkopku na dopravní prostředek.</v>
      </c>
      <c r="BB18" s="212"/>
      <c r="BC18" s="212"/>
      <c r="BD18" s="212"/>
      <c r="BE18" s="212"/>
      <c r="BF18" s="212"/>
      <c r="BG18" s="212"/>
      <c r="BH18" s="212"/>
    </row>
    <row r="19" spans="1:60" outlineLevel="1" x14ac:dyDescent="0.2">
      <c r="A19" s="219"/>
      <c r="B19" s="220"/>
      <c r="C19" s="258" t="s">
        <v>221</v>
      </c>
      <c r="D19" s="222"/>
      <c r="E19" s="223"/>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213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8" t="s">
        <v>222</v>
      </c>
      <c r="D20" s="222"/>
      <c r="E20" s="223"/>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608</v>
      </c>
      <c r="D21" s="222"/>
      <c r="E21" s="223">
        <v>0.65625</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7">
        <v>3</v>
      </c>
      <c r="B22" s="238" t="s">
        <v>224</v>
      </c>
      <c r="C22" s="256" t="s">
        <v>225</v>
      </c>
      <c r="D22" s="239" t="s">
        <v>205</v>
      </c>
      <c r="E22" s="240">
        <v>1.3125</v>
      </c>
      <c r="F22" s="241"/>
      <c r="G22" s="242">
        <f>ROUND(E22*F22,2)</f>
        <v>0</v>
      </c>
      <c r="H22" s="241"/>
      <c r="I22" s="242">
        <f>ROUND(E22*H22,2)</f>
        <v>0</v>
      </c>
      <c r="J22" s="241"/>
      <c r="K22" s="242">
        <f>ROUND(E22*J22,2)</f>
        <v>0</v>
      </c>
      <c r="L22" s="242">
        <v>21</v>
      </c>
      <c r="M22" s="242">
        <f>G22*(1+L22/100)</f>
        <v>0</v>
      </c>
      <c r="N22" s="242">
        <v>0</v>
      </c>
      <c r="O22" s="242">
        <f>ROUND(E22*N22,2)</f>
        <v>0</v>
      </c>
      <c r="P22" s="242">
        <v>0</v>
      </c>
      <c r="Q22" s="242">
        <f>ROUND(E22*P22,2)</f>
        <v>0</v>
      </c>
      <c r="R22" s="242" t="s">
        <v>206</v>
      </c>
      <c r="S22" s="242" t="s">
        <v>207</v>
      </c>
      <c r="T22" s="243" t="s">
        <v>207</v>
      </c>
      <c r="U22" s="221">
        <v>1.0999999999999999E-2</v>
      </c>
      <c r="V22" s="221">
        <f>ROUND(E22*U22,2)</f>
        <v>0.01</v>
      </c>
      <c r="W22" s="221"/>
      <c r="X22" s="221" t="s">
        <v>208</v>
      </c>
      <c r="Y22" s="212"/>
      <c r="Z22" s="212"/>
      <c r="AA22" s="212"/>
      <c r="AB22" s="212"/>
      <c r="AC22" s="212"/>
      <c r="AD22" s="212"/>
      <c r="AE22" s="212"/>
      <c r="AF22" s="212"/>
      <c r="AG22" s="212" t="s">
        <v>209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226</v>
      </c>
      <c r="D23" s="245"/>
      <c r="E23" s="245"/>
      <c r="F23" s="245"/>
      <c r="G23" s="245"/>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211</v>
      </c>
      <c r="AH23" s="212"/>
      <c r="AI23" s="212"/>
      <c r="AJ23" s="212"/>
      <c r="AK23" s="212"/>
      <c r="AL23" s="212"/>
      <c r="AM23" s="212"/>
      <c r="AN23" s="212"/>
      <c r="AO23" s="212"/>
      <c r="AP23" s="212"/>
      <c r="AQ23" s="212"/>
      <c r="AR23" s="212"/>
      <c r="AS23" s="212"/>
      <c r="AT23" s="212"/>
      <c r="AU23" s="212"/>
      <c r="AV23" s="212"/>
      <c r="AW23" s="212"/>
      <c r="AX23" s="212"/>
      <c r="AY23" s="212"/>
      <c r="AZ23" s="212"/>
      <c r="BA23" s="244" t="str">
        <f>C23</f>
        <v>po suchu, bez ohledu na druh dopravního prostředku, bez naložení výkopku, avšak se složením bez rozhrnutí,</v>
      </c>
      <c r="BB23" s="212"/>
      <c r="BC23" s="212"/>
      <c r="BD23" s="212"/>
      <c r="BE23" s="212"/>
      <c r="BF23" s="212"/>
      <c r="BG23" s="212"/>
      <c r="BH23" s="212"/>
    </row>
    <row r="24" spans="1:60" outlineLevel="1" x14ac:dyDescent="0.2">
      <c r="A24" s="219"/>
      <c r="B24" s="220"/>
      <c r="C24" s="258" t="s">
        <v>227</v>
      </c>
      <c r="D24" s="222"/>
      <c r="E24" s="223"/>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213</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8" t="s">
        <v>228</v>
      </c>
      <c r="D25" s="222"/>
      <c r="E25" s="22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8" t="s">
        <v>609</v>
      </c>
      <c r="D26" s="222"/>
      <c r="E26" s="223">
        <v>1.3125</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7">
        <v>4</v>
      </c>
      <c r="B27" s="238" t="s">
        <v>230</v>
      </c>
      <c r="C27" s="256" t="s">
        <v>231</v>
      </c>
      <c r="D27" s="239" t="s">
        <v>205</v>
      </c>
      <c r="E27" s="240">
        <v>6.5625</v>
      </c>
      <c r="F27" s="241"/>
      <c r="G27" s="242">
        <f>ROUND(E27*F27,2)</f>
        <v>0</v>
      </c>
      <c r="H27" s="241"/>
      <c r="I27" s="242">
        <f>ROUND(E27*H27,2)</f>
        <v>0</v>
      </c>
      <c r="J27" s="241"/>
      <c r="K27" s="242">
        <f>ROUND(E27*J27,2)</f>
        <v>0</v>
      </c>
      <c r="L27" s="242">
        <v>21</v>
      </c>
      <c r="M27" s="242">
        <f>G27*(1+L27/100)</f>
        <v>0</v>
      </c>
      <c r="N27" s="242">
        <v>0</v>
      </c>
      <c r="O27" s="242">
        <f>ROUND(E27*N27,2)</f>
        <v>0</v>
      </c>
      <c r="P27" s="242">
        <v>0</v>
      </c>
      <c r="Q27" s="242">
        <f>ROUND(E27*P27,2)</f>
        <v>0</v>
      </c>
      <c r="R27" s="242" t="s">
        <v>206</v>
      </c>
      <c r="S27" s="242" t="s">
        <v>207</v>
      </c>
      <c r="T27" s="243" t="s">
        <v>207</v>
      </c>
      <c r="U27" s="221">
        <v>0</v>
      </c>
      <c r="V27" s="221">
        <f>ROUND(E27*U27,2)</f>
        <v>0</v>
      </c>
      <c r="W27" s="221"/>
      <c r="X27" s="221" t="s">
        <v>208</v>
      </c>
      <c r="Y27" s="212"/>
      <c r="Z27" s="212"/>
      <c r="AA27" s="212"/>
      <c r="AB27" s="212"/>
      <c r="AC27" s="212"/>
      <c r="AD27" s="212"/>
      <c r="AE27" s="212"/>
      <c r="AF27" s="212"/>
      <c r="AG27" s="212" t="s">
        <v>209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226</v>
      </c>
      <c r="D28" s="245"/>
      <c r="E28" s="245"/>
      <c r="F28" s="245"/>
      <c r="G28" s="245"/>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211</v>
      </c>
      <c r="AH28" s="212"/>
      <c r="AI28" s="212"/>
      <c r="AJ28" s="212"/>
      <c r="AK28" s="212"/>
      <c r="AL28" s="212"/>
      <c r="AM28" s="212"/>
      <c r="AN28" s="212"/>
      <c r="AO28" s="212"/>
      <c r="AP28" s="212"/>
      <c r="AQ28" s="212"/>
      <c r="AR28" s="212"/>
      <c r="AS28" s="212"/>
      <c r="AT28" s="212"/>
      <c r="AU28" s="212"/>
      <c r="AV28" s="212"/>
      <c r="AW28" s="212"/>
      <c r="AX28" s="212"/>
      <c r="AY28" s="212"/>
      <c r="AZ28" s="212"/>
      <c r="BA28" s="244" t="str">
        <f>C28</f>
        <v>po suchu, bez ohledu na druh dopravního prostředku, bez naložení výkopku, avšak se složením bez rozhrnutí,</v>
      </c>
      <c r="BB28" s="212"/>
      <c r="BC28" s="212"/>
      <c r="BD28" s="212"/>
      <c r="BE28" s="212"/>
      <c r="BF28" s="212"/>
      <c r="BG28" s="212"/>
      <c r="BH28" s="212"/>
    </row>
    <row r="29" spans="1:60" outlineLevel="1" x14ac:dyDescent="0.2">
      <c r="A29" s="219"/>
      <c r="B29" s="220"/>
      <c r="C29" s="258" t="s">
        <v>232</v>
      </c>
      <c r="D29" s="222"/>
      <c r="E29" s="223"/>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213</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8" t="s">
        <v>233</v>
      </c>
      <c r="D30" s="222"/>
      <c r="E30" s="223"/>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213</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610</v>
      </c>
      <c r="D31" s="222"/>
      <c r="E31" s="223">
        <v>6.5625</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7">
        <v>5</v>
      </c>
      <c r="B32" s="238" t="s">
        <v>235</v>
      </c>
      <c r="C32" s="256" t="s">
        <v>236</v>
      </c>
      <c r="D32" s="239" t="s">
        <v>205</v>
      </c>
      <c r="E32" s="240">
        <v>1.3125</v>
      </c>
      <c r="F32" s="241"/>
      <c r="G32" s="242">
        <f>ROUND(E32*F32,2)</f>
        <v>0</v>
      </c>
      <c r="H32" s="241"/>
      <c r="I32" s="242">
        <f>ROUND(E32*H32,2)</f>
        <v>0</v>
      </c>
      <c r="J32" s="241"/>
      <c r="K32" s="242">
        <f>ROUND(E32*J32,2)</f>
        <v>0</v>
      </c>
      <c r="L32" s="242">
        <v>21</v>
      </c>
      <c r="M32" s="242">
        <f>G32*(1+L32/100)</f>
        <v>0</v>
      </c>
      <c r="N32" s="242">
        <v>0</v>
      </c>
      <c r="O32" s="242">
        <f>ROUND(E32*N32,2)</f>
        <v>0</v>
      </c>
      <c r="P32" s="242">
        <v>0</v>
      </c>
      <c r="Q32" s="242">
        <f>ROUND(E32*P32,2)</f>
        <v>0</v>
      </c>
      <c r="R32" s="242" t="s">
        <v>206</v>
      </c>
      <c r="S32" s="242" t="s">
        <v>207</v>
      </c>
      <c r="T32" s="243" t="s">
        <v>207</v>
      </c>
      <c r="U32" s="221">
        <v>8.9999999999999993E-3</v>
      </c>
      <c r="V32" s="221">
        <f>ROUND(E32*U32,2)</f>
        <v>0.01</v>
      </c>
      <c r="W32" s="221"/>
      <c r="X32" s="221" t="s">
        <v>208</v>
      </c>
      <c r="Y32" s="212"/>
      <c r="Z32" s="212"/>
      <c r="AA32" s="212"/>
      <c r="AB32" s="212"/>
      <c r="AC32" s="212"/>
      <c r="AD32" s="212"/>
      <c r="AE32" s="212"/>
      <c r="AF32" s="212"/>
      <c r="AG32" s="212" t="s">
        <v>237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8" t="s">
        <v>238</v>
      </c>
      <c r="D33" s="222"/>
      <c r="E33" s="223"/>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213</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8" t="s">
        <v>239</v>
      </c>
      <c r="D34" s="222"/>
      <c r="E34" s="223"/>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611</v>
      </c>
      <c r="D35" s="222"/>
      <c r="E35" s="223">
        <v>1.3125</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7">
        <v>6</v>
      </c>
      <c r="B36" s="238" t="s">
        <v>241</v>
      </c>
      <c r="C36" s="256" t="s">
        <v>242</v>
      </c>
      <c r="D36" s="239" t="s">
        <v>243</v>
      </c>
      <c r="E36" s="240">
        <v>5.25</v>
      </c>
      <c r="F36" s="241"/>
      <c r="G36" s="242">
        <f>ROUND(E36*F36,2)</f>
        <v>0</v>
      </c>
      <c r="H36" s="241"/>
      <c r="I36" s="242">
        <f>ROUND(E36*H36,2)</f>
        <v>0</v>
      </c>
      <c r="J36" s="241"/>
      <c r="K36" s="242">
        <f>ROUND(E36*J36,2)</f>
        <v>0</v>
      </c>
      <c r="L36" s="242">
        <v>21</v>
      </c>
      <c r="M36" s="242">
        <f>G36*(1+L36/100)</f>
        <v>0</v>
      </c>
      <c r="N36" s="242">
        <v>0</v>
      </c>
      <c r="O36" s="242">
        <f>ROUND(E36*N36,2)</f>
        <v>0</v>
      </c>
      <c r="P36" s="242">
        <v>0</v>
      </c>
      <c r="Q36" s="242">
        <f>ROUND(E36*P36,2)</f>
        <v>0</v>
      </c>
      <c r="R36" s="242" t="s">
        <v>206</v>
      </c>
      <c r="S36" s="242" t="s">
        <v>207</v>
      </c>
      <c r="T36" s="243" t="s">
        <v>207</v>
      </c>
      <c r="U36" s="221">
        <v>1.7999999999999999E-2</v>
      </c>
      <c r="V36" s="221">
        <f>ROUND(E36*U36,2)</f>
        <v>0.09</v>
      </c>
      <c r="W36" s="221"/>
      <c r="X36" s="221" t="s">
        <v>208</v>
      </c>
      <c r="Y36" s="212"/>
      <c r="Z36" s="212"/>
      <c r="AA36" s="212"/>
      <c r="AB36" s="212"/>
      <c r="AC36" s="212"/>
      <c r="AD36" s="212"/>
      <c r="AE36" s="212"/>
      <c r="AF36" s="212"/>
      <c r="AG36" s="212" t="s">
        <v>237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244</v>
      </c>
      <c r="D37" s="245"/>
      <c r="E37" s="245"/>
      <c r="F37" s="245"/>
      <c r="G37" s="245"/>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211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8" t="s">
        <v>245</v>
      </c>
      <c r="D38" s="222"/>
      <c r="E38" s="223"/>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8" t="s">
        <v>246</v>
      </c>
      <c r="D39" s="222"/>
      <c r="E39" s="22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612</v>
      </c>
      <c r="D40" s="222"/>
      <c r="E40" s="223">
        <v>5.25</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5</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7">
        <v>7</v>
      </c>
      <c r="B41" s="238" t="s">
        <v>248</v>
      </c>
      <c r="C41" s="256" t="s">
        <v>249</v>
      </c>
      <c r="D41" s="239" t="s">
        <v>205</v>
      </c>
      <c r="E41" s="240">
        <v>1.3125</v>
      </c>
      <c r="F41" s="241"/>
      <c r="G41" s="242">
        <f>ROUND(E41*F41,2)</f>
        <v>0</v>
      </c>
      <c r="H41" s="241"/>
      <c r="I41" s="242">
        <f>ROUND(E41*H41,2)</f>
        <v>0</v>
      </c>
      <c r="J41" s="241"/>
      <c r="K41" s="242">
        <f>ROUND(E41*J41,2)</f>
        <v>0</v>
      </c>
      <c r="L41" s="242">
        <v>21</v>
      </c>
      <c r="M41" s="242">
        <f>G41*(1+L41/100)</f>
        <v>0</v>
      </c>
      <c r="N41" s="242">
        <v>0</v>
      </c>
      <c r="O41" s="242">
        <f>ROUND(E41*N41,2)</f>
        <v>0</v>
      </c>
      <c r="P41" s="242">
        <v>0</v>
      </c>
      <c r="Q41" s="242">
        <f>ROUND(E41*P41,2)</f>
        <v>0</v>
      </c>
      <c r="R41" s="242" t="s">
        <v>206</v>
      </c>
      <c r="S41" s="242" t="s">
        <v>207</v>
      </c>
      <c r="T41" s="243" t="s">
        <v>207</v>
      </c>
      <c r="U41" s="221">
        <v>0</v>
      </c>
      <c r="V41" s="221">
        <f>ROUND(E41*U41,2)</f>
        <v>0</v>
      </c>
      <c r="W41" s="221"/>
      <c r="X41" s="221" t="s">
        <v>208</v>
      </c>
      <c r="Y41" s="212"/>
      <c r="Z41" s="212"/>
      <c r="AA41" s="212"/>
      <c r="AB41" s="212"/>
      <c r="AC41" s="212"/>
      <c r="AD41" s="212"/>
      <c r="AE41" s="212"/>
      <c r="AF41" s="212"/>
      <c r="AG41" s="212" t="s">
        <v>209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8" t="s">
        <v>250</v>
      </c>
      <c r="D42" s="222"/>
      <c r="E42" s="223"/>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213</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8" t="s">
        <v>239</v>
      </c>
      <c r="D43" s="222"/>
      <c r="E43" s="223"/>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8" t="s">
        <v>611</v>
      </c>
      <c r="D44" s="222"/>
      <c r="E44" s="223">
        <v>1.3125</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7">
        <v>8</v>
      </c>
      <c r="B45" s="238" t="s">
        <v>251</v>
      </c>
      <c r="C45" s="256" t="s">
        <v>252</v>
      </c>
      <c r="D45" s="239" t="s">
        <v>243</v>
      </c>
      <c r="E45" s="240">
        <v>5.25</v>
      </c>
      <c r="F45" s="241"/>
      <c r="G45" s="242">
        <f>ROUND(E45*F45,2)</f>
        <v>0</v>
      </c>
      <c r="H45" s="241"/>
      <c r="I45" s="242">
        <f>ROUND(E45*H45,2)</f>
        <v>0</v>
      </c>
      <c r="J45" s="241"/>
      <c r="K45" s="242">
        <f>ROUND(E45*J45,2)</f>
        <v>0</v>
      </c>
      <c r="L45" s="242">
        <v>21</v>
      </c>
      <c r="M45" s="242">
        <f>G45*(1+L45/100)</f>
        <v>0</v>
      </c>
      <c r="N45" s="242">
        <v>0</v>
      </c>
      <c r="O45" s="242">
        <f>ROUND(E45*N45,2)</f>
        <v>0</v>
      </c>
      <c r="P45" s="242">
        <v>0</v>
      </c>
      <c r="Q45" s="242">
        <f>ROUND(E45*P45,2)</f>
        <v>0</v>
      </c>
      <c r="R45" s="242" t="s">
        <v>206</v>
      </c>
      <c r="S45" s="242" t="s">
        <v>207</v>
      </c>
      <c r="T45" s="243" t="s">
        <v>207</v>
      </c>
      <c r="U45" s="221">
        <v>0.15</v>
      </c>
      <c r="V45" s="221">
        <f>ROUND(E45*U45,2)</f>
        <v>0.79</v>
      </c>
      <c r="W45" s="221"/>
      <c r="X45" s="221" t="s">
        <v>208</v>
      </c>
      <c r="Y45" s="212"/>
      <c r="Z45" s="212"/>
      <c r="AA45" s="212"/>
      <c r="AB45" s="212"/>
      <c r="AC45" s="212"/>
      <c r="AD45" s="212"/>
      <c r="AE45" s="212"/>
      <c r="AF45" s="212"/>
      <c r="AG45" s="212" t="s">
        <v>209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7" t="s">
        <v>253</v>
      </c>
      <c r="D46" s="245"/>
      <c r="E46" s="245"/>
      <c r="F46" s="245"/>
      <c r="G46" s="245"/>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211</v>
      </c>
      <c r="AH46" s="212"/>
      <c r="AI46" s="212"/>
      <c r="AJ46" s="212"/>
      <c r="AK46" s="212"/>
      <c r="AL46" s="212"/>
      <c r="AM46" s="212"/>
      <c r="AN46" s="212"/>
      <c r="AO46" s="212"/>
      <c r="AP46" s="212"/>
      <c r="AQ46" s="212"/>
      <c r="AR46" s="212"/>
      <c r="AS46" s="212"/>
      <c r="AT46" s="212"/>
      <c r="AU46" s="212"/>
      <c r="AV46" s="212"/>
      <c r="AW46" s="212"/>
      <c r="AX46" s="212"/>
      <c r="AY46" s="212"/>
      <c r="AZ46" s="212"/>
      <c r="BA46" s="244" t="str">
        <f>C46</f>
        <v>z rostlé horniny tř.1 - 4 pod násypy z hornin soudržných do 92% PS a hornin nesoudržných sypkých relativní ulehlosti I(d) do 0,8</v>
      </c>
      <c r="BB46" s="212"/>
      <c r="BC46" s="212"/>
      <c r="BD46" s="212"/>
      <c r="BE46" s="212"/>
      <c r="BF46" s="212"/>
      <c r="BG46" s="212"/>
      <c r="BH46" s="212"/>
    </row>
    <row r="47" spans="1:60" outlineLevel="1" x14ac:dyDescent="0.2">
      <c r="A47" s="219"/>
      <c r="B47" s="220"/>
      <c r="C47" s="258" t="s">
        <v>254</v>
      </c>
      <c r="D47" s="222"/>
      <c r="E47" s="223"/>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213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613</v>
      </c>
      <c r="D48" s="222"/>
      <c r="E48" s="223">
        <v>5.25</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31" t="s">
        <v>201</v>
      </c>
      <c r="B49" s="232" t="s">
        <v>143</v>
      </c>
      <c r="C49" s="255" t="s">
        <v>144</v>
      </c>
      <c r="D49" s="233"/>
      <c r="E49" s="234"/>
      <c r="F49" s="235"/>
      <c r="G49" s="235">
        <f>SUMIF(AG50:AG73,"&lt;&gt;NOR",G50:G73)</f>
        <v>0</v>
      </c>
      <c r="H49" s="235"/>
      <c r="I49" s="235">
        <f>SUM(I50:I73)</f>
        <v>0</v>
      </c>
      <c r="J49" s="235"/>
      <c r="K49" s="235">
        <f>SUM(K50:K73)</f>
        <v>0</v>
      </c>
      <c r="L49" s="235"/>
      <c r="M49" s="235">
        <f>SUM(M50:M73)</f>
        <v>0</v>
      </c>
      <c r="N49" s="235"/>
      <c r="O49" s="235">
        <f>SUM(O50:O73)</f>
        <v>0</v>
      </c>
      <c r="P49" s="235"/>
      <c r="Q49" s="235">
        <f>SUM(Q50:Q73)</f>
        <v>76.98</v>
      </c>
      <c r="R49" s="235"/>
      <c r="S49" s="235"/>
      <c r="T49" s="236"/>
      <c r="U49" s="230"/>
      <c r="V49" s="230">
        <f>SUM(V50:V73)</f>
        <v>40.550000000000004</v>
      </c>
      <c r="W49" s="230"/>
      <c r="X49" s="230"/>
      <c r="AG49" t="s">
        <v>202</v>
      </c>
    </row>
    <row r="50" spans="1:60" ht="22.5" outlineLevel="1" x14ac:dyDescent="0.2">
      <c r="A50" s="237">
        <v>9</v>
      </c>
      <c r="B50" s="238" t="s">
        <v>256</v>
      </c>
      <c r="C50" s="256" t="s">
        <v>257</v>
      </c>
      <c r="D50" s="239" t="s">
        <v>243</v>
      </c>
      <c r="E50" s="240">
        <v>5.25</v>
      </c>
      <c r="F50" s="241"/>
      <c r="G50" s="242">
        <f>ROUND(E50*F50,2)</f>
        <v>0</v>
      </c>
      <c r="H50" s="241"/>
      <c r="I50" s="242">
        <f>ROUND(E50*H50,2)</f>
        <v>0</v>
      </c>
      <c r="J50" s="241"/>
      <c r="K50" s="242">
        <f>ROUND(E50*J50,2)</f>
        <v>0</v>
      </c>
      <c r="L50" s="242">
        <v>21</v>
      </c>
      <c r="M50" s="242">
        <f>G50*(1+L50/100)</f>
        <v>0</v>
      </c>
      <c r="N50" s="242">
        <v>0</v>
      </c>
      <c r="O50" s="242">
        <f>ROUND(E50*N50,2)</f>
        <v>0</v>
      </c>
      <c r="P50" s="242">
        <v>0.33</v>
      </c>
      <c r="Q50" s="242">
        <f>ROUND(E50*P50,2)</f>
        <v>1.73</v>
      </c>
      <c r="R50" s="242" t="s">
        <v>258</v>
      </c>
      <c r="S50" s="242" t="s">
        <v>207</v>
      </c>
      <c r="T50" s="243" t="s">
        <v>207</v>
      </c>
      <c r="U50" s="221">
        <v>0.06</v>
      </c>
      <c r="V50" s="221">
        <f>ROUND(E50*U50,2)</f>
        <v>0.32</v>
      </c>
      <c r="W50" s="221"/>
      <c r="X50" s="221" t="s">
        <v>208</v>
      </c>
      <c r="Y50" s="212"/>
      <c r="Z50" s="212"/>
      <c r="AA50" s="212"/>
      <c r="AB50" s="212"/>
      <c r="AC50" s="212"/>
      <c r="AD50" s="212"/>
      <c r="AE50" s="212"/>
      <c r="AF50" s="212"/>
      <c r="AG50" s="212" t="s">
        <v>209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8" t="s">
        <v>259</v>
      </c>
      <c r="D51" s="222"/>
      <c r="E51" s="223"/>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213</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8" t="s">
        <v>260</v>
      </c>
      <c r="D52" s="222"/>
      <c r="E52" s="223"/>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213</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612</v>
      </c>
      <c r="D53" s="222"/>
      <c r="E53" s="223">
        <v>5.25</v>
      </c>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213</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7">
        <v>10</v>
      </c>
      <c r="B54" s="238" t="s">
        <v>261</v>
      </c>
      <c r="C54" s="256" t="s">
        <v>262</v>
      </c>
      <c r="D54" s="239" t="s">
        <v>243</v>
      </c>
      <c r="E54" s="240">
        <v>151.19999999999999</v>
      </c>
      <c r="F54" s="241"/>
      <c r="G54" s="242">
        <f>ROUND(E54*F54,2)</f>
        <v>0</v>
      </c>
      <c r="H54" s="241"/>
      <c r="I54" s="242">
        <f>ROUND(E54*H54,2)</f>
        <v>0</v>
      </c>
      <c r="J54" s="241"/>
      <c r="K54" s="242">
        <f>ROUND(E54*J54,2)</f>
        <v>0</v>
      </c>
      <c r="L54" s="242">
        <v>21</v>
      </c>
      <c r="M54" s="242">
        <f>G54*(1+L54/100)</f>
        <v>0</v>
      </c>
      <c r="N54" s="242">
        <v>0</v>
      </c>
      <c r="O54" s="242">
        <f>ROUND(E54*N54,2)</f>
        <v>0</v>
      </c>
      <c r="P54" s="242">
        <v>0.11</v>
      </c>
      <c r="Q54" s="242">
        <f>ROUND(E54*P54,2)</f>
        <v>16.63</v>
      </c>
      <c r="R54" s="242" t="s">
        <v>258</v>
      </c>
      <c r="S54" s="242" t="s">
        <v>207</v>
      </c>
      <c r="T54" s="243" t="s">
        <v>263</v>
      </c>
      <c r="U54" s="221">
        <v>0.08</v>
      </c>
      <c r="V54" s="221">
        <f>ROUND(E54*U54,2)</f>
        <v>12.1</v>
      </c>
      <c r="W54" s="221"/>
      <c r="X54" s="221" t="s">
        <v>208</v>
      </c>
      <c r="Y54" s="212"/>
      <c r="Z54" s="212"/>
      <c r="AA54" s="212"/>
      <c r="AB54" s="212"/>
      <c r="AC54" s="212"/>
      <c r="AD54" s="212"/>
      <c r="AE54" s="212"/>
      <c r="AF54" s="212"/>
      <c r="AG54" s="212" t="s">
        <v>237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19"/>
      <c r="B55" s="220"/>
      <c r="C55" s="257" t="s">
        <v>264</v>
      </c>
      <c r="D55" s="245"/>
      <c r="E55" s="245"/>
      <c r="F55" s="245"/>
      <c r="G55" s="245"/>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211</v>
      </c>
      <c r="AH55" s="212"/>
      <c r="AI55" s="212"/>
      <c r="AJ55" s="212"/>
      <c r="AK55" s="212"/>
      <c r="AL55" s="212"/>
      <c r="AM55" s="212"/>
      <c r="AN55" s="212"/>
      <c r="AO55" s="212"/>
      <c r="AP55" s="212"/>
      <c r="AQ55" s="212"/>
      <c r="AR55" s="212"/>
      <c r="AS55" s="212"/>
      <c r="AT55" s="212"/>
      <c r="AU55" s="212"/>
      <c r="AV55" s="212"/>
      <c r="AW55" s="212"/>
      <c r="AX55" s="212"/>
      <c r="AY55" s="212"/>
      <c r="AZ55" s="212"/>
      <c r="BA55" s="244" t="str">
        <f>C55</f>
        <v>s naložením na dopravní prostředek, očištění povrchu od frézované plochy, opotřebování frézovacích nástrojů (nožů, upínacích kroužků, držáků) nutné ruční odstranění (vybourání) živičného krytu kolem překážek,</v>
      </c>
      <c r="BB55" s="212"/>
      <c r="BC55" s="212"/>
      <c r="BD55" s="212"/>
      <c r="BE55" s="212"/>
      <c r="BF55" s="212"/>
      <c r="BG55" s="212"/>
      <c r="BH55" s="212"/>
    </row>
    <row r="56" spans="1:60" outlineLevel="1" x14ac:dyDescent="0.2">
      <c r="A56" s="219"/>
      <c r="B56" s="220"/>
      <c r="C56" s="258" t="s">
        <v>265</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266</v>
      </c>
      <c r="D57" s="222"/>
      <c r="E57" s="223"/>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8" t="s">
        <v>614</v>
      </c>
      <c r="D58" s="222"/>
      <c r="E58" s="223">
        <v>151.19999999999999</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213</v>
      </c>
      <c r="AH58" s="212">
        <v>5</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33.75" outlineLevel="1" x14ac:dyDescent="0.2">
      <c r="A59" s="237">
        <v>11</v>
      </c>
      <c r="B59" s="238" t="s">
        <v>268</v>
      </c>
      <c r="C59" s="256" t="s">
        <v>269</v>
      </c>
      <c r="D59" s="239" t="s">
        <v>243</v>
      </c>
      <c r="E59" s="240">
        <v>504</v>
      </c>
      <c r="F59" s="241"/>
      <c r="G59" s="242">
        <f>ROUND(E59*F59,2)</f>
        <v>0</v>
      </c>
      <c r="H59" s="241"/>
      <c r="I59" s="242">
        <f>ROUND(E59*H59,2)</f>
        <v>0</v>
      </c>
      <c r="J59" s="241"/>
      <c r="K59" s="242">
        <f>ROUND(E59*J59,2)</f>
        <v>0</v>
      </c>
      <c r="L59" s="242">
        <v>21</v>
      </c>
      <c r="M59" s="242">
        <f>G59*(1+L59/100)</f>
        <v>0</v>
      </c>
      <c r="N59" s="242">
        <v>0</v>
      </c>
      <c r="O59" s="242">
        <f>ROUND(E59*N59,2)</f>
        <v>0</v>
      </c>
      <c r="P59" s="242">
        <v>0.11</v>
      </c>
      <c r="Q59" s="242">
        <f>ROUND(E59*P59,2)</f>
        <v>55.44</v>
      </c>
      <c r="R59" s="242" t="s">
        <v>258</v>
      </c>
      <c r="S59" s="242" t="s">
        <v>207</v>
      </c>
      <c r="T59" s="243" t="s">
        <v>263</v>
      </c>
      <c r="U59" s="221">
        <v>5.1499999999999997E-2</v>
      </c>
      <c r="V59" s="221">
        <f>ROUND(E59*U59,2)</f>
        <v>25.96</v>
      </c>
      <c r="W59" s="221"/>
      <c r="X59" s="221" t="s">
        <v>208</v>
      </c>
      <c r="Y59" s="212"/>
      <c r="Z59" s="212"/>
      <c r="AA59" s="212"/>
      <c r="AB59" s="212"/>
      <c r="AC59" s="212"/>
      <c r="AD59" s="212"/>
      <c r="AE59" s="212"/>
      <c r="AF59" s="212"/>
      <c r="AG59" s="212" t="s">
        <v>237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19"/>
      <c r="B60" s="220"/>
      <c r="C60" s="257" t="s">
        <v>264</v>
      </c>
      <c r="D60" s="245"/>
      <c r="E60" s="245"/>
      <c r="F60" s="245"/>
      <c r="G60" s="245"/>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211</v>
      </c>
      <c r="AH60" s="212"/>
      <c r="AI60" s="212"/>
      <c r="AJ60" s="212"/>
      <c r="AK60" s="212"/>
      <c r="AL60" s="212"/>
      <c r="AM60" s="212"/>
      <c r="AN60" s="212"/>
      <c r="AO60" s="212"/>
      <c r="AP60" s="212"/>
      <c r="AQ60" s="212"/>
      <c r="AR60" s="212"/>
      <c r="AS60" s="212"/>
      <c r="AT60" s="212"/>
      <c r="AU60" s="212"/>
      <c r="AV60" s="212"/>
      <c r="AW60" s="212"/>
      <c r="AX60" s="212"/>
      <c r="AY60" s="212"/>
      <c r="AZ60" s="212"/>
      <c r="BA60" s="244" t="str">
        <f>C60</f>
        <v>s naložením na dopravní prostředek, očištění povrchu od frézované plochy, opotřebování frézovacích nástrojů (nožů, upínacích kroužků, držáků) nutné ruční odstranění (vybourání) živičného krytu kolem překážek,</v>
      </c>
      <c r="BB60" s="212"/>
      <c r="BC60" s="212"/>
      <c r="BD60" s="212"/>
      <c r="BE60" s="212"/>
      <c r="BF60" s="212"/>
      <c r="BG60" s="212"/>
      <c r="BH60" s="212"/>
    </row>
    <row r="61" spans="1:60" outlineLevel="1" x14ac:dyDescent="0.2">
      <c r="A61" s="219"/>
      <c r="B61" s="220"/>
      <c r="C61" s="258" t="s">
        <v>270</v>
      </c>
      <c r="D61" s="222"/>
      <c r="E61" s="223"/>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8" t="s">
        <v>271</v>
      </c>
      <c r="D62" s="222"/>
      <c r="E62" s="223"/>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213</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8" t="s">
        <v>615</v>
      </c>
      <c r="D63" s="222"/>
      <c r="E63" s="223">
        <v>504</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7">
        <v>12</v>
      </c>
      <c r="B64" s="238" t="s">
        <v>279</v>
      </c>
      <c r="C64" s="256" t="s">
        <v>280</v>
      </c>
      <c r="D64" s="239" t="s">
        <v>243</v>
      </c>
      <c r="E64" s="240">
        <v>655.20000000000005</v>
      </c>
      <c r="F64" s="241"/>
      <c r="G64" s="242">
        <f>ROUND(E64*F64,2)</f>
        <v>0</v>
      </c>
      <c r="H64" s="241"/>
      <c r="I64" s="242">
        <f>ROUND(E64*H64,2)</f>
        <v>0</v>
      </c>
      <c r="J64" s="241"/>
      <c r="K64" s="242">
        <f>ROUND(E64*J64,2)</f>
        <v>0</v>
      </c>
      <c r="L64" s="242">
        <v>21</v>
      </c>
      <c r="M64" s="242">
        <f>G64*(1+L64/100)</f>
        <v>0</v>
      </c>
      <c r="N64" s="242">
        <v>0</v>
      </c>
      <c r="O64" s="242">
        <f>ROUND(E64*N64,2)</f>
        <v>0</v>
      </c>
      <c r="P64" s="242">
        <v>0</v>
      </c>
      <c r="Q64" s="242">
        <f>ROUND(E64*P64,2)</f>
        <v>0</v>
      </c>
      <c r="R64" s="242" t="s">
        <v>258</v>
      </c>
      <c r="S64" s="242" t="s">
        <v>207</v>
      </c>
      <c r="T64" s="243" t="s">
        <v>207</v>
      </c>
      <c r="U64" s="221">
        <v>2E-3</v>
      </c>
      <c r="V64" s="221">
        <f>ROUND(E64*U64,2)</f>
        <v>1.31</v>
      </c>
      <c r="W64" s="221"/>
      <c r="X64" s="221" t="s">
        <v>208</v>
      </c>
      <c r="Y64" s="212"/>
      <c r="Z64" s="212"/>
      <c r="AA64" s="212"/>
      <c r="AB64" s="212"/>
      <c r="AC64" s="212"/>
      <c r="AD64" s="212"/>
      <c r="AE64" s="212"/>
      <c r="AF64" s="212"/>
      <c r="AG64" s="212" t="s">
        <v>209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8" t="s">
        <v>281</v>
      </c>
      <c r="D65" s="222"/>
      <c r="E65" s="223"/>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213</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8" t="s">
        <v>266</v>
      </c>
      <c r="D66" s="222"/>
      <c r="E66" s="223"/>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213</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8" t="s">
        <v>614</v>
      </c>
      <c r="D67" s="222"/>
      <c r="E67" s="223">
        <v>151.19999999999999</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213</v>
      </c>
      <c r="AH67" s="212">
        <v>5</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8" t="s">
        <v>271</v>
      </c>
      <c r="D68" s="222"/>
      <c r="E68" s="223"/>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213</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8" t="s">
        <v>615</v>
      </c>
      <c r="D69" s="222"/>
      <c r="E69" s="223">
        <v>504</v>
      </c>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213</v>
      </c>
      <c r="AH69" s="212">
        <v>5</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7">
        <v>13</v>
      </c>
      <c r="B70" s="238" t="s">
        <v>282</v>
      </c>
      <c r="C70" s="256" t="s">
        <v>283</v>
      </c>
      <c r="D70" s="239" t="s">
        <v>243</v>
      </c>
      <c r="E70" s="240">
        <v>25.2</v>
      </c>
      <c r="F70" s="241"/>
      <c r="G70" s="242">
        <f>ROUND(E70*F70,2)</f>
        <v>0</v>
      </c>
      <c r="H70" s="241"/>
      <c r="I70" s="242">
        <f>ROUND(E70*H70,2)</f>
        <v>0</v>
      </c>
      <c r="J70" s="241"/>
      <c r="K70" s="242">
        <f>ROUND(E70*J70,2)</f>
        <v>0</v>
      </c>
      <c r="L70" s="242">
        <v>21</v>
      </c>
      <c r="M70" s="242">
        <f>G70*(1+L70/100)</f>
        <v>0</v>
      </c>
      <c r="N70" s="242">
        <v>0</v>
      </c>
      <c r="O70" s="242">
        <f>ROUND(E70*N70,2)</f>
        <v>0</v>
      </c>
      <c r="P70" s="242">
        <v>0.126</v>
      </c>
      <c r="Q70" s="242">
        <f>ROUND(E70*P70,2)</f>
        <v>3.18</v>
      </c>
      <c r="R70" s="242" t="s">
        <v>258</v>
      </c>
      <c r="S70" s="242" t="s">
        <v>207</v>
      </c>
      <c r="T70" s="243" t="s">
        <v>207</v>
      </c>
      <c r="U70" s="221">
        <v>3.4000000000000002E-2</v>
      </c>
      <c r="V70" s="221">
        <f>ROUND(E70*U70,2)</f>
        <v>0.86</v>
      </c>
      <c r="W70" s="221"/>
      <c r="X70" s="221" t="s">
        <v>208</v>
      </c>
      <c r="Y70" s="212"/>
      <c r="Z70" s="212"/>
      <c r="AA70" s="212"/>
      <c r="AB70" s="212"/>
      <c r="AC70" s="212"/>
      <c r="AD70" s="212"/>
      <c r="AE70" s="212"/>
      <c r="AF70" s="212"/>
      <c r="AG70" s="212" t="s">
        <v>209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8" t="s">
        <v>284</v>
      </c>
      <c r="D71" s="222"/>
      <c r="E71" s="223"/>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213</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8" t="s">
        <v>285</v>
      </c>
      <c r="D72" s="222"/>
      <c r="E72" s="223"/>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213</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8" t="s">
        <v>616</v>
      </c>
      <c r="D73" s="222"/>
      <c r="E73" s="223">
        <v>25.2</v>
      </c>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213</v>
      </c>
      <c r="AH73" s="212">
        <v>5</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31" t="s">
        <v>201</v>
      </c>
      <c r="B74" s="232" t="s">
        <v>149</v>
      </c>
      <c r="C74" s="255" t="s">
        <v>55</v>
      </c>
      <c r="D74" s="233"/>
      <c r="E74" s="234"/>
      <c r="F74" s="235"/>
      <c r="G74" s="235">
        <f>SUMIF(AG75:AG90,"&lt;&gt;NOR",G75:G90)</f>
        <v>0</v>
      </c>
      <c r="H74" s="235"/>
      <c r="I74" s="235">
        <f>SUM(I75:I90)</f>
        <v>0</v>
      </c>
      <c r="J74" s="235"/>
      <c r="K74" s="235">
        <f>SUM(K75:K90)</f>
        <v>0</v>
      </c>
      <c r="L74" s="235"/>
      <c r="M74" s="235">
        <f>SUM(M75:M90)</f>
        <v>0</v>
      </c>
      <c r="N74" s="235"/>
      <c r="O74" s="235">
        <f>SUM(O75:O90)</f>
        <v>85.419999999999987</v>
      </c>
      <c r="P74" s="235"/>
      <c r="Q74" s="235">
        <f>SUM(Q75:Q90)</f>
        <v>0</v>
      </c>
      <c r="R74" s="235"/>
      <c r="S74" s="235"/>
      <c r="T74" s="236"/>
      <c r="U74" s="230"/>
      <c r="V74" s="230">
        <f>SUM(V75:V90)</f>
        <v>48.49</v>
      </c>
      <c r="W74" s="230"/>
      <c r="X74" s="230"/>
      <c r="AG74" t="s">
        <v>202</v>
      </c>
    </row>
    <row r="75" spans="1:60" ht="22.5" outlineLevel="1" x14ac:dyDescent="0.2">
      <c r="A75" s="237">
        <v>14</v>
      </c>
      <c r="B75" s="238" t="s">
        <v>298</v>
      </c>
      <c r="C75" s="256" t="s">
        <v>299</v>
      </c>
      <c r="D75" s="239" t="s">
        <v>243</v>
      </c>
      <c r="E75" s="240">
        <v>655.20000000000005</v>
      </c>
      <c r="F75" s="241"/>
      <c r="G75" s="242">
        <f>ROUND(E75*F75,2)</f>
        <v>0</v>
      </c>
      <c r="H75" s="241"/>
      <c r="I75" s="242">
        <f>ROUND(E75*H75,2)</f>
        <v>0</v>
      </c>
      <c r="J75" s="241"/>
      <c r="K75" s="242">
        <f>ROUND(E75*J75,2)</f>
        <v>0</v>
      </c>
      <c r="L75" s="242">
        <v>21</v>
      </c>
      <c r="M75" s="242">
        <f>G75*(1+L75/100)</f>
        <v>0</v>
      </c>
      <c r="N75" s="242">
        <v>7.1000000000000002E-4</v>
      </c>
      <c r="O75" s="242">
        <f>ROUND(E75*N75,2)</f>
        <v>0.47</v>
      </c>
      <c r="P75" s="242">
        <v>0</v>
      </c>
      <c r="Q75" s="242">
        <f>ROUND(E75*P75,2)</f>
        <v>0</v>
      </c>
      <c r="R75" s="242" t="s">
        <v>258</v>
      </c>
      <c r="S75" s="242" t="s">
        <v>207</v>
      </c>
      <c r="T75" s="243" t="s">
        <v>263</v>
      </c>
      <c r="U75" s="221">
        <v>2E-3</v>
      </c>
      <c r="V75" s="221">
        <f>ROUND(E75*U75,2)</f>
        <v>1.31</v>
      </c>
      <c r="W75" s="221"/>
      <c r="X75" s="221" t="s">
        <v>208</v>
      </c>
      <c r="Y75" s="212"/>
      <c r="Z75" s="212"/>
      <c r="AA75" s="212"/>
      <c r="AB75" s="212"/>
      <c r="AC75" s="212"/>
      <c r="AD75" s="212"/>
      <c r="AE75" s="212"/>
      <c r="AF75" s="212"/>
      <c r="AG75" s="212" t="s">
        <v>209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8" t="s">
        <v>300</v>
      </c>
      <c r="D76" s="222"/>
      <c r="E76" s="223"/>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213</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8" t="s">
        <v>266</v>
      </c>
      <c r="D77" s="222"/>
      <c r="E77" s="223"/>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213</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8" t="s">
        <v>614</v>
      </c>
      <c r="D78" s="222"/>
      <c r="E78" s="223">
        <v>151.19999999999999</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213</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8" t="s">
        <v>271</v>
      </c>
      <c r="D79" s="222"/>
      <c r="E79" s="223"/>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213</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8" t="s">
        <v>615</v>
      </c>
      <c r="D80" s="222"/>
      <c r="E80" s="223">
        <v>504</v>
      </c>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213</v>
      </c>
      <c r="AH80" s="212">
        <v>5</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37">
        <v>15</v>
      </c>
      <c r="B81" s="238" t="s">
        <v>301</v>
      </c>
      <c r="C81" s="256" t="s">
        <v>1443</v>
      </c>
      <c r="D81" s="239" t="s">
        <v>243</v>
      </c>
      <c r="E81" s="240">
        <v>504</v>
      </c>
      <c r="F81" s="241"/>
      <c r="G81" s="242">
        <f>ROUND(E81*F81,2)</f>
        <v>0</v>
      </c>
      <c r="H81" s="241"/>
      <c r="I81" s="242">
        <f>ROUND(E81*H81,2)</f>
        <v>0</v>
      </c>
      <c r="J81" s="241"/>
      <c r="K81" s="242">
        <f>ROUND(E81*J81,2)</f>
        <v>0</v>
      </c>
      <c r="L81" s="242">
        <v>21</v>
      </c>
      <c r="M81" s="242">
        <f>G81*(1+L81/100)</f>
        <v>0</v>
      </c>
      <c r="N81" s="242">
        <v>0.12966</v>
      </c>
      <c r="O81" s="242">
        <f>ROUND(E81*N81,2)</f>
        <v>65.349999999999994</v>
      </c>
      <c r="P81" s="242">
        <v>0</v>
      </c>
      <c r="Q81" s="242">
        <f>ROUND(E81*P81,2)</f>
        <v>0</v>
      </c>
      <c r="R81" s="242" t="s">
        <v>258</v>
      </c>
      <c r="S81" s="242" t="s">
        <v>207</v>
      </c>
      <c r="T81" s="243" t="s">
        <v>263</v>
      </c>
      <c r="U81" s="221">
        <v>7.1999999999999995E-2</v>
      </c>
      <c r="V81" s="221">
        <f>ROUND(E81*U81,2)</f>
        <v>36.29</v>
      </c>
      <c r="W81" s="221"/>
      <c r="X81" s="221" t="s">
        <v>208</v>
      </c>
      <c r="Y81" s="212"/>
      <c r="Z81" s="212"/>
      <c r="AA81" s="212"/>
      <c r="AB81" s="212"/>
      <c r="AC81" s="212"/>
      <c r="AD81" s="212"/>
      <c r="AE81" s="212"/>
      <c r="AF81" s="212"/>
      <c r="AG81" s="212" t="s">
        <v>209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8" t="s">
        <v>302</v>
      </c>
      <c r="D82" s="222"/>
      <c r="E82" s="223"/>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213</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8" t="s">
        <v>617</v>
      </c>
      <c r="D83" s="222"/>
      <c r="E83" s="223">
        <v>450</v>
      </c>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213</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8" t="s">
        <v>618</v>
      </c>
      <c r="D84" s="222"/>
      <c r="E84" s="223">
        <v>20</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213</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8" t="s">
        <v>619</v>
      </c>
      <c r="D85" s="222"/>
      <c r="E85" s="223">
        <v>21</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8" t="s">
        <v>620</v>
      </c>
      <c r="D86" s="222"/>
      <c r="E86" s="223">
        <v>13</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213</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37">
        <v>16</v>
      </c>
      <c r="B87" s="238" t="s">
        <v>317</v>
      </c>
      <c r="C87" s="256" t="s">
        <v>318</v>
      </c>
      <c r="D87" s="239" t="s">
        <v>243</v>
      </c>
      <c r="E87" s="240">
        <v>151.19999999999999</v>
      </c>
      <c r="F87" s="241"/>
      <c r="G87" s="242">
        <f>ROUND(E87*F87,2)</f>
        <v>0</v>
      </c>
      <c r="H87" s="241"/>
      <c r="I87" s="242">
        <f>ROUND(E87*H87,2)</f>
        <v>0</v>
      </c>
      <c r="J87" s="241"/>
      <c r="K87" s="242">
        <f>ROUND(E87*J87,2)</f>
        <v>0</v>
      </c>
      <c r="L87" s="242">
        <v>21</v>
      </c>
      <c r="M87" s="242">
        <f>G87*(1+L87/100)</f>
        <v>0</v>
      </c>
      <c r="N87" s="242">
        <v>0.12966</v>
      </c>
      <c r="O87" s="242">
        <f>ROUND(E87*N87,2)</f>
        <v>19.600000000000001</v>
      </c>
      <c r="P87" s="242">
        <v>0</v>
      </c>
      <c r="Q87" s="242">
        <f>ROUND(E87*P87,2)</f>
        <v>0</v>
      </c>
      <c r="R87" s="242" t="s">
        <v>258</v>
      </c>
      <c r="S87" s="242" t="s">
        <v>207</v>
      </c>
      <c r="T87" s="243" t="s">
        <v>263</v>
      </c>
      <c r="U87" s="221">
        <v>7.1999999999999995E-2</v>
      </c>
      <c r="V87" s="221">
        <f>ROUND(E87*U87,2)</f>
        <v>10.89</v>
      </c>
      <c r="W87" s="221"/>
      <c r="X87" s="221" t="s">
        <v>208</v>
      </c>
      <c r="Y87" s="212"/>
      <c r="Z87" s="212"/>
      <c r="AA87" s="212"/>
      <c r="AB87" s="212"/>
      <c r="AC87" s="212"/>
      <c r="AD87" s="212"/>
      <c r="AE87" s="212"/>
      <c r="AF87" s="212"/>
      <c r="AG87" s="212" t="s">
        <v>209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8" t="s">
        <v>319</v>
      </c>
      <c r="D88" s="222"/>
      <c r="E88" s="223"/>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213</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8" t="s">
        <v>621</v>
      </c>
      <c r="D89" s="222"/>
      <c r="E89" s="223"/>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213</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8" t="s">
        <v>622</v>
      </c>
      <c r="D90" s="222"/>
      <c r="E90" s="223">
        <v>151.19999999999999</v>
      </c>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213</v>
      </c>
      <c r="AH90" s="212">
        <v>5</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231" t="s">
        <v>201</v>
      </c>
      <c r="B91" s="232" t="s">
        <v>150</v>
      </c>
      <c r="C91" s="255" t="s">
        <v>151</v>
      </c>
      <c r="D91" s="233"/>
      <c r="E91" s="234"/>
      <c r="F91" s="235"/>
      <c r="G91" s="235">
        <f>SUMIF(AG92:AG100,"&lt;&gt;NOR",G92:G100)</f>
        <v>0</v>
      </c>
      <c r="H91" s="235"/>
      <c r="I91" s="235">
        <f>SUM(I92:I100)</f>
        <v>0</v>
      </c>
      <c r="J91" s="235"/>
      <c r="K91" s="235">
        <f>SUM(K92:K100)</f>
        <v>0</v>
      </c>
      <c r="L91" s="235"/>
      <c r="M91" s="235">
        <f>SUM(M92:M100)</f>
        <v>0</v>
      </c>
      <c r="N91" s="235"/>
      <c r="O91" s="235">
        <f>SUM(O92:O100)</f>
        <v>3.62</v>
      </c>
      <c r="P91" s="235"/>
      <c r="Q91" s="235">
        <f>SUM(Q92:Q100)</f>
        <v>0</v>
      </c>
      <c r="R91" s="235"/>
      <c r="S91" s="235"/>
      <c r="T91" s="236"/>
      <c r="U91" s="230"/>
      <c r="V91" s="230">
        <f>SUM(V92:V100)</f>
        <v>0.28000000000000003</v>
      </c>
      <c r="W91" s="230"/>
      <c r="X91" s="230"/>
      <c r="AG91" t="s">
        <v>202</v>
      </c>
    </row>
    <row r="92" spans="1:60" outlineLevel="1" x14ac:dyDescent="0.2">
      <c r="A92" s="237">
        <v>17</v>
      </c>
      <c r="B92" s="238" t="s">
        <v>322</v>
      </c>
      <c r="C92" s="256" t="s">
        <v>323</v>
      </c>
      <c r="D92" s="239" t="s">
        <v>243</v>
      </c>
      <c r="E92" s="240">
        <v>5.25</v>
      </c>
      <c r="F92" s="241"/>
      <c r="G92" s="242">
        <f>ROUND(E92*F92,2)</f>
        <v>0</v>
      </c>
      <c r="H92" s="241"/>
      <c r="I92" s="242">
        <f>ROUND(E92*H92,2)</f>
        <v>0</v>
      </c>
      <c r="J92" s="241"/>
      <c r="K92" s="242">
        <f>ROUND(E92*J92,2)</f>
        <v>0</v>
      </c>
      <c r="L92" s="242">
        <v>21</v>
      </c>
      <c r="M92" s="242">
        <f>G92*(1+L92/100)</f>
        <v>0</v>
      </c>
      <c r="N92" s="242">
        <v>0.33074999999999999</v>
      </c>
      <c r="O92" s="242">
        <f>ROUND(E92*N92,2)</f>
        <v>1.74</v>
      </c>
      <c r="P92" s="242">
        <v>0</v>
      </c>
      <c r="Q92" s="242">
        <f>ROUND(E92*P92,2)</f>
        <v>0</v>
      </c>
      <c r="R92" s="242" t="s">
        <v>258</v>
      </c>
      <c r="S92" s="242" t="s">
        <v>207</v>
      </c>
      <c r="T92" s="243" t="s">
        <v>207</v>
      </c>
      <c r="U92" s="221">
        <v>2.5999999999999999E-2</v>
      </c>
      <c r="V92" s="221">
        <f>ROUND(E92*U92,2)</f>
        <v>0.14000000000000001</v>
      </c>
      <c r="W92" s="221"/>
      <c r="X92" s="221" t="s">
        <v>208</v>
      </c>
      <c r="Y92" s="212"/>
      <c r="Z92" s="212"/>
      <c r="AA92" s="212"/>
      <c r="AB92" s="212"/>
      <c r="AC92" s="212"/>
      <c r="AD92" s="212"/>
      <c r="AE92" s="212"/>
      <c r="AF92" s="212"/>
      <c r="AG92" s="212" t="s">
        <v>237</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8" t="s">
        <v>324</v>
      </c>
      <c r="D93" s="222"/>
      <c r="E93" s="223"/>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213</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8" t="s">
        <v>260</v>
      </c>
      <c r="D94" s="222"/>
      <c r="E94" s="223"/>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213</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8" t="s">
        <v>612</v>
      </c>
      <c r="D95" s="222"/>
      <c r="E95" s="223">
        <v>5.25</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213</v>
      </c>
      <c r="AH95" s="212">
        <v>5</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7">
        <v>18</v>
      </c>
      <c r="B96" s="238" t="s">
        <v>325</v>
      </c>
      <c r="C96" s="256" t="s">
        <v>326</v>
      </c>
      <c r="D96" s="239" t="s">
        <v>243</v>
      </c>
      <c r="E96" s="240">
        <v>5.25</v>
      </c>
      <c r="F96" s="241"/>
      <c r="G96" s="242">
        <f>ROUND(E96*F96,2)</f>
        <v>0</v>
      </c>
      <c r="H96" s="241"/>
      <c r="I96" s="242">
        <f>ROUND(E96*H96,2)</f>
        <v>0</v>
      </c>
      <c r="J96" s="241"/>
      <c r="K96" s="242">
        <f>ROUND(E96*J96,2)</f>
        <v>0</v>
      </c>
      <c r="L96" s="242">
        <v>21</v>
      </c>
      <c r="M96" s="242">
        <f>G96*(1+L96/100)</f>
        <v>0</v>
      </c>
      <c r="N96" s="242">
        <v>0.35759999999999997</v>
      </c>
      <c r="O96" s="242">
        <f>ROUND(E96*N96,2)</f>
        <v>1.88</v>
      </c>
      <c r="P96" s="242">
        <v>0</v>
      </c>
      <c r="Q96" s="242">
        <f>ROUND(E96*P96,2)</f>
        <v>0</v>
      </c>
      <c r="R96" s="242" t="s">
        <v>258</v>
      </c>
      <c r="S96" s="242" t="s">
        <v>207</v>
      </c>
      <c r="T96" s="243" t="s">
        <v>207</v>
      </c>
      <c r="U96" s="221">
        <v>2.5999999999999999E-2</v>
      </c>
      <c r="V96" s="221">
        <f>ROUND(E96*U96,2)</f>
        <v>0.14000000000000001</v>
      </c>
      <c r="W96" s="221"/>
      <c r="X96" s="221" t="s">
        <v>208</v>
      </c>
      <c r="Y96" s="212"/>
      <c r="Z96" s="212"/>
      <c r="AA96" s="212"/>
      <c r="AB96" s="212"/>
      <c r="AC96" s="212"/>
      <c r="AD96" s="212"/>
      <c r="AE96" s="212"/>
      <c r="AF96" s="212"/>
      <c r="AG96" s="212" t="s">
        <v>237</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7" t="s">
        <v>327</v>
      </c>
      <c r="D97" s="245"/>
      <c r="E97" s="245"/>
      <c r="F97" s="245"/>
      <c r="G97" s="245"/>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8" t="s">
        <v>328</v>
      </c>
      <c r="D98" s="222"/>
      <c r="E98" s="223"/>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213</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8" t="s">
        <v>329</v>
      </c>
      <c r="D99" s="222"/>
      <c r="E99" s="223"/>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213</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8" t="s">
        <v>612</v>
      </c>
      <c r="D100" s="222"/>
      <c r="E100" s="223">
        <v>5.25</v>
      </c>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213</v>
      </c>
      <c r="AH100" s="212">
        <v>5</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x14ac:dyDescent="0.2">
      <c r="A101" s="231" t="s">
        <v>201</v>
      </c>
      <c r="B101" s="232" t="s">
        <v>156</v>
      </c>
      <c r="C101" s="255" t="s">
        <v>157</v>
      </c>
      <c r="D101" s="233"/>
      <c r="E101" s="234"/>
      <c r="F101" s="235"/>
      <c r="G101" s="235">
        <f>SUMIF(AG102:AG107,"&lt;&gt;NOR",G102:G107)</f>
        <v>0</v>
      </c>
      <c r="H101" s="235"/>
      <c r="I101" s="235">
        <f>SUM(I102:I107)</f>
        <v>0</v>
      </c>
      <c r="J101" s="235"/>
      <c r="K101" s="235">
        <f>SUM(K102:K107)</f>
        <v>0</v>
      </c>
      <c r="L101" s="235"/>
      <c r="M101" s="235">
        <f>SUM(M102:M107)</f>
        <v>0</v>
      </c>
      <c r="N101" s="235"/>
      <c r="O101" s="235">
        <f>SUM(O102:O107)</f>
        <v>0.75</v>
      </c>
      <c r="P101" s="235"/>
      <c r="Q101" s="235">
        <f>SUM(Q102:Q107)</f>
        <v>0</v>
      </c>
      <c r="R101" s="235"/>
      <c r="S101" s="235"/>
      <c r="T101" s="236"/>
      <c r="U101" s="230"/>
      <c r="V101" s="230">
        <f>SUM(V102:V107)</f>
        <v>5.37</v>
      </c>
      <c r="W101" s="230"/>
      <c r="X101" s="230"/>
      <c r="AG101" t="s">
        <v>202</v>
      </c>
    </row>
    <row r="102" spans="1:60" outlineLevel="1" x14ac:dyDescent="0.2">
      <c r="A102" s="237">
        <v>19</v>
      </c>
      <c r="B102" s="238" t="s">
        <v>335</v>
      </c>
      <c r="C102" s="256" t="s">
        <v>336</v>
      </c>
      <c r="D102" s="239" t="s">
        <v>332</v>
      </c>
      <c r="E102" s="240">
        <v>1</v>
      </c>
      <c r="F102" s="241"/>
      <c r="G102" s="242">
        <f>ROUND(E102*F102,2)</f>
        <v>0</v>
      </c>
      <c r="H102" s="241"/>
      <c r="I102" s="242">
        <f>ROUND(E102*H102,2)</f>
        <v>0</v>
      </c>
      <c r="J102" s="241"/>
      <c r="K102" s="242">
        <f>ROUND(E102*J102,2)</f>
        <v>0</v>
      </c>
      <c r="L102" s="242">
        <v>21</v>
      </c>
      <c r="M102" s="242">
        <f>G102*(1+L102/100)</f>
        <v>0</v>
      </c>
      <c r="N102" s="242">
        <v>0.43093999999999999</v>
      </c>
      <c r="O102" s="242">
        <f>ROUND(E102*N102,2)</f>
        <v>0.43</v>
      </c>
      <c r="P102" s="242">
        <v>0</v>
      </c>
      <c r="Q102" s="242">
        <f>ROUND(E102*P102,2)</f>
        <v>0</v>
      </c>
      <c r="R102" s="242" t="s">
        <v>258</v>
      </c>
      <c r="S102" s="242" t="s">
        <v>207</v>
      </c>
      <c r="T102" s="243" t="s">
        <v>207</v>
      </c>
      <c r="U102" s="221">
        <v>3.8170000000000002</v>
      </c>
      <c r="V102" s="221">
        <f>ROUND(E102*U102,2)</f>
        <v>3.82</v>
      </c>
      <c r="W102" s="221"/>
      <c r="X102" s="221" t="s">
        <v>208</v>
      </c>
      <c r="Y102" s="212"/>
      <c r="Z102" s="212"/>
      <c r="AA102" s="212"/>
      <c r="AB102" s="212"/>
      <c r="AC102" s="212"/>
      <c r="AD102" s="212"/>
      <c r="AE102" s="212"/>
      <c r="AF102" s="212"/>
      <c r="AG102" s="212" t="s">
        <v>209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33.75" outlineLevel="1" x14ac:dyDescent="0.2">
      <c r="A103" s="219"/>
      <c r="B103" s="220"/>
      <c r="C103" s="257" t="s">
        <v>333</v>
      </c>
      <c r="D103" s="245"/>
      <c r="E103" s="245"/>
      <c r="F103" s="245"/>
      <c r="G103" s="245"/>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211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44" t="str">
        <f>C103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03" s="212"/>
      <c r="BC103" s="212"/>
      <c r="BD103" s="212"/>
      <c r="BE103" s="212"/>
      <c r="BF103" s="212"/>
      <c r="BG103" s="212"/>
      <c r="BH103" s="212"/>
    </row>
    <row r="104" spans="1:60" outlineLevel="1" x14ac:dyDescent="0.2">
      <c r="A104" s="219"/>
      <c r="B104" s="220"/>
      <c r="C104" s="258" t="s">
        <v>623</v>
      </c>
      <c r="D104" s="222"/>
      <c r="E104" s="223">
        <v>1</v>
      </c>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213</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7">
        <v>20</v>
      </c>
      <c r="B105" s="238" t="s">
        <v>624</v>
      </c>
      <c r="C105" s="256" t="s">
        <v>625</v>
      </c>
      <c r="D105" s="239" t="s">
        <v>332</v>
      </c>
      <c r="E105" s="240">
        <v>1</v>
      </c>
      <c r="F105" s="241"/>
      <c r="G105" s="242">
        <f>ROUND(E105*F105,2)</f>
        <v>0</v>
      </c>
      <c r="H105" s="241"/>
      <c r="I105" s="242">
        <f>ROUND(E105*H105,2)</f>
        <v>0</v>
      </c>
      <c r="J105" s="241"/>
      <c r="K105" s="242">
        <f>ROUND(E105*J105,2)</f>
        <v>0</v>
      </c>
      <c r="L105" s="242">
        <v>21</v>
      </c>
      <c r="M105" s="242">
        <f>G105*(1+L105/100)</f>
        <v>0</v>
      </c>
      <c r="N105" s="242">
        <v>0.31590000000000001</v>
      </c>
      <c r="O105" s="242">
        <f>ROUND(E105*N105,2)</f>
        <v>0.32</v>
      </c>
      <c r="P105" s="242">
        <v>0</v>
      </c>
      <c r="Q105" s="242">
        <f>ROUND(E105*P105,2)</f>
        <v>0</v>
      </c>
      <c r="R105" s="242" t="s">
        <v>258</v>
      </c>
      <c r="S105" s="242" t="s">
        <v>207</v>
      </c>
      <c r="T105" s="243" t="s">
        <v>207</v>
      </c>
      <c r="U105" s="221">
        <v>1.5509999999999999</v>
      </c>
      <c r="V105" s="221">
        <f>ROUND(E105*U105,2)</f>
        <v>1.55</v>
      </c>
      <c r="W105" s="221"/>
      <c r="X105" s="221" t="s">
        <v>208</v>
      </c>
      <c r="Y105" s="212"/>
      <c r="Z105" s="212"/>
      <c r="AA105" s="212"/>
      <c r="AB105" s="212"/>
      <c r="AC105" s="212"/>
      <c r="AD105" s="212"/>
      <c r="AE105" s="212"/>
      <c r="AF105" s="212"/>
      <c r="AG105" s="212" t="s">
        <v>209</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33.75" outlineLevel="1" x14ac:dyDescent="0.2">
      <c r="A106" s="219"/>
      <c r="B106" s="220"/>
      <c r="C106" s="257" t="s">
        <v>333</v>
      </c>
      <c r="D106" s="245"/>
      <c r="E106" s="245"/>
      <c r="F106" s="245"/>
      <c r="G106" s="245"/>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211</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44" t="str">
        <f>C106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06" s="212"/>
      <c r="BC106" s="212"/>
      <c r="BD106" s="212"/>
      <c r="BE106" s="212"/>
      <c r="BF106" s="212"/>
      <c r="BG106" s="212"/>
      <c r="BH106" s="212"/>
    </row>
    <row r="107" spans="1:60" outlineLevel="1" x14ac:dyDescent="0.2">
      <c r="A107" s="219"/>
      <c r="B107" s="220"/>
      <c r="C107" s="258" t="s">
        <v>626</v>
      </c>
      <c r="D107" s="222"/>
      <c r="E107" s="223">
        <v>1</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213</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x14ac:dyDescent="0.2">
      <c r="A108" s="231" t="s">
        <v>201</v>
      </c>
      <c r="B108" s="232" t="s">
        <v>158</v>
      </c>
      <c r="C108" s="255" t="s">
        <v>159</v>
      </c>
      <c r="D108" s="233"/>
      <c r="E108" s="234"/>
      <c r="F108" s="235"/>
      <c r="G108" s="235">
        <f>SUMIF(AG109:AG150,"&lt;&gt;NOR",G109:G150)</f>
        <v>0</v>
      </c>
      <c r="H108" s="235"/>
      <c r="I108" s="235">
        <f>SUM(I109:I150)</f>
        <v>0</v>
      </c>
      <c r="J108" s="235"/>
      <c r="K108" s="235">
        <f>SUM(K109:K150)</f>
        <v>0</v>
      </c>
      <c r="L108" s="235"/>
      <c r="M108" s="235">
        <f>SUM(M109:M150)</f>
        <v>0</v>
      </c>
      <c r="N108" s="235"/>
      <c r="O108" s="235">
        <f>SUM(O109:O150)</f>
        <v>2.3199999999999994</v>
      </c>
      <c r="P108" s="235"/>
      <c r="Q108" s="235">
        <f>SUM(Q109:Q150)</f>
        <v>0</v>
      </c>
      <c r="R108" s="235"/>
      <c r="S108" s="235"/>
      <c r="T108" s="236"/>
      <c r="U108" s="230"/>
      <c r="V108" s="230">
        <f>SUM(V109:V150)</f>
        <v>17.57</v>
      </c>
      <c r="W108" s="230"/>
      <c r="X108" s="230"/>
      <c r="AG108" t="s">
        <v>202</v>
      </c>
    </row>
    <row r="109" spans="1:60" outlineLevel="1" x14ac:dyDescent="0.2">
      <c r="A109" s="237">
        <v>21</v>
      </c>
      <c r="B109" s="238" t="s">
        <v>338</v>
      </c>
      <c r="C109" s="256" t="s">
        <v>339</v>
      </c>
      <c r="D109" s="239" t="s">
        <v>243</v>
      </c>
      <c r="E109" s="240">
        <v>1.05</v>
      </c>
      <c r="F109" s="241"/>
      <c r="G109" s="242">
        <f>ROUND(E109*F109,2)</f>
        <v>0</v>
      </c>
      <c r="H109" s="241"/>
      <c r="I109" s="242">
        <f>ROUND(E109*H109,2)</f>
        <v>0</v>
      </c>
      <c r="J109" s="241"/>
      <c r="K109" s="242">
        <f>ROUND(E109*J109,2)</f>
        <v>0</v>
      </c>
      <c r="L109" s="242">
        <v>21</v>
      </c>
      <c r="M109" s="242">
        <f>G109*(1+L109/100)</f>
        <v>0</v>
      </c>
      <c r="N109" s="242">
        <v>1.2E-2</v>
      </c>
      <c r="O109" s="242">
        <f>ROUND(E109*N109,2)</f>
        <v>0.01</v>
      </c>
      <c r="P109" s="242">
        <v>0</v>
      </c>
      <c r="Q109" s="242">
        <f>ROUND(E109*P109,2)</f>
        <v>0</v>
      </c>
      <c r="R109" s="242" t="s">
        <v>258</v>
      </c>
      <c r="S109" s="242" t="s">
        <v>207</v>
      </c>
      <c r="T109" s="243" t="s">
        <v>207</v>
      </c>
      <c r="U109" s="221">
        <v>0.29899999999999999</v>
      </c>
      <c r="V109" s="221">
        <f>ROUND(E109*U109,2)</f>
        <v>0.31</v>
      </c>
      <c r="W109" s="221"/>
      <c r="X109" s="221" t="s">
        <v>208</v>
      </c>
      <c r="Y109" s="212"/>
      <c r="Z109" s="212"/>
      <c r="AA109" s="212"/>
      <c r="AB109" s="212"/>
      <c r="AC109" s="212"/>
      <c r="AD109" s="212"/>
      <c r="AE109" s="212"/>
      <c r="AF109" s="212"/>
      <c r="AG109" s="212" t="s">
        <v>237</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7" t="s">
        <v>340</v>
      </c>
      <c r="D110" s="245"/>
      <c r="E110" s="245"/>
      <c r="F110" s="245"/>
      <c r="G110" s="245"/>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211</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8" t="s">
        <v>341</v>
      </c>
      <c r="D111" s="222"/>
      <c r="E111" s="223"/>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213</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9" t="s">
        <v>215</v>
      </c>
      <c r="D112" s="224"/>
      <c r="E112" s="225"/>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213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0" t="s">
        <v>342</v>
      </c>
      <c r="D113" s="224"/>
      <c r="E113" s="225">
        <v>0.05</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213</v>
      </c>
      <c r="AH113" s="212">
        <v>2</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59" t="s">
        <v>217</v>
      </c>
      <c r="D114" s="224"/>
      <c r="E114" s="225"/>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213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8" t="s">
        <v>627</v>
      </c>
      <c r="D115" s="222"/>
      <c r="E115" s="223">
        <v>1.05</v>
      </c>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213</v>
      </c>
      <c r="AH115" s="212">
        <v>5</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37">
        <v>22</v>
      </c>
      <c r="B116" s="238" t="s">
        <v>361</v>
      </c>
      <c r="C116" s="256" t="s">
        <v>362</v>
      </c>
      <c r="D116" s="239" t="s">
        <v>275</v>
      </c>
      <c r="E116" s="240">
        <v>21</v>
      </c>
      <c r="F116" s="241"/>
      <c r="G116" s="242">
        <f>ROUND(E116*F116,2)</f>
        <v>0</v>
      </c>
      <c r="H116" s="241"/>
      <c r="I116" s="242">
        <f>ROUND(E116*H116,2)</f>
        <v>0</v>
      </c>
      <c r="J116" s="241"/>
      <c r="K116" s="242">
        <f>ROUND(E116*J116,2)</f>
        <v>0</v>
      </c>
      <c r="L116" s="242">
        <v>21</v>
      </c>
      <c r="M116" s="242">
        <f>G116*(1+L116/100)</f>
        <v>0</v>
      </c>
      <c r="N116" s="242">
        <v>9.9709999999999993E-2</v>
      </c>
      <c r="O116" s="242">
        <f>ROUND(E116*N116,2)</f>
        <v>2.09</v>
      </c>
      <c r="P116" s="242">
        <v>0</v>
      </c>
      <c r="Q116" s="242">
        <f>ROUND(E116*P116,2)</f>
        <v>0</v>
      </c>
      <c r="R116" s="242" t="s">
        <v>258</v>
      </c>
      <c r="S116" s="242" t="s">
        <v>207</v>
      </c>
      <c r="T116" s="243" t="s">
        <v>207</v>
      </c>
      <c r="U116" s="221">
        <v>0.11899999999999999</v>
      </c>
      <c r="V116" s="221">
        <f>ROUND(E116*U116,2)</f>
        <v>2.5</v>
      </c>
      <c r="W116" s="221"/>
      <c r="X116" s="221" t="s">
        <v>208</v>
      </c>
      <c r="Y116" s="212"/>
      <c r="Z116" s="212"/>
      <c r="AA116" s="212"/>
      <c r="AB116" s="212"/>
      <c r="AC116" s="212"/>
      <c r="AD116" s="212"/>
      <c r="AE116" s="212"/>
      <c r="AF116" s="212"/>
      <c r="AG116" s="212" t="s">
        <v>237</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57" t="s">
        <v>363</v>
      </c>
      <c r="D117" s="245"/>
      <c r="E117" s="245"/>
      <c r="F117" s="245"/>
      <c r="G117" s="245"/>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211</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58" t="s">
        <v>364</v>
      </c>
      <c r="D118" s="222"/>
      <c r="E118" s="223"/>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213</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8" t="s">
        <v>628</v>
      </c>
      <c r="D119" s="222"/>
      <c r="E119" s="223">
        <v>21</v>
      </c>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213</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7">
        <v>23</v>
      </c>
      <c r="B120" s="238" t="s">
        <v>390</v>
      </c>
      <c r="C120" s="256" t="s">
        <v>391</v>
      </c>
      <c r="D120" s="239" t="s">
        <v>275</v>
      </c>
      <c r="E120" s="240">
        <v>39.299999999999997</v>
      </c>
      <c r="F120" s="241"/>
      <c r="G120" s="242">
        <f>ROUND(E120*F120,2)</f>
        <v>0</v>
      </c>
      <c r="H120" s="241"/>
      <c r="I120" s="242">
        <f>ROUND(E120*H120,2)</f>
        <v>0</v>
      </c>
      <c r="J120" s="241"/>
      <c r="K120" s="242">
        <f>ROUND(E120*J120,2)</f>
        <v>0</v>
      </c>
      <c r="L120" s="242">
        <v>21</v>
      </c>
      <c r="M120" s="242">
        <f>G120*(1+L120/100)</f>
        <v>0</v>
      </c>
      <c r="N120" s="242">
        <v>4.3E-3</v>
      </c>
      <c r="O120" s="242">
        <f>ROUND(E120*N120,2)</f>
        <v>0.17</v>
      </c>
      <c r="P120" s="242">
        <v>0</v>
      </c>
      <c r="Q120" s="242">
        <f>ROUND(E120*P120,2)</f>
        <v>0</v>
      </c>
      <c r="R120" s="242" t="s">
        <v>258</v>
      </c>
      <c r="S120" s="242" t="s">
        <v>207</v>
      </c>
      <c r="T120" s="243" t="s">
        <v>207</v>
      </c>
      <c r="U120" s="221">
        <v>0.20799999999999999</v>
      </c>
      <c r="V120" s="221">
        <f>ROUND(E120*U120,2)</f>
        <v>8.17</v>
      </c>
      <c r="W120" s="221"/>
      <c r="X120" s="221" t="s">
        <v>208</v>
      </c>
      <c r="Y120" s="212"/>
      <c r="Z120" s="212"/>
      <c r="AA120" s="212"/>
      <c r="AB120" s="212"/>
      <c r="AC120" s="212"/>
      <c r="AD120" s="212"/>
      <c r="AE120" s="212"/>
      <c r="AF120" s="212"/>
      <c r="AG120" s="212" t="s">
        <v>209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7" t="s">
        <v>392</v>
      </c>
      <c r="D121" s="245"/>
      <c r="E121" s="245"/>
      <c r="F121" s="245"/>
      <c r="G121" s="245"/>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8" t="s">
        <v>393</v>
      </c>
      <c r="D122" s="222"/>
      <c r="E122" s="223"/>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213</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58" t="s">
        <v>629</v>
      </c>
      <c r="D123" s="222"/>
      <c r="E123" s="223">
        <v>39.299999999999997</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213</v>
      </c>
      <c r="AH123" s="212">
        <v>5</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7">
        <v>24</v>
      </c>
      <c r="B124" s="238" t="s">
        <v>395</v>
      </c>
      <c r="C124" s="256" t="s">
        <v>396</v>
      </c>
      <c r="D124" s="239" t="s">
        <v>275</v>
      </c>
      <c r="E124" s="240">
        <v>39.299999999999997</v>
      </c>
      <c r="F124" s="241"/>
      <c r="G124" s="242">
        <f>ROUND(E124*F124,2)</f>
        <v>0</v>
      </c>
      <c r="H124" s="241"/>
      <c r="I124" s="242">
        <f>ROUND(E124*H124,2)</f>
        <v>0</v>
      </c>
      <c r="J124" s="241"/>
      <c r="K124" s="242">
        <f>ROUND(E124*J124,2)</f>
        <v>0</v>
      </c>
      <c r="L124" s="242">
        <v>21</v>
      </c>
      <c r="M124" s="242">
        <f>G124*(1+L124/100)</f>
        <v>0</v>
      </c>
      <c r="N124" s="242">
        <v>1.0000000000000001E-5</v>
      </c>
      <c r="O124" s="242">
        <f>ROUND(E124*N124,2)</f>
        <v>0</v>
      </c>
      <c r="P124" s="242">
        <v>0</v>
      </c>
      <c r="Q124" s="242">
        <f>ROUND(E124*P124,2)</f>
        <v>0</v>
      </c>
      <c r="R124" s="242" t="s">
        <v>258</v>
      </c>
      <c r="S124" s="242" t="s">
        <v>207</v>
      </c>
      <c r="T124" s="243" t="s">
        <v>207</v>
      </c>
      <c r="U124" s="221">
        <v>3.5999999999999997E-2</v>
      </c>
      <c r="V124" s="221">
        <f>ROUND(E124*U124,2)</f>
        <v>1.41</v>
      </c>
      <c r="W124" s="221"/>
      <c r="X124" s="221" t="s">
        <v>208</v>
      </c>
      <c r="Y124" s="212"/>
      <c r="Z124" s="212"/>
      <c r="AA124" s="212"/>
      <c r="AB124" s="212"/>
      <c r="AC124" s="212"/>
      <c r="AD124" s="212"/>
      <c r="AE124" s="212"/>
      <c r="AF124" s="212"/>
      <c r="AG124" s="212" t="s">
        <v>209</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57" t="s">
        <v>397</v>
      </c>
      <c r="D125" s="245"/>
      <c r="E125" s="245"/>
      <c r="F125" s="245"/>
      <c r="G125" s="245"/>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211</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58" t="s">
        <v>398</v>
      </c>
      <c r="D126" s="222"/>
      <c r="E126" s="223"/>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213</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8" t="s">
        <v>399</v>
      </c>
      <c r="D127" s="222"/>
      <c r="E127" s="223"/>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213</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8" t="s">
        <v>630</v>
      </c>
      <c r="D128" s="222"/>
      <c r="E128" s="223">
        <v>8.6</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8" t="s">
        <v>631</v>
      </c>
      <c r="D129" s="222"/>
      <c r="E129" s="223">
        <v>14</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213</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8" t="s">
        <v>632</v>
      </c>
      <c r="D130" s="222"/>
      <c r="E130" s="223">
        <v>13</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213</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8" t="s">
        <v>633</v>
      </c>
      <c r="D131" s="222"/>
      <c r="E131" s="223">
        <v>3.7</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213</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7">
        <v>25</v>
      </c>
      <c r="B132" s="238" t="s">
        <v>412</v>
      </c>
      <c r="C132" s="256" t="s">
        <v>413</v>
      </c>
      <c r="D132" s="239" t="s">
        <v>275</v>
      </c>
      <c r="E132" s="240">
        <v>49.8</v>
      </c>
      <c r="F132" s="241"/>
      <c r="G132" s="242">
        <f>ROUND(E132*F132,2)</f>
        <v>0</v>
      </c>
      <c r="H132" s="241"/>
      <c r="I132" s="242">
        <f>ROUND(E132*H132,2)</f>
        <v>0</v>
      </c>
      <c r="J132" s="241"/>
      <c r="K132" s="242">
        <f>ROUND(E132*J132,2)</f>
        <v>0</v>
      </c>
      <c r="L132" s="242">
        <v>21</v>
      </c>
      <c r="M132" s="242">
        <f>G132*(1+L132/100)</f>
        <v>0</v>
      </c>
      <c r="N132" s="242">
        <v>0</v>
      </c>
      <c r="O132" s="242">
        <f>ROUND(E132*N132,2)</f>
        <v>0</v>
      </c>
      <c r="P132" s="242">
        <v>0</v>
      </c>
      <c r="Q132" s="242">
        <f>ROUND(E132*P132,2)</f>
        <v>0</v>
      </c>
      <c r="R132" s="242" t="s">
        <v>258</v>
      </c>
      <c r="S132" s="242" t="s">
        <v>207</v>
      </c>
      <c r="T132" s="243" t="s">
        <v>207</v>
      </c>
      <c r="U132" s="221">
        <v>6.7000000000000004E-2</v>
      </c>
      <c r="V132" s="221">
        <f>ROUND(E132*U132,2)</f>
        <v>3.34</v>
      </c>
      <c r="W132" s="221"/>
      <c r="X132" s="221" t="s">
        <v>208</v>
      </c>
      <c r="Y132" s="212"/>
      <c r="Z132" s="212"/>
      <c r="AA132" s="212"/>
      <c r="AB132" s="212"/>
      <c r="AC132" s="212"/>
      <c r="AD132" s="212"/>
      <c r="AE132" s="212"/>
      <c r="AF132" s="212"/>
      <c r="AG132" s="212" t="s">
        <v>209</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7" t="s">
        <v>414</v>
      </c>
      <c r="D133" s="245"/>
      <c r="E133" s="245"/>
      <c r="F133" s="245"/>
      <c r="G133" s="245"/>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211</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8" t="s">
        <v>415</v>
      </c>
      <c r="D134" s="222"/>
      <c r="E134" s="223"/>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213</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399</v>
      </c>
      <c r="D135" s="222"/>
      <c r="E135" s="223"/>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213</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8" t="s">
        <v>629</v>
      </c>
      <c r="D136" s="222"/>
      <c r="E136" s="223">
        <v>39.299999999999997</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213</v>
      </c>
      <c r="AH136" s="212">
        <v>5</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58" t="s">
        <v>416</v>
      </c>
      <c r="D137" s="222"/>
      <c r="E137" s="223"/>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213</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8" t="s">
        <v>634</v>
      </c>
      <c r="D138" s="222"/>
      <c r="E138" s="223">
        <v>10.5</v>
      </c>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213</v>
      </c>
      <c r="AH138" s="212">
        <v>5</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7">
        <v>26</v>
      </c>
      <c r="B139" s="238" t="s">
        <v>418</v>
      </c>
      <c r="C139" s="256" t="s">
        <v>419</v>
      </c>
      <c r="D139" s="239" t="s">
        <v>275</v>
      </c>
      <c r="E139" s="240">
        <v>49.8</v>
      </c>
      <c r="F139" s="241"/>
      <c r="G139" s="242">
        <f>ROUND(E139*F139,2)</f>
        <v>0</v>
      </c>
      <c r="H139" s="241"/>
      <c r="I139" s="242">
        <f>ROUND(E139*H139,2)</f>
        <v>0</v>
      </c>
      <c r="J139" s="241"/>
      <c r="K139" s="242">
        <f>ROUND(E139*J139,2)</f>
        <v>0</v>
      </c>
      <c r="L139" s="242">
        <v>21</v>
      </c>
      <c r="M139" s="242">
        <f>G139*(1+L139/100)</f>
        <v>0</v>
      </c>
      <c r="N139" s="242">
        <v>0</v>
      </c>
      <c r="O139" s="242">
        <f>ROUND(E139*N139,2)</f>
        <v>0</v>
      </c>
      <c r="P139" s="242">
        <v>0</v>
      </c>
      <c r="Q139" s="242">
        <f>ROUND(E139*P139,2)</f>
        <v>0</v>
      </c>
      <c r="R139" s="242" t="s">
        <v>258</v>
      </c>
      <c r="S139" s="242" t="s">
        <v>207</v>
      </c>
      <c r="T139" s="243" t="s">
        <v>207</v>
      </c>
      <c r="U139" s="221">
        <v>3.6999999999999998E-2</v>
      </c>
      <c r="V139" s="221">
        <f>ROUND(E139*U139,2)</f>
        <v>1.84</v>
      </c>
      <c r="W139" s="221"/>
      <c r="X139" s="221" t="s">
        <v>208</v>
      </c>
      <c r="Y139" s="212"/>
      <c r="Z139" s="212"/>
      <c r="AA139" s="212"/>
      <c r="AB139" s="212"/>
      <c r="AC139" s="212"/>
      <c r="AD139" s="212"/>
      <c r="AE139" s="212"/>
      <c r="AF139" s="212"/>
      <c r="AG139" s="212" t="s">
        <v>209</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7" t="s">
        <v>420</v>
      </c>
      <c r="D140" s="245"/>
      <c r="E140" s="245"/>
      <c r="F140" s="245"/>
      <c r="G140" s="245"/>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211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8" t="s">
        <v>421</v>
      </c>
      <c r="D141" s="222"/>
      <c r="E141" s="223"/>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213</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8" t="s">
        <v>399</v>
      </c>
      <c r="D142" s="222"/>
      <c r="E142" s="223"/>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213</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8" t="s">
        <v>635</v>
      </c>
      <c r="D143" s="222"/>
      <c r="E143" s="223">
        <v>49.8</v>
      </c>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213</v>
      </c>
      <c r="AH143" s="212">
        <v>5</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37">
        <v>27</v>
      </c>
      <c r="B144" s="238" t="s">
        <v>423</v>
      </c>
      <c r="C144" s="256" t="s">
        <v>424</v>
      </c>
      <c r="D144" s="239" t="s">
        <v>425</v>
      </c>
      <c r="E144" s="240">
        <v>5.355E-2</v>
      </c>
      <c r="F144" s="241"/>
      <c r="G144" s="242">
        <f>ROUND(E144*F144,2)</f>
        <v>0</v>
      </c>
      <c r="H144" s="241"/>
      <c r="I144" s="242">
        <f>ROUND(E144*H144,2)</f>
        <v>0</v>
      </c>
      <c r="J144" s="241"/>
      <c r="K144" s="242">
        <f>ROUND(E144*J144,2)</f>
        <v>0</v>
      </c>
      <c r="L144" s="242">
        <v>21</v>
      </c>
      <c r="M144" s="242">
        <f>G144*(1+L144/100)</f>
        <v>0</v>
      </c>
      <c r="N144" s="242">
        <v>1</v>
      </c>
      <c r="O144" s="242">
        <f>ROUND(E144*N144,2)</f>
        <v>0.05</v>
      </c>
      <c r="P144" s="242">
        <v>0</v>
      </c>
      <c r="Q144" s="242">
        <f>ROUND(E144*P144,2)</f>
        <v>0</v>
      </c>
      <c r="R144" s="242" t="s">
        <v>426</v>
      </c>
      <c r="S144" s="242" t="s">
        <v>207</v>
      </c>
      <c r="T144" s="243" t="s">
        <v>207</v>
      </c>
      <c r="U144" s="221">
        <v>0</v>
      </c>
      <c r="V144" s="221">
        <f>ROUND(E144*U144,2)</f>
        <v>0</v>
      </c>
      <c r="W144" s="221"/>
      <c r="X144" s="221" t="s">
        <v>427</v>
      </c>
      <c r="Y144" s="212"/>
      <c r="Z144" s="212"/>
      <c r="AA144" s="212"/>
      <c r="AB144" s="212"/>
      <c r="AC144" s="212"/>
      <c r="AD144" s="212"/>
      <c r="AE144" s="212"/>
      <c r="AF144" s="212"/>
      <c r="AG144" s="212" t="s">
        <v>428</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8" t="s">
        <v>429</v>
      </c>
      <c r="D145" s="222"/>
      <c r="E145" s="223"/>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213</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8" t="s">
        <v>430</v>
      </c>
      <c r="D146" s="222"/>
      <c r="E146" s="223"/>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213</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9" t="s">
        <v>215</v>
      </c>
      <c r="D147" s="224"/>
      <c r="E147" s="225"/>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213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60" t="s">
        <v>431</v>
      </c>
      <c r="D148" s="224"/>
      <c r="E148" s="225">
        <v>2.5500000000000002E-3</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213</v>
      </c>
      <c r="AH148" s="212">
        <v>2</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9" t="s">
        <v>217</v>
      </c>
      <c r="D149" s="224"/>
      <c r="E149" s="225"/>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8" t="s">
        <v>636</v>
      </c>
      <c r="D150" s="222"/>
      <c r="E150" s="223">
        <v>5.355E-2</v>
      </c>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213</v>
      </c>
      <c r="AH150" s="212">
        <v>5</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x14ac:dyDescent="0.2">
      <c r="A151" s="231" t="s">
        <v>201</v>
      </c>
      <c r="B151" s="232" t="s">
        <v>164</v>
      </c>
      <c r="C151" s="255" t="s">
        <v>165</v>
      </c>
      <c r="D151" s="233"/>
      <c r="E151" s="234"/>
      <c r="F151" s="235"/>
      <c r="G151" s="235">
        <f>SUMIF(AG152:AG156,"&lt;&gt;NOR",G152:G156)</f>
        <v>0</v>
      </c>
      <c r="H151" s="235"/>
      <c r="I151" s="235">
        <f>SUM(I152:I156)</f>
        <v>0</v>
      </c>
      <c r="J151" s="235"/>
      <c r="K151" s="235">
        <f>SUM(K152:K156)</f>
        <v>0</v>
      </c>
      <c r="L151" s="235"/>
      <c r="M151" s="235">
        <f>SUM(M152:M156)</f>
        <v>0</v>
      </c>
      <c r="N151" s="235"/>
      <c r="O151" s="235">
        <f>SUM(O152:O156)</f>
        <v>0</v>
      </c>
      <c r="P151" s="235"/>
      <c r="Q151" s="235">
        <f>SUM(Q152:Q156)</f>
        <v>0</v>
      </c>
      <c r="R151" s="235"/>
      <c r="S151" s="235"/>
      <c r="T151" s="236"/>
      <c r="U151" s="230"/>
      <c r="V151" s="230">
        <f>SUM(V152:V156)</f>
        <v>1.47</v>
      </c>
      <c r="W151" s="230"/>
      <c r="X151" s="230"/>
      <c r="AG151" t="s">
        <v>202</v>
      </c>
    </row>
    <row r="152" spans="1:60" outlineLevel="1" x14ac:dyDescent="0.2">
      <c r="A152" s="237">
        <v>28</v>
      </c>
      <c r="B152" s="238" t="s">
        <v>433</v>
      </c>
      <c r="C152" s="256" t="s">
        <v>434</v>
      </c>
      <c r="D152" s="239" t="s">
        <v>425</v>
      </c>
      <c r="E152" s="240">
        <v>92.108540000000005</v>
      </c>
      <c r="F152" s="241"/>
      <c r="G152" s="242">
        <f>ROUND(E152*F152,2)</f>
        <v>0</v>
      </c>
      <c r="H152" s="241"/>
      <c r="I152" s="242">
        <f>ROUND(E152*H152,2)</f>
        <v>0</v>
      </c>
      <c r="J152" s="241"/>
      <c r="K152" s="242">
        <f>ROUND(E152*J152,2)</f>
        <v>0</v>
      </c>
      <c r="L152" s="242">
        <v>21</v>
      </c>
      <c r="M152" s="242">
        <f>G152*(1+L152/100)</f>
        <v>0</v>
      </c>
      <c r="N152" s="242">
        <v>0</v>
      </c>
      <c r="O152" s="242">
        <f>ROUND(E152*N152,2)</f>
        <v>0</v>
      </c>
      <c r="P152" s="242">
        <v>0</v>
      </c>
      <c r="Q152" s="242">
        <f>ROUND(E152*P152,2)</f>
        <v>0</v>
      </c>
      <c r="R152" s="242" t="s">
        <v>258</v>
      </c>
      <c r="S152" s="242" t="s">
        <v>207</v>
      </c>
      <c r="T152" s="243" t="s">
        <v>207</v>
      </c>
      <c r="U152" s="221">
        <v>1.6E-2</v>
      </c>
      <c r="V152" s="221">
        <f>ROUND(E152*U152,2)</f>
        <v>1.47</v>
      </c>
      <c r="W152" s="221"/>
      <c r="X152" s="221" t="s">
        <v>435</v>
      </c>
      <c r="Y152" s="212"/>
      <c r="Z152" s="212"/>
      <c r="AA152" s="212"/>
      <c r="AB152" s="212"/>
      <c r="AC152" s="212"/>
      <c r="AD152" s="212"/>
      <c r="AE152" s="212"/>
      <c r="AF152" s="212"/>
      <c r="AG152" s="212" t="s">
        <v>436</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7" t="s">
        <v>437</v>
      </c>
      <c r="D153" s="245"/>
      <c r="E153" s="245"/>
      <c r="F153" s="245"/>
      <c r="G153" s="245"/>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211</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8" t="s">
        <v>438</v>
      </c>
      <c r="D154" s="222"/>
      <c r="E154" s="223"/>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213</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8" t="s">
        <v>637</v>
      </c>
      <c r="D155" s="222"/>
      <c r="E155" s="223"/>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213</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58" t="s">
        <v>638</v>
      </c>
      <c r="D156" s="222"/>
      <c r="E156" s="223">
        <v>92.108540000000005</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213</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31" t="s">
        <v>201</v>
      </c>
      <c r="B157" s="232" t="s">
        <v>166</v>
      </c>
      <c r="C157" s="255" t="s">
        <v>167</v>
      </c>
      <c r="D157" s="233"/>
      <c r="E157" s="234"/>
      <c r="F157" s="235"/>
      <c r="G157" s="235">
        <f>SUMIF(AG158:AG181,"&lt;&gt;NOR",G158:G181)</f>
        <v>0</v>
      </c>
      <c r="H157" s="235"/>
      <c r="I157" s="235">
        <f>SUM(I158:I181)</f>
        <v>0</v>
      </c>
      <c r="J157" s="235"/>
      <c r="K157" s="235">
        <f>SUM(K158:K181)</f>
        <v>0</v>
      </c>
      <c r="L157" s="235"/>
      <c r="M157" s="235">
        <f>SUM(M158:M181)</f>
        <v>0</v>
      </c>
      <c r="N157" s="235"/>
      <c r="O157" s="235">
        <f>SUM(O158:O181)</f>
        <v>0</v>
      </c>
      <c r="P157" s="235"/>
      <c r="Q157" s="235">
        <f>SUM(Q158:Q181)</f>
        <v>0</v>
      </c>
      <c r="R157" s="235"/>
      <c r="S157" s="235"/>
      <c r="T157" s="236"/>
      <c r="U157" s="230"/>
      <c r="V157" s="230">
        <f>SUM(V158:V181)</f>
        <v>13.290000000000001</v>
      </c>
      <c r="W157" s="230"/>
      <c r="X157" s="230"/>
      <c r="AG157" t="s">
        <v>202</v>
      </c>
    </row>
    <row r="158" spans="1:60" ht="33.75" outlineLevel="1" x14ac:dyDescent="0.2">
      <c r="A158" s="237">
        <v>29</v>
      </c>
      <c r="B158" s="238" t="s">
        <v>441</v>
      </c>
      <c r="C158" s="256" t="s">
        <v>442</v>
      </c>
      <c r="D158" s="239" t="s">
        <v>425</v>
      </c>
      <c r="E158" s="240">
        <v>72.072000000000003</v>
      </c>
      <c r="F158" s="241"/>
      <c r="G158" s="242">
        <f>ROUND(E158*F158,2)</f>
        <v>0</v>
      </c>
      <c r="H158" s="241"/>
      <c r="I158" s="242">
        <f>ROUND(E158*H158,2)</f>
        <v>0</v>
      </c>
      <c r="J158" s="241"/>
      <c r="K158" s="242">
        <f>ROUND(E158*J158,2)</f>
        <v>0</v>
      </c>
      <c r="L158" s="242">
        <v>21</v>
      </c>
      <c r="M158" s="242">
        <f>G158*(1+L158/100)</f>
        <v>0</v>
      </c>
      <c r="N158" s="242">
        <v>0</v>
      </c>
      <c r="O158" s="242">
        <f>ROUND(E158*N158,2)</f>
        <v>0</v>
      </c>
      <c r="P158" s="242">
        <v>0</v>
      </c>
      <c r="Q158" s="242">
        <f>ROUND(E158*P158,2)</f>
        <v>0</v>
      </c>
      <c r="R158" s="242" t="s">
        <v>443</v>
      </c>
      <c r="S158" s="242" t="s">
        <v>207</v>
      </c>
      <c r="T158" s="243" t="s">
        <v>207</v>
      </c>
      <c r="U158" s="221">
        <v>0</v>
      </c>
      <c r="V158" s="221">
        <f>ROUND(E158*U158,2)</f>
        <v>0</v>
      </c>
      <c r="W158" s="221"/>
      <c r="X158" s="221" t="s">
        <v>208</v>
      </c>
      <c r="Y158" s="212"/>
      <c r="Z158" s="212"/>
      <c r="AA158" s="212"/>
      <c r="AB158" s="212"/>
      <c r="AC158" s="212"/>
      <c r="AD158" s="212"/>
      <c r="AE158" s="212"/>
      <c r="AF158" s="212"/>
      <c r="AG158" s="212" t="s">
        <v>209</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7" t="s">
        <v>444</v>
      </c>
      <c r="D159" s="245"/>
      <c r="E159" s="245"/>
      <c r="F159" s="245"/>
      <c r="G159" s="245"/>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211</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58" t="s">
        <v>445</v>
      </c>
      <c r="D160" s="222"/>
      <c r="E160" s="223"/>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213</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8" t="s">
        <v>446</v>
      </c>
      <c r="D161" s="222"/>
      <c r="E161" s="223"/>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213</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8" t="s">
        <v>639</v>
      </c>
      <c r="D162" s="222"/>
      <c r="E162" s="223">
        <v>55.44</v>
      </c>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213</v>
      </c>
      <c r="AH162" s="212">
        <v>7</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8" t="s">
        <v>448</v>
      </c>
      <c r="D163" s="222"/>
      <c r="E163" s="223"/>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213</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58" t="s">
        <v>640</v>
      </c>
      <c r="D164" s="222"/>
      <c r="E164" s="223">
        <v>16.632000000000001</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213</v>
      </c>
      <c r="AH164" s="212">
        <v>7</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37">
        <v>30</v>
      </c>
      <c r="B165" s="238" t="s">
        <v>450</v>
      </c>
      <c r="C165" s="256" t="s">
        <v>451</v>
      </c>
      <c r="D165" s="239" t="s">
        <v>425</v>
      </c>
      <c r="E165" s="240">
        <v>4.9077000000000002</v>
      </c>
      <c r="F165" s="241"/>
      <c r="G165" s="242">
        <f>ROUND(E165*F165,2)</f>
        <v>0</v>
      </c>
      <c r="H165" s="241"/>
      <c r="I165" s="242">
        <f>ROUND(E165*H165,2)</f>
        <v>0</v>
      </c>
      <c r="J165" s="241"/>
      <c r="K165" s="242">
        <f>ROUND(E165*J165,2)</f>
        <v>0</v>
      </c>
      <c r="L165" s="242">
        <v>21</v>
      </c>
      <c r="M165" s="242">
        <f>G165*(1+L165/100)</f>
        <v>0</v>
      </c>
      <c r="N165" s="242">
        <v>0</v>
      </c>
      <c r="O165" s="242">
        <f>ROUND(E165*N165,2)</f>
        <v>0</v>
      </c>
      <c r="P165" s="242">
        <v>0</v>
      </c>
      <c r="Q165" s="242">
        <f>ROUND(E165*P165,2)</f>
        <v>0</v>
      </c>
      <c r="R165" s="242"/>
      <c r="S165" s="242" t="s">
        <v>207</v>
      </c>
      <c r="T165" s="243" t="s">
        <v>207</v>
      </c>
      <c r="U165" s="221">
        <v>4.2000000000000003E-2</v>
      </c>
      <c r="V165" s="221">
        <f>ROUND(E165*U165,2)</f>
        <v>0.21</v>
      </c>
      <c r="W165" s="221"/>
      <c r="X165" s="221" t="s">
        <v>208</v>
      </c>
      <c r="Y165" s="212"/>
      <c r="Z165" s="212"/>
      <c r="AA165" s="212"/>
      <c r="AB165" s="212"/>
      <c r="AC165" s="212"/>
      <c r="AD165" s="212"/>
      <c r="AE165" s="212"/>
      <c r="AF165" s="212"/>
      <c r="AG165" s="212" t="s">
        <v>209</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8" t="s">
        <v>452</v>
      </c>
      <c r="D166" s="222"/>
      <c r="E166" s="223"/>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213</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58" t="s">
        <v>453</v>
      </c>
      <c r="D167" s="222"/>
      <c r="E167" s="223"/>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213</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8" t="s">
        <v>641</v>
      </c>
      <c r="D168" s="222"/>
      <c r="E168" s="223">
        <v>1.7324999999999999</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213</v>
      </c>
      <c r="AH168" s="212">
        <v>7</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8" t="s">
        <v>455</v>
      </c>
      <c r="D169" s="222"/>
      <c r="E169" s="223"/>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213</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642</v>
      </c>
      <c r="D170" s="222"/>
      <c r="E170" s="223">
        <v>3.1751999999999998</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213</v>
      </c>
      <c r="AH170" s="212">
        <v>7</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37">
        <v>31</v>
      </c>
      <c r="B171" s="238" t="s">
        <v>458</v>
      </c>
      <c r="C171" s="256" t="s">
        <v>459</v>
      </c>
      <c r="D171" s="239" t="s">
        <v>425</v>
      </c>
      <c r="E171" s="240">
        <v>44.1693</v>
      </c>
      <c r="F171" s="241"/>
      <c r="G171" s="242">
        <f>ROUND(E171*F171,2)</f>
        <v>0</v>
      </c>
      <c r="H171" s="241"/>
      <c r="I171" s="242">
        <f>ROUND(E171*H171,2)</f>
        <v>0</v>
      </c>
      <c r="J171" s="241"/>
      <c r="K171" s="242">
        <f>ROUND(E171*J171,2)</f>
        <v>0</v>
      </c>
      <c r="L171" s="242">
        <v>21</v>
      </c>
      <c r="M171" s="242">
        <f>G171*(1+L171/100)</f>
        <v>0</v>
      </c>
      <c r="N171" s="242">
        <v>0</v>
      </c>
      <c r="O171" s="242">
        <f>ROUND(E171*N171,2)</f>
        <v>0</v>
      </c>
      <c r="P171" s="242">
        <v>0</v>
      </c>
      <c r="Q171" s="242">
        <f>ROUND(E171*P171,2)</f>
        <v>0</v>
      </c>
      <c r="R171" s="242"/>
      <c r="S171" s="242" t="s">
        <v>207</v>
      </c>
      <c r="T171" s="243" t="s">
        <v>207</v>
      </c>
      <c r="U171" s="221">
        <v>0</v>
      </c>
      <c r="V171" s="221">
        <f>ROUND(E171*U171,2)</f>
        <v>0</v>
      </c>
      <c r="W171" s="221"/>
      <c r="X171" s="221" t="s">
        <v>208</v>
      </c>
      <c r="Y171" s="212"/>
      <c r="Z171" s="212"/>
      <c r="AA171" s="212"/>
      <c r="AB171" s="212"/>
      <c r="AC171" s="212"/>
      <c r="AD171" s="212"/>
      <c r="AE171" s="212"/>
      <c r="AF171" s="212"/>
      <c r="AG171" s="212" t="s">
        <v>209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8" t="s">
        <v>460</v>
      </c>
      <c r="D172" s="222"/>
      <c r="E172" s="223"/>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213</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8" t="s">
        <v>643</v>
      </c>
      <c r="D173" s="222"/>
      <c r="E173" s="223">
        <v>44.1693</v>
      </c>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213</v>
      </c>
      <c r="AH173" s="212">
        <v>5</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37">
        <v>32</v>
      </c>
      <c r="B174" s="238" t="s">
        <v>462</v>
      </c>
      <c r="C174" s="256" t="s">
        <v>463</v>
      </c>
      <c r="D174" s="239" t="s">
        <v>425</v>
      </c>
      <c r="E174" s="240">
        <v>76.979699999999994</v>
      </c>
      <c r="F174" s="241"/>
      <c r="G174" s="242">
        <f>ROUND(E174*F174,2)</f>
        <v>0</v>
      </c>
      <c r="H174" s="241"/>
      <c r="I174" s="242">
        <f>ROUND(E174*H174,2)</f>
        <v>0</v>
      </c>
      <c r="J174" s="241"/>
      <c r="K174" s="242">
        <f>ROUND(E174*J174,2)</f>
        <v>0</v>
      </c>
      <c r="L174" s="242">
        <v>21</v>
      </c>
      <c r="M174" s="242">
        <f>G174*(1+L174/100)</f>
        <v>0</v>
      </c>
      <c r="N174" s="242">
        <v>0</v>
      </c>
      <c r="O174" s="242">
        <f>ROUND(E174*N174,2)</f>
        <v>0</v>
      </c>
      <c r="P174" s="242">
        <v>0</v>
      </c>
      <c r="Q174" s="242">
        <f>ROUND(E174*P174,2)</f>
        <v>0</v>
      </c>
      <c r="R174" s="242"/>
      <c r="S174" s="242" t="s">
        <v>207</v>
      </c>
      <c r="T174" s="243" t="s">
        <v>207</v>
      </c>
      <c r="U174" s="221">
        <v>0.16400000000000001</v>
      </c>
      <c r="V174" s="221">
        <f>ROUND(E174*U174,2)</f>
        <v>12.62</v>
      </c>
      <c r="W174" s="221"/>
      <c r="X174" s="221" t="s">
        <v>464</v>
      </c>
      <c r="Y174" s="212"/>
      <c r="Z174" s="212"/>
      <c r="AA174" s="212"/>
      <c r="AB174" s="212"/>
      <c r="AC174" s="212"/>
      <c r="AD174" s="212"/>
      <c r="AE174" s="212"/>
      <c r="AF174" s="212"/>
      <c r="AG174" s="212" t="s">
        <v>465</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8" t="s">
        <v>466</v>
      </c>
      <c r="D175" s="222"/>
      <c r="E175" s="223"/>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213</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58" t="s">
        <v>644</v>
      </c>
      <c r="D176" s="222"/>
      <c r="E176" s="223"/>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213</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8" t="s">
        <v>645</v>
      </c>
      <c r="D177" s="222"/>
      <c r="E177" s="223">
        <v>76.979699999999994</v>
      </c>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213</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7">
        <v>33</v>
      </c>
      <c r="B178" s="238" t="s">
        <v>469</v>
      </c>
      <c r="C178" s="256" t="s">
        <v>470</v>
      </c>
      <c r="D178" s="239" t="s">
        <v>425</v>
      </c>
      <c r="E178" s="240">
        <v>76.979699999999994</v>
      </c>
      <c r="F178" s="241"/>
      <c r="G178" s="242">
        <f>ROUND(E178*F178,2)</f>
        <v>0</v>
      </c>
      <c r="H178" s="241"/>
      <c r="I178" s="242">
        <f>ROUND(E178*H178,2)</f>
        <v>0</v>
      </c>
      <c r="J178" s="241"/>
      <c r="K178" s="242">
        <f>ROUND(E178*J178,2)</f>
        <v>0</v>
      </c>
      <c r="L178" s="242">
        <v>21</v>
      </c>
      <c r="M178" s="242">
        <f>G178*(1+L178/100)</f>
        <v>0</v>
      </c>
      <c r="N178" s="242">
        <v>0</v>
      </c>
      <c r="O178" s="242">
        <f>ROUND(E178*N178,2)</f>
        <v>0</v>
      </c>
      <c r="P178" s="242">
        <v>0</v>
      </c>
      <c r="Q178" s="242">
        <f>ROUND(E178*P178,2)</f>
        <v>0</v>
      </c>
      <c r="R178" s="242"/>
      <c r="S178" s="242" t="s">
        <v>207</v>
      </c>
      <c r="T178" s="243" t="s">
        <v>207</v>
      </c>
      <c r="U178" s="221">
        <v>6.0000000000000001E-3</v>
      </c>
      <c r="V178" s="221">
        <f>ROUND(E178*U178,2)</f>
        <v>0.46</v>
      </c>
      <c r="W178" s="221"/>
      <c r="X178" s="221" t="s">
        <v>464</v>
      </c>
      <c r="Y178" s="212"/>
      <c r="Z178" s="212"/>
      <c r="AA178" s="212"/>
      <c r="AB178" s="212"/>
      <c r="AC178" s="212"/>
      <c r="AD178" s="212"/>
      <c r="AE178" s="212"/>
      <c r="AF178" s="212"/>
      <c r="AG178" s="212" t="s">
        <v>465</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58" t="s">
        <v>466</v>
      </c>
      <c r="D179" s="222"/>
      <c r="E179" s="223"/>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213</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58" t="s">
        <v>644</v>
      </c>
      <c r="D180" s="222"/>
      <c r="E180" s="223"/>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213</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8" t="s">
        <v>645</v>
      </c>
      <c r="D181" s="222"/>
      <c r="E181" s="223">
        <v>76.979699999999994</v>
      </c>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213</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x14ac:dyDescent="0.2">
      <c r="A182" s="231" t="s">
        <v>201</v>
      </c>
      <c r="B182" s="232" t="s">
        <v>169</v>
      </c>
      <c r="C182" s="255" t="s">
        <v>170</v>
      </c>
      <c r="D182" s="233"/>
      <c r="E182" s="234"/>
      <c r="F182" s="235"/>
      <c r="G182" s="235">
        <f>SUMIF(AG183:AG194,"&lt;&gt;NOR",G183:G194)</f>
        <v>0</v>
      </c>
      <c r="H182" s="235"/>
      <c r="I182" s="235">
        <f>SUM(I183:I194)</f>
        <v>0</v>
      </c>
      <c r="J182" s="235"/>
      <c r="K182" s="235">
        <f>SUM(K183:K194)</f>
        <v>0</v>
      </c>
      <c r="L182" s="235"/>
      <c r="M182" s="235">
        <f>SUM(M183:M194)</f>
        <v>0</v>
      </c>
      <c r="N182" s="235"/>
      <c r="O182" s="235">
        <f>SUM(O183:O194)</f>
        <v>0</v>
      </c>
      <c r="P182" s="235"/>
      <c r="Q182" s="235">
        <f>SUM(Q183:Q194)</f>
        <v>0</v>
      </c>
      <c r="R182" s="235"/>
      <c r="S182" s="235"/>
      <c r="T182" s="236"/>
      <c r="U182" s="230"/>
      <c r="V182" s="230">
        <f>SUM(V183:V194)</f>
        <v>0</v>
      </c>
      <c r="W182" s="230"/>
      <c r="X182" s="230"/>
      <c r="AG182" t="s">
        <v>202</v>
      </c>
    </row>
    <row r="183" spans="1:60" outlineLevel="1" x14ac:dyDescent="0.2">
      <c r="A183" s="237">
        <v>34</v>
      </c>
      <c r="B183" s="238" t="s">
        <v>471</v>
      </c>
      <c r="C183" s="256" t="s">
        <v>472</v>
      </c>
      <c r="D183" s="239" t="s">
        <v>425</v>
      </c>
      <c r="E183" s="240">
        <v>3.9626999999999999</v>
      </c>
      <c r="F183" s="241"/>
      <c r="G183" s="242">
        <f>ROUND(E183*F183,2)</f>
        <v>0</v>
      </c>
      <c r="H183" s="241"/>
      <c r="I183" s="242">
        <f>ROUND(E183*H183,2)</f>
        <v>0</v>
      </c>
      <c r="J183" s="241"/>
      <c r="K183" s="242">
        <f>ROUND(E183*J183,2)</f>
        <v>0</v>
      </c>
      <c r="L183" s="242">
        <v>21</v>
      </c>
      <c r="M183" s="242">
        <f>G183*(1+L183/100)</f>
        <v>0</v>
      </c>
      <c r="N183" s="242">
        <v>0</v>
      </c>
      <c r="O183" s="242">
        <f>ROUND(E183*N183,2)</f>
        <v>0</v>
      </c>
      <c r="P183" s="242">
        <v>0</v>
      </c>
      <c r="Q183" s="242">
        <f>ROUND(E183*P183,2)</f>
        <v>0</v>
      </c>
      <c r="R183" s="242" t="s">
        <v>206</v>
      </c>
      <c r="S183" s="242" t="s">
        <v>207</v>
      </c>
      <c r="T183" s="243" t="s">
        <v>207</v>
      </c>
      <c r="U183" s="221">
        <v>0</v>
      </c>
      <c r="V183" s="221">
        <f>ROUND(E183*U183,2)</f>
        <v>0</v>
      </c>
      <c r="W183" s="221"/>
      <c r="X183" s="221" t="s">
        <v>208</v>
      </c>
      <c r="Y183" s="212"/>
      <c r="Z183" s="212"/>
      <c r="AA183" s="212"/>
      <c r="AB183" s="212"/>
      <c r="AC183" s="212"/>
      <c r="AD183" s="212"/>
      <c r="AE183" s="212"/>
      <c r="AF183" s="212"/>
      <c r="AG183" s="212" t="s">
        <v>209</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58" t="s">
        <v>473</v>
      </c>
      <c r="D184" s="222"/>
      <c r="E184" s="223"/>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213</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58" t="s">
        <v>453</v>
      </c>
      <c r="D185" s="222"/>
      <c r="E185" s="223"/>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213</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58" t="s">
        <v>646</v>
      </c>
      <c r="D186" s="222"/>
      <c r="E186" s="223">
        <v>0.78749999999999998</v>
      </c>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213</v>
      </c>
      <c r="AH186" s="212">
        <v>5</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8" t="s">
        <v>455</v>
      </c>
      <c r="D187" s="222"/>
      <c r="E187" s="223"/>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213</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58" t="s">
        <v>647</v>
      </c>
      <c r="D188" s="222"/>
      <c r="E188" s="223"/>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213</v>
      </c>
      <c r="AH188" s="212">
        <v>7</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58" t="s">
        <v>642</v>
      </c>
      <c r="D189" s="222"/>
      <c r="E189" s="223">
        <v>3.1751999999999998</v>
      </c>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213</v>
      </c>
      <c r="AH189" s="212">
        <v>7</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37">
        <v>35</v>
      </c>
      <c r="B190" s="238" t="s">
        <v>474</v>
      </c>
      <c r="C190" s="256" t="s">
        <v>475</v>
      </c>
      <c r="D190" s="239" t="s">
        <v>425</v>
      </c>
      <c r="E190" s="240">
        <v>72.072000000000003</v>
      </c>
      <c r="F190" s="241"/>
      <c r="G190" s="242">
        <f>ROUND(E190*F190,2)</f>
        <v>0</v>
      </c>
      <c r="H190" s="241"/>
      <c r="I190" s="242">
        <f>ROUND(E190*H190,2)</f>
        <v>0</v>
      </c>
      <c r="J190" s="241"/>
      <c r="K190" s="242">
        <f>ROUND(E190*J190,2)</f>
        <v>0</v>
      </c>
      <c r="L190" s="242">
        <v>21</v>
      </c>
      <c r="M190" s="242">
        <f>G190*(1+L190/100)</f>
        <v>0</v>
      </c>
      <c r="N190" s="242">
        <v>0</v>
      </c>
      <c r="O190" s="242">
        <f>ROUND(E190*N190,2)</f>
        <v>0</v>
      </c>
      <c r="P190" s="242">
        <v>0</v>
      </c>
      <c r="Q190" s="242">
        <f>ROUND(E190*P190,2)</f>
        <v>0</v>
      </c>
      <c r="R190" s="242" t="s">
        <v>476</v>
      </c>
      <c r="S190" s="242" t="s">
        <v>207</v>
      </c>
      <c r="T190" s="243" t="s">
        <v>263</v>
      </c>
      <c r="U190" s="221">
        <v>0</v>
      </c>
      <c r="V190" s="221">
        <f>ROUND(E190*U190,2)</f>
        <v>0</v>
      </c>
      <c r="W190" s="221"/>
      <c r="X190" s="221" t="s">
        <v>208</v>
      </c>
      <c r="Y190" s="212"/>
      <c r="Z190" s="212"/>
      <c r="AA190" s="212"/>
      <c r="AB190" s="212"/>
      <c r="AC190" s="212"/>
      <c r="AD190" s="212"/>
      <c r="AE190" s="212"/>
      <c r="AF190" s="212"/>
      <c r="AG190" s="212" t="s">
        <v>209</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8" t="s">
        <v>446</v>
      </c>
      <c r="D191" s="222"/>
      <c r="E191" s="223"/>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213</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8" t="s">
        <v>639</v>
      </c>
      <c r="D192" s="222"/>
      <c r="E192" s="223">
        <v>55.44</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213</v>
      </c>
      <c r="AH192" s="212">
        <v>7</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58" t="s">
        <v>448</v>
      </c>
      <c r="D193" s="222"/>
      <c r="E193" s="223"/>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213</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8" t="s">
        <v>640</v>
      </c>
      <c r="D194" s="222"/>
      <c r="E194" s="223">
        <v>16.632000000000001</v>
      </c>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213</v>
      </c>
      <c r="AH194" s="212">
        <v>7</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x14ac:dyDescent="0.2">
      <c r="A195" s="231" t="s">
        <v>201</v>
      </c>
      <c r="B195" s="232" t="s">
        <v>173</v>
      </c>
      <c r="C195" s="255" t="s">
        <v>27</v>
      </c>
      <c r="D195" s="233"/>
      <c r="E195" s="234"/>
      <c r="F195" s="235"/>
      <c r="G195" s="235">
        <f>SUMIF(AG196:AG211,"&lt;&gt;NOR",G196:G211)</f>
        <v>0</v>
      </c>
      <c r="H195" s="235"/>
      <c r="I195" s="235">
        <f>SUM(I196:I211)</f>
        <v>0</v>
      </c>
      <c r="J195" s="235"/>
      <c r="K195" s="235">
        <f>SUM(K196:K211)</f>
        <v>0</v>
      </c>
      <c r="L195" s="235"/>
      <c r="M195" s="235">
        <f>SUM(M196:M211)</f>
        <v>0</v>
      </c>
      <c r="N195" s="235"/>
      <c r="O195" s="235">
        <f>SUM(O196:O211)</f>
        <v>0</v>
      </c>
      <c r="P195" s="235"/>
      <c r="Q195" s="235">
        <f>SUM(Q196:Q211)</f>
        <v>0</v>
      </c>
      <c r="R195" s="235"/>
      <c r="S195" s="235"/>
      <c r="T195" s="236"/>
      <c r="U195" s="230"/>
      <c r="V195" s="230">
        <f>SUM(V196:V211)</f>
        <v>0</v>
      </c>
      <c r="W195" s="230"/>
      <c r="X195" s="230"/>
      <c r="AG195" t="s">
        <v>202</v>
      </c>
    </row>
    <row r="196" spans="1:60" outlineLevel="1" x14ac:dyDescent="0.2">
      <c r="A196" s="246">
        <v>36</v>
      </c>
      <c r="B196" s="247" t="s">
        <v>477</v>
      </c>
      <c r="C196" s="263" t="s">
        <v>478</v>
      </c>
      <c r="D196" s="248" t="s">
        <v>479</v>
      </c>
      <c r="E196" s="249">
        <v>1</v>
      </c>
      <c r="F196" s="250"/>
      <c r="G196" s="251">
        <f>ROUND(E196*F196,2)</f>
        <v>0</v>
      </c>
      <c r="H196" s="250"/>
      <c r="I196" s="251">
        <f>ROUND(E196*H196,2)</f>
        <v>0</v>
      </c>
      <c r="J196" s="250"/>
      <c r="K196" s="251">
        <f>ROUND(E196*J196,2)</f>
        <v>0</v>
      </c>
      <c r="L196" s="251">
        <v>21</v>
      </c>
      <c r="M196" s="251">
        <f>G196*(1+L196/100)</f>
        <v>0</v>
      </c>
      <c r="N196" s="251">
        <v>0</v>
      </c>
      <c r="O196" s="251">
        <f>ROUND(E196*N196,2)</f>
        <v>0</v>
      </c>
      <c r="P196" s="251">
        <v>0</v>
      </c>
      <c r="Q196" s="251">
        <f>ROUND(E196*P196,2)</f>
        <v>0</v>
      </c>
      <c r="R196" s="251"/>
      <c r="S196" s="251" t="s">
        <v>207</v>
      </c>
      <c r="T196" s="252" t="s">
        <v>263</v>
      </c>
      <c r="U196" s="221">
        <v>0</v>
      </c>
      <c r="V196" s="221">
        <f>ROUND(E196*U196,2)</f>
        <v>0</v>
      </c>
      <c r="W196" s="221"/>
      <c r="X196" s="221" t="s">
        <v>480</v>
      </c>
      <c r="Y196" s="212"/>
      <c r="Z196" s="212"/>
      <c r="AA196" s="212"/>
      <c r="AB196" s="212"/>
      <c r="AC196" s="212"/>
      <c r="AD196" s="212"/>
      <c r="AE196" s="212"/>
      <c r="AF196" s="212"/>
      <c r="AG196" s="212" t="s">
        <v>481</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46">
        <v>37</v>
      </c>
      <c r="B197" s="247" t="s">
        <v>482</v>
      </c>
      <c r="C197" s="263" t="s">
        <v>483</v>
      </c>
      <c r="D197" s="248" t="s">
        <v>479</v>
      </c>
      <c r="E197" s="249">
        <v>1</v>
      </c>
      <c r="F197" s="250"/>
      <c r="G197" s="251">
        <f>ROUND(E197*F197,2)</f>
        <v>0</v>
      </c>
      <c r="H197" s="250"/>
      <c r="I197" s="251">
        <f>ROUND(E197*H197,2)</f>
        <v>0</v>
      </c>
      <c r="J197" s="250"/>
      <c r="K197" s="251">
        <f>ROUND(E197*J197,2)</f>
        <v>0</v>
      </c>
      <c r="L197" s="251">
        <v>21</v>
      </c>
      <c r="M197" s="251">
        <f>G197*(1+L197/100)</f>
        <v>0</v>
      </c>
      <c r="N197" s="251">
        <v>0</v>
      </c>
      <c r="O197" s="251">
        <f>ROUND(E197*N197,2)</f>
        <v>0</v>
      </c>
      <c r="P197" s="251">
        <v>0</v>
      </c>
      <c r="Q197" s="251">
        <f>ROUND(E197*P197,2)</f>
        <v>0</v>
      </c>
      <c r="R197" s="251"/>
      <c r="S197" s="251" t="s">
        <v>207</v>
      </c>
      <c r="T197" s="252" t="s">
        <v>263</v>
      </c>
      <c r="U197" s="221">
        <v>0</v>
      </c>
      <c r="V197" s="221">
        <f>ROUND(E197*U197,2)</f>
        <v>0</v>
      </c>
      <c r="W197" s="221"/>
      <c r="X197" s="221" t="s">
        <v>480</v>
      </c>
      <c r="Y197" s="212"/>
      <c r="Z197" s="212"/>
      <c r="AA197" s="212"/>
      <c r="AB197" s="212"/>
      <c r="AC197" s="212"/>
      <c r="AD197" s="212"/>
      <c r="AE197" s="212"/>
      <c r="AF197" s="212"/>
      <c r="AG197" s="212" t="s">
        <v>481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37">
        <v>38</v>
      </c>
      <c r="B198" s="238" t="s">
        <v>484</v>
      </c>
      <c r="C198" s="256" t="s">
        <v>485</v>
      </c>
      <c r="D198" s="239" t="s">
        <v>479</v>
      </c>
      <c r="E198" s="240">
        <v>1</v>
      </c>
      <c r="F198" s="241"/>
      <c r="G198" s="242">
        <f>ROUND(E198*F198,2)</f>
        <v>0</v>
      </c>
      <c r="H198" s="241"/>
      <c r="I198" s="242">
        <f>ROUND(E198*H198,2)</f>
        <v>0</v>
      </c>
      <c r="J198" s="241"/>
      <c r="K198" s="242">
        <f>ROUND(E198*J198,2)</f>
        <v>0</v>
      </c>
      <c r="L198" s="242">
        <v>21</v>
      </c>
      <c r="M198" s="242">
        <f>G198*(1+L198/100)</f>
        <v>0</v>
      </c>
      <c r="N198" s="242">
        <v>0</v>
      </c>
      <c r="O198" s="242">
        <f>ROUND(E198*N198,2)</f>
        <v>0</v>
      </c>
      <c r="P198" s="242">
        <v>0</v>
      </c>
      <c r="Q198" s="242">
        <f>ROUND(E198*P198,2)</f>
        <v>0</v>
      </c>
      <c r="R198" s="242"/>
      <c r="S198" s="242" t="s">
        <v>207</v>
      </c>
      <c r="T198" s="243" t="s">
        <v>263</v>
      </c>
      <c r="U198" s="221">
        <v>0</v>
      </c>
      <c r="V198" s="221">
        <f>ROUND(E198*U198,2)</f>
        <v>0</v>
      </c>
      <c r="W198" s="221"/>
      <c r="X198" s="221" t="s">
        <v>480</v>
      </c>
      <c r="Y198" s="212"/>
      <c r="Z198" s="212"/>
      <c r="AA198" s="212"/>
      <c r="AB198" s="212"/>
      <c r="AC198" s="212"/>
      <c r="AD198" s="212"/>
      <c r="AE198" s="212"/>
      <c r="AF198" s="212"/>
      <c r="AG198" s="212" t="s">
        <v>481</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ht="22.5" outlineLevel="1" x14ac:dyDescent="0.2">
      <c r="A199" s="219"/>
      <c r="B199" s="220"/>
      <c r="C199" s="264" t="s">
        <v>486</v>
      </c>
      <c r="D199" s="253"/>
      <c r="E199" s="253"/>
      <c r="F199" s="253"/>
      <c r="G199" s="253"/>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487</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44" t="str">
        <f>C199</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99" s="212"/>
      <c r="BC199" s="212"/>
      <c r="BD199" s="212"/>
      <c r="BE199" s="212"/>
      <c r="BF199" s="212"/>
      <c r="BG199" s="212"/>
      <c r="BH199" s="212"/>
    </row>
    <row r="200" spans="1:60" outlineLevel="1" x14ac:dyDescent="0.2">
      <c r="A200" s="237">
        <v>39</v>
      </c>
      <c r="B200" s="238" t="s">
        <v>488</v>
      </c>
      <c r="C200" s="256" t="s">
        <v>489</v>
      </c>
      <c r="D200" s="239" t="s">
        <v>479</v>
      </c>
      <c r="E200" s="240">
        <v>1</v>
      </c>
      <c r="F200" s="241"/>
      <c r="G200" s="242">
        <f>ROUND(E200*F200,2)</f>
        <v>0</v>
      </c>
      <c r="H200" s="241"/>
      <c r="I200" s="242">
        <f>ROUND(E200*H200,2)</f>
        <v>0</v>
      </c>
      <c r="J200" s="241"/>
      <c r="K200" s="242">
        <f>ROUND(E200*J200,2)</f>
        <v>0</v>
      </c>
      <c r="L200" s="242">
        <v>21</v>
      </c>
      <c r="M200" s="242">
        <f>G200*(1+L200/100)</f>
        <v>0</v>
      </c>
      <c r="N200" s="242">
        <v>0</v>
      </c>
      <c r="O200" s="242">
        <f>ROUND(E200*N200,2)</f>
        <v>0</v>
      </c>
      <c r="P200" s="242">
        <v>0</v>
      </c>
      <c r="Q200" s="242">
        <f>ROUND(E200*P200,2)</f>
        <v>0</v>
      </c>
      <c r="R200" s="242"/>
      <c r="S200" s="242" t="s">
        <v>207</v>
      </c>
      <c r="T200" s="243" t="s">
        <v>263</v>
      </c>
      <c r="U200" s="221">
        <v>0</v>
      </c>
      <c r="V200" s="221">
        <f>ROUND(E200*U200,2)</f>
        <v>0</v>
      </c>
      <c r="W200" s="221"/>
      <c r="X200" s="221" t="s">
        <v>480</v>
      </c>
      <c r="Y200" s="212"/>
      <c r="Z200" s="212"/>
      <c r="AA200" s="212"/>
      <c r="AB200" s="212"/>
      <c r="AC200" s="212"/>
      <c r="AD200" s="212"/>
      <c r="AE200" s="212"/>
      <c r="AF200" s="212"/>
      <c r="AG200" s="212" t="s">
        <v>481</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33.75" outlineLevel="1" x14ac:dyDescent="0.2">
      <c r="A201" s="219"/>
      <c r="B201" s="220"/>
      <c r="C201" s="264" t="s">
        <v>490</v>
      </c>
      <c r="D201" s="253"/>
      <c r="E201" s="253"/>
      <c r="F201" s="253"/>
      <c r="G201" s="253"/>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487</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44" t="str">
        <f>C201</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01" s="212"/>
      <c r="BC201" s="212"/>
      <c r="BD201" s="212"/>
      <c r="BE201" s="212"/>
      <c r="BF201" s="212"/>
      <c r="BG201" s="212"/>
      <c r="BH201" s="212"/>
    </row>
    <row r="202" spans="1:60" outlineLevel="1" x14ac:dyDescent="0.2">
      <c r="A202" s="237">
        <v>40</v>
      </c>
      <c r="B202" s="238" t="s">
        <v>491</v>
      </c>
      <c r="C202" s="256" t="s">
        <v>492</v>
      </c>
      <c r="D202" s="239" t="s">
        <v>479</v>
      </c>
      <c r="E202" s="240">
        <v>1</v>
      </c>
      <c r="F202" s="241"/>
      <c r="G202" s="242">
        <f>ROUND(E202*F202,2)</f>
        <v>0</v>
      </c>
      <c r="H202" s="241"/>
      <c r="I202" s="242">
        <f>ROUND(E202*H202,2)</f>
        <v>0</v>
      </c>
      <c r="J202" s="241"/>
      <c r="K202" s="242">
        <f>ROUND(E202*J202,2)</f>
        <v>0</v>
      </c>
      <c r="L202" s="242">
        <v>21</v>
      </c>
      <c r="M202" s="242">
        <f>G202*(1+L202/100)</f>
        <v>0</v>
      </c>
      <c r="N202" s="242">
        <v>0</v>
      </c>
      <c r="O202" s="242">
        <f>ROUND(E202*N202,2)</f>
        <v>0</v>
      </c>
      <c r="P202" s="242">
        <v>0</v>
      </c>
      <c r="Q202" s="242">
        <f>ROUND(E202*P202,2)</f>
        <v>0</v>
      </c>
      <c r="R202" s="242"/>
      <c r="S202" s="242" t="s">
        <v>207</v>
      </c>
      <c r="T202" s="243" t="s">
        <v>263</v>
      </c>
      <c r="U202" s="221">
        <v>0</v>
      </c>
      <c r="V202" s="221">
        <f>ROUND(E202*U202,2)</f>
        <v>0</v>
      </c>
      <c r="W202" s="221"/>
      <c r="X202" s="221" t="s">
        <v>480</v>
      </c>
      <c r="Y202" s="212"/>
      <c r="Z202" s="212"/>
      <c r="AA202" s="212"/>
      <c r="AB202" s="212"/>
      <c r="AC202" s="212"/>
      <c r="AD202" s="212"/>
      <c r="AE202" s="212"/>
      <c r="AF202" s="212"/>
      <c r="AG202" s="212" t="s">
        <v>481</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ht="22.5" outlineLevel="1" x14ac:dyDescent="0.2">
      <c r="A203" s="219"/>
      <c r="B203" s="220"/>
      <c r="C203" s="264" t="s">
        <v>493</v>
      </c>
      <c r="D203" s="253"/>
      <c r="E203" s="253"/>
      <c r="F203" s="253"/>
      <c r="G203" s="253"/>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487</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44" t="str">
        <f>C203</f>
        <v>Odstranění objektů zařízení staveniště včetně přípojek energií a jejich odvoz. Položka zahrnuje i náklady na úpravu povrchů po odstranění zařízení staveniště a úklid ploch, na kterých bylo zařízení staveniště provozováno.</v>
      </c>
      <c r="BB203" s="212"/>
      <c r="BC203" s="212"/>
      <c r="BD203" s="212"/>
      <c r="BE203" s="212"/>
      <c r="BF203" s="212"/>
      <c r="BG203" s="212"/>
      <c r="BH203" s="212"/>
    </row>
    <row r="204" spans="1:60" outlineLevel="1" x14ac:dyDescent="0.2">
      <c r="A204" s="237">
        <v>41</v>
      </c>
      <c r="B204" s="238" t="s">
        <v>494</v>
      </c>
      <c r="C204" s="256" t="s">
        <v>495</v>
      </c>
      <c r="D204" s="239" t="s">
        <v>479</v>
      </c>
      <c r="E204" s="240">
        <v>1</v>
      </c>
      <c r="F204" s="241"/>
      <c r="G204" s="242">
        <f>ROUND(E204*F204,2)</f>
        <v>0</v>
      </c>
      <c r="H204" s="241"/>
      <c r="I204" s="242">
        <f>ROUND(E204*H204,2)</f>
        <v>0</v>
      </c>
      <c r="J204" s="241"/>
      <c r="K204" s="242">
        <f>ROUND(E204*J204,2)</f>
        <v>0</v>
      </c>
      <c r="L204" s="242">
        <v>21</v>
      </c>
      <c r="M204" s="242">
        <f>G204*(1+L204/100)</f>
        <v>0</v>
      </c>
      <c r="N204" s="242">
        <v>0</v>
      </c>
      <c r="O204" s="242">
        <f>ROUND(E204*N204,2)</f>
        <v>0</v>
      </c>
      <c r="P204" s="242">
        <v>0</v>
      </c>
      <c r="Q204" s="242">
        <f>ROUND(E204*P204,2)</f>
        <v>0</v>
      </c>
      <c r="R204" s="242"/>
      <c r="S204" s="242" t="s">
        <v>207</v>
      </c>
      <c r="T204" s="243" t="s">
        <v>263</v>
      </c>
      <c r="U204" s="221">
        <v>0</v>
      </c>
      <c r="V204" s="221">
        <f>ROUND(E204*U204,2)</f>
        <v>0</v>
      </c>
      <c r="W204" s="221"/>
      <c r="X204" s="221" t="s">
        <v>480</v>
      </c>
      <c r="Y204" s="212"/>
      <c r="Z204" s="212"/>
      <c r="AA204" s="212"/>
      <c r="AB204" s="212"/>
      <c r="AC204" s="212"/>
      <c r="AD204" s="212"/>
      <c r="AE204" s="212"/>
      <c r="AF204" s="212"/>
      <c r="AG204" s="212" t="s">
        <v>481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33.75" outlineLevel="1" x14ac:dyDescent="0.2">
      <c r="A205" s="219"/>
      <c r="B205" s="220"/>
      <c r="C205" s="264" t="s">
        <v>496</v>
      </c>
      <c r="D205" s="253"/>
      <c r="E205" s="253"/>
      <c r="F205" s="253"/>
      <c r="G205" s="253"/>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487</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44" t="str">
        <f>C205</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05" s="212"/>
      <c r="BC205" s="212"/>
      <c r="BD205" s="212"/>
      <c r="BE205" s="212"/>
      <c r="BF205" s="212"/>
      <c r="BG205" s="212"/>
      <c r="BH205" s="212"/>
    </row>
    <row r="206" spans="1:60" outlineLevel="1" x14ac:dyDescent="0.2">
      <c r="A206" s="237">
        <v>42</v>
      </c>
      <c r="B206" s="238" t="s">
        <v>497</v>
      </c>
      <c r="C206" s="256" t="s">
        <v>498</v>
      </c>
      <c r="D206" s="239" t="s">
        <v>479</v>
      </c>
      <c r="E206" s="240">
        <v>1</v>
      </c>
      <c r="F206" s="241"/>
      <c r="G206" s="242">
        <f>ROUND(E206*F206,2)</f>
        <v>0</v>
      </c>
      <c r="H206" s="241"/>
      <c r="I206" s="242">
        <f>ROUND(E206*H206,2)</f>
        <v>0</v>
      </c>
      <c r="J206" s="241"/>
      <c r="K206" s="242">
        <f>ROUND(E206*J206,2)</f>
        <v>0</v>
      </c>
      <c r="L206" s="242">
        <v>21</v>
      </c>
      <c r="M206" s="242">
        <f>G206*(1+L206/100)</f>
        <v>0</v>
      </c>
      <c r="N206" s="242">
        <v>0</v>
      </c>
      <c r="O206" s="242">
        <f>ROUND(E206*N206,2)</f>
        <v>0</v>
      </c>
      <c r="P206" s="242">
        <v>0</v>
      </c>
      <c r="Q206" s="242">
        <f>ROUND(E206*P206,2)</f>
        <v>0</v>
      </c>
      <c r="R206" s="242"/>
      <c r="S206" s="242" t="s">
        <v>207</v>
      </c>
      <c r="T206" s="243" t="s">
        <v>263</v>
      </c>
      <c r="U206" s="221">
        <v>0</v>
      </c>
      <c r="V206" s="221">
        <f>ROUND(E206*U206,2)</f>
        <v>0</v>
      </c>
      <c r="W206" s="221"/>
      <c r="X206" s="221" t="s">
        <v>480</v>
      </c>
      <c r="Y206" s="212"/>
      <c r="Z206" s="212"/>
      <c r="AA206" s="212"/>
      <c r="AB206" s="212"/>
      <c r="AC206" s="212"/>
      <c r="AD206" s="212"/>
      <c r="AE206" s="212"/>
      <c r="AF206" s="212"/>
      <c r="AG206" s="212" t="s">
        <v>481</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4" t="s">
        <v>499</v>
      </c>
      <c r="D207" s="253"/>
      <c r="E207" s="253"/>
      <c r="F207" s="253"/>
      <c r="G207" s="253"/>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487</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37">
        <v>43</v>
      </c>
      <c r="B208" s="238" t="s">
        <v>500</v>
      </c>
      <c r="C208" s="256" t="s">
        <v>501</v>
      </c>
      <c r="D208" s="239" t="s">
        <v>479</v>
      </c>
      <c r="E208" s="240">
        <v>1</v>
      </c>
      <c r="F208" s="241"/>
      <c r="G208" s="242">
        <f>ROUND(E208*F208,2)</f>
        <v>0</v>
      </c>
      <c r="H208" s="241"/>
      <c r="I208" s="242">
        <f>ROUND(E208*H208,2)</f>
        <v>0</v>
      </c>
      <c r="J208" s="241"/>
      <c r="K208" s="242">
        <f>ROUND(E208*J208,2)</f>
        <v>0</v>
      </c>
      <c r="L208" s="242">
        <v>21</v>
      </c>
      <c r="M208" s="242">
        <f>G208*(1+L208/100)</f>
        <v>0</v>
      </c>
      <c r="N208" s="242">
        <v>0</v>
      </c>
      <c r="O208" s="242">
        <f>ROUND(E208*N208,2)</f>
        <v>0</v>
      </c>
      <c r="P208" s="242">
        <v>0</v>
      </c>
      <c r="Q208" s="242">
        <f>ROUND(E208*P208,2)</f>
        <v>0</v>
      </c>
      <c r="R208" s="242"/>
      <c r="S208" s="242" t="s">
        <v>207</v>
      </c>
      <c r="T208" s="243" t="s">
        <v>263</v>
      </c>
      <c r="U208" s="221">
        <v>0</v>
      </c>
      <c r="V208" s="221">
        <f>ROUND(E208*U208,2)</f>
        <v>0</v>
      </c>
      <c r="W208" s="221"/>
      <c r="X208" s="221" t="s">
        <v>480</v>
      </c>
      <c r="Y208" s="212"/>
      <c r="Z208" s="212"/>
      <c r="AA208" s="212"/>
      <c r="AB208" s="212"/>
      <c r="AC208" s="212"/>
      <c r="AD208" s="212"/>
      <c r="AE208" s="212"/>
      <c r="AF208" s="212"/>
      <c r="AG208" s="212" t="s">
        <v>481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64" t="s">
        <v>502</v>
      </c>
      <c r="D209" s="253"/>
      <c r="E209" s="253"/>
      <c r="F209" s="253"/>
      <c r="G209" s="253"/>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487</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7">
        <v>44</v>
      </c>
      <c r="B210" s="238" t="s">
        <v>503</v>
      </c>
      <c r="C210" s="256" t="s">
        <v>504</v>
      </c>
      <c r="D210" s="239" t="s">
        <v>479</v>
      </c>
      <c r="E210" s="240">
        <v>1</v>
      </c>
      <c r="F210" s="241"/>
      <c r="G210" s="242">
        <f>ROUND(E210*F210,2)</f>
        <v>0</v>
      </c>
      <c r="H210" s="241"/>
      <c r="I210" s="242">
        <f>ROUND(E210*H210,2)</f>
        <v>0</v>
      </c>
      <c r="J210" s="241"/>
      <c r="K210" s="242">
        <f>ROUND(E210*J210,2)</f>
        <v>0</v>
      </c>
      <c r="L210" s="242">
        <v>21</v>
      </c>
      <c r="M210" s="242">
        <f>G210*(1+L210/100)</f>
        <v>0</v>
      </c>
      <c r="N210" s="242">
        <v>0</v>
      </c>
      <c r="O210" s="242">
        <f>ROUND(E210*N210,2)</f>
        <v>0</v>
      </c>
      <c r="P210" s="242">
        <v>0</v>
      </c>
      <c r="Q210" s="242">
        <f>ROUND(E210*P210,2)</f>
        <v>0</v>
      </c>
      <c r="R210" s="242"/>
      <c r="S210" s="242" t="s">
        <v>207</v>
      </c>
      <c r="T210" s="243" t="s">
        <v>263</v>
      </c>
      <c r="U210" s="221">
        <v>0</v>
      </c>
      <c r="V210" s="221">
        <f>ROUND(E210*U210,2)</f>
        <v>0</v>
      </c>
      <c r="W210" s="221"/>
      <c r="X210" s="221" t="s">
        <v>480</v>
      </c>
      <c r="Y210" s="212"/>
      <c r="Z210" s="212"/>
      <c r="AA210" s="212"/>
      <c r="AB210" s="212"/>
      <c r="AC210" s="212"/>
      <c r="AD210" s="212"/>
      <c r="AE210" s="212"/>
      <c r="AF210" s="212"/>
      <c r="AG210" s="212" t="s">
        <v>481</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33.75" outlineLevel="1" x14ac:dyDescent="0.2">
      <c r="A211" s="219"/>
      <c r="B211" s="220"/>
      <c r="C211" s="264" t="s">
        <v>505</v>
      </c>
      <c r="D211" s="253"/>
      <c r="E211" s="253"/>
      <c r="F211" s="253"/>
      <c r="G211" s="253"/>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487</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44" t="str">
        <f>C211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11" s="212"/>
      <c r="BC211" s="212"/>
      <c r="BD211" s="212"/>
      <c r="BE211" s="212"/>
      <c r="BF211" s="212"/>
      <c r="BG211" s="212"/>
      <c r="BH211" s="212"/>
    </row>
    <row r="212" spans="1:60" x14ac:dyDescent="0.2">
      <c r="A212" s="231" t="s">
        <v>201</v>
      </c>
      <c r="B212" s="232" t="s">
        <v>174</v>
      </c>
      <c r="C212" s="255" t="s">
        <v>28</v>
      </c>
      <c r="D212" s="233"/>
      <c r="E212" s="234"/>
      <c r="F212" s="235"/>
      <c r="G212" s="235">
        <f>SUMIF(AG213:AG214,"&lt;&gt;NOR",G213:G214)</f>
        <v>0</v>
      </c>
      <c r="H212" s="235"/>
      <c r="I212" s="235">
        <f>SUM(I213:I214)</f>
        <v>0</v>
      </c>
      <c r="J212" s="235"/>
      <c r="K212" s="235">
        <f>SUM(K213:K214)</f>
        <v>0</v>
      </c>
      <c r="L212" s="235"/>
      <c r="M212" s="235">
        <f>SUM(M213:M214)</f>
        <v>0</v>
      </c>
      <c r="N212" s="235"/>
      <c r="O212" s="235">
        <f>SUM(O213:O214)</f>
        <v>0</v>
      </c>
      <c r="P212" s="235"/>
      <c r="Q212" s="235">
        <f>SUM(Q213:Q214)</f>
        <v>0</v>
      </c>
      <c r="R212" s="235"/>
      <c r="S212" s="235"/>
      <c r="T212" s="236"/>
      <c r="U212" s="230"/>
      <c r="V212" s="230">
        <f>SUM(V213:V214)</f>
        <v>0</v>
      </c>
      <c r="W212" s="230"/>
      <c r="X212" s="230"/>
      <c r="AG212" t="s">
        <v>202</v>
      </c>
    </row>
    <row r="213" spans="1:60" outlineLevel="1" x14ac:dyDescent="0.2">
      <c r="A213" s="237">
        <v>45</v>
      </c>
      <c r="B213" s="238" t="s">
        <v>508</v>
      </c>
      <c r="C213" s="256" t="s">
        <v>509</v>
      </c>
      <c r="D213" s="239" t="s">
        <v>479</v>
      </c>
      <c r="E213" s="240">
        <v>1</v>
      </c>
      <c r="F213" s="241"/>
      <c r="G213" s="242">
        <f>ROUND(E213*F213,2)</f>
        <v>0</v>
      </c>
      <c r="H213" s="241"/>
      <c r="I213" s="242">
        <f>ROUND(E213*H213,2)</f>
        <v>0</v>
      </c>
      <c r="J213" s="241"/>
      <c r="K213" s="242">
        <f>ROUND(E213*J213,2)</f>
        <v>0</v>
      </c>
      <c r="L213" s="242">
        <v>21</v>
      </c>
      <c r="M213" s="242">
        <f>G213*(1+L213/100)</f>
        <v>0</v>
      </c>
      <c r="N213" s="242">
        <v>0</v>
      </c>
      <c r="O213" s="242">
        <f>ROUND(E213*N213,2)</f>
        <v>0</v>
      </c>
      <c r="P213" s="242">
        <v>0</v>
      </c>
      <c r="Q213" s="242">
        <f>ROUND(E213*P213,2)</f>
        <v>0</v>
      </c>
      <c r="R213" s="242"/>
      <c r="S213" s="242" t="s">
        <v>207</v>
      </c>
      <c r="T213" s="243" t="s">
        <v>263</v>
      </c>
      <c r="U213" s="221">
        <v>0</v>
      </c>
      <c r="V213" s="221">
        <f>ROUND(E213*U213,2)</f>
        <v>0</v>
      </c>
      <c r="W213" s="221"/>
      <c r="X213" s="221" t="s">
        <v>480</v>
      </c>
      <c r="Y213" s="212"/>
      <c r="Z213" s="212"/>
      <c r="AA213" s="212"/>
      <c r="AB213" s="212"/>
      <c r="AC213" s="212"/>
      <c r="AD213" s="212"/>
      <c r="AE213" s="212"/>
      <c r="AF213" s="212"/>
      <c r="AG213" s="212" t="s">
        <v>481</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64" t="s">
        <v>510</v>
      </c>
      <c r="D214" s="253"/>
      <c r="E214" s="253"/>
      <c r="F214" s="253"/>
      <c r="G214" s="253"/>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487</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44" t="str">
        <f>C214</f>
        <v>Náklady zhotovitele, které vzniknou v souvislosti s povinnostmi zhotovitele při předání a převzetí díla.</v>
      </c>
      <c r="BB214" s="212"/>
      <c r="BC214" s="212"/>
      <c r="BD214" s="212"/>
      <c r="BE214" s="212"/>
      <c r="BF214" s="212"/>
      <c r="BG214" s="212"/>
      <c r="BH214" s="212"/>
    </row>
    <row r="215" spans="1:60" x14ac:dyDescent="0.2">
      <c r="A215" s="3"/>
      <c r="B215" s="4"/>
      <c r="C215" s="265"/>
      <c r="D215" s="6"/>
      <c r="E215" s="3"/>
      <c r="F215" s="3"/>
      <c r="G215" s="3"/>
      <c r="H215" s="3"/>
      <c r="I215" s="3"/>
      <c r="J215" s="3"/>
      <c r="K215" s="3"/>
      <c r="L215" s="3"/>
      <c r="M215" s="3"/>
      <c r="N215" s="3"/>
      <c r="O215" s="3"/>
      <c r="P215" s="3"/>
      <c r="Q215" s="3"/>
      <c r="R215" s="3"/>
      <c r="S215" s="3"/>
      <c r="T215" s="3"/>
      <c r="U215" s="3"/>
      <c r="V215" s="3"/>
      <c r="W215" s="3"/>
      <c r="X215" s="3"/>
      <c r="AE215">
        <v>15</v>
      </c>
      <c r="AF215">
        <v>21</v>
      </c>
      <c r="AG215" t="s">
        <v>188</v>
      </c>
    </row>
    <row r="216" spans="1:60" x14ac:dyDescent="0.2">
      <c r="A216" s="215"/>
      <c r="B216" s="216" t="s">
        <v>29</v>
      </c>
      <c r="C216" s="266"/>
      <c r="D216" s="217"/>
      <c r="E216" s="218"/>
      <c r="F216" s="218"/>
      <c r="G216" s="254">
        <f>G8+G49+G74+G91+G101+G108+G151+G157+G182+G195+G212</f>
        <v>0</v>
      </c>
      <c r="H216" s="3"/>
      <c r="I216" s="3"/>
      <c r="J216" s="3"/>
      <c r="K216" s="3"/>
      <c r="L216" s="3"/>
      <c r="M216" s="3"/>
      <c r="N216" s="3"/>
      <c r="O216" s="3"/>
      <c r="P216" s="3"/>
      <c r="Q216" s="3"/>
      <c r="R216" s="3"/>
      <c r="S216" s="3"/>
      <c r="T216" s="3"/>
      <c r="U216" s="3"/>
      <c r="V216" s="3"/>
      <c r="W216" s="3"/>
      <c r="X216" s="3"/>
      <c r="AE216">
        <f>SUMIF(L7:L214,AE215,G7:G214)</f>
        <v>0</v>
      </c>
      <c r="AF216">
        <f>SUMIF(L7:L214,AF215,G7:G214)</f>
        <v>0</v>
      </c>
      <c r="AG216" t="s">
        <v>511</v>
      </c>
    </row>
    <row r="217" spans="1:60" x14ac:dyDescent="0.2">
      <c r="C217" s="267"/>
      <c r="D217" s="10"/>
      <c r="AG217" t="s">
        <v>512</v>
      </c>
    </row>
    <row r="218" spans="1:60" x14ac:dyDescent="0.2">
      <c r="D218" s="10"/>
    </row>
    <row r="219" spans="1:60" x14ac:dyDescent="0.2">
      <c r="D219" s="10"/>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31">
    <mergeCell ref="C214:G214"/>
    <mergeCell ref="C201:G201"/>
    <mergeCell ref="C203:G203"/>
    <mergeCell ref="C205:G205"/>
    <mergeCell ref="C207:G207"/>
    <mergeCell ref="C209:G209"/>
    <mergeCell ref="C211:G211"/>
    <mergeCell ref="C125:G125"/>
    <mergeCell ref="C133:G133"/>
    <mergeCell ref="C140:G140"/>
    <mergeCell ref="C153:G153"/>
    <mergeCell ref="C159:G159"/>
    <mergeCell ref="C199:G199"/>
    <mergeCell ref="C97:G97"/>
    <mergeCell ref="C103:G103"/>
    <mergeCell ref="C106:G106"/>
    <mergeCell ref="C110:G110"/>
    <mergeCell ref="C117:G117"/>
    <mergeCell ref="C121:G121"/>
    <mergeCell ref="C23:G23"/>
    <mergeCell ref="C28:G28"/>
    <mergeCell ref="C37:G37"/>
    <mergeCell ref="C46:G46"/>
    <mergeCell ref="C55:G55"/>
    <mergeCell ref="C60:G60"/>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72" activePane="bottomLeft" state="frozen"/>
      <selection pane="bottomLeft" activeCell="C82" sqref="C82"/>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54</v>
      </c>
      <c r="C3" s="201" t="s">
        <v>55</v>
      </c>
      <c r="D3" s="199"/>
      <c r="E3" s="199"/>
      <c r="F3" s="199"/>
      <c r="G3" s="200"/>
      <c r="AC3" s="177" t="s">
        <v>177</v>
      </c>
      <c r="AG3" t="s">
        <v>178</v>
      </c>
    </row>
    <row r="4" spans="1:60" ht="24.95" customHeight="1" x14ac:dyDescent="0.2">
      <c r="A4" s="202" t="s">
        <v>9</v>
      </c>
      <c r="B4" s="203" t="s">
        <v>64</v>
      </c>
      <c r="C4" s="204" t="s">
        <v>65</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SUMIF(AG9:AG48,"&lt;&gt;NOR",G9:G48)</f>
        <v>0</v>
      </c>
      <c r="H8" s="235"/>
      <c r="I8" s="235">
        <f>SUM(I9:I48)</f>
        <v>0</v>
      </c>
      <c r="J8" s="235"/>
      <c r="K8" s="235">
        <f>SUM(K9:K48)</f>
        <v>0</v>
      </c>
      <c r="L8" s="235"/>
      <c r="M8" s="235">
        <f>SUM(M9:M48)</f>
        <v>0</v>
      </c>
      <c r="N8" s="235"/>
      <c r="O8" s="235">
        <f>SUM(O9:O48)</f>
        <v>0</v>
      </c>
      <c r="P8" s="235"/>
      <c r="Q8" s="235">
        <f>SUM(Q9:Q48)</f>
        <v>0</v>
      </c>
      <c r="R8" s="235"/>
      <c r="S8" s="235"/>
      <c r="T8" s="236"/>
      <c r="U8" s="230"/>
      <c r="V8" s="230">
        <f>SUM(V9:V48)</f>
        <v>13.16</v>
      </c>
      <c r="W8" s="230"/>
      <c r="X8" s="230"/>
      <c r="AG8" t="s">
        <v>202</v>
      </c>
    </row>
    <row r="9" spans="1:60" outlineLevel="1" x14ac:dyDescent="0.2">
      <c r="A9" s="237">
        <v>1</v>
      </c>
      <c r="B9" s="238" t="s">
        <v>203</v>
      </c>
      <c r="C9" s="256" t="s">
        <v>204</v>
      </c>
      <c r="D9" s="239" t="s">
        <v>205</v>
      </c>
      <c r="E9" s="240">
        <v>7.2</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0.36499999999999999</v>
      </c>
      <c r="V9" s="221">
        <f>ROUND(E9*U9,2)</f>
        <v>2.63</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57" t="s">
        <v>210</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zapažených i nezapažených s urovnáním dna do předepsaného profilu a spádu, s přehozením výkopku na přilehlém terénu na vzdálenost do 3 m od podélné osy rýhy nebo s naložením výkopku na dopravní prostředek.</v>
      </c>
      <c r="BB10" s="212"/>
      <c r="BC10" s="212"/>
      <c r="BD10" s="212"/>
      <c r="BE10" s="212"/>
      <c r="BF10" s="212"/>
      <c r="BG10" s="212"/>
      <c r="BH10" s="212"/>
    </row>
    <row r="11" spans="1:60" outlineLevel="1" x14ac:dyDescent="0.2">
      <c r="A11" s="219"/>
      <c r="B11" s="220"/>
      <c r="C11" s="258" t="s">
        <v>212</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648</v>
      </c>
      <c r="D12" s="222"/>
      <c r="E12" s="22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9" t="s">
        <v>215</v>
      </c>
      <c r="D13" s="224"/>
      <c r="E13" s="225"/>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0" t="s">
        <v>649</v>
      </c>
      <c r="D14" s="224"/>
      <c r="E14" s="225">
        <v>0.15</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t="s">
        <v>217</v>
      </c>
      <c r="D15" s="224"/>
      <c r="E15" s="225"/>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8" t="s">
        <v>650</v>
      </c>
      <c r="D16" s="222"/>
      <c r="E16" s="223">
        <v>7.2</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2</v>
      </c>
      <c r="B17" s="238" t="s">
        <v>219</v>
      </c>
      <c r="C17" s="256" t="s">
        <v>220</v>
      </c>
      <c r="D17" s="239" t="s">
        <v>205</v>
      </c>
      <c r="E17" s="240">
        <v>3.6</v>
      </c>
      <c r="F17" s="241"/>
      <c r="G17" s="242">
        <f>ROUND(E17*F17,2)</f>
        <v>0</v>
      </c>
      <c r="H17" s="241"/>
      <c r="I17" s="242">
        <f>ROUND(E17*H17,2)</f>
        <v>0</v>
      </c>
      <c r="J17" s="241"/>
      <c r="K17" s="242">
        <f>ROUND(E17*J17,2)</f>
        <v>0</v>
      </c>
      <c r="L17" s="242">
        <v>21</v>
      </c>
      <c r="M17" s="242">
        <f>G17*(1+L17/100)</f>
        <v>0</v>
      </c>
      <c r="N17" s="242">
        <v>0</v>
      </c>
      <c r="O17" s="242">
        <f>ROUND(E17*N17,2)</f>
        <v>0</v>
      </c>
      <c r="P17" s="242">
        <v>0</v>
      </c>
      <c r="Q17" s="242">
        <f>ROUND(E17*P17,2)</f>
        <v>0</v>
      </c>
      <c r="R17" s="242" t="s">
        <v>206</v>
      </c>
      <c r="S17" s="242" t="s">
        <v>207</v>
      </c>
      <c r="T17" s="243" t="s">
        <v>207</v>
      </c>
      <c r="U17" s="221">
        <v>0.64680000000000004</v>
      </c>
      <c r="V17" s="221">
        <f>ROUND(E17*U17,2)</f>
        <v>2.33</v>
      </c>
      <c r="W17" s="221"/>
      <c r="X17" s="221" t="s">
        <v>208</v>
      </c>
      <c r="Y17" s="212"/>
      <c r="Z17" s="212"/>
      <c r="AA17" s="212"/>
      <c r="AB17" s="212"/>
      <c r="AC17" s="212"/>
      <c r="AD17" s="212"/>
      <c r="AE17" s="212"/>
      <c r="AF17" s="212"/>
      <c r="AG17" s="212" t="s">
        <v>209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19"/>
      <c r="B18" s="220"/>
      <c r="C18" s="257" t="s">
        <v>210</v>
      </c>
      <c r="D18" s="245"/>
      <c r="E18" s="245"/>
      <c r="F18" s="245"/>
      <c r="G18" s="245"/>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211</v>
      </c>
      <c r="AH18" s="212"/>
      <c r="AI18" s="212"/>
      <c r="AJ18" s="212"/>
      <c r="AK18" s="212"/>
      <c r="AL18" s="212"/>
      <c r="AM18" s="212"/>
      <c r="AN18" s="212"/>
      <c r="AO18" s="212"/>
      <c r="AP18" s="212"/>
      <c r="AQ18" s="212"/>
      <c r="AR18" s="212"/>
      <c r="AS18" s="212"/>
      <c r="AT18" s="212"/>
      <c r="AU18" s="212"/>
      <c r="AV18" s="212"/>
      <c r="AW18" s="212"/>
      <c r="AX18" s="212"/>
      <c r="AY18" s="212"/>
      <c r="AZ18" s="212"/>
      <c r="BA18" s="244" t="str">
        <f>C18</f>
        <v>zapažených i nezapažených s urovnáním dna do předepsaného profilu a spádu, s přehozením výkopku na přilehlém terénu na vzdálenost do 3 m od podélné osy rýhy nebo s naložením výkopku na dopravní prostředek.</v>
      </c>
      <c r="BB18" s="212"/>
      <c r="BC18" s="212"/>
      <c r="BD18" s="212"/>
      <c r="BE18" s="212"/>
      <c r="BF18" s="212"/>
      <c r="BG18" s="212"/>
      <c r="BH18" s="212"/>
    </row>
    <row r="19" spans="1:60" outlineLevel="1" x14ac:dyDescent="0.2">
      <c r="A19" s="219"/>
      <c r="B19" s="220"/>
      <c r="C19" s="258" t="s">
        <v>221</v>
      </c>
      <c r="D19" s="222"/>
      <c r="E19" s="223"/>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213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8" t="s">
        <v>222</v>
      </c>
      <c r="D20" s="222"/>
      <c r="E20" s="223"/>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651</v>
      </c>
      <c r="D21" s="222"/>
      <c r="E21" s="223">
        <v>3.6</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7">
        <v>3</v>
      </c>
      <c r="B22" s="238" t="s">
        <v>224</v>
      </c>
      <c r="C22" s="256" t="s">
        <v>225</v>
      </c>
      <c r="D22" s="239" t="s">
        <v>205</v>
      </c>
      <c r="E22" s="240">
        <v>7.2</v>
      </c>
      <c r="F22" s="241"/>
      <c r="G22" s="242">
        <f>ROUND(E22*F22,2)</f>
        <v>0</v>
      </c>
      <c r="H22" s="241"/>
      <c r="I22" s="242">
        <f>ROUND(E22*H22,2)</f>
        <v>0</v>
      </c>
      <c r="J22" s="241"/>
      <c r="K22" s="242">
        <f>ROUND(E22*J22,2)</f>
        <v>0</v>
      </c>
      <c r="L22" s="242">
        <v>21</v>
      </c>
      <c r="M22" s="242">
        <f>G22*(1+L22/100)</f>
        <v>0</v>
      </c>
      <c r="N22" s="242">
        <v>0</v>
      </c>
      <c r="O22" s="242">
        <f>ROUND(E22*N22,2)</f>
        <v>0</v>
      </c>
      <c r="P22" s="242">
        <v>0</v>
      </c>
      <c r="Q22" s="242">
        <f>ROUND(E22*P22,2)</f>
        <v>0</v>
      </c>
      <c r="R22" s="242" t="s">
        <v>206</v>
      </c>
      <c r="S22" s="242" t="s">
        <v>207</v>
      </c>
      <c r="T22" s="243" t="s">
        <v>207</v>
      </c>
      <c r="U22" s="221">
        <v>1.0999999999999999E-2</v>
      </c>
      <c r="V22" s="221">
        <f>ROUND(E22*U22,2)</f>
        <v>0.08</v>
      </c>
      <c r="W22" s="221"/>
      <c r="X22" s="221" t="s">
        <v>208</v>
      </c>
      <c r="Y22" s="212"/>
      <c r="Z22" s="212"/>
      <c r="AA22" s="212"/>
      <c r="AB22" s="212"/>
      <c r="AC22" s="212"/>
      <c r="AD22" s="212"/>
      <c r="AE22" s="212"/>
      <c r="AF22" s="212"/>
      <c r="AG22" s="212" t="s">
        <v>209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226</v>
      </c>
      <c r="D23" s="245"/>
      <c r="E23" s="245"/>
      <c r="F23" s="245"/>
      <c r="G23" s="245"/>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211</v>
      </c>
      <c r="AH23" s="212"/>
      <c r="AI23" s="212"/>
      <c r="AJ23" s="212"/>
      <c r="AK23" s="212"/>
      <c r="AL23" s="212"/>
      <c r="AM23" s="212"/>
      <c r="AN23" s="212"/>
      <c r="AO23" s="212"/>
      <c r="AP23" s="212"/>
      <c r="AQ23" s="212"/>
      <c r="AR23" s="212"/>
      <c r="AS23" s="212"/>
      <c r="AT23" s="212"/>
      <c r="AU23" s="212"/>
      <c r="AV23" s="212"/>
      <c r="AW23" s="212"/>
      <c r="AX23" s="212"/>
      <c r="AY23" s="212"/>
      <c r="AZ23" s="212"/>
      <c r="BA23" s="244" t="str">
        <f>C23</f>
        <v>po suchu, bez ohledu na druh dopravního prostředku, bez naložení výkopku, avšak se složením bez rozhrnutí,</v>
      </c>
      <c r="BB23" s="212"/>
      <c r="BC23" s="212"/>
      <c r="BD23" s="212"/>
      <c r="BE23" s="212"/>
      <c r="BF23" s="212"/>
      <c r="BG23" s="212"/>
      <c r="BH23" s="212"/>
    </row>
    <row r="24" spans="1:60" outlineLevel="1" x14ac:dyDescent="0.2">
      <c r="A24" s="219"/>
      <c r="B24" s="220"/>
      <c r="C24" s="258" t="s">
        <v>227</v>
      </c>
      <c r="D24" s="222"/>
      <c r="E24" s="223"/>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213</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8" t="s">
        <v>228</v>
      </c>
      <c r="D25" s="222"/>
      <c r="E25" s="22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8" t="s">
        <v>652</v>
      </c>
      <c r="D26" s="222"/>
      <c r="E26" s="223">
        <v>7.2</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7">
        <v>4</v>
      </c>
      <c r="B27" s="238" t="s">
        <v>230</v>
      </c>
      <c r="C27" s="256" t="s">
        <v>231</v>
      </c>
      <c r="D27" s="239" t="s">
        <v>205</v>
      </c>
      <c r="E27" s="240">
        <v>36</v>
      </c>
      <c r="F27" s="241"/>
      <c r="G27" s="242">
        <f>ROUND(E27*F27,2)</f>
        <v>0</v>
      </c>
      <c r="H27" s="241"/>
      <c r="I27" s="242">
        <f>ROUND(E27*H27,2)</f>
        <v>0</v>
      </c>
      <c r="J27" s="241"/>
      <c r="K27" s="242">
        <f>ROUND(E27*J27,2)</f>
        <v>0</v>
      </c>
      <c r="L27" s="242">
        <v>21</v>
      </c>
      <c r="M27" s="242">
        <f>G27*(1+L27/100)</f>
        <v>0</v>
      </c>
      <c r="N27" s="242">
        <v>0</v>
      </c>
      <c r="O27" s="242">
        <f>ROUND(E27*N27,2)</f>
        <v>0</v>
      </c>
      <c r="P27" s="242">
        <v>0</v>
      </c>
      <c r="Q27" s="242">
        <f>ROUND(E27*P27,2)</f>
        <v>0</v>
      </c>
      <c r="R27" s="242" t="s">
        <v>206</v>
      </c>
      <c r="S27" s="242" t="s">
        <v>207</v>
      </c>
      <c r="T27" s="243" t="s">
        <v>207</v>
      </c>
      <c r="U27" s="221">
        <v>0</v>
      </c>
      <c r="V27" s="221">
        <f>ROUND(E27*U27,2)</f>
        <v>0</v>
      </c>
      <c r="W27" s="221"/>
      <c r="X27" s="221" t="s">
        <v>208</v>
      </c>
      <c r="Y27" s="212"/>
      <c r="Z27" s="212"/>
      <c r="AA27" s="212"/>
      <c r="AB27" s="212"/>
      <c r="AC27" s="212"/>
      <c r="AD27" s="212"/>
      <c r="AE27" s="212"/>
      <c r="AF27" s="212"/>
      <c r="AG27" s="212" t="s">
        <v>209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226</v>
      </c>
      <c r="D28" s="245"/>
      <c r="E28" s="245"/>
      <c r="F28" s="245"/>
      <c r="G28" s="245"/>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211</v>
      </c>
      <c r="AH28" s="212"/>
      <c r="AI28" s="212"/>
      <c r="AJ28" s="212"/>
      <c r="AK28" s="212"/>
      <c r="AL28" s="212"/>
      <c r="AM28" s="212"/>
      <c r="AN28" s="212"/>
      <c r="AO28" s="212"/>
      <c r="AP28" s="212"/>
      <c r="AQ28" s="212"/>
      <c r="AR28" s="212"/>
      <c r="AS28" s="212"/>
      <c r="AT28" s="212"/>
      <c r="AU28" s="212"/>
      <c r="AV28" s="212"/>
      <c r="AW28" s="212"/>
      <c r="AX28" s="212"/>
      <c r="AY28" s="212"/>
      <c r="AZ28" s="212"/>
      <c r="BA28" s="244" t="str">
        <f>C28</f>
        <v>po suchu, bez ohledu na druh dopravního prostředku, bez naložení výkopku, avšak se složením bez rozhrnutí,</v>
      </c>
      <c r="BB28" s="212"/>
      <c r="BC28" s="212"/>
      <c r="BD28" s="212"/>
      <c r="BE28" s="212"/>
      <c r="BF28" s="212"/>
      <c r="BG28" s="212"/>
      <c r="BH28" s="212"/>
    </row>
    <row r="29" spans="1:60" outlineLevel="1" x14ac:dyDescent="0.2">
      <c r="A29" s="219"/>
      <c r="B29" s="220"/>
      <c r="C29" s="258" t="s">
        <v>232</v>
      </c>
      <c r="D29" s="222"/>
      <c r="E29" s="223"/>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213</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8" t="s">
        <v>233</v>
      </c>
      <c r="D30" s="222"/>
      <c r="E30" s="223"/>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213</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653</v>
      </c>
      <c r="D31" s="222"/>
      <c r="E31" s="223">
        <v>36</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7">
        <v>5</v>
      </c>
      <c r="B32" s="238" t="s">
        <v>235</v>
      </c>
      <c r="C32" s="256" t="s">
        <v>236</v>
      </c>
      <c r="D32" s="239" t="s">
        <v>205</v>
      </c>
      <c r="E32" s="240">
        <v>7.2</v>
      </c>
      <c r="F32" s="241"/>
      <c r="G32" s="242">
        <f>ROUND(E32*F32,2)</f>
        <v>0</v>
      </c>
      <c r="H32" s="241"/>
      <c r="I32" s="242">
        <f>ROUND(E32*H32,2)</f>
        <v>0</v>
      </c>
      <c r="J32" s="241"/>
      <c r="K32" s="242">
        <f>ROUND(E32*J32,2)</f>
        <v>0</v>
      </c>
      <c r="L32" s="242">
        <v>21</v>
      </c>
      <c r="M32" s="242">
        <f>G32*(1+L32/100)</f>
        <v>0</v>
      </c>
      <c r="N32" s="242">
        <v>0</v>
      </c>
      <c r="O32" s="242">
        <f>ROUND(E32*N32,2)</f>
        <v>0</v>
      </c>
      <c r="P32" s="242">
        <v>0</v>
      </c>
      <c r="Q32" s="242">
        <f>ROUND(E32*P32,2)</f>
        <v>0</v>
      </c>
      <c r="R32" s="242" t="s">
        <v>206</v>
      </c>
      <c r="S32" s="242" t="s">
        <v>207</v>
      </c>
      <c r="T32" s="243" t="s">
        <v>207</v>
      </c>
      <c r="U32" s="221">
        <v>8.9999999999999993E-3</v>
      </c>
      <c r="V32" s="221">
        <f>ROUND(E32*U32,2)</f>
        <v>0.06</v>
      </c>
      <c r="W32" s="221"/>
      <c r="X32" s="221" t="s">
        <v>208</v>
      </c>
      <c r="Y32" s="212"/>
      <c r="Z32" s="212"/>
      <c r="AA32" s="212"/>
      <c r="AB32" s="212"/>
      <c r="AC32" s="212"/>
      <c r="AD32" s="212"/>
      <c r="AE32" s="212"/>
      <c r="AF32" s="212"/>
      <c r="AG32" s="212" t="s">
        <v>237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8" t="s">
        <v>238</v>
      </c>
      <c r="D33" s="222"/>
      <c r="E33" s="223"/>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213</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8" t="s">
        <v>239</v>
      </c>
      <c r="D34" s="222"/>
      <c r="E34" s="223"/>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654</v>
      </c>
      <c r="D35" s="222"/>
      <c r="E35" s="223">
        <v>7.2</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7">
        <v>6</v>
      </c>
      <c r="B36" s="238" t="s">
        <v>241</v>
      </c>
      <c r="C36" s="256" t="s">
        <v>242</v>
      </c>
      <c r="D36" s="239" t="s">
        <v>243</v>
      </c>
      <c r="E36" s="240">
        <v>48</v>
      </c>
      <c r="F36" s="241"/>
      <c r="G36" s="242">
        <f>ROUND(E36*F36,2)</f>
        <v>0</v>
      </c>
      <c r="H36" s="241"/>
      <c r="I36" s="242">
        <f>ROUND(E36*H36,2)</f>
        <v>0</v>
      </c>
      <c r="J36" s="241"/>
      <c r="K36" s="242">
        <f>ROUND(E36*J36,2)</f>
        <v>0</v>
      </c>
      <c r="L36" s="242">
        <v>21</v>
      </c>
      <c r="M36" s="242">
        <f>G36*(1+L36/100)</f>
        <v>0</v>
      </c>
      <c r="N36" s="242">
        <v>0</v>
      </c>
      <c r="O36" s="242">
        <f>ROUND(E36*N36,2)</f>
        <v>0</v>
      </c>
      <c r="P36" s="242">
        <v>0</v>
      </c>
      <c r="Q36" s="242">
        <f>ROUND(E36*P36,2)</f>
        <v>0</v>
      </c>
      <c r="R36" s="242" t="s">
        <v>206</v>
      </c>
      <c r="S36" s="242" t="s">
        <v>207</v>
      </c>
      <c r="T36" s="243" t="s">
        <v>207</v>
      </c>
      <c r="U36" s="221">
        <v>1.7999999999999999E-2</v>
      </c>
      <c r="V36" s="221">
        <f>ROUND(E36*U36,2)</f>
        <v>0.86</v>
      </c>
      <c r="W36" s="221"/>
      <c r="X36" s="221" t="s">
        <v>208</v>
      </c>
      <c r="Y36" s="212"/>
      <c r="Z36" s="212"/>
      <c r="AA36" s="212"/>
      <c r="AB36" s="212"/>
      <c r="AC36" s="212"/>
      <c r="AD36" s="212"/>
      <c r="AE36" s="212"/>
      <c r="AF36" s="212"/>
      <c r="AG36" s="212" t="s">
        <v>237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244</v>
      </c>
      <c r="D37" s="245"/>
      <c r="E37" s="245"/>
      <c r="F37" s="245"/>
      <c r="G37" s="245"/>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211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8" t="s">
        <v>245</v>
      </c>
      <c r="D38" s="222"/>
      <c r="E38" s="223"/>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8" t="s">
        <v>648</v>
      </c>
      <c r="D39" s="222"/>
      <c r="E39" s="22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655</v>
      </c>
      <c r="D40" s="222"/>
      <c r="E40" s="223">
        <v>48</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5</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7">
        <v>7</v>
      </c>
      <c r="B41" s="238" t="s">
        <v>248</v>
      </c>
      <c r="C41" s="256" t="s">
        <v>249</v>
      </c>
      <c r="D41" s="239" t="s">
        <v>205</v>
      </c>
      <c r="E41" s="240">
        <v>7.2</v>
      </c>
      <c r="F41" s="241"/>
      <c r="G41" s="242">
        <f>ROUND(E41*F41,2)</f>
        <v>0</v>
      </c>
      <c r="H41" s="241"/>
      <c r="I41" s="242">
        <f>ROUND(E41*H41,2)</f>
        <v>0</v>
      </c>
      <c r="J41" s="241"/>
      <c r="K41" s="242">
        <f>ROUND(E41*J41,2)</f>
        <v>0</v>
      </c>
      <c r="L41" s="242">
        <v>21</v>
      </c>
      <c r="M41" s="242">
        <f>G41*(1+L41/100)</f>
        <v>0</v>
      </c>
      <c r="N41" s="242">
        <v>0</v>
      </c>
      <c r="O41" s="242">
        <f>ROUND(E41*N41,2)</f>
        <v>0</v>
      </c>
      <c r="P41" s="242">
        <v>0</v>
      </c>
      <c r="Q41" s="242">
        <f>ROUND(E41*P41,2)</f>
        <v>0</v>
      </c>
      <c r="R41" s="242" t="s">
        <v>206</v>
      </c>
      <c r="S41" s="242" t="s">
        <v>207</v>
      </c>
      <c r="T41" s="243" t="s">
        <v>207</v>
      </c>
      <c r="U41" s="221">
        <v>0</v>
      </c>
      <c r="V41" s="221">
        <f>ROUND(E41*U41,2)</f>
        <v>0</v>
      </c>
      <c r="W41" s="221"/>
      <c r="X41" s="221" t="s">
        <v>208</v>
      </c>
      <c r="Y41" s="212"/>
      <c r="Z41" s="212"/>
      <c r="AA41" s="212"/>
      <c r="AB41" s="212"/>
      <c r="AC41" s="212"/>
      <c r="AD41" s="212"/>
      <c r="AE41" s="212"/>
      <c r="AF41" s="212"/>
      <c r="AG41" s="212" t="s">
        <v>209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8" t="s">
        <v>250</v>
      </c>
      <c r="D42" s="222"/>
      <c r="E42" s="223"/>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213</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8" t="s">
        <v>239</v>
      </c>
      <c r="D43" s="222"/>
      <c r="E43" s="223"/>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8" t="s">
        <v>654</v>
      </c>
      <c r="D44" s="222"/>
      <c r="E44" s="223">
        <v>7.2</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7">
        <v>8</v>
      </c>
      <c r="B45" s="238" t="s">
        <v>251</v>
      </c>
      <c r="C45" s="256" t="s">
        <v>252</v>
      </c>
      <c r="D45" s="239" t="s">
        <v>243</v>
      </c>
      <c r="E45" s="240">
        <v>48</v>
      </c>
      <c r="F45" s="241"/>
      <c r="G45" s="242">
        <f>ROUND(E45*F45,2)</f>
        <v>0</v>
      </c>
      <c r="H45" s="241"/>
      <c r="I45" s="242">
        <f>ROUND(E45*H45,2)</f>
        <v>0</v>
      </c>
      <c r="J45" s="241"/>
      <c r="K45" s="242">
        <f>ROUND(E45*J45,2)</f>
        <v>0</v>
      </c>
      <c r="L45" s="242">
        <v>21</v>
      </c>
      <c r="M45" s="242">
        <f>G45*(1+L45/100)</f>
        <v>0</v>
      </c>
      <c r="N45" s="242">
        <v>0</v>
      </c>
      <c r="O45" s="242">
        <f>ROUND(E45*N45,2)</f>
        <v>0</v>
      </c>
      <c r="P45" s="242">
        <v>0</v>
      </c>
      <c r="Q45" s="242">
        <f>ROUND(E45*P45,2)</f>
        <v>0</v>
      </c>
      <c r="R45" s="242" t="s">
        <v>206</v>
      </c>
      <c r="S45" s="242" t="s">
        <v>207</v>
      </c>
      <c r="T45" s="243" t="s">
        <v>207</v>
      </c>
      <c r="U45" s="221">
        <v>0.15</v>
      </c>
      <c r="V45" s="221">
        <f>ROUND(E45*U45,2)</f>
        <v>7.2</v>
      </c>
      <c r="W45" s="221"/>
      <c r="X45" s="221" t="s">
        <v>208</v>
      </c>
      <c r="Y45" s="212"/>
      <c r="Z45" s="212"/>
      <c r="AA45" s="212"/>
      <c r="AB45" s="212"/>
      <c r="AC45" s="212"/>
      <c r="AD45" s="212"/>
      <c r="AE45" s="212"/>
      <c r="AF45" s="212"/>
      <c r="AG45" s="212" t="s">
        <v>209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7" t="s">
        <v>253</v>
      </c>
      <c r="D46" s="245"/>
      <c r="E46" s="245"/>
      <c r="F46" s="245"/>
      <c r="G46" s="245"/>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211</v>
      </c>
      <c r="AH46" s="212"/>
      <c r="AI46" s="212"/>
      <c r="AJ46" s="212"/>
      <c r="AK46" s="212"/>
      <c r="AL46" s="212"/>
      <c r="AM46" s="212"/>
      <c r="AN46" s="212"/>
      <c r="AO46" s="212"/>
      <c r="AP46" s="212"/>
      <c r="AQ46" s="212"/>
      <c r="AR46" s="212"/>
      <c r="AS46" s="212"/>
      <c r="AT46" s="212"/>
      <c r="AU46" s="212"/>
      <c r="AV46" s="212"/>
      <c r="AW46" s="212"/>
      <c r="AX46" s="212"/>
      <c r="AY46" s="212"/>
      <c r="AZ46" s="212"/>
      <c r="BA46" s="244" t="str">
        <f>C46</f>
        <v>z rostlé horniny tř.1 - 4 pod násypy z hornin soudržných do 92% PS a hornin nesoudržných sypkých relativní ulehlosti I(d) do 0,8</v>
      </c>
      <c r="BB46" s="212"/>
      <c r="BC46" s="212"/>
      <c r="BD46" s="212"/>
      <c r="BE46" s="212"/>
      <c r="BF46" s="212"/>
      <c r="BG46" s="212"/>
      <c r="BH46" s="212"/>
    </row>
    <row r="47" spans="1:60" outlineLevel="1" x14ac:dyDescent="0.2">
      <c r="A47" s="219"/>
      <c r="B47" s="220"/>
      <c r="C47" s="258" t="s">
        <v>254</v>
      </c>
      <c r="D47" s="222"/>
      <c r="E47" s="223"/>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213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656</v>
      </c>
      <c r="D48" s="222"/>
      <c r="E48" s="223">
        <v>48</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31" t="s">
        <v>201</v>
      </c>
      <c r="B49" s="232" t="s">
        <v>143</v>
      </c>
      <c r="C49" s="255" t="s">
        <v>144</v>
      </c>
      <c r="D49" s="233"/>
      <c r="E49" s="234"/>
      <c r="F49" s="235"/>
      <c r="G49" s="235">
        <f>SUMIF(AG50:AG69,"&lt;&gt;NOR",G50:G69)</f>
        <v>0</v>
      </c>
      <c r="H49" s="235"/>
      <c r="I49" s="235">
        <f>SUM(I50:I69)</f>
        <v>0</v>
      </c>
      <c r="J49" s="235"/>
      <c r="K49" s="235">
        <f>SUM(K50:K69)</f>
        <v>0</v>
      </c>
      <c r="L49" s="235"/>
      <c r="M49" s="235">
        <f>SUM(M50:M69)</f>
        <v>0</v>
      </c>
      <c r="N49" s="235"/>
      <c r="O49" s="235">
        <f>SUM(O50:O69)</f>
        <v>0</v>
      </c>
      <c r="P49" s="235"/>
      <c r="Q49" s="235">
        <f>SUM(Q50:Q69)</f>
        <v>15.649999999999999</v>
      </c>
      <c r="R49" s="235"/>
      <c r="S49" s="235"/>
      <c r="T49" s="236"/>
      <c r="U49" s="230"/>
      <c r="V49" s="230">
        <f>SUM(V50:V69)</f>
        <v>7.78</v>
      </c>
      <c r="W49" s="230"/>
      <c r="X49" s="230"/>
      <c r="AG49" t="s">
        <v>202</v>
      </c>
    </row>
    <row r="50" spans="1:60" ht="22.5" outlineLevel="1" x14ac:dyDescent="0.2">
      <c r="A50" s="237">
        <v>9</v>
      </c>
      <c r="B50" s="238" t="s">
        <v>261</v>
      </c>
      <c r="C50" s="256" t="s">
        <v>262</v>
      </c>
      <c r="D50" s="239" t="s">
        <v>243</v>
      </c>
      <c r="E50" s="240">
        <v>20.75</v>
      </c>
      <c r="F50" s="241"/>
      <c r="G50" s="242">
        <f>ROUND(E50*F50,2)</f>
        <v>0</v>
      </c>
      <c r="H50" s="241"/>
      <c r="I50" s="242">
        <f>ROUND(E50*H50,2)</f>
        <v>0</v>
      </c>
      <c r="J50" s="241"/>
      <c r="K50" s="242">
        <f>ROUND(E50*J50,2)</f>
        <v>0</v>
      </c>
      <c r="L50" s="242">
        <v>21</v>
      </c>
      <c r="M50" s="242">
        <f>G50*(1+L50/100)</f>
        <v>0</v>
      </c>
      <c r="N50" s="242">
        <v>0</v>
      </c>
      <c r="O50" s="242">
        <f>ROUND(E50*N50,2)</f>
        <v>0</v>
      </c>
      <c r="P50" s="242">
        <v>0.11</v>
      </c>
      <c r="Q50" s="242">
        <f>ROUND(E50*P50,2)</f>
        <v>2.2799999999999998</v>
      </c>
      <c r="R50" s="242" t="s">
        <v>258</v>
      </c>
      <c r="S50" s="242" t="s">
        <v>207</v>
      </c>
      <c r="T50" s="243" t="s">
        <v>263</v>
      </c>
      <c r="U50" s="221">
        <v>0.08</v>
      </c>
      <c r="V50" s="221">
        <f>ROUND(E50*U50,2)</f>
        <v>1.66</v>
      </c>
      <c r="W50" s="221"/>
      <c r="X50" s="221" t="s">
        <v>208</v>
      </c>
      <c r="Y50" s="212"/>
      <c r="Z50" s="212"/>
      <c r="AA50" s="212"/>
      <c r="AB50" s="212"/>
      <c r="AC50" s="212"/>
      <c r="AD50" s="212"/>
      <c r="AE50" s="212"/>
      <c r="AF50" s="212"/>
      <c r="AG50" s="212" t="s">
        <v>237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19"/>
      <c r="B51" s="220"/>
      <c r="C51" s="257" t="s">
        <v>264</v>
      </c>
      <c r="D51" s="245"/>
      <c r="E51" s="245"/>
      <c r="F51" s="245"/>
      <c r="G51" s="245"/>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211</v>
      </c>
      <c r="AH51" s="212"/>
      <c r="AI51" s="212"/>
      <c r="AJ51" s="212"/>
      <c r="AK51" s="212"/>
      <c r="AL51" s="212"/>
      <c r="AM51" s="212"/>
      <c r="AN51" s="212"/>
      <c r="AO51" s="212"/>
      <c r="AP51" s="212"/>
      <c r="AQ51" s="212"/>
      <c r="AR51" s="212"/>
      <c r="AS51" s="212"/>
      <c r="AT51" s="212"/>
      <c r="AU51" s="212"/>
      <c r="AV51" s="212"/>
      <c r="AW51" s="212"/>
      <c r="AX51" s="212"/>
      <c r="AY51" s="212"/>
      <c r="AZ51" s="212"/>
      <c r="BA51" s="244" t="str">
        <f>C51</f>
        <v>s naložením na dopravní prostředek, očištění povrchu od frézované plochy, opotřebování frézovacích nástrojů (nožů, upínacích kroužků, držáků) nutné ruční odstranění (vybourání) živičného krytu kolem překážek,</v>
      </c>
      <c r="BB51" s="212"/>
      <c r="BC51" s="212"/>
      <c r="BD51" s="212"/>
      <c r="BE51" s="212"/>
      <c r="BF51" s="212"/>
      <c r="BG51" s="212"/>
      <c r="BH51" s="212"/>
    </row>
    <row r="52" spans="1:60" outlineLevel="1" x14ac:dyDescent="0.2">
      <c r="A52" s="219"/>
      <c r="B52" s="220"/>
      <c r="C52" s="258" t="s">
        <v>265</v>
      </c>
      <c r="D52" s="222"/>
      <c r="E52" s="223"/>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213</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266</v>
      </c>
      <c r="D53" s="222"/>
      <c r="E53" s="223"/>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213</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8" t="s">
        <v>657</v>
      </c>
      <c r="D54" s="222"/>
      <c r="E54" s="223">
        <v>20.75</v>
      </c>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213</v>
      </c>
      <c r="AH54" s="212">
        <v>5</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33.75" outlineLevel="1" x14ac:dyDescent="0.2">
      <c r="A55" s="237">
        <v>10</v>
      </c>
      <c r="B55" s="238" t="s">
        <v>268</v>
      </c>
      <c r="C55" s="256" t="s">
        <v>269</v>
      </c>
      <c r="D55" s="239" t="s">
        <v>243</v>
      </c>
      <c r="E55" s="240">
        <v>103.75</v>
      </c>
      <c r="F55" s="241"/>
      <c r="G55" s="242">
        <f>ROUND(E55*F55,2)</f>
        <v>0</v>
      </c>
      <c r="H55" s="241"/>
      <c r="I55" s="242">
        <f>ROUND(E55*H55,2)</f>
        <v>0</v>
      </c>
      <c r="J55" s="241"/>
      <c r="K55" s="242">
        <f>ROUND(E55*J55,2)</f>
        <v>0</v>
      </c>
      <c r="L55" s="242">
        <v>21</v>
      </c>
      <c r="M55" s="242">
        <f>G55*(1+L55/100)</f>
        <v>0</v>
      </c>
      <c r="N55" s="242">
        <v>0</v>
      </c>
      <c r="O55" s="242">
        <f>ROUND(E55*N55,2)</f>
        <v>0</v>
      </c>
      <c r="P55" s="242">
        <v>0.11</v>
      </c>
      <c r="Q55" s="242">
        <f>ROUND(E55*P55,2)</f>
        <v>11.41</v>
      </c>
      <c r="R55" s="242" t="s">
        <v>258</v>
      </c>
      <c r="S55" s="242" t="s">
        <v>207</v>
      </c>
      <c r="T55" s="243" t="s">
        <v>263</v>
      </c>
      <c r="U55" s="221">
        <v>5.1499999999999997E-2</v>
      </c>
      <c r="V55" s="221">
        <f>ROUND(E55*U55,2)</f>
        <v>5.34</v>
      </c>
      <c r="W55" s="221"/>
      <c r="X55" s="221" t="s">
        <v>208</v>
      </c>
      <c r="Y55" s="212"/>
      <c r="Z55" s="212"/>
      <c r="AA55" s="212"/>
      <c r="AB55" s="212"/>
      <c r="AC55" s="212"/>
      <c r="AD55" s="212"/>
      <c r="AE55" s="212"/>
      <c r="AF55" s="212"/>
      <c r="AG55" s="212" t="s">
        <v>237</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19"/>
      <c r="B56" s="220"/>
      <c r="C56" s="257" t="s">
        <v>264</v>
      </c>
      <c r="D56" s="245"/>
      <c r="E56" s="245"/>
      <c r="F56" s="245"/>
      <c r="G56" s="245"/>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211</v>
      </c>
      <c r="AH56" s="212"/>
      <c r="AI56" s="212"/>
      <c r="AJ56" s="212"/>
      <c r="AK56" s="212"/>
      <c r="AL56" s="212"/>
      <c r="AM56" s="212"/>
      <c r="AN56" s="212"/>
      <c r="AO56" s="212"/>
      <c r="AP56" s="212"/>
      <c r="AQ56" s="212"/>
      <c r="AR56" s="212"/>
      <c r="AS56" s="212"/>
      <c r="AT56" s="212"/>
      <c r="AU56" s="212"/>
      <c r="AV56" s="212"/>
      <c r="AW56" s="212"/>
      <c r="AX56" s="212"/>
      <c r="AY56" s="212"/>
      <c r="AZ56" s="212"/>
      <c r="BA56" s="244" t="str">
        <f>C56</f>
        <v>s naložením na dopravní prostředek, očištění povrchu od frézované plochy, opotřebování frézovacích nástrojů (nožů, upínacích kroužků, držáků) nutné ruční odstranění (vybourání) živičného krytu kolem překážek,</v>
      </c>
      <c r="BB56" s="212"/>
      <c r="BC56" s="212"/>
      <c r="BD56" s="212"/>
      <c r="BE56" s="212"/>
      <c r="BF56" s="212"/>
      <c r="BG56" s="212"/>
      <c r="BH56" s="212"/>
    </row>
    <row r="57" spans="1:60" outlineLevel="1" x14ac:dyDescent="0.2">
      <c r="A57" s="219"/>
      <c r="B57" s="220"/>
      <c r="C57" s="258" t="s">
        <v>270</v>
      </c>
      <c r="D57" s="222"/>
      <c r="E57" s="223"/>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8" t="s">
        <v>271</v>
      </c>
      <c r="D58" s="222"/>
      <c r="E58" s="223"/>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213</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8" t="s">
        <v>658</v>
      </c>
      <c r="D59" s="222"/>
      <c r="E59" s="223">
        <v>103.75</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213</v>
      </c>
      <c r="AH59" s="212">
        <v>5</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7">
        <v>11</v>
      </c>
      <c r="B60" s="238" t="s">
        <v>279</v>
      </c>
      <c r="C60" s="256" t="s">
        <v>280</v>
      </c>
      <c r="D60" s="239" t="s">
        <v>243</v>
      </c>
      <c r="E60" s="240">
        <v>124.5</v>
      </c>
      <c r="F60" s="241"/>
      <c r="G60" s="242">
        <f>ROUND(E60*F60,2)</f>
        <v>0</v>
      </c>
      <c r="H60" s="241"/>
      <c r="I60" s="242">
        <f>ROUND(E60*H60,2)</f>
        <v>0</v>
      </c>
      <c r="J60" s="241"/>
      <c r="K60" s="242">
        <f>ROUND(E60*J60,2)</f>
        <v>0</v>
      </c>
      <c r="L60" s="242">
        <v>21</v>
      </c>
      <c r="M60" s="242">
        <f>G60*(1+L60/100)</f>
        <v>0</v>
      </c>
      <c r="N60" s="242">
        <v>0</v>
      </c>
      <c r="O60" s="242">
        <f>ROUND(E60*N60,2)</f>
        <v>0</v>
      </c>
      <c r="P60" s="242">
        <v>0</v>
      </c>
      <c r="Q60" s="242">
        <f>ROUND(E60*P60,2)</f>
        <v>0</v>
      </c>
      <c r="R60" s="242" t="s">
        <v>258</v>
      </c>
      <c r="S60" s="242" t="s">
        <v>207</v>
      </c>
      <c r="T60" s="243" t="s">
        <v>207</v>
      </c>
      <c r="U60" s="221">
        <v>2E-3</v>
      </c>
      <c r="V60" s="221">
        <f>ROUND(E60*U60,2)</f>
        <v>0.25</v>
      </c>
      <c r="W60" s="221"/>
      <c r="X60" s="221" t="s">
        <v>208</v>
      </c>
      <c r="Y60" s="212"/>
      <c r="Z60" s="212"/>
      <c r="AA60" s="212"/>
      <c r="AB60" s="212"/>
      <c r="AC60" s="212"/>
      <c r="AD60" s="212"/>
      <c r="AE60" s="212"/>
      <c r="AF60" s="212"/>
      <c r="AG60" s="212" t="s">
        <v>209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8" t="s">
        <v>281</v>
      </c>
      <c r="D61" s="222"/>
      <c r="E61" s="223"/>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8" t="s">
        <v>266</v>
      </c>
      <c r="D62" s="222"/>
      <c r="E62" s="223"/>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213</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8" t="s">
        <v>657</v>
      </c>
      <c r="D63" s="222"/>
      <c r="E63" s="223">
        <v>20.75</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8" t="s">
        <v>271</v>
      </c>
      <c r="D64" s="222"/>
      <c r="E64" s="223"/>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213</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8" t="s">
        <v>658</v>
      </c>
      <c r="D65" s="222"/>
      <c r="E65" s="223">
        <v>103.75</v>
      </c>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213</v>
      </c>
      <c r="AH65" s="212">
        <v>5</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7">
        <v>12</v>
      </c>
      <c r="B66" s="238" t="s">
        <v>282</v>
      </c>
      <c r="C66" s="256" t="s">
        <v>283</v>
      </c>
      <c r="D66" s="239" t="s">
        <v>243</v>
      </c>
      <c r="E66" s="240">
        <v>15.5625</v>
      </c>
      <c r="F66" s="241"/>
      <c r="G66" s="242">
        <f>ROUND(E66*F66,2)</f>
        <v>0</v>
      </c>
      <c r="H66" s="241"/>
      <c r="I66" s="242">
        <f>ROUND(E66*H66,2)</f>
        <v>0</v>
      </c>
      <c r="J66" s="241"/>
      <c r="K66" s="242">
        <f>ROUND(E66*J66,2)</f>
        <v>0</v>
      </c>
      <c r="L66" s="242">
        <v>21</v>
      </c>
      <c r="M66" s="242">
        <f>G66*(1+L66/100)</f>
        <v>0</v>
      </c>
      <c r="N66" s="242">
        <v>0</v>
      </c>
      <c r="O66" s="242">
        <f>ROUND(E66*N66,2)</f>
        <v>0</v>
      </c>
      <c r="P66" s="242">
        <v>0.126</v>
      </c>
      <c r="Q66" s="242">
        <f>ROUND(E66*P66,2)</f>
        <v>1.96</v>
      </c>
      <c r="R66" s="242" t="s">
        <v>258</v>
      </c>
      <c r="S66" s="242" t="s">
        <v>207</v>
      </c>
      <c r="T66" s="243" t="s">
        <v>207</v>
      </c>
      <c r="U66" s="221">
        <v>3.4000000000000002E-2</v>
      </c>
      <c r="V66" s="221">
        <f>ROUND(E66*U66,2)</f>
        <v>0.53</v>
      </c>
      <c r="W66" s="221"/>
      <c r="X66" s="221" t="s">
        <v>208</v>
      </c>
      <c r="Y66" s="212"/>
      <c r="Z66" s="212"/>
      <c r="AA66" s="212"/>
      <c r="AB66" s="212"/>
      <c r="AC66" s="212"/>
      <c r="AD66" s="212"/>
      <c r="AE66" s="212"/>
      <c r="AF66" s="212"/>
      <c r="AG66" s="212" t="s">
        <v>209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8" t="s">
        <v>284</v>
      </c>
      <c r="D67" s="222"/>
      <c r="E67" s="223"/>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213</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8" t="s">
        <v>595</v>
      </c>
      <c r="D68" s="222"/>
      <c r="E68" s="223"/>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213</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8" t="s">
        <v>659</v>
      </c>
      <c r="D69" s="222"/>
      <c r="E69" s="223">
        <v>15.5625</v>
      </c>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213</v>
      </c>
      <c r="AH69" s="212">
        <v>5</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31" t="s">
        <v>201</v>
      </c>
      <c r="B70" s="232" t="s">
        <v>149</v>
      </c>
      <c r="C70" s="255" t="s">
        <v>55</v>
      </c>
      <c r="D70" s="233"/>
      <c r="E70" s="234"/>
      <c r="F70" s="235"/>
      <c r="G70" s="235">
        <f>SUMIF(AG71:AG89,"&lt;&gt;NOR",G71:G89)</f>
        <v>0</v>
      </c>
      <c r="H70" s="235"/>
      <c r="I70" s="235">
        <f>SUM(I71:I89)</f>
        <v>0</v>
      </c>
      <c r="J70" s="235"/>
      <c r="K70" s="235">
        <f>SUM(K71:K89)</f>
        <v>0</v>
      </c>
      <c r="L70" s="235"/>
      <c r="M70" s="235">
        <f>SUM(M71:M89)</f>
        <v>0</v>
      </c>
      <c r="N70" s="235"/>
      <c r="O70" s="235">
        <f>SUM(O71:O89)</f>
        <v>30.23</v>
      </c>
      <c r="P70" s="235"/>
      <c r="Q70" s="235">
        <f>SUM(Q71:Q89)</f>
        <v>0</v>
      </c>
      <c r="R70" s="235"/>
      <c r="S70" s="235"/>
      <c r="T70" s="236"/>
      <c r="U70" s="230"/>
      <c r="V70" s="230">
        <f>SUM(V71:V89)</f>
        <v>11.99</v>
      </c>
      <c r="W70" s="230"/>
      <c r="X70" s="230"/>
      <c r="AG70" t="s">
        <v>202</v>
      </c>
    </row>
    <row r="71" spans="1:60" outlineLevel="1" x14ac:dyDescent="0.2">
      <c r="A71" s="237">
        <v>13</v>
      </c>
      <c r="B71" s="238" t="s">
        <v>660</v>
      </c>
      <c r="C71" s="256" t="s">
        <v>661</v>
      </c>
      <c r="D71" s="239" t="s">
        <v>243</v>
      </c>
      <c r="E71" s="240">
        <v>48</v>
      </c>
      <c r="F71" s="241"/>
      <c r="G71" s="242">
        <f>ROUND(E71*F71,2)</f>
        <v>0</v>
      </c>
      <c r="H71" s="241"/>
      <c r="I71" s="242">
        <f>ROUND(E71*H71,2)</f>
        <v>0</v>
      </c>
      <c r="J71" s="241"/>
      <c r="K71" s="242">
        <f>ROUND(E71*J71,2)</f>
        <v>0</v>
      </c>
      <c r="L71" s="242">
        <v>21</v>
      </c>
      <c r="M71" s="242">
        <f>G71*(1+L71/100)</f>
        <v>0</v>
      </c>
      <c r="N71" s="242">
        <v>0.29160000000000003</v>
      </c>
      <c r="O71" s="242">
        <f>ROUND(E71*N71,2)</f>
        <v>14</v>
      </c>
      <c r="P71" s="242">
        <v>0</v>
      </c>
      <c r="Q71" s="242">
        <f>ROUND(E71*P71,2)</f>
        <v>0</v>
      </c>
      <c r="R71" s="242" t="s">
        <v>258</v>
      </c>
      <c r="S71" s="242" t="s">
        <v>207</v>
      </c>
      <c r="T71" s="243" t="s">
        <v>207</v>
      </c>
      <c r="U71" s="221">
        <v>5.8000000000000003E-2</v>
      </c>
      <c r="V71" s="221">
        <f>ROUND(E71*U71,2)</f>
        <v>2.78</v>
      </c>
      <c r="W71" s="221"/>
      <c r="X71" s="221" t="s">
        <v>208</v>
      </c>
      <c r="Y71" s="212"/>
      <c r="Z71" s="212"/>
      <c r="AA71" s="212"/>
      <c r="AB71" s="212"/>
      <c r="AC71" s="212"/>
      <c r="AD71" s="212"/>
      <c r="AE71" s="212"/>
      <c r="AF71" s="212"/>
      <c r="AG71" s="212" t="s">
        <v>209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7" t="s">
        <v>662</v>
      </c>
      <c r="D72" s="245"/>
      <c r="E72" s="245"/>
      <c r="F72" s="245"/>
      <c r="G72" s="245"/>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8" t="s">
        <v>663</v>
      </c>
      <c r="D73" s="222"/>
      <c r="E73" s="223"/>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213</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19"/>
      <c r="B74" s="220"/>
      <c r="C74" s="258" t="s">
        <v>664</v>
      </c>
      <c r="D74" s="222"/>
      <c r="E74" s="223">
        <v>46.5</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213</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8" t="s">
        <v>665</v>
      </c>
      <c r="D75" s="222"/>
      <c r="E75" s="223">
        <v>1.5</v>
      </c>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213</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37">
        <v>14</v>
      </c>
      <c r="B76" s="238" t="s">
        <v>298</v>
      </c>
      <c r="C76" s="256" t="s">
        <v>299</v>
      </c>
      <c r="D76" s="239" t="s">
        <v>243</v>
      </c>
      <c r="E76" s="240">
        <v>124.5</v>
      </c>
      <c r="F76" s="241"/>
      <c r="G76" s="242">
        <f>ROUND(E76*F76,2)</f>
        <v>0</v>
      </c>
      <c r="H76" s="241"/>
      <c r="I76" s="242">
        <f>ROUND(E76*H76,2)</f>
        <v>0</v>
      </c>
      <c r="J76" s="241"/>
      <c r="K76" s="242">
        <f>ROUND(E76*J76,2)</f>
        <v>0</v>
      </c>
      <c r="L76" s="242">
        <v>21</v>
      </c>
      <c r="M76" s="242">
        <f>G76*(1+L76/100)</f>
        <v>0</v>
      </c>
      <c r="N76" s="242">
        <v>7.1000000000000002E-4</v>
      </c>
      <c r="O76" s="242">
        <f>ROUND(E76*N76,2)</f>
        <v>0.09</v>
      </c>
      <c r="P76" s="242">
        <v>0</v>
      </c>
      <c r="Q76" s="242">
        <f>ROUND(E76*P76,2)</f>
        <v>0</v>
      </c>
      <c r="R76" s="242" t="s">
        <v>258</v>
      </c>
      <c r="S76" s="242" t="s">
        <v>207</v>
      </c>
      <c r="T76" s="243" t="s">
        <v>263</v>
      </c>
      <c r="U76" s="221">
        <v>2E-3</v>
      </c>
      <c r="V76" s="221">
        <f>ROUND(E76*U76,2)</f>
        <v>0.25</v>
      </c>
      <c r="W76" s="221"/>
      <c r="X76" s="221" t="s">
        <v>208</v>
      </c>
      <c r="Y76" s="212"/>
      <c r="Z76" s="212"/>
      <c r="AA76" s="212"/>
      <c r="AB76" s="212"/>
      <c r="AC76" s="212"/>
      <c r="AD76" s="212"/>
      <c r="AE76" s="212"/>
      <c r="AF76" s="212"/>
      <c r="AG76" s="212" t="s">
        <v>209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8" t="s">
        <v>300</v>
      </c>
      <c r="D77" s="222"/>
      <c r="E77" s="223"/>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213</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8" t="s">
        <v>266</v>
      </c>
      <c r="D78" s="222"/>
      <c r="E78" s="223"/>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213</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8" t="s">
        <v>657</v>
      </c>
      <c r="D79" s="222"/>
      <c r="E79" s="223">
        <v>20.75</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213</v>
      </c>
      <c r="AH79" s="212">
        <v>5</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8" t="s">
        <v>271</v>
      </c>
      <c r="D80" s="222"/>
      <c r="E80" s="223"/>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213</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8" t="s">
        <v>658</v>
      </c>
      <c r="D81" s="222"/>
      <c r="E81" s="223">
        <v>103.75</v>
      </c>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213</v>
      </c>
      <c r="AH81" s="212">
        <v>5</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37">
        <v>15</v>
      </c>
      <c r="B82" s="238" t="s">
        <v>576</v>
      </c>
      <c r="C82" s="256" t="s">
        <v>1444</v>
      </c>
      <c r="D82" s="239" t="s">
        <v>243</v>
      </c>
      <c r="E82" s="240">
        <v>103.75</v>
      </c>
      <c r="F82" s="241"/>
      <c r="G82" s="242">
        <f>ROUND(E82*F82,2)</f>
        <v>0</v>
      </c>
      <c r="H82" s="241"/>
      <c r="I82" s="242">
        <f>ROUND(E82*H82,2)</f>
        <v>0</v>
      </c>
      <c r="J82" s="241"/>
      <c r="K82" s="242">
        <f>ROUND(E82*J82,2)</f>
        <v>0</v>
      </c>
      <c r="L82" s="242">
        <v>21</v>
      </c>
      <c r="M82" s="242">
        <f>G82*(1+L82/100)</f>
        <v>0</v>
      </c>
      <c r="N82" s="242">
        <v>0.12966</v>
      </c>
      <c r="O82" s="242">
        <f>ROUND(E82*N82,2)</f>
        <v>13.45</v>
      </c>
      <c r="P82" s="242">
        <v>0</v>
      </c>
      <c r="Q82" s="242">
        <f>ROUND(E82*P82,2)</f>
        <v>0</v>
      </c>
      <c r="R82" s="242" t="s">
        <v>258</v>
      </c>
      <c r="S82" s="242" t="s">
        <v>207</v>
      </c>
      <c r="T82" s="243" t="s">
        <v>263</v>
      </c>
      <c r="U82" s="221">
        <v>7.1999999999999995E-2</v>
      </c>
      <c r="V82" s="221">
        <f>ROUND(E82*U82,2)</f>
        <v>7.47</v>
      </c>
      <c r="W82" s="221"/>
      <c r="X82" s="221" t="s">
        <v>208</v>
      </c>
      <c r="Y82" s="212"/>
      <c r="Z82" s="212"/>
      <c r="AA82" s="212"/>
      <c r="AB82" s="212"/>
      <c r="AC82" s="212"/>
      <c r="AD82" s="212"/>
      <c r="AE82" s="212"/>
      <c r="AF82" s="212"/>
      <c r="AG82" s="212" t="s">
        <v>209</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8" t="s">
        <v>302</v>
      </c>
      <c r="D83" s="222"/>
      <c r="E83" s="223"/>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213</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8" t="s">
        <v>666</v>
      </c>
      <c r="D84" s="222"/>
      <c r="E84" s="223">
        <v>96.25</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213</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8" t="s">
        <v>667</v>
      </c>
      <c r="D85" s="222"/>
      <c r="E85" s="223">
        <v>7.5</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7">
        <v>16</v>
      </c>
      <c r="B86" s="238" t="s">
        <v>317</v>
      </c>
      <c r="C86" s="256" t="s">
        <v>318</v>
      </c>
      <c r="D86" s="239" t="s">
        <v>243</v>
      </c>
      <c r="E86" s="240">
        <v>20.75</v>
      </c>
      <c r="F86" s="241"/>
      <c r="G86" s="242">
        <f>ROUND(E86*F86,2)</f>
        <v>0</v>
      </c>
      <c r="H86" s="241"/>
      <c r="I86" s="242">
        <f>ROUND(E86*H86,2)</f>
        <v>0</v>
      </c>
      <c r="J86" s="241"/>
      <c r="K86" s="242">
        <f>ROUND(E86*J86,2)</f>
        <v>0</v>
      </c>
      <c r="L86" s="242">
        <v>21</v>
      </c>
      <c r="M86" s="242">
        <f>G86*(1+L86/100)</f>
        <v>0</v>
      </c>
      <c r="N86" s="242">
        <v>0.12966</v>
      </c>
      <c r="O86" s="242">
        <f>ROUND(E86*N86,2)</f>
        <v>2.69</v>
      </c>
      <c r="P86" s="242">
        <v>0</v>
      </c>
      <c r="Q86" s="242">
        <f>ROUND(E86*P86,2)</f>
        <v>0</v>
      </c>
      <c r="R86" s="242" t="s">
        <v>258</v>
      </c>
      <c r="S86" s="242" t="s">
        <v>207</v>
      </c>
      <c r="T86" s="243" t="s">
        <v>263</v>
      </c>
      <c r="U86" s="221">
        <v>7.1999999999999995E-2</v>
      </c>
      <c r="V86" s="221">
        <f>ROUND(E86*U86,2)</f>
        <v>1.49</v>
      </c>
      <c r="W86" s="221"/>
      <c r="X86" s="221" t="s">
        <v>208</v>
      </c>
      <c r="Y86" s="212"/>
      <c r="Z86" s="212"/>
      <c r="AA86" s="212"/>
      <c r="AB86" s="212"/>
      <c r="AC86" s="212"/>
      <c r="AD86" s="212"/>
      <c r="AE86" s="212"/>
      <c r="AF86" s="212"/>
      <c r="AG86" s="212" t="s">
        <v>209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8" t="s">
        <v>319</v>
      </c>
      <c r="D87" s="222"/>
      <c r="E87" s="223"/>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213</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8" t="s">
        <v>668</v>
      </c>
      <c r="D88" s="222"/>
      <c r="E88" s="223"/>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213</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8" t="s">
        <v>669</v>
      </c>
      <c r="D89" s="222"/>
      <c r="E89" s="223">
        <v>20.75</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213</v>
      </c>
      <c r="AH89" s="212">
        <v>5</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31" t="s">
        <v>201</v>
      </c>
      <c r="B90" s="232" t="s">
        <v>158</v>
      </c>
      <c r="C90" s="255" t="s">
        <v>159</v>
      </c>
      <c r="D90" s="233"/>
      <c r="E90" s="234"/>
      <c r="F90" s="235"/>
      <c r="G90" s="235">
        <f>SUMIF(AG91:AG110,"&lt;&gt;NOR",G91:G110)</f>
        <v>0</v>
      </c>
      <c r="H90" s="235"/>
      <c r="I90" s="235">
        <f>SUM(I91:I110)</f>
        <v>0</v>
      </c>
      <c r="J90" s="235"/>
      <c r="K90" s="235">
        <f>SUM(K91:K110)</f>
        <v>0</v>
      </c>
      <c r="L90" s="235"/>
      <c r="M90" s="235">
        <f>SUM(M91:M110)</f>
        <v>0</v>
      </c>
      <c r="N90" s="235"/>
      <c r="O90" s="235">
        <f>SUM(O91:O110)</f>
        <v>0.28000000000000003</v>
      </c>
      <c r="P90" s="235"/>
      <c r="Q90" s="235">
        <f>SUM(Q91:Q110)</f>
        <v>0</v>
      </c>
      <c r="R90" s="235"/>
      <c r="S90" s="235"/>
      <c r="T90" s="236"/>
      <c r="U90" s="230"/>
      <c r="V90" s="230">
        <f>SUM(V91:V110)</f>
        <v>22.27</v>
      </c>
      <c r="W90" s="230"/>
      <c r="X90" s="230"/>
      <c r="AG90" t="s">
        <v>202</v>
      </c>
    </row>
    <row r="91" spans="1:60" outlineLevel="1" x14ac:dyDescent="0.2">
      <c r="A91" s="237">
        <v>17</v>
      </c>
      <c r="B91" s="238" t="s">
        <v>390</v>
      </c>
      <c r="C91" s="256" t="s">
        <v>391</v>
      </c>
      <c r="D91" s="239" t="s">
        <v>275</v>
      </c>
      <c r="E91" s="240">
        <v>64</v>
      </c>
      <c r="F91" s="241"/>
      <c r="G91" s="242">
        <f>ROUND(E91*F91,2)</f>
        <v>0</v>
      </c>
      <c r="H91" s="241"/>
      <c r="I91" s="242">
        <f>ROUND(E91*H91,2)</f>
        <v>0</v>
      </c>
      <c r="J91" s="241"/>
      <c r="K91" s="242">
        <f>ROUND(E91*J91,2)</f>
        <v>0</v>
      </c>
      <c r="L91" s="242">
        <v>21</v>
      </c>
      <c r="M91" s="242">
        <f>G91*(1+L91/100)</f>
        <v>0</v>
      </c>
      <c r="N91" s="242">
        <v>4.3E-3</v>
      </c>
      <c r="O91" s="242">
        <f>ROUND(E91*N91,2)</f>
        <v>0.28000000000000003</v>
      </c>
      <c r="P91" s="242">
        <v>0</v>
      </c>
      <c r="Q91" s="242">
        <f>ROUND(E91*P91,2)</f>
        <v>0</v>
      </c>
      <c r="R91" s="242" t="s">
        <v>258</v>
      </c>
      <c r="S91" s="242" t="s">
        <v>207</v>
      </c>
      <c r="T91" s="243" t="s">
        <v>207</v>
      </c>
      <c r="U91" s="221">
        <v>0.20799999999999999</v>
      </c>
      <c r="V91" s="221">
        <f>ROUND(E91*U91,2)</f>
        <v>13.31</v>
      </c>
      <c r="W91" s="221"/>
      <c r="X91" s="221" t="s">
        <v>208</v>
      </c>
      <c r="Y91" s="212"/>
      <c r="Z91" s="212"/>
      <c r="AA91" s="212"/>
      <c r="AB91" s="212"/>
      <c r="AC91" s="212"/>
      <c r="AD91" s="212"/>
      <c r="AE91" s="212"/>
      <c r="AF91" s="212"/>
      <c r="AG91" s="212" t="s">
        <v>209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7" t="s">
        <v>392</v>
      </c>
      <c r="D92" s="245"/>
      <c r="E92" s="245"/>
      <c r="F92" s="245"/>
      <c r="G92" s="245"/>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8" t="s">
        <v>393</v>
      </c>
      <c r="D93" s="222"/>
      <c r="E93" s="223"/>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213</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8" t="s">
        <v>670</v>
      </c>
      <c r="D94" s="222"/>
      <c r="E94" s="223">
        <v>64</v>
      </c>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213</v>
      </c>
      <c r="AH94" s="212">
        <v>5</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7">
        <v>18</v>
      </c>
      <c r="B95" s="238" t="s">
        <v>395</v>
      </c>
      <c r="C95" s="256" t="s">
        <v>396</v>
      </c>
      <c r="D95" s="239" t="s">
        <v>275</v>
      </c>
      <c r="E95" s="240">
        <v>64</v>
      </c>
      <c r="F95" s="241"/>
      <c r="G95" s="242">
        <f>ROUND(E95*F95,2)</f>
        <v>0</v>
      </c>
      <c r="H95" s="241"/>
      <c r="I95" s="242">
        <f>ROUND(E95*H95,2)</f>
        <v>0</v>
      </c>
      <c r="J95" s="241"/>
      <c r="K95" s="242">
        <f>ROUND(E95*J95,2)</f>
        <v>0</v>
      </c>
      <c r="L95" s="242">
        <v>21</v>
      </c>
      <c r="M95" s="242">
        <f>G95*(1+L95/100)</f>
        <v>0</v>
      </c>
      <c r="N95" s="242">
        <v>1.0000000000000001E-5</v>
      </c>
      <c r="O95" s="242">
        <f>ROUND(E95*N95,2)</f>
        <v>0</v>
      </c>
      <c r="P95" s="242">
        <v>0</v>
      </c>
      <c r="Q95" s="242">
        <f>ROUND(E95*P95,2)</f>
        <v>0</v>
      </c>
      <c r="R95" s="242" t="s">
        <v>258</v>
      </c>
      <c r="S95" s="242" t="s">
        <v>207</v>
      </c>
      <c r="T95" s="243" t="s">
        <v>207</v>
      </c>
      <c r="U95" s="221">
        <v>3.5999999999999997E-2</v>
      </c>
      <c r="V95" s="221">
        <f>ROUND(E95*U95,2)</f>
        <v>2.2999999999999998</v>
      </c>
      <c r="W95" s="221"/>
      <c r="X95" s="221" t="s">
        <v>208</v>
      </c>
      <c r="Y95" s="212"/>
      <c r="Z95" s="212"/>
      <c r="AA95" s="212"/>
      <c r="AB95" s="212"/>
      <c r="AC95" s="212"/>
      <c r="AD95" s="212"/>
      <c r="AE95" s="212"/>
      <c r="AF95" s="212"/>
      <c r="AG95" s="212" t="s">
        <v>209</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7" t="s">
        <v>397</v>
      </c>
      <c r="D96" s="245"/>
      <c r="E96" s="245"/>
      <c r="F96" s="245"/>
      <c r="G96" s="245"/>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211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8" t="s">
        <v>398</v>
      </c>
      <c r="D97" s="222"/>
      <c r="E97" s="223"/>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213</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8" t="s">
        <v>399</v>
      </c>
      <c r="D98" s="222"/>
      <c r="E98" s="223"/>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213</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19"/>
      <c r="B99" s="220"/>
      <c r="C99" s="258" t="s">
        <v>671</v>
      </c>
      <c r="D99" s="222"/>
      <c r="E99" s="223">
        <v>62</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213</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8" t="s">
        <v>672</v>
      </c>
      <c r="D100" s="222"/>
      <c r="E100" s="223">
        <v>2</v>
      </c>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213</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7">
        <v>19</v>
      </c>
      <c r="B101" s="238" t="s">
        <v>412</v>
      </c>
      <c r="C101" s="256" t="s">
        <v>413</v>
      </c>
      <c r="D101" s="239" t="s">
        <v>275</v>
      </c>
      <c r="E101" s="240">
        <v>64</v>
      </c>
      <c r="F101" s="241"/>
      <c r="G101" s="242">
        <f>ROUND(E101*F101,2)</f>
        <v>0</v>
      </c>
      <c r="H101" s="241"/>
      <c r="I101" s="242">
        <f>ROUND(E101*H101,2)</f>
        <v>0</v>
      </c>
      <c r="J101" s="241"/>
      <c r="K101" s="242">
        <f>ROUND(E101*J101,2)</f>
        <v>0</v>
      </c>
      <c r="L101" s="242">
        <v>21</v>
      </c>
      <c r="M101" s="242">
        <f>G101*(1+L101/100)</f>
        <v>0</v>
      </c>
      <c r="N101" s="242">
        <v>0</v>
      </c>
      <c r="O101" s="242">
        <f>ROUND(E101*N101,2)</f>
        <v>0</v>
      </c>
      <c r="P101" s="242">
        <v>0</v>
      </c>
      <c r="Q101" s="242">
        <f>ROUND(E101*P101,2)</f>
        <v>0</v>
      </c>
      <c r="R101" s="242" t="s">
        <v>258</v>
      </c>
      <c r="S101" s="242" t="s">
        <v>207</v>
      </c>
      <c r="T101" s="243" t="s">
        <v>207</v>
      </c>
      <c r="U101" s="221">
        <v>6.7000000000000004E-2</v>
      </c>
      <c r="V101" s="221">
        <f>ROUND(E101*U101,2)</f>
        <v>4.29</v>
      </c>
      <c r="W101" s="221"/>
      <c r="X101" s="221" t="s">
        <v>208</v>
      </c>
      <c r="Y101" s="212"/>
      <c r="Z101" s="212"/>
      <c r="AA101" s="212"/>
      <c r="AB101" s="212"/>
      <c r="AC101" s="212"/>
      <c r="AD101" s="212"/>
      <c r="AE101" s="212"/>
      <c r="AF101" s="212"/>
      <c r="AG101" s="212" t="s">
        <v>209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7" t="s">
        <v>414</v>
      </c>
      <c r="D102" s="245"/>
      <c r="E102" s="245"/>
      <c r="F102" s="245"/>
      <c r="G102" s="245"/>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211</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8" t="s">
        <v>415</v>
      </c>
      <c r="D103" s="222"/>
      <c r="E103" s="223"/>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213</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8" t="s">
        <v>399</v>
      </c>
      <c r="D104" s="222"/>
      <c r="E104" s="223"/>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213</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8" t="s">
        <v>670</v>
      </c>
      <c r="D105" s="222"/>
      <c r="E105" s="223">
        <v>64</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213</v>
      </c>
      <c r="AH105" s="212">
        <v>5</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7">
        <v>20</v>
      </c>
      <c r="B106" s="238" t="s">
        <v>418</v>
      </c>
      <c r="C106" s="256" t="s">
        <v>419</v>
      </c>
      <c r="D106" s="239" t="s">
        <v>275</v>
      </c>
      <c r="E106" s="240">
        <v>64</v>
      </c>
      <c r="F106" s="241"/>
      <c r="G106" s="242">
        <f>ROUND(E106*F106,2)</f>
        <v>0</v>
      </c>
      <c r="H106" s="241"/>
      <c r="I106" s="242">
        <f>ROUND(E106*H106,2)</f>
        <v>0</v>
      </c>
      <c r="J106" s="241"/>
      <c r="K106" s="242">
        <f>ROUND(E106*J106,2)</f>
        <v>0</v>
      </c>
      <c r="L106" s="242">
        <v>21</v>
      </c>
      <c r="M106" s="242">
        <f>G106*(1+L106/100)</f>
        <v>0</v>
      </c>
      <c r="N106" s="242">
        <v>0</v>
      </c>
      <c r="O106" s="242">
        <f>ROUND(E106*N106,2)</f>
        <v>0</v>
      </c>
      <c r="P106" s="242">
        <v>0</v>
      </c>
      <c r="Q106" s="242">
        <f>ROUND(E106*P106,2)</f>
        <v>0</v>
      </c>
      <c r="R106" s="242" t="s">
        <v>258</v>
      </c>
      <c r="S106" s="242" t="s">
        <v>207</v>
      </c>
      <c r="T106" s="243" t="s">
        <v>207</v>
      </c>
      <c r="U106" s="221">
        <v>3.6999999999999998E-2</v>
      </c>
      <c r="V106" s="221">
        <f>ROUND(E106*U106,2)</f>
        <v>2.37</v>
      </c>
      <c r="W106" s="221"/>
      <c r="X106" s="221" t="s">
        <v>208</v>
      </c>
      <c r="Y106" s="212"/>
      <c r="Z106" s="212"/>
      <c r="AA106" s="212"/>
      <c r="AB106" s="212"/>
      <c r="AC106" s="212"/>
      <c r="AD106" s="212"/>
      <c r="AE106" s="212"/>
      <c r="AF106" s="212"/>
      <c r="AG106" s="212" t="s">
        <v>209</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7" t="s">
        <v>420</v>
      </c>
      <c r="D107" s="245"/>
      <c r="E107" s="245"/>
      <c r="F107" s="245"/>
      <c r="G107" s="245"/>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211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8" t="s">
        <v>421</v>
      </c>
      <c r="D108" s="222"/>
      <c r="E108" s="223"/>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213</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399</v>
      </c>
      <c r="D109" s="222"/>
      <c r="E109" s="22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8" t="s">
        <v>673</v>
      </c>
      <c r="D110" s="222"/>
      <c r="E110" s="223">
        <v>64</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v>5</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x14ac:dyDescent="0.2">
      <c r="A111" s="231" t="s">
        <v>201</v>
      </c>
      <c r="B111" s="232" t="s">
        <v>164</v>
      </c>
      <c r="C111" s="255" t="s">
        <v>165</v>
      </c>
      <c r="D111" s="233"/>
      <c r="E111" s="234"/>
      <c r="F111" s="235"/>
      <c r="G111" s="235">
        <f>SUMIF(AG112:AG116,"&lt;&gt;NOR",G112:G116)</f>
        <v>0</v>
      </c>
      <c r="H111" s="235"/>
      <c r="I111" s="235">
        <f>SUM(I112:I116)</f>
        <v>0</v>
      </c>
      <c r="J111" s="235"/>
      <c r="K111" s="235">
        <f>SUM(K112:K116)</f>
        <v>0</v>
      </c>
      <c r="L111" s="235"/>
      <c r="M111" s="235">
        <f>SUM(M112:M116)</f>
        <v>0</v>
      </c>
      <c r="N111" s="235"/>
      <c r="O111" s="235">
        <f>SUM(O112:O116)</f>
        <v>0</v>
      </c>
      <c r="P111" s="235"/>
      <c r="Q111" s="235">
        <f>SUM(Q112:Q116)</f>
        <v>0</v>
      </c>
      <c r="R111" s="235"/>
      <c r="S111" s="235"/>
      <c r="T111" s="236"/>
      <c r="U111" s="230"/>
      <c r="V111" s="230">
        <f>SUM(V112:V116)</f>
        <v>0.49</v>
      </c>
      <c r="W111" s="230"/>
      <c r="X111" s="230"/>
      <c r="AG111" t="s">
        <v>202</v>
      </c>
    </row>
    <row r="112" spans="1:60" outlineLevel="1" x14ac:dyDescent="0.2">
      <c r="A112" s="237">
        <v>21</v>
      </c>
      <c r="B112" s="238" t="s">
        <v>433</v>
      </c>
      <c r="C112" s="256" t="s">
        <v>434</v>
      </c>
      <c r="D112" s="239" t="s">
        <v>425</v>
      </c>
      <c r="E112" s="240">
        <v>30.503710000000002</v>
      </c>
      <c r="F112" s="241"/>
      <c r="G112" s="242">
        <f>ROUND(E112*F112,2)</f>
        <v>0</v>
      </c>
      <c r="H112" s="241"/>
      <c r="I112" s="242">
        <f>ROUND(E112*H112,2)</f>
        <v>0</v>
      </c>
      <c r="J112" s="241"/>
      <c r="K112" s="242">
        <f>ROUND(E112*J112,2)</f>
        <v>0</v>
      </c>
      <c r="L112" s="242">
        <v>21</v>
      </c>
      <c r="M112" s="242">
        <f>G112*(1+L112/100)</f>
        <v>0</v>
      </c>
      <c r="N112" s="242">
        <v>0</v>
      </c>
      <c r="O112" s="242">
        <f>ROUND(E112*N112,2)</f>
        <v>0</v>
      </c>
      <c r="P112" s="242">
        <v>0</v>
      </c>
      <c r="Q112" s="242">
        <f>ROUND(E112*P112,2)</f>
        <v>0</v>
      </c>
      <c r="R112" s="242" t="s">
        <v>258</v>
      </c>
      <c r="S112" s="242" t="s">
        <v>207</v>
      </c>
      <c r="T112" s="243" t="s">
        <v>207</v>
      </c>
      <c r="U112" s="221">
        <v>1.6E-2</v>
      </c>
      <c r="V112" s="221">
        <f>ROUND(E112*U112,2)</f>
        <v>0.49</v>
      </c>
      <c r="W112" s="221"/>
      <c r="X112" s="221" t="s">
        <v>435</v>
      </c>
      <c r="Y112" s="212"/>
      <c r="Z112" s="212"/>
      <c r="AA112" s="212"/>
      <c r="AB112" s="212"/>
      <c r="AC112" s="212"/>
      <c r="AD112" s="212"/>
      <c r="AE112" s="212"/>
      <c r="AF112" s="212"/>
      <c r="AG112" s="212" t="s">
        <v>436</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7" t="s">
        <v>437</v>
      </c>
      <c r="D113" s="245"/>
      <c r="E113" s="245"/>
      <c r="F113" s="245"/>
      <c r="G113" s="245"/>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211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58" t="s">
        <v>438</v>
      </c>
      <c r="D114" s="222"/>
      <c r="E114" s="223"/>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213</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8" t="s">
        <v>674</v>
      </c>
      <c r="D115" s="222"/>
      <c r="E115" s="223"/>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213</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58" t="s">
        <v>675</v>
      </c>
      <c r="D116" s="222"/>
      <c r="E116" s="223">
        <v>30.503710000000002</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213</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x14ac:dyDescent="0.2">
      <c r="A117" s="231" t="s">
        <v>201</v>
      </c>
      <c r="B117" s="232" t="s">
        <v>166</v>
      </c>
      <c r="C117" s="255" t="s">
        <v>167</v>
      </c>
      <c r="D117" s="233"/>
      <c r="E117" s="234"/>
      <c r="F117" s="235"/>
      <c r="G117" s="235">
        <f>SUMIF(AG118:AG140,"&lt;&gt;NOR",G118:G140)</f>
        <v>0</v>
      </c>
      <c r="H117" s="235"/>
      <c r="I117" s="235">
        <f>SUM(I118:I140)</f>
        <v>0</v>
      </c>
      <c r="J117" s="235"/>
      <c r="K117" s="235">
        <f>SUM(K118:K140)</f>
        <v>0</v>
      </c>
      <c r="L117" s="235"/>
      <c r="M117" s="235">
        <f>SUM(M118:M140)</f>
        <v>0</v>
      </c>
      <c r="N117" s="235"/>
      <c r="O117" s="235">
        <f>SUM(O118:O140)</f>
        <v>0</v>
      </c>
      <c r="P117" s="235"/>
      <c r="Q117" s="235">
        <f>SUM(Q118:Q140)</f>
        <v>0</v>
      </c>
      <c r="R117" s="235"/>
      <c r="S117" s="235"/>
      <c r="T117" s="236"/>
      <c r="U117" s="230"/>
      <c r="V117" s="230">
        <f>SUM(V118:V140)</f>
        <v>2.7399999999999998</v>
      </c>
      <c r="W117" s="230"/>
      <c r="X117" s="230"/>
      <c r="AG117" t="s">
        <v>202</v>
      </c>
    </row>
    <row r="118" spans="1:60" ht="33.75" outlineLevel="1" x14ac:dyDescent="0.2">
      <c r="A118" s="237">
        <v>22</v>
      </c>
      <c r="B118" s="238" t="s">
        <v>441</v>
      </c>
      <c r="C118" s="256" t="s">
        <v>442</v>
      </c>
      <c r="D118" s="239" t="s">
        <v>425</v>
      </c>
      <c r="E118" s="240">
        <v>13.695</v>
      </c>
      <c r="F118" s="241"/>
      <c r="G118" s="242">
        <f>ROUND(E118*F118,2)</f>
        <v>0</v>
      </c>
      <c r="H118" s="241"/>
      <c r="I118" s="242">
        <f>ROUND(E118*H118,2)</f>
        <v>0</v>
      </c>
      <c r="J118" s="241"/>
      <c r="K118" s="242">
        <f>ROUND(E118*J118,2)</f>
        <v>0</v>
      </c>
      <c r="L118" s="242">
        <v>21</v>
      </c>
      <c r="M118" s="242">
        <f>G118*(1+L118/100)</f>
        <v>0</v>
      </c>
      <c r="N118" s="242">
        <v>0</v>
      </c>
      <c r="O118" s="242">
        <f>ROUND(E118*N118,2)</f>
        <v>0</v>
      </c>
      <c r="P118" s="242">
        <v>0</v>
      </c>
      <c r="Q118" s="242">
        <f>ROUND(E118*P118,2)</f>
        <v>0</v>
      </c>
      <c r="R118" s="242" t="s">
        <v>443</v>
      </c>
      <c r="S118" s="242" t="s">
        <v>207</v>
      </c>
      <c r="T118" s="243" t="s">
        <v>207</v>
      </c>
      <c r="U118" s="221">
        <v>0</v>
      </c>
      <c r="V118" s="221">
        <f>ROUND(E118*U118,2)</f>
        <v>0</v>
      </c>
      <c r="W118" s="221"/>
      <c r="X118" s="221" t="s">
        <v>208</v>
      </c>
      <c r="Y118" s="212"/>
      <c r="Z118" s="212"/>
      <c r="AA118" s="212"/>
      <c r="AB118" s="212"/>
      <c r="AC118" s="212"/>
      <c r="AD118" s="212"/>
      <c r="AE118" s="212"/>
      <c r="AF118" s="212"/>
      <c r="AG118" s="212" t="s">
        <v>209</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7" t="s">
        <v>444</v>
      </c>
      <c r="D119" s="245"/>
      <c r="E119" s="245"/>
      <c r="F119" s="245"/>
      <c r="G119" s="245"/>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211</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8" t="s">
        <v>445</v>
      </c>
      <c r="D120" s="222"/>
      <c r="E120" s="223"/>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213</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8" t="s">
        <v>446</v>
      </c>
      <c r="D121" s="222"/>
      <c r="E121" s="223"/>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213</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8" t="s">
        <v>676</v>
      </c>
      <c r="D122" s="222"/>
      <c r="E122" s="223">
        <v>11.4125</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213</v>
      </c>
      <c r="AH122" s="212">
        <v>7</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58" t="s">
        <v>448</v>
      </c>
      <c r="D123" s="222"/>
      <c r="E123" s="223"/>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213</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58" t="s">
        <v>677</v>
      </c>
      <c r="D124" s="222"/>
      <c r="E124" s="223">
        <v>2.2825000000000002</v>
      </c>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213</v>
      </c>
      <c r="AH124" s="212">
        <v>7</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7">
        <v>23</v>
      </c>
      <c r="B125" s="238" t="s">
        <v>450</v>
      </c>
      <c r="C125" s="256" t="s">
        <v>451</v>
      </c>
      <c r="D125" s="239" t="s">
        <v>425</v>
      </c>
      <c r="E125" s="240">
        <v>1.96088</v>
      </c>
      <c r="F125" s="241"/>
      <c r="G125" s="242">
        <f>ROUND(E125*F125,2)</f>
        <v>0</v>
      </c>
      <c r="H125" s="241"/>
      <c r="I125" s="242">
        <f>ROUND(E125*H125,2)</f>
        <v>0</v>
      </c>
      <c r="J125" s="241"/>
      <c r="K125" s="242">
        <f>ROUND(E125*J125,2)</f>
        <v>0</v>
      </c>
      <c r="L125" s="242">
        <v>21</v>
      </c>
      <c r="M125" s="242">
        <f>G125*(1+L125/100)</f>
        <v>0</v>
      </c>
      <c r="N125" s="242">
        <v>0</v>
      </c>
      <c r="O125" s="242">
        <f>ROUND(E125*N125,2)</f>
        <v>0</v>
      </c>
      <c r="P125" s="242">
        <v>0</v>
      </c>
      <c r="Q125" s="242">
        <f>ROUND(E125*P125,2)</f>
        <v>0</v>
      </c>
      <c r="R125" s="242"/>
      <c r="S125" s="242" t="s">
        <v>207</v>
      </c>
      <c r="T125" s="243" t="s">
        <v>207</v>
      </c>
      <c r="U125" s="221">
        <v>4.2000000000000003E-2</v>
      </c>
      <c r="V125" s="221">
        <f>ROUND(E125*U125,2)</f>
        <v>0.08</v>
      </c>
      <c r="W125" s="221"/>
      <c r="X125" s="221" t="s">
        <v>208</v>
      </c>
      <c r="Y125" s="212"/>
      <c r="Z125" s="212"/>
      <c r="AA125" s="212"/>
      <c r="AB125" s="212"/>
      <c r="AC125" s="212"/>
      <c r="AD125" s="212"/>
      <c r="AE125" s="212"/>
      <c r="AF125" s="212"/>
      <c r="AG125" s="212" t="s">
        <v>209</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58" t="s">
        <v>452</v>
      </c>
      <c r="D126" s="222"/>
      <c r="E126" s="223"/>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213</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8" t="s">
        <v>455</v>
      </c>
      <c r="D127" s="222"/>
      <c r="E127" s="223"/>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213</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8" t="s">
        <v>678</v>
      </c>
      <c r="D128" s="222"/>
      <c r="E128" s="223"/>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7</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8" t="s">
        <v>679</v>
      </c>
      <c r="D129" s="222"/>
      <c r="E129" s="223">
        <v>1.96088</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213</v>
      </c>
      <c r="AH129" s="212">
        <v>7</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7">
        <v>24</v>
      </c>
      <c r="B130" s="238" t="s">
        <v>458</v>
      </c>
      <c r="C130" s="256" t="s">
        <v>459</v>
      </c>
      <c r="D130" s="239" t="s">
        <v>425</v>
      </c>
      <c r="E130" s="240">
        <v>17.647880000000001</v>
      </c>
      <c r="F130" s="241"/>
      <c r="G130" s="242">
        <f>ROUND(E130*F130,2)</f>
        <v>0</v>
      </c>
      <c r="H130" s="241"/>
      <c r="I130" s="242">
        <f>ROUND(E130*H130,2)</f>
        <v>0</v>
      </c>
      <c r="J130" s="241"/>
      <c r="K130" s="242">
        <f>ROUND(E130*J130,2)</f>
        <v>0</v>
      </c>
      <c r="L130" s="242">
        <v>21</v>
      </c>
      <c r="M130" s="242">
        <f>G130*(1+L130/100)</f>
        <v>0</v>
      </c>
      <c r="N130" s="242">
        <v>0</v>
      </c>
      <c r="O130" s="242">
        <f>ROUND(E130*N130,2)</f>
        <v>0</v>
      </c>
      <c r="P130" s="242">
        <v>0</v>
      </c>
      <c r="Q130" s="242">
        <f>ROUND(E130*P130,2)</f>
        <v>0</v>
      </c>
      <c r="R130" s="242"/>
      <c r="S130" s="242" t="s">
        <v>207</v>
      </c>
      <c r="T130" s="243" t="s">
        <v>207</v>
      </c>
      <c r="U130" s="221">
        <v>0</v>
      </c>
      <c r="V130" s="221">
        <f>ROUND(E130*U130,2)</f>
        <v>0</v>
      </c>
      <c r="W130" s="221"/>
      <c r="X130" s="221" t="s">
        <v>208</v>
      </c>
      <c r="Y130" s="212"/>
      <c r="Z130" s="212"/>
      <c r="AA130" s="212"/>
      <c r="AB130" s="212"/>
      <c r="AC130" s="212"/>
      <c r="AD130" s="212"/>
      <c r="AE130" s="212"/>
      <c r="AF130" s="212"/>
      <c r="AG130" s="212" t="s">
        <v>209</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8" t="s">
        <v>460</v>
      </c>
      <c r="D131" s="222"/>
      <c r="E131" s="223"/>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213</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8" t="s">
        <v>680</v>
      </c>
      <c r="D132" s="222"/>
      <c r="E132" s="223">
        <v>17.647880000000001</v>
      </c>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213</v>
      </c>
      <c r="AH132" s="212">
        <v>5</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7">
        <v>25</v>
      </c>
      <c r="B133" s="238" t="s">
        <v>462</v>
      </c>
      <c r="C133" s="256" t="s">
        <v>463</v>
      </c>
      <c r="D133" s="239" t="s">
        <v>425</v>
      </c>
      <c r="E133" s="240">
        <v>15.65588</v>
      </c>
      <c r="F133" s="241"/>
      <c r="G133" s="242">
        <f>ROUND(E133*F133,2)</f>
        <v>0</v>
      </c>
      <c r="H133" s="241"/>
      <c r="I133" s="242">
        <f>ROUND(E133*H133,2)</f>
        <v>0</v>
      </c>
      <c r="J133" s="241"/>
      <c r="K133" s="242">
        <f>ROUND(E133*J133,2)</f>
        <v>0</v>
      </c>
      <c r="L133" s="242">
        <v>21</v>
      </c>
      <c r="M133" s="242">
        <f>G133*(1+L133/100)</f>
        <v>0</v>
      </c>
      <c r="N133" s="242">
        <v>0</v>
      </c>
      <c r="O133" s="242">
        <f>ROUND(E133*N133,2)</f>
        <v>0</v>
      </c>
      <c r="P133" s="242">
        <v>0</v>
      </c>
      <c r="Q133" s="242">
        <f>ROUND(E133*P133,2)</f>
        <v>0</v>
      </c>
      <c r="R133" s="242"/>
      <c r="S133" s="242" t="s">
        <v>207</v>
      </c>
      <c r="T133" s="243" t="s">
        <v>207</v>
      </c>
      <c r="U133" s="221">
        <v>0.16400000000000001</v>
      </c>
      <c r="V133" s="221">
        <f>ROUND(E133*U133,2)</f>
        <v>2.57</v>
      </c>
      <c r="W133" s="221"/>
      <c r="X133" s="221" t="s">
        <v>464</v>
      </c>
      <c r="Y133" s="212"/>
      <c r="Z133" s="212"/>
      <c r="AA133" s="212"/>
      <c r="AB133" s="212"/>
      <c r="AC133" s="212"/>
      <c r="AD133" s="212"/>
      <c r="AE133" s="212"/>
      <c r="AF133" s="212"/>
      <c r="AG133" s="212" t="s">
        <v>465</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8" t="s">
        <v>466</v>
      </c>
      <c r="D134" s="222"/>
      <c r="E134" s="223"/>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213</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681</v>
      </c>
      <c r="D135" s="222"/>
      <c r="E135" s="223"/>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213</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8" t="s">
        <v>682</v>
      </c>
      <c r="D136" s="222"/>
      <c r="E136" s="223">
        <v>15.65588</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213</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7">
        <v>26</v>
      </c>
      <c r="B137" s="238" t="s">
        <v>469</v>
      </c>
      <c r="C137" s="256" t="s">
        <v>470</v>
      </c>
      <c r="D137" s="239" t="s">
        <v>425</v>
      </c>
      <c r="E137" s="240">
        <v>15.65588</v>
      </c>
      <c r="F137" s="241"/>
      <c r="G137" s="242">
        <f>ROUND(E137*F137,2)</f>
        <v>0</v>
      </c>
      <c r="H137" s="241"/>
      <c r="I137" s="242">
        <f>ROUND(E137*H137,2)</f>
        <v>0</v>
      </c>
      <c r="J137" s="241"/>
      <c r="K137" s="242">
        <f>ROUND(E137*J137,2)</f>
        <v>0</v>
      </c>
      <c r="L137" s="242">
        <v>21</v>
      </c>
      <c r="M137" s="242">
        <f>G137*(1+L137/100)</f>
        <v>0</v>
      </c>
      <c r="N137" s="242">
        <v>0</v>
      </c>
      <c r="O137" s="242">
        <f>ROUND(E137*N137,2)</f>
        <v>0</v>
      </c>
      <c r="P137" s="242">
        <v>0</v>
      </c>
      <c r="Q137" s="242">
        <f>ROUND(E137*P137,2)</f>
        <v>0</v>
      </c>
      <c r="R137" s="242"/>
      <c r="S137" s="242" t="s">
        <v>207</v>
      </c>
      <c r="T137" s="243" t="s">
        <v>207</v>
      </c>
      <c r="U137" s="221">
        <v>6.0000000000000001E-3</v>
      </c>
      <c r="V137" s="221">
        <f>ROUND(E137*U137,2)</f>
        <v>0.09</v>
      </c>
      <c r="W137" s="221"/>
      <c r="X137" s="221" t="s">
        <v>464</v>
      </c>
      <c r="Y137" s="212"/>
      <c r="Z137" s="212"/>
      <c r="AA137" s="212"/>
      <c r="AB137" s="212"/>
      <c r="AC137" s="212"/>
      <c r="AD137" s="212"/>
      <c r="AE137" s="212"/>
      <c r="AF137" s="212"/>
      <c r="AG137" s="212" t="s">
        <v>465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8" t="s">
        <v>466</v>
      </c>
      <c r="D138" s="222"/>
      <c r="E138" s="223"/>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213</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8" t="s">
        <v>681</v>
      </c>
      <c r="D139" s="222"/>
      <c r="E139" s="223"/>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213</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8" t="s">
        <v>682</v>
      </c>
      <c r="D140" s="222"/>
      <c r="E140" s="223">
        <v>15.65588</v>
      </c>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213</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x14ac:dyDescent="0.2">
      <c r="A141" s="231" t="s">
        <v>201</v>
      </c>
      <c r="B141" s="232" t="s">
        <v>169</v>
      </c>
      <c r="C141" s="255" t="s">
        <v>170</v>
      </c>
      <c r="D141" s="233"/>
      <c r="E141" s="234"/>
      <c r="F141" s="235"/>
      <c r="G141" s="235">
        <f>SUMIF(AG142:AG151,"&lt;&gt;NOR",G142:G151)</f>
        <v>0</v>
      </c>
      <c r="H141" s="235"/>
      <c r="I141" s="235">
        <f>SUM(I142:I151)</f>
        <v>0</v>
      </c>
      <c r="J141" s="235"/>
      <c r="K141" s="235">
        <f>SUM(K142:K151)</f>
        <v>0</v>
      </c>
      <c r="L141" s="235"/>
      <c r="M141" s="235">
        <f>SUM(M142:M151)</f>
        <v>0</v>
      </c>
      <c r="N141" s="235"/>
      <c r="O141" s="235">
        <f>SUM(O142:O151)</f>
        <v>0</v>
      </c>
      <c r="P141" s="235"/>
      <c r="Q141" s="235">
        <f>SUM(Q142:Q151)</f>
        <v>0</v>
      </c>
      <c r="R141" s="235"/>
      <c r="S141" s="235"/>
      <c r="T141" s="236"/>
      <c r="U141" s="230"/>
      <c r="V141" s="230">
        <f>SUM(V142:V151)</f>
        <v>0</v>
      </c>
      <c r="W141" s="230"/>
      <c r="X141" s="230"/>
      <c r="AG141" t="s">
        <v>202</v>
      </c>
    </row>
    <row r="142" spans="1:60" outlineLevel="1" x14ac:dyDescent="0.2">
      <c r="A142" s="237">
        <v>27</v>
      </c>
      <c r="B142" s="238" t="s">
        <v>471</v>
      </c>
      <c r="C142" s="256" t="s">
        <v>472</v>
      </c>
      <c r="D142" s="239" t="s">
        <v>425</v>
      </c>
      <c r="E142" s="240">
        <v>1.96088</v>
      </c>
      <c r="F142" s="241"/>
      <c r="G142" s="242">
        <f>ROUND(E142*F142,2)</f>
        <v>0</v>
      </c>
      <c r="H142" s="241"/>
      <c r="I142" s="242">
        <f>ROUND(E142*H142,2)</f>
        <v>0</v>
      </c>
      <c r="J142" s="241"/>
      <c r="K142" s="242">
        <f>ROUND(E142*J142,2)</f>
        <v>0</v>
      </c>
      <c r="L142" s="242">
        <v>21</v>
      </c>
      <c r="M142" s="242">
        <f>G142*(1+L142/100)</f>
        <v>0</v>
      </c>
      <c r="N142" s="242">
        <v>0</v>
      </c>
      <c r="O142" s="242">
        <f>ROUND(E142*N142,2)</f>
        <v>0</v>
      </c>
      <c r="P142" s="242">
        <v>0</v>
      </c>
      <c r="Q142" s="242">
        <f>ROUND(E142*P142,2)</f>
        <v>0</v>
      </c>
      <c r="R142" s="242" t="s">
        <v>206</v>
      </c>
      <c r="S142" s="242" t="s">
        <v>207</v>
      </c>
      <c r="T142" s="243" t="s">
        <v>207</v>
      </c>
      <c r="U142" s="221">
        <v>0</v>
      </c>
      <c r="V142" s="221">
        <f>ROUND(E142*U142,2)</f>
        <v>0</v>
      </c>
      <c r="W142" s="221"/>
      <c r="X142" s="221" t="s">
        <v>208</v>
      </c>
      <c r="Y142" s="212"/>
      <c r="Z142" s="212"/>
      <c r="AA142" s="212"/>
      <c r="AB142" s="212"/>
      <c r="AC142" s="212"/>
      <c r="AD142" s="212"/>
      <c r="AE142" s="212"/>
      <c r="AF142" s="212"/>
      <c r="AG142" s="212" t="s">
        <v>209</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8" t="s">
        <v>473</v>
      </c>
      <c r="D143" s="222"/>
      <c r="E143" s="223"/>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213</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8" t="s">
        <v>455</v>
      </c>
      <c r="D144" s="222"/>
      <c r="E144" s="223"/>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213</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8" t="s">
        <v>678</v>
      </c>
      <c r="D145" s="222"/>
      <c r="E145" s="223"/>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213</v>
      </c>
      <c r="AH145" s="212">
        <v>7</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8" t="s">
        <v>679</v>
      </c>
      <c r="D146" s="222"/>
      <c r="E146" s="223">
        <v>1.96088</v>
      </c>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213</v>
      </c>
      <c r="AH146" s="212">
        <v>7</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7">
        <v>28</v>
      </c>
      <c r="B147" s="238" t="s">
        <v>474</v>
      </c>
      <c r="C147" s="256" t="s">
        <v>475</v>
      </c>
      <c r="D147" s="239" t="s">
        <v>425</v>
      </c>
      <c r="E147" s="240">
        <v>13.695</v>
      </c>
      <c r="F147" s="241"/>
      <c r="G147" s="242">
        <f>ROUND(E147*F147,2)</f>
        <v>0</v>
      </c>
      <c r="H147" s="241"/>
      <c r="I147" s="242">
        <f>ROUND(E147*H147,2)</f>
        <v>0</v>
      </c>
      <c r="J147" s="241"/>
      <c r="K147" s="242">
        <f>ROUND(E147*J147,2)</f>
        <v>0</v>
      </c>
      <c r="L147" s="242">
        <v>21</v>
      </c>
      <c r="M147" s="242">
        <f>G147*(1+L147/100)</f>
        <v>0</v>
      </c>
      <c r="N147" s="242">
        <v>0</v>
      </c>
      <c r="O147" s="242">
        <f>ROUND(E147*N147,2)</f>
        <v>0</v>
      </c>
      <c r="P147" s="242">
        <v>0</v>
      </c>
      <c r="Q147" s="242">
        <f>ROUND(E147*P147,2)</f>
        <v>0</v>
      </c>
      <c r="R147" s="242" t="s">
        <v>476</v>
      </c>
      <c r="S147" s="242" t="s">
        <v>207</v>
      </c>
      <c r="T147" s="243" t="s">
        <v>263</v>
      </c>
      <c r="U147" s="221">
        <v>0</v>
      </c>
      <c r="V147" s="221">
        <f>ROUND(E147*U147,2)</f>
        <v>0</v>
      </c>
      <c r="W147" s="221"/>
      <c r="X147" s="221" t="s">
        <v>208</v>
      </c>
      <c r="Y147" s="212"/>
      <c r="Z147" s="212"/>
      <c r="AA147" s="212"/>
      <c r="AB147" s="212"/>
      <c r="AC147" s="212"/>
      <c r="AD147" s="212"/>
      <c r="AE147" s="212"/>
      <c r="AF147" s="212"/>
      <c r="AG147" s="212" t="s">
        <v>209</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8" t="s">
        <v>446</v>
      </c>
      <c r="D148" s="222"/>
      <c r="E148" s="223"/>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213</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8" t="s">
        <v>676</v>
      </c>
      <c r="D149" s="222"/>
      <c r="E149" s="223">
        <v>11.4125</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213</v>
      </c>
      <c r="AH149" s="212">
        <v>7</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8" t="s">
        <v>448</v>
      </c>
      <c r="D150" s="222"/>
      <c r="E150" s="223"/>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213</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8" t="s">
        <v>677</v>
      </c>
      <c r="D151" s="222"/>
      <c r="E151" s="223">
        <v>2.2825000000000002</v>
      </c>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213</v>
      </c>
      <c r="AH151" s="212">
        <v>7</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x14ac:dyDescent="0.2">
      <c r="A152" s="231" t="s">
        <v>201</v>
      </c>
      <c r="B152" s="232" t="s">
        <v>173</v>
      </c>
      <c r="C152" s="255" t="s">
        <v>27</v>
      </c>
      <c r="D152" s="233"/>
      <c r="E152" s="234"/>
      <c r="F152" s="235"/>
      <c r="G152" s="235">
        <f>SUMIF(AG153:AG168,"&lt;&gt;NOR",G153:G168)</f>
        <v>0</v>
      </c>
      <c r="H152" s="235"/>
      <c r="I152" s="235">
        <f>SUM(I153:I168)</f>
        <v>0</v>
      </c>
      <c r="J152" s="235"/>
      <c r="K152" s="235">
        <f>SUM(K153:K168)</f>
        <v>0</v>
      </c>
      <c r="L152" s="235"/>
      <c r="M152" s="235">
        <f>SUM(M153:M168)</f>
        <v>0</v>
      </c>
      <c r="N152" s="235"/>
      <c r="O152" s="235">
        <f>SUM(O153:O168)</f>
        <v>0</v>
      </c>
      <c r="P152" s="235"/>
      <c r="Q152" s="235">
        <f>SUM(Q153:Q168)</f>
        <v>0</v>
      </c>
      <c r="R152" s="235"/>
      <c r="S152" s="235"/>
      <c r="T152" s="236"/>
      <c r="U152" s="230"/>
      <c r="V152" s="230">
        <f>SUM(V153:V168)</f>
        <v>0</v>
      </c>
      <c r="W152" s="230"/>
      <c r="X152" s="230"/>
      <c r="AG152" t="s">
        <v>202</v>
      </c>
    </row>
    <row r="153" spans="1:60" outlineLevel="1" x14ac:dyDescent="0.2">
      <c r="A153" s="246">
        <v>29</v>
      </c>
      <c r="B153" s="247" t="s">
        <v>477</v>
      </c>
      <c r="C153" s="263" t="s">
        <v>478</v>
      </c>
      <c r="D153" s="248" t="s">
        <v>479</v>
      </c>
      <c r="E153" s="249">
        <v>1</v>
      </c>
      <c r="F153" s="250"/>
      <c r="G153" s="251">
        <f>ROUND(E153*F153,2)</f>
        <v>0</v>
      </c>
      <c r="H153" s="250"/>
      <c r="I153" s="251">
        <f>ROUND(E153*H153,2)</f>
        <v>0</v>
      </c>
      <c r="J153" s="250"/>
      <c r="K153" s="251">
        <f>ROUND(E153*J153,2)</f>
        <v>0</v>
      </c>
      <c r="L153" s="251">
        <v>21</v>
      </c>
      <c r="M153" s="251">
        <f>G153*(1+L153/100)</f>
        <v>0</v>
      </c>
      <c r="N153" s="251">
        <v>0</v>
      </c>
      <c r="O153" s="251">
        <f>ROUND(E153*N153,2)</f>
        <v>0</v>
      </c>
      <c r="P153" s="251">
        <v>0</v>
      </c>
      <c r="Q153" s="251">
        <f>ROUND(E153*P153,2)</f>
        <v>0</v>
      </c>
      <c r="R153" s="251"/>
      <c r="S153" s="251" t="s">
        <v>207</v>
      </c>
      <c r="T153" s="252" t="s">
        <v>263</v>
      </c>
      <c r="U153" s="221">
        <v>0</v>
      </c>
      <c r="V153" s="221">
        <f>ROUND(E153*U153,2)</f>
        <v>0</v>
      </c>
      <c r="W153" s="221"/>
      <c r="X153" s="221" t="s">
        <v>480</v>
      </c>
      <c r="Y153" s="212"/>
      <c r="Z153" s="212"/>
      <c r="AA153" s="212"/>
      <c r="AB153" s="212"/>
      <c r="AC153" s="212"/>
      <c r="AD153" s="212"/>
      <c r="AE153" s="212"/>
      <c r="AF153" s="212"/>
      <c r="AG153" s="212" t="s">
        <v>481</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46">
        <v>30</v>
      </c>
      <c r="B154" s="247" t="s">
        <v>482</v>
      </c>
      <c r="C154" s="263" t="s">
        <v>483</v>
      </c>
      <c r="D154" s="248" t="s">
        <v>479</v>
      </c>
      <c r="E154" s="249">
        <v>1</v>
      </c>
      <c r="F154" s="250"/>
      <c r="G154" s="251">
        <f>ROUND(E154*F154,2)</f>
        <v>0</v>
      </c>
      <c r="H154" s="250"/>
      <c r="I154" s="251">
        <f>ROUND(E154*H154,2)</f>
        <v>0</v>
      </c>
      <c r="J154" s="250"/>
      <c r="K154" s="251">
        <f>ROUND(E154*J154,2)</f>
        <v>0</v>
      </c>
      <c r="L154" s="251">
        <v>21</v>
      </c>
      <c r="M154" s="251">
        <f>G154*(1+L154/100)</f>
        <v>0</v>
      </c>
      <c r="N154" s="251">
        <v>0</v>
      </c>
      <c r="O154" s="251">
        <f>ROUND(E154*N154,2)</f>
        <v>0</v>
      </c>
      <c r="P154" s="251">
        <v>0</v>
      </c>
      <c r="Q154" s="251">
        <f>ROUND(E154*P154,2)</f>
        <v>0</v>
      </c>
      <c r="R154" s="251"/>
      <c r="S154" s="251" t="s">
        <v>207</v>
      </c>
      <c r="T154" s="252" t="s">
        <v>263</v>
      </c>
      <c r="U154" s="221">
        <v>0</v>
      </c>
      <c r="V154" s="221">
        <f>ROUND(E154*U154,2)</f>
        <v>0</v>
      </c>
      <c r="W154" s="221"/>
      <c r="X154" s="221" t="s">
        <v>480</v>
      </c>
      <c r="Y154" s="212"/>
      <c r="Z154" s="212"/>
      <c r="AA154" s="212"/>
      <c r="AB154" s="212"/>
      <c r="AC154" s="212"/>
      <c r="AD154" s="212"/>
      <c r="AE154" s="212"/>
      <c r="AF154" s="212"/>
      <c r="AG154" s="212" t="s">
        <v>481</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7">
        <v>31</v>
      </c>
      <c r="B155" s="238" t="s">
        <v>484</v>
      </c>
      <c r="C155" s="256" t="s">
        <v>485</v>
      </c>
      <c r="D155" s="239" t="s">
        <v>479</v>
      </c>
      <c r="E155" s="240">
        <v>1</v>
      </c>
      <c r="F155" s="241"/>
      <c r="G155" s="242">
        <f>ROUND(E155*F155,2)</f>
        <v>0</v>
      </c>
      <c r="H155" s="241"/>
      <c r="I155" s="242">
        <f>ROUND(E155*H155,2)</f>
        <v>0</v>
      </c>
      <c r="J155" s="241"/>
      <c r="K155" s="242">
        <f>ROUND(E155*J155,2)</f>
        <v>0</v>
      </c>
      <c r="L155" s="242">
        <v>21</v>
      </c>
      <c r="M155" s="242">
        <f>G155*(1+L155/100)</f>
        <v>0</v>
      </c>
      <c r="N155" s="242">
        <v>0</v>
      </c>
      <c r="O155" s="242">
        <f>ROUND(E155*N155,2)</f>
        <v>0</v>
      </c>
      <c r="P155" s="242">
        <v>0</v>
      </c>
      <c r="Q155" s="242">
        <f>ROUND(E155*P155,2)</f>
        <v>0</v>
      </c>
      <c r="R155" s="242"/>
      <c r="S155" s="242" t="s">
        <v>207</v>
      </c>
      <c r="T155" s="243" t="s">
        <v>263</v>
      </c>
      <c r="U155" s="221">
        <v>0</v>
      </c>
      <c r="V155" s="221">
        <f>ROUND(E155*U155,2)</f>
        <v>0</v>
      </c>
      <c r="W155" s="221"/>
      <c r="X155" s="221" t="s">
        <v>480</v>
      </c>
      <c r="Y155" s="212"/>
      <c r="Z155" s="212"/>
      <c r="AA155" s="212"/>
      <c r="AB155" s="212"/>
      <c r="AC155" s="212"/>
      <c r="AD155" s="212"/>
      <c r="AE155" s="212"/>
      <c r="AF155" s="212"/>
      <c r="AG155" s="212" t="s">
        <v>481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19"/>
      <c r="B156" s="220"/>
      <c r="C156" s="264" t="s">
        <v>486</v>
      </c>
      <c r="D156" s="253"/>
      <c r="E156" s="253"/>
      <c r="F156" s="253"/>
      <c r="G156" s="253"/>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487</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44" t="str">
        <f>C156</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6" s="212"/>
      <c r="BC156" s="212"/>
      <c r="BD156" s="212"/>
      <c r="BE156" s="212"/>
      <c r="BF156" s="212"/>
      <c r="BG156" s="212"/>
      <c r="BH156" s="212"/>
    </row>
    <row r="157" spans="1:60" outlineLevel="1" x14ac:dyDescent="0.2">
      <c r="A157" s="237">
        <v>32</v>
      </c>
      <c r="B157" s="238" t="s">
        <v>488</v>
      </c>
      <c r="C157" s="256" t="s">
        <v>489</v>
      </c>
      <c r="D157" s="239" t="s">
        <v>479</v>
      </c>
      <c r="E157" s="240">
        <v>1</v>
      </c>
      <c r="F157" s="241"/>
      <c r="G157" s="242">
        <f>ROUND(E157*F157,2)</f>
        <v>0</v>
      </c>
      <c r="H157" s="241"/>
      <c r="I157" s="242">
        <f>ROUND(E157*H157,2)</f>
        <v>0</v>
      </c>
      <c r="J157" s="241"/>
      <c r="K157" s="242">
        <f>ROUND(E157*J157,2)</f>
        <v>0</v>
      </c>
      <c r="L157" s="242">
        <v>21</v>
      </c>
      <c r="M157" s="242">
        <f>G157*(1+L157/100)</f>
        <v>0</v>
      </c>
      <c r="N157" s="242">
        <v>0</v>
      </c>
      <c r="O157" s="242">
        <f>ROUND(E157*N157,2)</f>
        <v>0</v>
      </c>
      <c r="P157" s="242">
        <v>0</v>
      </c>
      <c r="Q157" s="242">
        <f>ROUND(E157*P157,2)</f>
        <v>0</v>
      </c>
      <c r="R157" s="242"/>
      <c r="S157" s="242" t="s">
        <v>207</v>
      </c>
      <c r="T157" s="243" t="s">
        <v>263</v>
      </c>
      <c r="U157" s="221">
        <v>0</v>
      </c>
      <c r="V157" s="221">
        <f>ROUND(E157*U157,2)</f>
        <v>0</v>
      </c>
      <c r="W157" s="221"/>
      <c r="X157" s="221" t="s">
        <v>480</v>
      </c>
      <c r="Y157" s="212"/>
      <c r="Z157" s="212"/>
      <c r="AA157" s="212"/>
      <c r="AB157" s="212"/>
      <c r="AC157" s="212"/>
      <c r="AD157" s="212"/>
      <c r="AE157" s="212"/>
      <c r="AF157" s="212"/>
      <c r="AG157" s="212" t="s">
        <v>481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33.75" outlineLevel="1" x14ac:dyDescent="0.2">
      <c r="A158" s="219"/>
      <c r="B158" s="220"/>
      <c r="C158" s="264" t="s">
        <v>490</v>
      </c>
      <c r="D158" s="253"/>
      <c r="E158" s="253"/>
      <c r="F158" s="253"/>
      <c r="G158" s="253"/>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487</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44" t="str">
        <f>C158</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58" s="212"/>
      <c r="BC158" s="212"/>
      <c r="BD158" s="212"/>
      <c r="BE158" s="212"/>
      <c r="BF158" s="212"/>
      <c r="BG158" s="212"/>
      <c r="BH158" s="212"/>
    </row>
    <row r="159" spans="1:60" outlineLevel="1" x14ac:dyDescent="0.2">
      <c r="A159" s="237">
        <v>33</v>
      </c>
      <c r="B159" s="238" t="s">
        <v>491</v>
      </c>
      <c r="C159" s="256" t="s">
        <v>492</v>
      </c>
      <c r="D159" s="239" t="s">
        <v>479</v>
      </c>
      <c r="E159" s="240">
        <v>1</v>
      </c>
      <c r="F159" s="241"/>
      <c r="G159" s="242">
        <f>ROUND(E159*F159,2)</f>
        <v>0</v>
      </c>
      <c r="H159" s="241"/>
      <c r="I159" s="242">
        <f>ROUND(E159*H159,2)</f>
        <v>0</v>
      </c>
      <c r="J159" s="241"/>
      <c r="K159" s="242">
        <f>ROUND(E159*J159,2)</f>
        <v>0</v>
      </c>
      <c r="L159" s="242">
        <v>21</v>
      </c>
      <c r="M159" s="242">
        <f>G159*(1+L159/100)</f>
        <v>0</v>
      </c>
      <c r="N159" s="242">
        <v>0</v>
      </c>
      <c r="O159" s="242">
        <f>ROUND(E159*N159,2)</f>
        <v>0</v>
      </c>
      <c r="P159" s="242">
        <v>0</v>
      </c>
      <c r="Q159" s="242">
        <f>ROUND(E159*P159,2)</f>
        <v>0</v>
      </c>
      <c r="R159" s="242"/>
      <c r="S159" s="242" t="s">
        <v>207</v>
      </c>
      <c r="T159" s="243" t="s">
        <v>263</v>
      </c>
      <c r="U159" s="221">
        <v>0</v>
      </c>
      <c r="V159" s="221">
        <f>ROUND(E159*U159,2)</f>
        <v>0</v>
      </c>
      <c r="W159" s="221"/>
      <c r="X159" s="221" t="s">
        <v>480</v>
      </c>
      <c r="Y159" s="212"/>
      <c r="Z159" s="212"/>
      <c r="AA159" s="212"/>
      <c r="AB159" s="212"/>
      <c r="AC159" s="212"/>
      <c r="AD159" s="212"/>
      <c r="AE159" s="212"/>
      <c r="AF159" s="212"/>
      <c r="AG159" s="212" t="s">
        <v>481</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2.5" outlineLevel="1" x14ac:dyDescent="0.2">
      <c r="A160" s="219"/>
      <c r="B160" s="220"/>
      <c r="C160" s="264" t="s">
        <v>493</v>
      </c>
      <c r="D160" s="253"/>
      <c r="E160" s="253"/>
      <c r="F160" s="253"/>
      <c r="G160" s="253"/>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487</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44" t="str">
        <f>C160</f>
        <v>Odstranění objektů zařízení staveniště včetně přípojek energií a jejich odvoz. Položka zahrnuje i náklady na úpravu povrchů po odstranění zařízení staveniště a úklid ploch, na kterých bylo zařízení staveniště provozováno.</v>
      </c>
      <c r="BB160" s="212"/>
      <c r="BC160" s="212"/>
      <c r="BD160" s="212"/>
      <c r="BE160" s="212"/>
      <c r="BF160" s="212"/>
      <c r="BG160" s="212"/>
      <c r="BH160" s="212"/>
    </row>
    <row r="161" spans="1:60" outlineLevel="1" x14ac:dyDescent="0.2">
      <c r="A161" s="237">
        <v>34</v>
      </c>
      <c r="B161" s="238" t="s">
        <v>494</v>
      </c>
      <c r="C161" s="256" t="s">
        <v>495</v>
      </c>
      <c r="D161" s="239" t="s">
        <v>479</v>
      </c>
      <c r="E161" s="240">
        <v>1</v>
      </c>
      <c r="F161" s="241"/>
      <c r="G161" s="242">
        <f>ROUND(E161*F161,2)</f>
        <v>0</v>
      </c>
      <c r="H161" s="241"/>
      <c r="I161" s="242">
        <f>ROUND(E161*H161,2)</f>
        <v>0</v>
      </c>
      <c r="J161" s="241"/>
      <c r="K161" s="242">
        <f>ROUND(E161*J161,2)</f>
        <v>0</v>
      </c>
      <c r="L161" s="242">
        <v>21</v>
      </c>
      <c r="M161" s="242">
        <f>G161*(1+L161/100)</f>
        <v>0</v>
      </c>
      <c r="N161" s="242">
        <v>0</v>
      </c>
      <c r="O161" s="242">
        <f>ROUND(E161*N161,2)</f>
        <v>0</v>
      </c>
      <c r="P161" s="242">
        <v>0</v>
      </c>
      <c r="Q161" s="242">
        <f>ROUND(E161*P161,2)</f>
        <v>0</v>
      </c>
      <c r="R161" s="242"/>
      <c r="S161" s="242" t="s">
        <v>207</v>
      </c>
      <c r="T161" s="243" t="s">
        <v>263</v>
      </c>
      <c r="U161" s="221">
        <v>0</v>
      </c>
      <c r="V161" s="221">
        <f>ROUND(E161*U161,2)</f>
        <v>0</v>
      </c>
      <c r="W161" s="221"/>
      <c r="X161" s="221" t="s">
        <v>480</v>
      </c>
      <c r="Y161" s="212"/>
      <c r="Z161" s="212"/>
      <c r="AA161" s="212"/>
      <c r="AB161" s="212"/>
      <c r="AC161" s="212"/>
      <c r="AD161" s="212"/>
      <c r="AE161" s="212"/>
      <c r="AF161" s="212"/>
      <c r="AG161" s="212" t="s">
        <v>481</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33.75" outlineLevel="1" x14ac:dyDescent="0.2">
      <c r="A162" s="219"/>
      <c r="B162" s="220"/>
      <c r="C162" s="264" t="s">
        <v>496</v>
      </c>
      <c r="D162" s="253"/>
      <c r="E162" s="253"/>
      <c r="F162" s="253"/>
      <c r="G162" s="253"/>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487</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44" t="str">
        <f>C162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62" s="212"/>
      <c r="BC162" s="212"/>
      <c r="BD162" s="212"/>
      <c r="BE162" s="212"/>
      <c r="BF162" s="212"/>
      <c r="BG162" s="212"/>
      <c r="BH162" s="212"/>
    </row>
    <row r="163" spans="1:60" outlineLevel="1" x14ac:dyDescent="0.2">
      <c r="A163" s="237">
        <v>35</v>
      </c>
      <c r="B163" s="238" t="s">
        <v>497</v>
      </c>
      <c r="C163" s="256" t="s">
        <v>498</v>
      </c>
      <c r="D163" s="239" t="s">
        <v>479</v>
      </c>
      <c r="E163" s="240">
        <v>1</v>
      </c>
      <c r="F163" s="241"/>
      <c r="G163" s="242">
        <f>ROUND(E163*F163,2)</f>
        <v>0</v>
      </c>
      <c r="H163" s="241"/>
      <c r="I163" s="242">
        <f>ROUND(E163*H163,2)</f>
        <v>0</v>
      </c>
      <c r="J163" s="241"/>
      <c r="K163" s="242">
        <f>ROUND(E163*J163,2)</f>
        <v>0</v>
      </c>
      <c r="L163" s="242">
        <v>21</v>
      </c>
      <c r="M163" s="242">
        <f>G163*(1+L163/100)</f>
        <v>0</v>
      </c>
      <c r="N163" s="242">
        <v>0</v>
      </c>
      <c r="O163" s="242">
        <f>ROUND(E163*N163,2)</f>
        <v>0</v>
      </c>
      <c r="P163" s="242">
        <v>0</v>
      </c>
      <c r="Q163" s="242">
        <f>ROUND(E163*P163,2)</f>
        <v>0</v>
      </c>
      <c r="R163" s="242"/>
      <c r="S163" s="242" t="s">
        <v>207</v>
      </c>
      <c r="T163" s="243" t="s">
        <v>263</v>
      </c>
      <c r="U163" s="221">
        <v>0</v>
      </c>
      <c r="V163" s="221">
        <f>ROUND(E163*U163,2)</f>
        <v>0</v>
      </c>
      <c r="W163" s="221"/>
      <c r="X163" s="221" t="s">
        <v>480</v>
      </c>
      <c r="Y163" s="212"/>
      <c r="Z163" s="212"/>
      <c r="AA163" s="212"/>
      <c r="AB163" s="212"/>
      <c r="AC163" s="212"/>
      <c r="AD163" s="212"/>
      <c r="AE163" s="212"/>
      <c r="AF163" s="212"/>
      <c r="AG163" s="212" t="s">
        <v>481</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4" t="s">
        <v>499</v>
      </c>
      <c r="D164" s="253"/>
      <c r="E164" s="253"/>
      <c r="F164" s="253"/>
      <c r="G164" s="253"/>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487</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37">
        <v>36</v>
      </c>
      <c r="B165" s="238" t="s">
        <v>500</v>
      </c>
      <c r="C165" s="256" t="s">
        <v>501</v>
      </c>
      <c r="D165" s="239" t="s">
        <v>479</v>
      </c>
      <c r="E165" s="240">
        <v>1</v>
      </c>
      <c r="F165" s="241"/>
      <c r="G165" s="242">
        <f>ROUND(E165*F165,2)</f>
        <v>0</v>
      </c>
      <c r="H165" s="241"/>
      <c r="I165" s="242">
        <f>ROUND(E165*H165,2)</f>
        <v>0</v>
      </c>
      <c r="J165" s="241"/>
      <c r="K165" s="242">
        <f>ROUND(E165*J165,2)</f>
        <v>0</v>
      </c>
      <c r="L165" s="242">
        <v>21</v>
      </c>
      <c r="M165" s="242">
        <f>G165*(1+L165/100)</f>
        <v>0</v>
      </c>
      <c r="N165" s="242">
        <v>0</v>
      </c>
      <c r="O165" s="242">
        <f>ROUND(E165*N165,2)</f>
        <v>0</v>
      </c>
      <c r="P165" s="242">
        <v>0</v>
      </c>
      <c r="Q165" s="242">
        <f>ROUND(E165*P165,2)</f>
        <v>0</v>
      </c>
      <c r="R165" s="242"/>
      <c r="S165" s="242" t="s">
        <v>207</v>
      </c>
      <c r="T165" s="243" t="s">
        <v>263</v>
      </c>
      <c r="U165" s="221">
        <v>0</v>
      </c>
      <c r="V165" s="221">
        <f>ROUND(E165*U165,2)</f>
        <v>0</v>
      </c>
      <c r="W165" s="221"/>
      <c r="X165" s="221" t="s">
        <v>480</v>
      </c>
      <c r="Y165" s="212"/>
      <c r="Z165" s="212"/>
      <c r="AA165" s="212"/>
      <c r="AB165" s="212"/>
      <c r="AC165" s="212"/>
      <c r="AD165" s="212"/>
      <c r="AE165" s="212"/>
      <c r="AF165" s="212"/>
      <c r="AG165" s="212" t="s">
        <v>481</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64" t="s">
        <v>502</v>
      </c>
      <c r="D166" s="253"/>
      <c r="E166" s="253"/>
      <c r="F166" s="253"/>
      <c r="G166" s="253"/>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487</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7">
        <v>37</v>
      </c>
      <c r="B167" s="238" t="s">
        <v>503</v>
      </c>
      <c r="C167" s="256" t="s">
        <v>504</v>
      </c>
      <c r="D167" s="239" t="s">
        <v>479</v>
      </c>
      <c r="E167" s="240">
        <v>1</v>
      </c>
      <c r="F167" s="241"/>
      <c r="G167" s="242">
        <f>ROUND(E167*F167,2)</f>
        <v>0</v>
      </c>
      <c r="H167" s="241"/>
      <c r="I167" s="242">
        <f>ROUND(E167*H167,2)</f>
        <v>0</v>
      </c>
      <c r="J167" s="241"/>
      <c r="K167" s="242">
        <f>ROUND(E167*J167,2)</f>
        <v>0</v>
      </c>
      <c r="L167" s="242">
        <v>21</v>
      </c>
      <c r="M167" s="242">
        <f>G167*(1+L167/100)</f>
        <v>0</v>
      </c>
      <c r="N167" s="242">
        <v>0</v>
      </c>
      <c r="O167" s="242">
        <f>ROUND(E167*N167,2)</f>
        <v>0</v>
      </c>
      <c r="P167" s="242">
        <v>0</v>
      </c>
      <c r="Q167" s="242">
        <f>ROUND(E167*P167,2)</f>
        <v>0</v>
      </c>
      <c r="R167" s="242"/>
      <c r="S167" s="242" t="s">
        <v>207</v>
      </c>
      <c r="T167" s="243" t="s">
        <v>263</v>
      </c>
      <c r="U167" s="221">
        <v>0</v>
      </c>
      <c r="V167" s="221">
        <f>ROUND(E167*U167,2)</f>
        <v>0</v>
      </c>
      <c r="W167" s="221"/>
      <c r="X167" s="221" t="s">
        <v>480</v>
      </c>
      <c r="Y167" s="212"/>
      <c r="Z167" s="212"/>
      <c r="AA167" s="212"/>
      <c r="AB167" s="212"/>
      <c r="AC167" s="212"/>
      <c r="AD167" s="212"/>
      <c r="AE167" s="212"/>
      <c r="AF167" s="212"/>
      <c r="AG167" s="212" t="s">
        <v>481</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33.75" outlineLevel="1" x14ac:dyDescent="0.2">
      <c r="A168" s="219"/>
      <c r="B168" s="220"/>
      <c r="C168" s="264" t="s">
        <v>505</v>
      </c>
      <c r="D168" s="253"/>
      <c r="E168" s="253"/>
      <c r="F168" s="253"/>
      <c r="G168" s="253"/>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487</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44" t="str">
        <f>C168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68" s="212"/>
      <c r="BC168" s="212"/>
      <c r="BD168" s="212"/>
      <c r="BE168" s="212"/>
      <c r="BF168" s="212"/>
      <c r="BG168" s="212"/>
      <c r="BH168" s="212"/>
    </row>
    <row r="169" spans="1:60" x14ac:dyDescent="0.2">
      <c r="A169" s="231" t="s">
        <v>201</v>
      </c>
      <c r="B169" s="232" t="s">
        <v>174</v>
      </c>
      <c r="C169" s="255" t="s">
        <v>28</v>
      </c>
      <c r="D169" s="233"/>
      <c r="E169" s="234"/>
      <c r="F169" s="235"/>
      <c r="G169" s="235">
        <f>SUMIF(AG170:AG171,"&lt;&gt;NOR",G170:G171)</f>
        <v>0</v>
      </c>
      <c r="H169" s="235"/>
      <c r="I169" s="235">
        <f>SUM(I170:I171)</f>
        <v>0</v>
      </c>
      <c r="J169" s="235"/>
      <c r="K169" s="235">
        <f>SUM(K170:K171)</f>
        <v>0</v>
      </c>
      <c r="L169" s="235"/>
      <c r="M169" s="235">
        <f>SUM(M170:M171)</f>
        <v>0</v>
      </c>
      <c r="N169" s="235"/>
      <c r="O169" s="235">
        <f>SUM(O170:O171)</f>
        <v>0</v>
      </c>
      <c r="P169" s="235"/>
      <c r="Q169" s="235">
        <f>SUM(Q170:Q171)</f>
        <v>0</v>
      </c>
      <c r="R169" s="235"/>
      <c r="S169" s="235"/>
      <c r="T169" s="236"/>
      <c r="U169" s="230"/>
      <c r="V169" s="230">
        <f>SUM(V170:V171)</f>
        <v>0</v>
      </c>
      <c r="W169" s="230"/>
      <c r="X169" s="230"/>
      <c r="AG169" t="s">
        <v>202</v>
      </c>
    </row>
    <row r="170" spans="1:60" outlineLevel="1" x14ac:dyDescent="0.2">
      <c r="A170" s="237">
        <v>38</v>
      </c>
      <c r="B170" s="238" t="s">
        <v>508</v>
      </c>
      <c r="C170" s="256" t="s">
        <v>509</v>
      </c>
      <c r="D170" s="239" t="s">
        <v>479</v>
      </c>
      <c r="E170" s="240">
        <v>1</v>
      </c>
      <c r="F170" s="241"/>
      <c r="G170" s="242">
        <f>ROUND(E170*F170,2)</f>
        <v>0</v>
      </c>
      <c r="H170" s="241"/>
      <c r="I170" s="242">
        <f>ROUND(E170*H170,2)</f>
        <v>0</v>
      </c>
      <c r="J170" s="241"/>
      <c r="K170" s="242">
        <f>ROUND(E170*J170,2)</f>
        <v>0</v>
      </c>
      <c r="L170" s="242">
        <v>21</v>
      </c>
      <c r="M170" s="242">
        <f>G170*(1+L170/100)</f>
        <v>0</v>
      </c>
      <c r="N170" s="242">
        <v>0</v>
      </c>
      <c r="O170" s="242">
        <f>ROUND(E170*N170,2)</f>
        <v>0</v>
      </c>
      <c r="P170" s="242">
        <v>0</v>
      </c>
      <c r="Q170" s="242">
        <f>ROUND(E170*P170,2)</f>
        <v>0</v>
      </c>
      <c r="R170" s="242"/>
      <c r="S170" s="242" t="s">
        <v>207</v>
      </c>
      <c r="T170" s="243" t="s">
        <v>263</v>
      </c>
      <c r="U170" s="221">
        <v>0</v>
      </c>
      <c r="V170" s="221">
        <f>ROUND(E170*U170,2)</f>
        <v>0</v>
      </c>
      <c r="W170" s="221"/>
      <c r="X170" s="221" t="s">
        <v>480</v>
      </c>
      <c r="Y170" s="212"/>
      <c r="Z170" s="212"/>
      <c r="AA170" s="212"/>
      <c r="AB170" s="212"/>
      <c r="AC170" s="212"/>
      <c r="AD170" s="212"/>
      <c r="AE170" s="212"/>
      <c r="AF170" s="212"/>
      <c r="AG170" s="212" t="s">
        <v>481</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64" t="s">
        <v>510</v>
      </c>
      <c r="D171" s="253"/>
      <c r="E171" s="253"/>
      <c r="F171" s="253"/>
      <c r="G171" s="253"/>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487</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44" t="str">
        <f>C171</f>
        <v>Náklady zhotovitele, které vzniknou v souvislosti s povinnostmi zhotovitele při předání a převzetí díla.</v>
      </c>
      <c r="BB171" s="212"/>
      <c r="BC171" s="212"/>
      <c r="BD171" s="212"/>
      <c r="BE171" s="212"/>
      <c r="BF171" s="212"/>
      <c r="BG171" s="212"/>
      <c r="BH171" s="212"/>
    </row>
    <row r="172" spans="1:60" x14ac:dyDescent="0.2">
      <c r="A172" s="3"/>
      <c r="B172" s="4"/>
      <c r="C172" s="265"/>
      <c r="D172" s="6"/>
      <c r="E172" s="3"/>
      <c r="F172" s="3"/>
      <c r="G172" s="3"/>
      <c r="H172" s="3"/>
      <c r="I172" s="3"/>
      <c r="J172" s="3"/>
      <c r="K172" s="3"/>
      <c r="L172" s="3"/>
      <c r="M172" s="3"/>
      <c r="N172" s="3"/>
      <c r="O172" s="3"/>
      <c r="P172" s="3"/>
      <c r="Q172" s="3"/>
      <c r="R172" s="3"/>
      <c r="S172" s="3"/>
      <c r="T172" s="3"/>
      <c r="U172" s="3"/>
      <c r="V172" s="3"/>
      <c r="W172" s="3"/>
      <c r="X172" s="3"/>
      <c r="AE172">
        <v>15</v>
      </c>
      <c r="AF172">
        <v>21</v>
      </c>
      <c r="AG172" t="s">
        <v>188</v>
      </c>
    </row>
    <row r="173" spans="1:60" x14ac:dyDescent="0.2">
      <c r="A173" s="215"/>
      <c r="B173" s="216" t="s">
        <v>29</v>
      </c>
      <c r="C173" s="266"/>
      <c r="D173" s="217"/>
      <c r="E173" s="218"/>
      <c r="F173" s="218"/>
      <c r="G173" s="254">
        <f>G8+G49+G70+G90+G111+G117+G141+G152+G169</f>
        <v>0</v>
      </c>
      <c r="H173" s="3"/>
      <c r="I173" s="3"/>
      <c r="J173" s="3"/>
      <c r="K173" s="3"/>
      <c r="L173" s="3"/>
      <c r="M173" s="3"/>
      <c r="N173" s="3"/>
      <c r="O173" s="3"/>
      <c r="P173" s="3"/>
      <c r="Q173" s="3"/>
      <c r="R173" s="3"/>
      <c r="S173" s="3"/>
      <c r="T173" s="3"/>
      <c r="U173" s="3"/>
      <c r="V173" s="3"/>
      <c r="W173" s="3"/>
      <c r="X173" s="3"/>
      <c r="AE173">
        <f>SUMIF(L7:L171,AE172,G7:G171)</f>
        <v>0</v>
      </c>
      <c r="AF173">
        <f>SUMIF(L7:L171,AF172,G7:G171)</f>
        <v>0</v>
      </c>
      <c r="AG173" t="s">
        <v>511</v>
      </c>
    </row>
    <row r="174" spans="1:60" x14ac:dyDescent="0.2">
      <c r="C174" s="267"/>
      <c r="D174" s="10"/>
      <c r="AG174" t="s">
        <v>512</v>
      </c>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27">
    <mergeCell ref="C166:G166"/>
    <mergeCell ref="C168:G168"/>
    <mergeCell ref="C171:G171"/>
    <mergeCell ref="C119:G119"/>
    <mergeCell ref="C156:G156"/>
    <mergeCell ref="C158:G158"/>
    <mergeCell ref="C160:G160"/>
    <mergeCell ref="C162:G162"/>
    <mergeCell ref="C164:G164"/>
    <mergeCell ref="C72:G72"/>
    <mergeCell ref="C92:G92"/>
    <mergeCell ref="C96:G96"/>
    <mergeCell ref="C102:G102"/>
    <mergeCell ref="C107:G107"/>
    <mergeCell ref="C113:G113"/>
    <mergeCell ref="C23:G23"/>
    <mergeCell ref="C28:G28"/>
    <mergeCell ref="C37:G37"/>
    <mergeCell ref="C46:G46"/>
    <mergeCell ref="C51:G51"/>
    <mergeCell ref="C56:G56"/>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71" activePane="bottomLeft" state="frozen"/>
      <selection pane="bottomLeft" activeCell="C99" sqref="C99"/>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54</v>
      </c>
      <c r="C3" s="201" t="s">
        <v>55</v>
      </c>
      <c r="D3" s="199"/>
      <c r="E3" s="199"/>
      <c r="F3" s="199"/>
      <c r="G3" s="200"/>
      <c r="AC3" s="177" t="s">
        <v>177</v>
      </c>
      <c r="AG3" t="s">
        <v>178</v>
      </c>
    </row>
    <row r="4" spans="1:60" ht="24.95" customHeight="1" x14ac:dyDescent="0.2">
      <c r="A4" s="202" t="s">
        <v>9</v>
      </c>
      <c r="B4" s="203" t="s">
        <v>66</v>
      </c>
      <c r="C4" s="204" t="s">
        <v>67</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SUMIF(AG9:AG48,"&lt;&gt;NOR",G9:G48)</f>
        <v>0</v>
      </c>
      <c r="H8" s="235"/>
      <c r="I8" s="235">
        <f>SUM(I9:I48)</f>
        <v>0</v>
      </c>
      <c r="J8" s="235"/>
      <c r="K8" s="235">
        <f>SUM(K9:K48)</f>
        <v>0</v>
      </c>
      <c r="L8" s="235"/>
      <c r="M8" s="235">
        <f>SUM(M9:M48)</f>
        <v>0</v>
      </c>
      <c r="N8" s="235"/>
      <c r="O8" s="235">
        <f>SUM(O9:O48)</f>
        <v>0</v>
      </c>
      <c r="P8" s="235"/>
      <c r="Q8" s="235">
        <f>SUM(Q9:Q48)</f>
        <v>0</v>
      </c>
      <c r="R8" s="235"/>
      <c r="S8" s="235"/>
      <c r="T8" s="236"/>
      <c r="U8" s="230"/>
      <c r="V8" s="230">
        <f>SUM(V9:V48)</f>
        <v>2.16</v>
      </c>
      <c r="W8" s="230"/>
      <c r="X8" s="230"/>
      <c r="AG8" t="s">
        <v>202</v>
      </c>
    </row>
    <row r="9" spans="1:60" outlineLevel="1" x14ac:dyDescent="0.2">
      <c r="A9" s="237">
        <v>1</v>
      </c>
      <c r="B9" s="238" t="s">
        <v>203</v>
      </c>
      <c r="C9" s="256" t="s">
        <v>204</v>
      </c>
      <c r="D9" s="239" t="s">
        <v>205</v>
      </c>
      <c r="E9" s="240">
        <v>1.5625</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0.36499999999999999</v>
      </c>
      <c r="V9" s="221">
        <f>ROUND(E9*U9,2)</f>
        <v>0.56999999999999995</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57" t="s">
        <v>210</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zapažených i nezapažených s urovnáním dna do předepsaného profilu a spádu, s přehozením výkopku na přilehlém terénu na vzdálenost do 3 m od podélné osy rýhy nebo s naložením výkopku na dopravní prostředek.</v>
      </c>
      <c r="BB10" s="212"/>
      <c r="BC10" s="212"/>
      <c r="BD10" s="212"/>
      <c r="BE10" s="212"/>
      <c r="BF10" s="212"/>
      <c r="BG10" s="212"/>
      <c r="BH10" s="212"/>
    </row>
    <row r="11" spans="1:60" outlineLevel="1" x14ac:dyDescent="0.2">
      <c r="A11" s="219"/>
      <c r="B11" s="220"/>
      <c r="C11" s="258" t="s">
        <v>212</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214</v>
      </c>
      <c r="D12" s="222"/>
      <c r="E12" s="22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9" t="s">
        <v>215</v>
      </c>
      <c r="D13" s="224"/>
      <c r="E13" s="225"/>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0" t="s">
        <v>216</v>
      </c>
      <c r="D14" s="224"/>
      <c r="E14" s="225">
        <v>6.25E-2</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t="s">
        <v>217</v>
      </c>
      <c r="D15" s="224"/>
      <c r="E15" s="225"/>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8" t="s">
        <v>683</v>
      </c>
      <c r="D16" s="222"/>
      <c r="E16" s="223">
        <v>1.5625</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2</v>
      </c>
      <c r="B17" s="238" t="s">
        <v>219</v>
      </c>
      <c r="C17" s="256" t="s">
        <v>220</v>
      </c>
      <c r="D17" s="239" t="s">
        <v>205</v>
      </c>
      <c r="E17" s="240">
        <v>0.78125</v>
      </c>
      <c r="F17" s="241"/>
      <c r="G17" s="242">
        <f>ROUND(E17*F17,2)</f>
        <v>0</v>
      </c>
      <c r="H17" s="241"/>
      <c r="I17" s="242">
        <f>ROUND(E17*H17,2)</f>
        <v>0</v>
      </c>
      <c r="J17" s="241"/>
      <c r="K17" s="242">
        <f>ROUND(E17*J17,2)</f>
        <v>0</v>
      </c>
      <c r="L17" s="242">
        <v>21</v>
      </c>
      <c r="M17" s="242">
        <f>G17*(1+L17/100)</f>
        <v>0</v>
      </c>
      <c r="N17" s="242">
        <v>0</v>
      </c>
      <c r="O17" s="242">
        <f>ROUND(E17*N17,2)</f>
        <v>0</v>
      </c>
      <c r="P17" s="242">
        <v>0</v>
      </c>
      <c r="Q17" s="242">
        <f>ROUND(E17*P17,2)</f>
        <v>0</v>
      </c>
      <c r="R17" s="242" t="s">
        <v>206</v>
      </c>
      <c r="S17" s="242" t="s">
        <v>207</v>
      </c>
      <c r="T17" s="243" t="s">
        <v>207</v>
      </c>
      <c r="U17" s="221">
        <v>0.64680000000000004</v>
      </c>
      <c r="V17" s="221">
        <f>ROUND(E17*U17,2)</f>
        <v>0.51</v>
      </c>
      <c r="W17" s="221"/>
      <c r="X17" s="221" t="s">
        <v>208</v>
      </c>
      <c r="Y17" s="212"/>
      <c r="Z17" s="212"/>
      <c r="AA17" s="212"/>
      <c r="AB17" s="212"/>
      <c r="AC17" s="212"/>
      <c r="AD17" s="212"/>
      <c r="AE17" s="212"/>
      <c r="AF17" s="212"/>
      <c r="AG17" s="212" t="s">
        <v>209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19"/>
      <c r="B18" s="220"/>
      <c r="C18" s="257" t="s">
        <v>210</v>
      </c>
      <c r="D18" s="245"/>
      <c r="E18" s="245"/>
      <c r="F18" s="245"/>
      <c r="G18" s="245"/>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211</v>
      </c>
      <c r="AH18" s="212"/>
      <c r="AI18" s="212"/>
      <c r="AJ18" s="212"/>
      <c r="AK18" s="212"/>
      <c r="AL18" s="212"/>
      <c r="AM18" s="212"/>
      <c r="AN18" s="212"/>
      <c r="AO18" s="212"/>
      <c r="AP18" s="212"/>
      <c r="AQ18" s="212"/>
      <c r="AR18" s="212"/>
      <c r="AS18" s="212"/>
      <c r="AT18" s="212"/>
      <c r="AU18" s="212"/>
      <c r="AV18" s="212"/>
      <c r="AW18" s="212"/>
      <c r="AX18" s="212"/>
      <c r="AY18" s="212"/>
      <c r="AZ18" s="212"/>
      <c r="BA18" s="244" t="str">
        <f>C18</f>
        <v>zapažených i nezapažených s urovnáním dna do předepsaného profilu a spádu, s přehozením výkopku na přilehlém terénu na vzdálenost do 3 m od podélné osy rýhy nebo s naložením výkopku na dopravní prostředek.</v>
      </c>
      <c r="BB18" s="212"/>
      <c r="BC18" s="212"/>
      <c r="BD18" s="212"/>
      <c r="BE18" s="212"/>
      <c r="BF18" s="212"/>
      <c r="BG18" s="212"/>
      <c r="BH18" s="212"/>
    </row>
    <row r="19" spans="1:60" outlineLevel="1" x14ac:dyDescent="0.2">
      <c r="A19" s="219"/>
      <c r="B19" s="220"/>
      <c r="C19" s="258" t="s">
        <v>221</v>
      </c>
      <c r="D19" s="222"/>
      <c r="E19" s="223"/>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213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8" t="s">
        <v>222</v>
      </c>
      <c r="D20" s="222"/>
      <c r="E20" s="223"/>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684</v>
      </c>
      <c r="D21" s="222"/>
      <c r="E21" s="223">
        <v>0.78125</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7">
        <v>3</v>
      </c>
      <c r="B22" s="238" t="s">
        <v>224</v>
      </c>
      <c r="C22" s="256" t="s">
        <v>225</v>
      </c>
      <c r="D22" s="239" t="s">
        <v>205</v>
      </c>
      <c r="E22" s="240">
        <v>1.5625</v>
      </c>
      <c r="F22" s="241"/>
      <c r="G22" s="242">
        <f>ROUND(E22*F22,2)</f>
        <v>0</v>
      </c>
      <c r="H22" s="241"/>
      <c r="I22" s="242">
        <f>ROUND(E22*H22,2)</f>
        <v>0</v>
      </c>
      <c r="J22" s="241"/>
      <c r="K22" s="242">
        <f>ROUND(E22*J22,2)</f>
        <v>0</v>
      </c>
      <c r="L22" s="242">
        <v>21</v>
      </c>
      <c r="M22" s="242">
        <f>G22*(1+L22/100)</f>
        <v>0</v>
      </c>
      <c r="N22" s="242">
        <v>0</v>
      </c>
      <c r="O22" s="242">
        <f>ROUND(E22*N22,2)</f>
        <v>0</v>
      </c>
      <c r="P22" s="242">
        <v>0</v>
      </c>
      <c r="Q22" s="242">
        <f>ROUND(E22*P22,2)</f>
        <v>0</v>
      </c>
      <c r="R22" s="242" t="s">
        <v>206</v>
      </c>
      <c r="S22" s="242" t="s">
        <v>207</v>
      </c>
      <c r="T22" s="243" t="s">
        <v>207</v>
      </c>
      <c r="U22" s="221">
        <v>1.0999999999999999E-2</v>
      </c>
      <c r="V22" s="221">
        <f>ROUND(E22*U22,2)</f>
        <v>0.02</v>
      </c>
      <c r="W22" s="221"/>
      <c r="X22" s="221" t="s">
        <v>208</v>
      </c>
      <c r="Y22" s="212"/>
      <c r="Z22" s="212"/>
      <c r="AA22" s="212"/>
      <c r="AB22" s="212"/>
      <c r="AC22" s="212"/>
      <c r="AD22" s="212"/>
      <c r="AE22" s="212"/>
      <c r="AF22" s="212"/>
      <c r="AG22" s="212" t="s">
        <v>209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226</v>
      </c>
      <c r="D23" s="245"/>
      <c r="E23" s="245"/>
      <c r="F23" s="245"/>
      <c r="G23" s="245"/>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211</v>
      </c>
      <c r="AH23" s="212"/>
      <c r="AI23" s="212"/>
      <c r="AJ23" s="212"/>
      <c r="AK23" s="212"/>
      <c r="AL23" s="212"/>
      <c r="AM23" s="212"/>
      <c r="AN23" s="212"/>
      <c r="AO23" s="212"/>
      <c r="AP23" s="212"/>
      <c r="AQ23" s="212"/>
      <c r="AR23" s="212"/>
      <c r="AS23" s="212"/>
      <c r="AT23" s="212"/>
      <c r="AU23" s="212"/>
      <c r="AV23" s="212"/>
      <c r="AW23" s="212"/>
      <c r="AX23" s="212"/>
      <c r="AY23" s="212"/>
      <c r="AZ23" s="212"/>
      <c r="BA23" s="244" t="str">
        <f>C23</f>
        <v>po suchu, bez ohledu na druh dopravního prostředku, bez naložení výkopku, avšak se složením bez rozhrnutí,</v>
      </c>
      <c r="BB23" s="212"/>
      <c r="BC23" s="212"/>
      <c r="BD23" s="212"/>
      <c r="BE23" s="212"/>
      <c r="BF23" s="212"/>
      <c r="BG23" s="212"/>
      <c r="BH23" s="212"/>
    </row>
    <row r="24" spans="1:60" outlineLevel="1" x14ac:dyDescent="0.2">
      <c r="A24" s="219"/>
      <c r="B24" s="220"/>
      <c r="C24" s="258" t="s">
        <v>227</v>
      </c>
      <c r="D24" s="222"/>
      <c r="E24" s="223"/>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213</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8" t="s">
        <v>228</v>
      </c>
      <c r="D25" s="222"/>
      <c r="E25" s="22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8" t="s">
        <v>685</v>
      </c>
      <c r="D26" s="222"/>
      <c r="E26" s="223">
        <v>1.5625</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7">
        <v>4</v>
      </c>
      <c r="B27" s="238" t="s">
        <v>230</v>
      </c>
      <c r="C27" s="256" t="s">
        <v>231</v>
      </c>
      <c r="D27" s="239" t="s">
        <v>205</v>
      </c>
      <c r="E27" s="240">
        <v>7.8125</v>
      </c>
      <c r="F27" s="241"/>
      <c r="G27" s="242">
        <f>ROUND(E27*F27,2)</f>
        <v>0</v>
      </c>
      <c r="H27" s="241"/>
      <c r="I27" s="242">
        <f>ROUND(E27*H27,2)</f>
        <v>0</v>
      </c>
      <c r="J27" s="241"/>
      <c r="K27" s="242">
        <f>ROUND(E27*J27,2)</f>
        <v>0</v>
      </c>
      <c r="L27" s="242">
        <v>21</v>
      </c>
      <c r="M27" s="242">
        <f>G27*(1+L27/100)</f>
        <v>0</v>
      </c>
      <c r="N27" s="242">
        <v>0</v>
      </c>
      <c r="O27" s="242">
        <f>ROUND(E27*N27,2)</f>
        <v>0</v>
      </c>
      <c r="P27" s="242">
        <v>0</v>
      </c>
      <c r="Q27" s="242">
        <f>ROUND(E27*P27,2)</f>
        <v>0</v>
      </c>
      <c r="R27" s="242" t="s">
        <v>206</v>
      </c>
      <c r="S27" s="242" t="s">
        <v>207</v>
      </c>
      <c r="T27" s="243" t="s">
        <v>207</v>
      </c>
      <c r="U27" s="221">
        <v>0</v>
      </c>
      <c r="V27" s="221">
        <f>ROUND(E27*U27,2)</f>
        <v>0</v>
      </c>
      <c r="W27" s="221"/>
      <c r="X27" s="221" t="s">
        <v>208</v>
      </c>
      <c r="Y27" s="212"/>
      <c r="Z27" s="212"/>
      <c r="AA27" s="212"/>
      <c r="AB27" s="212"/>
      <c r="AC27" s="212"/>
      <c r="AD27" s="212"/>
      <c r="AE27" s="212"/>
      <c r="AF27" s="212"/>
      <c r="AG27" s="212" t="s">
        <v>209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226</v>
      </c>
      <c r="D28" s="245"/>
      <c r="E28" s="245"/>
      <c r="F28" s="245"/>
      <c r="G28" s="245"/>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211</v>
      </c>
      <c r="AH28" s="212"/>
      <c r="AI28" s="212"/>
      <c r="AJ28" s="212"/>
      <c r="AK28" s="212"/>
      <c r="AL28" s="212"/>
      <c r="AM28" s="212"/>
      <c r="AN28" s="212"/>
      <c r="AO28" s="212"/>
      <c r="AP28" s="212"/>
      <c r="AQ28" s="212"/>
      <c r="AR28" s="212"/>
      <c r="AS28" s="212"/>
      <c r="AT28" s="212"/>
      <c r="AU28" s="212"/>
      <c r="AV28" s="212"/>
      <c r="AW28" s="212"/>
      <c r="AX28" s="212"/>
      <c r="AY28" s="212"/>
      <c r="AZ28" s="212"/>
      <c r="BA28" s="244" t="str">
        <f>C28</f>
        <v>po suchu, bez ohledu na druh dopravního prostředku, bez naložení výkopku, avšak se složením bez rozhrnutí,</v>
      </c>
      <c r="BB28" s="212"/>
      <c r="BC28" s="212"/>
      <c r="BD28" s="212"/>
      <c r="BE28" s="212"/>
      <c r="BF28" s="212"/>
      <c r="BG28" s="212"/>
      <c r="BH28" s="212"/>
    </row>
    <row r="29" spans="1:60" outlineLevel="1" x14ac:dyDescent="0.2">
      <c r="A29" s="219"/>
      <c r="B29" s="220"/>
      <c r="C29" s="258" t="s">
        <v>232</v>
      </c>
      <c r="D29" s="222"/>
      <c r="E29" s="223"/>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213</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8" t="s">
        <v>233</v>
      </c>
      <c r="D30" s="222"/>
      <c r="E30" s="223"/>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213</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686</v>
      </c>
      <c r="D31" s="222"/>
      <c r="E31" s="223">
        <v>7.8125</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7">
        <v>5</v>
      </c>
      <c r="B32" s="238" t="s">
        <v>235</v>
      </c>
      <c r="C32" s="256" t="s">
        <v>236</v>
      </c>
      <c r="D32" s="239" t="s">
        <v>205</v>
      </c>
      <c r="E32" s="240">
        <v>1.5625</v>
      </c>
      <c r="F32" s="241"/>
      <c r="G32" s="242">
        <f>ROUND(E32*F32,2)</f>
        <v>0</v>
      </c>
      <c r="H32" s="241"/>
      <c r="I32" s="242">
        <f>ROUND(E32*H32,2)</f>
        <v>0</v>
      </c>
      <c r="J32" s="241"/>
      <c r="K32" s="242">
        <f>ROUND(E32*J32,2)</f>
        <v>0</v>
      </c>
      <c r="L32" s="242">
        <v>21</v>
      </c>
      <c r="M32" s="242">
        <f>G32*(1+L32/100)</f>
        <v>0</v>
      </c>
      <c r="N32" s="242">
        <v>0</v>
      </c>
      <c r="O32" s="242">
        <f>ROUND(E32*N32,2)</f>
        <v>0</v>
      </c>
      <c r="P32" s="242">
        <v>0</v>
      </c>
      <c r="Q32" s="242">
        <f>ROUND(E32*P32,2)</f>
        <v>0</v>
      </c>
      <c r="R32" s="242" t="s">
        <v>206</v>
      </c>
      <c r="S32" s="242" t="s">
        <v>207</v>
      </c>
      <c r="T32" s="243" t="s">
        <v>207</v>
      </c>
      <c r="U32" s="221">
        <v>8.9999999999999993E-3</v>
      </c>
      <c r="V32" s="221">
        <f>ROUND(E32*U32,2)</f>
        <v>0.01</v>
      </c>
      <c r="W32" s="221"/>
      <c r="X32" s="221" t="s">
        <v>208</v>
      </c>
      <c r="Y32" s="212"/>
      <c r="Z32" s="212"/>
      <c r="AA32" s="212"/>
      <c r="AB32" s="212"/>
      <c r="AC32" s="212"/>
      <c r="AD32" s="212"/>
      <c r="AE32" s="212"/>
      <c r="AF32" s="212"/>
      <c r="AG32" s="212" t="s">
        <v>237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8" t="s">
        <v>238</v>
      </c>
      <c r="D33" s="222"/>
      <c r="E33" s="223"/>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213</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8" t="s">
        <v>239</v>
      </c>
      <c r="D34" s="222"/>
      <c r="E34" s="223"/>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687</v>
      </c>
      <c r="D35" s="222"/>
      <c r="E35" s="223">
        <v>1.5625</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7">
        <v>6</v>
      </c>
      <c r="B36" s="238" t="s">
        <v>241</v>
      </c>
      <c r="C36" s="256" t="s">
        <v>242</v>
      </c>
      <c r="D36" s="239" t="s">
        <v>243</v>
      </c>
      <c r="E36" s="240">
        <v>6.25</v>
      </c>
      <c r="F36" s="241"/>
      <c r="G36" s="242">
        <f>ROUND(E36*F36,2)</f>
        <v>0</v>
      </c>
      <c r="H36" s="241"/>
      <c r="I36" s="242">
        <f>ROUND(E36*H36,2)</f>
        <v>0</v>
      </c>
      <c r="J36" s="241"/>
      <c r="K36" s="242">
        <f>ROUND(E36*J36,2)</f>
        <v>0</v>
      </c>
      <c r="L36" s="242">
        <v>21</v>
      </c>
      <c r="M36" s="242">
        <f>G36*(1+L36/100)</f>
        <v>0</v>
      </c>
      <c r="N36" s="242">
        <v>0</v>
      </c>
      <c r="O36" s="242">
        <f>ROUND(E36*N36,2)</f>
        <v>0</v>
      </c>
      <c r="P36" s="242">
        <v>0</v>
      </c>
      <c r="Q36" s="242">
        <f>ROUND(E36*P36,2)</f>
        <v>0</v>
      </c>
      <c r="R36" s="242" t="s">
        <v>206</v>
      </c>
      <c r="S36" s="242" t="s">
        <v>207</v>
      </c>
      <c r="T36" s="243" t="s">
        <v>207</v>
      </c>
      <c r="U36" s="221">
        <v>1.7999999999999999E-2</v>
      </c>
      <c r="V36" s="221">
        <f>ROUND(E36*U36,2)</f>
        <v>0.11</v>
      </c>
      <c r="W36" s="221"/>
      <c r="X36" s="221" t="s">
        <v>208</v>
      </c>
      <c r="Y36" s="212"/>
      <c r="Z36" s="212"/>
      <c r="AA36" s="212"/>
      <c r="AB36" s="212"/>
      <c r="AC36" s="212"/>
      <c r="AD36" s="212"/>
      <c r="AE36" s="212"/>
      <c r="AF36" s="212"/>
      <c r="AG36" s="212" t="s">
        <v>237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244</v>
      </c>
      <c r="D37" s="245"/>
      <c r="E37" s="245"/>
      <c r="F37" s="245"/>
      <c r="G37" s="245"/>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211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8" t="s">
        <v>245</v>
      </c>
      <c r="D38" s="222"/>
      <c r="E38" s="223"/>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8" t="s">
        <v>246</v>
      </c>
      <c r="D39" s="222"/>
      <c r="E39" s="22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688</v>
      </c>
      <c r="D40" s="222"/>
      <c r="E40" s="223">
        <v>6.25</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5</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7">
        <v>7</v>
      </c>
      <c r="B41" s="238" t="s">
        <v>248</v>
      </c>
      <c r="C41" s="256" t="s">
        <v>249</v>
      </c>
      <c r="D41" s="239" t="s">
        <v>205</v>
      </c>
      <c r="E41" s="240">
        <v>1.5625</v>
      </c>
      <c r="F41" s="241"/>
      <c r="G41" s="242">
        <f>ROUND(E41*F41,2)</f>
        <v>0</v>
      </c>
      <c r="H41" s="241"/>
      <c r="I41" s="242">
        <f>ROUND(E41*H41,2)</f>
        <v>0</v>
      </c>
      <c r="J41" s="241"/>
      <c r="K41" s="242">
        <f>ROUND(E41*J41,2)</f>
        <v>0</v>
      </c>
      <c r="L41" s="242">
        <v>21</v>
      </c>
      <c r="M41" s="242">
        <f>G41*(1+L41/100)</f>
        <v>0</v>
      </c>
      <c r="N41" s="242">
        <v>0</v>
      </c>
      <c r="O41" s="242">
        <f>ROUND(E41*N41,2)</f>
        <v>0</v>
      </c>
      <c r="P41" s="242">
        <v>0</v>
      </c>
      <c r="Q41" s="242">
        <f>ROUND(E41*P41,2)</f>
        <v>0</v>
      </c>
      <c r="R41" s="242" t="s">
        <v>206</v>
      </c>
      <c r="S41" s="242" t="s">
        <v>207</v>
      </c>
      <c r="T41" s="243" t="s">
        <v>207</v>
      </c>
      <c r="U41" s="221">
        <v>0</v>
      </c>
      <c r="V41" s="221">
        <f>ROUND(E41*U41,2)</f>
        <v>0</v>
      </c>
      <c r="W41" s="221"/>
      <c r="X41" s="221" t="s">
        <v>208</v>
      </c>
      <c r="Y41" s="212"/>
      <c r="Z41" s="212"/>
      <c r="AA41" s="212"/>
      <c r="AB41" s="212"/>
      <c r="AC41" s="212"/>
      <c r="AD41" s="212"/>
      <c r="AE41" s="212"/>
      <c r="AF41" s="212"/>
      <c r="AG41" s="212" t="s">
        <v>209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8" t="s">
        <v>250</v>
      </c>
      <c r="D42" s="222"/>
      <c r="E42" s="223"/>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213</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8" t="s">
        <v>239</v>
      </c>
      <c r="D43" s="222"/>
      <c r="E43" s="223"/>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8" t="s">
        <v>687</v>
      </c>
      <c r="D44" s="222"/>
      <c r="E44" s="223">
        <v>1.5625</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7">
        <v>8</v>
      </c>
      <c r="B45" s="238" t="s">
        <v>251</v>
      </c>
      <c r="C45" s="256" t="s">
        <v>252</v>
      </c>
      <c r="D45" s="239" t="s">
        <v>243</v>
      </c>
      <c r="E45" s="240">
        <v>6.25</v>
      </c>
      <c r="F45" s="241"/>
      <c r="G45" s="242">
        <f>ROUND(E45*F45,2)</f>
        <v>0</v>
      </c>
      <c r="H45" s="241"/>
      <c r="I45" s="242">
        <f>ROUND(E45*H45,2)</f>
        <v>0</v>
      </c>
      <c r="J45" s="241"/>
      <c r="K45" s="242">
        <f>ROUND(E45*J45,2)</f>
        <v>0</v>
      </c>
      <c r="L45" s="242">
        <v>21</v>
      </c>
      <c r="M45" s="242">
        <f>G45*(1+L45/100)</f>
        <v>0</v>
      </c>
      <c r="N45" s="242">
        <v>0</v>
      </c>
      <c r="O45" s="242">
        <f>ROUND(E45*N45,2)</f>
        <v>0</v>
      </c>
      <c r="P45" s="242">
        <v>0</v>
      </c>
      <c r="Q45" s="242">
        <f>ROUND(E45*P45,2)</f>
        <v>0</v>
      </c>
      <c r="R45" s="242" t="s">
        <v>206</v>
      </c>
      <c r="S45" s="242" t="s">
        <v>207</v>
      </c>
      <c r="T45" s="243" t="s">
        <v>207</v>
      </c>
      <c r="U45" s="221">
        <v>0.15</v>
      </c>
      <c r="V45" s="221">
        <f>ROUND(E45*U45,2)</f>
        <v>0.94</v>
      </c>
      <c r="W45" s="221"/>
      <c r="X45" s="221" t="s">
        <v>208</v>
      </c>
      <c r="Y45" s="212"/>
      <c r="Z45" s="212"/>
      <c r="AA45" s="212"/>
      <c r="AB45" s="212"/>
      <c r="AC45" s="212"/>
      <c r="AD45" s="212"/>
      <c r="AE45" s="212"/>
      <c r="AF45" s="212"/>
      <c r="AG45" s="212" t="s">
        <v>209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7" t="s">
        <v>253</v>
      </c>
      <c r="D46" s="245"/>
      <c r="E46" s="245"/>
      <c r="F46" s="245"/>
      <c r="G46" s="245"/>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211</v>
      </c>
      <c r="AH46" s="212"/>
      <c r="AI46" s="212"/>
      <c r="AJ46" s="212"/>
      <c r="AK46" s="212"/>
      <c r="AL46" s="212"/>
      <c r="AM46" s="212"/>
      <c r="AN46" s="212"/>
      <c r="AO46" s="212"/>
      <c r="AP46" s="212"/>
      <c r="AQ46" s="212"/>
      <c r="AR46" s="212"/>
      <c r="AS46" s="212"/>
      <c r="AT46" s="212"/>
      <c r="AU46" s="212"/>
      <c r="AV46" s="212"/>
      <c r="AW46" s="212"/>
      <c r="AX46" s="212"/>
      <c r="AY46" s="212"/>
      <c r="AZ46" s="212"/>
      <c r="BA46" s="244" t="str">
        <f>C46</f>
        <v>z rostlé horniny tř.1 - 4 pod násypy z hornin soudržných do 92% PS a hornin nesoudržných sypkých relativní ulehlosti I(d) do 0,8</v>
      </c>
      <c r="BB46" s="212"/>
      <c r="BC46" s="212"/>
      <c r="BD46" s="212"/>
      <c r="BE46" s="212"/>
      <c r="BF46" s="212"/>
      <c r="BG46" s="212"/>
      <c r="BH46" s="212"/>
    </row>
    <row r="47" spans="1:60" outlineLevel="1" x14ac:dyDescent="0.2">
      <c r="A47" s="219"/>
      <c r="B47" s="220"/>
      <c r="C47" s="258" t="s">
        <v>254</v>
      </c>
      <c r="D47" s="222"/>
      <c r="E47" s="223"/>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213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689</v>
      </c>
      <c r="D48" s="222"/>
      <c r="E48" s="223">
        <v>6.25</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31" t="s">
        <v>201</v>
      </c>
      <c r="B49" s="232" t="s">
        <v>143</v>
      </c>
      <c r="C49" s="255" t="s">
        <v>144</v>
      </c>
      <c r="D49" s="233"/>
      <c r="E49" s="234"/>
      <c r="F49" s="235"/>
      <c r="G49" s="235">
        <f>SUMIF(AG50:AG83,"&lt;&gt;NOR",G50:G83)</f>
        <v>0</v>
      </c>
      <c r="H49" s="235"/>
      <c r="I49" s="235">
        <f>SUM(I50:I83)</f>
        <v>0</v>
      </c>
      <c r="J49" s="235"/>
      <c r="K49" s="235">
        <f>SUM(K50:K83)</f>
        <v>0</v>
      </c>
      <c r="L49" s="235"/>
      <c r="M49" s="235">
        <f>SUM(M50:M83)</f>
        <v>0</v>
      </c>
      <c r="N49" s="235"/>
      <c r="O49" s="235">
        <f>SUM(O50:O83)</f>
        <v>0</v>
      </c>
      <c r="P49" s="235"/>
      <c r="Q49" s="235">
        <f>SUM(Q50:Q83)</f>
        <v>57.680000000000007</v>
      </c>
      <c r="R49" s="235"/>
      <c r="S49" s="235"/>
      <c r="T49" s="236"/>
      <c r="U49" s="230"/>
      <c r="V49" s="230">
        <f>SUM(V50:V83)</f>
        <v>40.82</v>
      </c>
      <c r="W49" s="230"/>
      <c r="X49" s="230"/>
      <c r="AG49" t="s">
        <v>202</v>
      </c>
    </row>
    <row r="50" spans="1:60" ht="22.5" outlineLevel="1" x14ac:dyDescent="0.2">
      <c r="A50" s="237">
        <v>9</v>
      </c>
      <c r="B50" s="238" t="s">
        <v>256</v>
      </c>
      <c r="C50" s="256" t="s">
        <v>257</v>
      </c>
      <c r="D50" s="239" t="s">
        <v>243</v>
      </c>
      <c r="E50" s="240">
        <v>6.25</v>
      </c>
      <c r="F50" s="241"/>
      <c r="G50" s="242">
        <f>ROUND(E50*F50,2)</f>
        <v>0</v>
      </c>
      <c r="H50" s="241"/>
      <c r="I50" s="242">
        <f>ROUND(E50*H50,2)</f>
        <v>0</v>
      </c>
      <c r="J50" s="241"/>
      <c r="K50" s="242">
        <f>ROUND(E50*J50,2)</f>
        <v>0</v>
      </c>
      <c r="L50" s="242">
        <v>21</v>
      </c>
      <c r="M50" s="242">
        <f>G50*(1+L50/100)</f>
        <v>0</v>
      </c>
      <c r="N50" s="242">
        <v>0</v>
      </c>
      <c r="O50" s="242">
        <f>ROUND(E50*N50,2)</f>
        <v>0</v>
      </c>
      <c r="P50" s="242">
        <v>0.33</v>
      </c>
      <c r="Q50" s="242">
        <f>ROUND(E50*P50,2)</f>
        <v>2.06</v>
      </c>
      <c r="R50" s="242" t="s">
        <v>258</v>
      </c>
      <c r="S50" s="242" t="s">
        <v>207</v>
      </c>
      <c r="T50" s="243" t="s">
        <v>207</v>
      </c>
      <c r="U50" s="221">
        <v>0.06</v>
      </c>
      <c r="V50" s="221">
        <f>ROUND(E50*U50,2)</f>
        <v>0.38</v>
      </c>
      <c r="W50" s="221"/>
      <c r="X50" s="221" t="s">
        <v>208</v>
      </c>
      <c r="Y50" s="212"/>
      <c r="Z50" s="212"/>
      <c r="AA50" s="212"/>
      <c r="AB50" s="212"/>
      <c r="AC50" s="212"/>
      <c r="AD50" s="212"/>
      <c r="AE50" s="212"/>
      <c r="AF50" s="212"/>
      <c r="AG50" s="212" t="s">
        <v>209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8" t="s">
        <v>259</v>
      </c>
      <c r="D51" s="222"/>
      <c r="E51" s="223"/>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213</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8" t="s">
        <v>260</v>
      </c>
      <c r="D52" s="222"/>
      <c r="E52" s="223"/>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213</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688</v>
      </c>
      <c r="D53" s="222"/>
      <c r="E53" s="223">
        <v>6.25</v>
      </c>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213</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7">
        <v>10</v>
      </c>
      <c r="B54" s="238" t="s">
        <v>690</v>
      </c>
      <c r="C54" s="256" t="s">
        <v>691</v>
      </c>
      <c r="D54" s="239" t="s">
        <v>243</v>
      </c>
      <c r="E54" s="240">
        <v>220.625</v>
      </c>
      <c r="F54" s="241"/>
      <c r="G54" s="242">
        <f>ROUND(E54*F54,2)</f>
        <v>0</v>
      </c>
      <c r="H54" s="241"/>
      <c r="I54" s="242">
        <f>ROUND(E54*H54,2)</f>
        <v>0</v>
      </c>
      <c r="J54" s="241"/>
      <c r="K54" s="242">
        <f>ROUND(E54*J54,2)</f>
        <v>0</v>
      </c>
      <c r="L54" s="242">
        <v>21</v>
      </c>
      <c r="M54" s="242">
        <f>G54*(1+L54/100)</f>
        <v>0</v>
      </c>
      <c r="N54" s="242">
        <v>0</v>
      </c>
      <c r="O54" s="242">
        <f>ROUND(E54*N54,2)</f>
        <v>0</v>
      </c>
      <c r="P54" s="242">
        <v>8.7999999999999995E-2</v>
      </c>
      <c r="Q54" s="242">
        <f>ROUND(E54*P54,2)</f>
        <v>19.420000000000002</v>
      </c>
      <c r="R54" s="242" t="s">
        <v>258</v>
      </c>
      <c r="S54" s="242" t="s">
        <v>207</v>
      </c>
      <c r="T54" s="243" t="s">
        <v>263</v>
      </c>
      <c r="U54" s="221">
        <v>7.1999999999999995E-2</v>
      </c>
      <c r="V54" s="221">
        <f>ROUND(E54*U54,2)</f>
        <v>15.89</v>
      </c>
      <c r="W54" s="221"/>
      <c r="X54" s="221" t="s">
        <v>208</v>
      </c>
      <c r="Y54" s="212"/>
      <c r="Z54" s="212"/>
      <c r="AA54" s="212"/>
      <c r="AB54" s="212"/>
      <c r="AC54" s="212"/>
      <c r="AD54" s="212"/>
      <c r="AE54" s="212"/>
      <c r="AF54" s="212"/>
      <c r="AG54" s="212" t="s">
        <v>237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19"/>
      <c r="B55" s="220"/>
      <c r="C55" s="257" t="s">
        <v>264</v>
      </c>
      <c r="D55" s="245"/>
      <c r="E55" s="245"/>
      <c r="F55" s="245"/>
      <c r="G55" s="245"/>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211</v>
      </c>
      <c r="AH55" s="212"/>
      <c r="AI55" s="212"/>
      <c r="AJ55" s="212"/>
      <c r="AK55" s="212"/>
      <c r="AL55" s="212"/>
      <c r="AM55" s="212"/>
      <c r="AN55" s="212"/>
      <c r="AO55" s="212"/>
      <c r="AP55" s="212"/>
      <c r="AQ55" s="212"/>
      <c r="AR55" s="212"/>
      <c r="AS55" s="212"/>
      <c r="AT55" s="212"/>
      <c r="AU55" s="212"/>
      <c r="AV55" s="212"/>
      <c r="AW55" s="212"/>
      <c r="AX55" s="212"/>
      <c r="AY55" s="212"/>
      <c r="AZ55" s="212"/>
      <c r="BA55" s="244" t="str">
        <f>C55</f>
        <v>s naložením na dopravní prostředek, očištění povrchu od frézované plochy, opotřebování frézovacích nástrojů (nožů, upínacích kroužků, držáků) nutné ruční odstranění (vybourání) živičného krytu kolem překážek,</v>
      </c>
      <c r="BB55" s="212"/>
      <c r="BC55" s="212"/>
      <c r="BD55" s="212"/>
      <c r="BE55" s="212"/>
      <c r="BF55" s="212"/>
      <c r="BG55" s="212"/>
      <c r="BH55" s="212"/>
    </row>
    <row r="56" spans="1:60" outlineLevel="1" x14ac:dyDescent="0.2">
      <c r="A56" s="219"/>
      <c r="B56" s="220"/>
      <c r="C56" s="258" t="s">
        <v>692</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693</v>
      </c>
      <c r="D57" s="222"/>
      <c r="E57" s="223"/>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8" t="s">
        <v>694</v>
      </c>
      <c r="D58" s="222"/>
      <c r="E58" s="223">
        <v>220.625</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213</v>
      </c>
      <c r="AH58" s="212">
        <v>5</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33.75" outlineLevel="1" x14ac:dyDescent="0.2">
      <c r="A59" s="237">
        <v>11</v>
      </c>
      <c r="B59" s="238" t="s">
        <v>695</v>
      </c>
      <c r="C59" s="256" t="s">
        <v>696</v>
      </c>
      <c r="D59" s="239" t="s">
        <v>243</v>
      </c>
      <c r="E59" s="240">
        <v>220.625</v>
      </c>
      <c r="F59" s="241"/>
      <c r="G59" s="242">
        <f>ROUND(E59*F59,2)</f>
        <v>0</v>
      </c>
      <c r="H59" s="241"/>
      <c r="I59" s="242">
        <f>ROUND(E59*H59,2)</f>
        <v>0</v>
      </c>
      <c r="J59" s="241"/>
      <c r="K59" s="242">
        <f>ROUND(E59*J59,2)</f>
        <v>0</v>
      </c>
      <c r="L59" s="242">
        <v>21</v>
      </c>
      <c r="M59" s="242">
        <f>G59*(1+L59/100)</f>
        <v>0</v>
      </c>
      <c r="N59" s="242">
        <v>0</v>
      </c>
      <c r="O59" s="242">
        <f>ROUND(E59*N59,2)</f>
        <v>0</v>
      </c>
      <c r="P59" s="242">
        <v>8.7999999999999995E-2</v>
      </c>
      <c r="Q59" s="242">
        <f>ROUND(E59*P59,2)</f>
        <v>19.420000000000002</v>
      </c>
      <c r="R59" s="242" t="s">
        <v>258</v>
      </c>
      <c r="S59" s="242" t="s">
        <v>207</v>
      </c>
      <c r="T59" s="243" t="s">
        <v>263</v>
      </c>
      <c r="U59" s="221">
        <v>4.7800000000000002E-2</v>
      </c>
      <c r="V59" s="221">
        <f>ROUND(E59*U59,2)</f>
        <v>10.55</v>
      </c>
      <c r="W59" s="221"/>
      <c r="X59" s="221" t="s">
        <v>208</v>
      </c>
      <c r="Y59" s="212"/>
      <c r="Z59" s="212"/>
      <c r="AA59" s="212"/>
      <c r="AB59" s="212"/>
      <c r="AC59" s="212"/>
      <c r="AD59" s="212"/>
      <c r="AE59" s="212"/>
      <c r="AF59" s="212"/>
      <c r="AG59" s="212" t="s">
        <v>237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19"/>
      <c r="B60" s="220"/>
      <c r="C60" s="257" t="s">
        <v>264</v>
      </c>
      <c r="D60" s="245"/>
      <c r="E60" s="245"/>
      <c r="F60" s="245"/>
      <c r="G60" s="245"/>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211</v>
      </c>
      <c r="AH60" s="212"/>
      <c r="AI60" s="212"/>
      <c r="AJ60" s="212"/>
      <c r="AK60" s="212"/>
      <c r="AL60" s="212"/>
      <c r="AM60" s="212"/>
      <c r="AN60" s="212"/>
      <c r="AO60" s="212"/>
      <c r="AP60" s="212"/>
      <c r="AQ60" s="212"/>
      <c r="AR60" s="212"/>
      <c r="AS60" s="212"/>
      <c r="AT60" s="212"/>
      <c r="AU60" s="212"/>
      <c r="AV60" s="212"/>
      <c r="AW60" s="212"/>
      <c r="AX60" s="212"/>
      <c r="AY60" s="212"/>
      <c r="AZ60" s="212"/>
      <c r="BA60" s="244" t="str">
        <f>C60</f>
        <v>s naložením na dopravní prostředek, očištění povrchu od frézované plochy, opotřebování frézovacích nástrojů (nožů, upínacích kroužků, držáků) nutné ruční odstranění (vybourání) živičného krytu kolem překážek,</v>
      </c>
      <c r="BB60" s="212"/>
      <c r="BC60" s="212"/>
      <c r="BD60" s="212"/>
      <c r="BE60" s="212"/>
      <c r="BF60" s="212"/>
      <c r="BG60" s="212"/>
      <c r="BH60" s="212"/>
    </row>
    <row r="61" spans="1:60" outlineLevel="1" x14ac:dyDescent="0.2">
      <c r="A61" s="219"/>
      <c r="B61" s="220"/>
      <c r="C61" s="258" t="s">
        <v>697</v>
      </c>
      <c r="D61" s="222"/>
      <c r="E61" s="223"/>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8" t="s">
        <v>698</v>
      </c>
      <c r="D62" s="222"/>
      <c r="E62" s="223"/>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213</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8" t="s">
        <v>699</v>
      </c>
      <c r="D63" s="222"/>
      <c r="E63" s="223"/>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8" t="s">
        <v>700</v>
      </c>
      <c r="D64" s="222"/>
      <c r="E64" s="223">
        <v>220.625</v>
      </c>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213</v>
      </c>
      <c r="AH64" s="212">
        <v>5</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7">
        <v>12</v>
      </c>
      <c r="B65" s="238" t="s">
        <v>273</v>
      </c>
      <c r="C65" s="256" t="s">
        <v>274</v>
      </c>
      <c r="D65" s="239" t="s">
        <v>275</v>
      </c>
      <c r="E65" s="240">
        <v>25</v>
      </c>
      <c r="F65" s="241"/>
      <c r="G65" s="242">
        <f>ROUND(E65*F65,2)</f>
        <v>0</v>
      </c>
      <c r="H65" s="241"/>
      <c r="I65" s="242">
        <f>ROUND(E65*H65,2)</f>
        <v>0</v>
      </c>
      <c r="J65" s="241"/>
      <c r="K65" s="242">
        <f>ROUND(E65*J65,2)</f>
        <v>0</v>
      </c>
      <c r="L65" s="242">
        <v>21</v>
      </c>
      <c r="M65" s="242">
        <f>G65*(1+L65/100)</f>
        <v>0</v>
      </c>
      <c r="N65" s="242">
        <v>0</v>
      </c>
      <c r="O65" s="242">
        <f>ROUND(E65*N65,2)</f>
        <v>0</v>
      </c>
      <c r="P65" s="242">
        <v>0.115</v>
      </c>
      <c r="Q65" s="242">
        <f>ROUND(E65*P65,2)</f>
        <v>2.88</v>
      </c>
      <c r="R65" s="242" t="s">
        <v>258</v>
      </c>
      <c r="S65" s="242" t="s">
        <v>207</v>
      </c>
      <c r="T65" s="243" t="s">
        <v>207</v>
      </c>
      <c r="U65" s="221">
        <v>0.13700000000000001</v>
      </c>
      <c r="V65" s="221">
        <f>ROUND(E65*U65,2)</f>
        <v>3.43</v>
      </c>
      <c r="W65" s="221"/>
      <c r="X65" s="221" t="s">
        <v>208</v>
      </c>
      <c r="Y65" s="212"/>
      <c r="Z65" s="212"/>
      <c r="AA65" s="212"/>
      <c r="AB65" s="212"/>
      <c r="AC65" s="212"/>
      <c r="AD65" s="212"/>
      <c r="AE65" s="212"/>
      <c r="AF65" s="212"/>
      <c r="AG65" s="212" t="s">
        <v>209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7" t="s">
        <v>276</v>
      </c>
      <c r="D66" s="245"/>
      <c r="E66" s="245"/>
      <c r="F66" s="245"/>
      <c r="G66" s="245"/>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211</v>
      </c>
      <c r="AH66" s="212"/>
      <c r="AI66" s="212"/>
      <c r="AJ66" s="212"/>
      <c r="AK66" s="212"/>
      <c r="AL66" s="212"/>
      <c r="AM66" s="212"/>
      <c r="AN66" s="212"/>
      <c r="AO66" s="212"/>
      <c r="AP66" s="212"/>
      <c r="AQ66" s="212"/>
      <c r="AR66" s="212"/>
      <c r="AS66" s="212"/>
      <c r="AT66" s="212"/>
      <c r="AU66" s="212"/>
      <c r="AV66" s="212"/>
      <c r="AW66" s="212"/>
      <c r="AX66" s="212"/>
      <c r="AY66" s="212"/>
      <c r="AZ66" s="212"/>
      <c r="BA66" s="244" t="str">
        <f>C66</f>
        <v>s vybouráním lože, s přemístěním hmot na skládku na vzdálenost do 3 m nebo naložením na dopravní prostředek</v>
      </c>
      <c r="BB66" s="212"/>
      <c r="BC66" s="212"/>
      <c r="BD66" s="212"/>
      <c r="BE66" s="212"/>
      <c r="BF66" s="212"/>
      <c r="BG66" s="212"/>
      <c r="BH66" s="212"/>
    </row>
    <row r="67" spans="1:60" outlineLevel="1" x14ac:dyDescent="0.2">
      <c r="A67" s="219"/>
      <c r="B67" s="220"/>
      <c r="C67" s="258" t="s">
        <v>277</v>
      </c>
      <c r="D67" s="222"/>
      <c r="E67" s="223"/>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213</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8" t="s">
        <v>701</v>
      </c>
      <c r="D68" s="222"/>
      <c r="E68" s="223">
        <v>25</v>
      </c>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213</v>
      </c>
      <c r="AH68" s="212">
        <v>5</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7">
        <v>13</v>
      </c>
      <c r="B69" s="238" t="s">
        <v>279</v>
      </c>
      <c r="C69" s="256" t="s">
        <v>280</v>
      </c>
      <c r="D69" s="239" t="s">
        <v>243</v>
      </c>
      <c r="E69" s="240">
        <v>661.875</v>
      </c>
      <c r="F69" s="241"/>
      <c r="G69" s="242">
        <f>ROUND(E69*F69,2)</f>
        <v>0</v>
      </c>
      <c r="H69" s="241"/>
      <c r="I69" s="242">
        <f>ROUND(E69*H69,2)</f>
        <v>0</v>
      </c>
      <c r="J69" s="241"/>
      <c r="K69" s="242">
        <f>ROUND(E69*J69,2)</f>
        <v>0</v>
      </c>
      <c r="L69" s="242">
        <v>21</v>
      </c>
      <c r="M69" s="242">
        <f>G69*(1+L69/100)</f>
        <v>0</v>
      </c>
      <c r="N69" s="242">
        <v>0</v>
      </c>
      <c r="O69" s="242">
        <f>ROUND(E69*N69,2)</f>
        <v>0</v>
      </c>
      <c r="P69" s="242">
        <v>0</v>
      </c>
      <c r="Q69" s="242">
        <f>ROUND(E69*P69,2)</f>
        <v>0</v>
      </c>
      <c r="R69" s="242" t="s">
        <v>258</v>
      </c>
      <c r="S69" s="242" t="s">
        <v>207</v>
      </c>
      <c r="T69" s="243" t="s">
        <v>207</v>
      </c>
      <c r="U69" s="221">
        <v>2E-3</v>
      </c>
      <c r="V69" s="221">
        <f>ROUND(E69*U69,2)</f>
        <v>1.32</v>
      </c>
      <c r="W69" s="221"/>
      <c r="X69" s="221" t="s">
        <v>208</v>
      </c>
      <c r="Y69" s="212"/>
      <c r="Z69" s="212"/>
      <c r="AA69" s="212"/>
      <c r="AB69" s="212"/>
      <c r="AC69" s="212"/>
      <c r="AD69" s="212"/>
      <c r="AE69" s="212"/>
      <c r="AF69" s="212"/>
      <c r="AG69" s="212" t="s">
        <v>209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8" t="s">
        <v>281</v>
      </c>
      <c r="D70" s="222"/>
      <c r="E70" s="223"/>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213</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8" t="s">
        <v>693</v>
      </c>
      <c r="D71" s="222"/>
      <c r="E71" s="223"/>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213</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8" t="s">
        <v>694</v>
      </c>
      <c r="D72" s="222"/>
      <c r="E72" s="223">
        <v>220.625</v>
      </c>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213</v>
      </c>
      <c r="AH72" s="212">
        <v>5</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8" t="s">
        <v>699</v>
      </c>
      <c r="D73" s="222"/>
      <c r="E73" s="223"/>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213</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8" t="s">
        <v>702</v>
      </c>
      <c r="D74" s="222"/>
      <c r="E74" s="223">
        <v>441.25</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213</v>
      </c>
      <c r="AH74" s="212">
        <v>5</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7">
        <v>14</v>
      </c>
      <c r="B75" s="238" t="s">
        <v>282</v>
      </c>
      <c r="C75" s="256" t="s">
        <v>283</v>
      </c>
      <c r="D75" s="239" t="s">
        <v>243</v>
      </c>
      <c r="E75" s="240">
        <v>110.3125</v>
      </c>
      <c r="F75" s="241"/>
      <c r="G75" s="242">
        <f>ROUND(E75*F75,2)</f>
        <v>0</v>
      </c>
      <c r="H75" s="241"/>
      <c r="I75" s="242">
        <f>ROUND(E75*H75,2)</f>
        <v>0</v>
      </c>
      <c r="J75" s="241"/>
      <c r="K75" s="242">
        <f>ROUND(E75*J75,2)</f>
        <v>0</v>
      </c>
      <c r="L75" s="242">
        <v>21</v>
      </c>
      <c r="M75" s="242">
        <f>G75*(1+L75/100)</f>
        <v>0</v>
      </c>
      <c r="N75" s="242">
        <v>0</v>
      </c>
      <c r="O75" s="242">
        <f>ROUND(E75*N75,2)</f>
        <v>0</v>
      </c>
      <c r="P75" s="242">
        <v>0.126</v>
      </c>
      <c r="Q75" s="242">
        <f>ROUND(E75*P75,2)</f>
        <v>13.9</v>
      </c>
      <c r="R75" s="242" t="s">
        <v>258</v>
      </c>
      <c r="S75" s="242" t="s">
        <v>207</v>
      </c>
      <c r="T75" s="243" t="s">
        <v>207</v>
      </c>
      <c r="U75" s="221">
        <v>3.4000000000000002E-2</v>
      </c>
      <c r="V75" s="221">
        <f>ROUND(E75*U75,2)</f>
        <v>3.75</v>
      </c>
      <c r="W75" s="221"/>
      <c r="X75" s="221" t="s">
        <v>208</v>
      </c>
      <c r="Y75" s="212"/>
      <c r="Z75" s="212"/>
      <c r="AA75" s="212"/>
      <c r="AB75" s="212"/>
      <c r="AC75" s="212"/>
      <c r="AD75" s="212"/>
      <c r="AE75" s="212"/>
      <c r="AF75" s="212"/>
      <c r="AG75" s="212" t="s">
        <v>209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8" t="s">
        <v>284</v>
      </c>
      <c r="D76" s="222"/>
      <c r="E76" s="223"/>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213</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8" t="s">
        <v>703</v>
      </c>
      <c r="D77" s="222"/>
      <c r="E77" s="223"/>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213</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8" t="s">
        <v>704</v>
      </c>
      <c r="D78" s="222"/>
      <c r="E78" s="223">
        <v>110.3125</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213</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7">
        <v>15</v>
      </c>
      <c r="B79" s="238" t="s">
        <v>287</v>
      </c>
      <c r="C79" s="256" t="s">
        <v>288</v>
      </c>
      <c r="D79" s="239" t="s">
        <v>243</v>
      </c>
      <c r="E79" s="240">
        <v>25</v>
      </c>
      <c r="F79" s="241"/>
      <c r="G79" s="242">
        <f>ROUND(E79*F79,2)</f>
        <v>0</v>
      </c>
      <c r="H79" s="241"/>
      <c r="I79" s="242">
        <f>ROUND(E79*H79,2)</f>
        <v>0</v>
      </c>
      <c r="J79" s="241"/>
      <c r="K79" s="242">
        <f>ROUND(E79*J79,2)</f>
        <v>0</v>
      </c>
      <c r="L79" s="242">
        <v>21</v>
      </c>
      <c r="M79" s="242">
        <f>G79*(1+L79/100)</f>
        <v>0</v>
      </c>
      <c r="N79" s="242">
        <v>0</v>
      </c>
      <c r="O79" s="242">
        <f>ROUND(E79*N79,2)</f>
        <v>0</v>
      </c>
      <c r="P79" s="242">
        <v>0</v>
      </c>
      <c r="Q79" s="242">
        <f>ROUND(E79*P79,2)</f>
        <v>0</v>
      </c>
      <c r="R79" s="242" t="s">
        <v>258</v>
      </c>
      <c r="S79" s="242" t="s">
        <v>207</v>
      </c>
      <c r="T79" s="243" t="s">
        <v>207</v>
      </c>
      <c r="U79" s="221">
        <v>0.22</v>
      </c>
      <c r="V79" s="221">
        <f>ROUND(E79*U79,2)</f>
        <v>5.5</v>
      </c>
      <c r="W79" s="221"/>
      <c r="X79" s="221" t="s">
        <v>208</v>
      </c>
      <c r="Y79" s="212"/>
      <c r="Z79" s="212"/>
      <c r="AA79" s="212"/>
      <c r="AB79" s="212"/>
      <c r="AC79" s="212"/>
      <c r="AD79" s="212"/>
      <c r="AE79" s="212"/>
      <c r="AF79" s="212"/>
      <c r="AG79" s="212" t="s">
        <v>209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19"/>
      <c r="B80" s="220"/>
      <c r="C80" s="257" t="s">
        <v>289</v>
      </c>
      <c r="D80" s="245"/>
      <c r="E80" s="245"/>
      <c r="F80" s="245"/>
      <c r="G80" s="245"/>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211</v>
      </c>
      <c r="AH80" s="212"/>
      <c r="AI80" s="212"/>
      <c r="AJ80" s="212"/>
      <c r="AK80" s="212"/>
      <c r="AL80" s="212"/>
      <c r="AM80" s="212"/>
      <c r="AN80" s="212"/>
      <c r="AO80" s="212"/>
      <c r="AP80" s="212"/>
      <c r="AQ80" s="212"/>
      <c r="AR80" s="212"/>
      <c r="AS80" s="212"/>
      <c r="AT80" s="212"/>
      <c r="AU80" s="212"/>
      <c r="AV80" s="212"/>
      <c r="AW80" s="212"/>
      <c r="AX80" s="212"/>
      <c r="AY80" s="212"/>
      <c r="AZ80" s="212"/>
      <c r="BA80" s="244" t="str">
        <f>C80</f>
        <v>od spojovacího materiálu, s uložením očištěných kostek na skládku, s odklizením odpadových hmot na hromady a s odklizením vybouraných kostek na vzdálenost do 3 m</v>
      </c>
      <c r="BB80" s="212"/>
      <c r="BC80" s="212"/>
      <c r="BD80" s="212"/>
      <c r="BE80" s="212"/>
      <c r="BF80" s="212"/>
      <c r="BG80" s="212"/>
      <c r="BH80" s="212"/>
    </row>
    <row r="81" spans="1:60" outlineLevel="1" x14ac:dyDescent="0.2">
      <c r="A81" s="219"/>
      <c r="B81" s="220"/>
      <c r="C81" s="258" t="s">
        <v>290</v>
      </c>
      <c r="D81" s="222"/>
      <c r="E81" s="223"/>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213</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8" t="s">
        <v>291</v>
      </c>
      <c r="D82" s="222"/>
      <c r="E82" s="223"/>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213</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8" t="s">
        <v>705</v>
      </c>
      <c r="D83" s="222"/>
      <c r="E83" s="223">
        <v>25</v>
      </c>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213</v>
      </c>
      <c r="AH83" s="212">
        <v>5</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31" t="s">
        <v>201</v>
      </c>
      <c r="B84" s="232" t="s">
        <v>149</v>
      </c>
      <c r="C84" s="255" t="s">
        <v>55</v>
      </c>
      <c r="D84" s="233"/>
      <c r="E84" s="234"/>
      <c r="F84" s="235"/>
      <c r="G84" s="235">
        <f>SUMIF(AG85:AG100,"&lt;&gt;NOR",G85:G100)</f>
        <v>0</v>
      </c>
      <c r="H84" s="235"/>
      <c r="I84" s="235">
        <f>SUM(I85:I100)</f>
        <v>0</v>
      </c>
      <c r="J84" s="235"/>
      <c r="K84" s="235">
        <f>SUM(K85:K100)</f>
        <v>0</v>
      </c>
      <c r="L84" s="235"/>
      <c r="M84" s="235">
        <f>SUM(M85:M100)</f>
        <v>0</v>
      </c>
      <c r="N84" s="235"/>
      <c r="O84" s="235">
        <f>SUM(O85:O100)</f>
        <v>69.13</v>
      </c>
      <c r="P84" s="235"/>
      <c r="Q84" s="235">
        <f>SUM(Q85:Q100)</f>
        <v>0</v>
      </c>
      <c r="R84" s="235"/>
      <c r="S84" s="235"/>
      <c r="T84" s="236"/>
      <c r="U84" s="230"/>
      <c r="V84" s="230">
        <f>SUM(V85:V100)</f>
        <v>45.45</v>
      </c>
      <c r="W84" s="230"/>
      <c r="X84" s="230"/>
      <c r="AG84" t="s">
        <v>202</v>
      </c>
    </row>
    <row r="85" spans="1:60" ht="22.5" outlineLevel="1" x14ac:dyDescent="0.2">
      <c r="A85" s="237">
        <v>16</v>
      </c>
      <c r="B85" s="238" t="s">
        <v>298</v>
      </c>
      <c r="C85" s="256" t="s">
        <v>299</v>
      </c>
      <c r="D85" s="239" t="s">
        <v>243</v>
      </c>
      <c r="E85" s="240">
        <v>661.875</v>
      </c>
      <c r="F85" s="241"/>
      <c r="G85" s="242">
        <f>ROUND(E85*F85,2)</f>
        <v>0</v>
      </c>
      <c r="H85" s="241"/>
      <c r="I85" s="242">
        <f>ROUND(E85*H85,2)</f>
        <v>0</v>
      </c>
      <c r="J85" s="241"/>
      <c r="K85" s="242">
        <f>ROUND(E85*J85,2)</f>
        <v>0</v>
      </c>
      <c r="L85" s="242">
        <v>21</v>
      </c>
      <c r="M85" s="242">
        <f>G85*(1+L85/100)</f>
        <v>0</v>
      </c>
      <c r="N85" s="242">
        <v>7.1000000000000002E-4</v>
      </c>
      <c r="O85" s="242">
        <f>ROUND(E85*N85,2)</f>
        <v>0.47</v>
      </c>
      <c r="P85" s="242">
        <v>0</v>
      </c>
      <c r="Q85" s="242">
        <f>ROUND(E85*P85,2)</f>
        <v>0</v>
      </c>
      <c r="R85" s="242" t="s">
        <v>258</v>
      </c>
      <c r="S85" s="242" t="s">
        <v>207</v>
      </c>
      <c r="T85" s="243" t="s">
        <v>263</v>
      </c>
      <c r="U85" s="221">
        <v>2E-3</v>
      </c>
      <c r="V85" s="221">
        <f>ROUND(E85*U85,2)</f>
        <v>1.32</v>
      </c>
      <c r="W85" s="221"/>
      <c r="X85" s="221" t="s">
        <v>208</v>
      </c>
      <c r="Y85" s="212"/>
      <c r="Z85" s="212"/>
      <c r="AA85" s="212"/>
      <c r="AB85" s="212"/>
      <c r="AC85" s="212"/>
      <c r="AD85" s="212"/>
      <c r="AE85" s="212"/>
      <c r="AF85" s="212"/>
      <c r="AG85" s="212" t="s">
        <v>209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8" t="s">
        <v>300</v>
      </c>
      <c r="D86" s="222"/>
      <c r="E86" s="223"/>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213</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8" t="s">
        <v>693</v>
      </c>
      <c r="D87" s="222"/>
      <c r="E87" s="223"/>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213</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8" t="s">
        <v>694</v>
      </c>
      <c r="D88" s="222"/>
      <c r="E88" s="223">
        <v>220.625</v>
      </c>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213</v>
      </c>
      <c r="AH88" s="212">
        <v>5</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8" t="s">
        <v>699</v>
      </c>
      <c r="D89" s="222"/>
      <c r="E89" s="223"/>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213</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8" t="s">
        <v>702</v>
      </c>
      <c r="D90" s="222"/>
      <c r="E90" s="223">
        <v>441.25</v>
      </c>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213</v>
      </c>
      <c r="AH90" s="212">
        <v>5</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37">
        <v>17</v>
      </c>
      <c r="B91" s="238" t="s">
        <v>706</v>
      </c>
      <c r="C91" s="256" t="s">
        <v>707</v>
      </c>
      <c r="D91" s="239" t="s">
        <v>243</v>
      </c>
      <c r="E91" s="240">
        <v>441.25</v>
      </c>
      <c r="F91" s="241"/>
      <c r="G91" s="242">
        <f>ROUND(E91*F91,2)</f>
        <v>0</v>
      </c>
      <c r="H91" s="241"/>
      <c r="I91" s="242">
        <f>ROUND(E91*H91,2)</f>
        <v>0</v>
      </c>
      <c r="J91" s="241"/>
      <c r="K91" s="242">
        <f>ROUND(E91*J91,2)</f>
        <v>0</v>
      </c>
      <c r="L91" s="242">
        <v>21</v>
      </c>
      <c r="M91" s="242">
        <f>G91*(1+L91/100)</f>
        <v>0</v>
      </c>
      <c r="N91" s="242">
        <v>0.10373</v>
      </c>
      <c r="O91" s="242">
        <f>ROUND(E91*N91,2)</f>
        <v>45.77</v>
      </c>
      <c r="P91" s="242">
        <v>0</v>
      </c>
      <c r="Q91" s="242">
        <f>ROUND(E91*P91,2)</f>
        <v>0</v>
      </c>
      <c r="R91" s="242" t="s">
        <v>258</v>
      </c>
      <c r="S91" s="242" t="s">
        <v>207</v>
      </c>
      <c r="T91" s="243" t="s">
        <v>263</v>
      </c>
      <c r="U91" s="221">
        <v>6.4000000000000001E-2</v>
      </c>
      <c r="V91" s="221">
        <f>ROUND(E91*U91,2)</f>
        <v>28.24</v>
      </c>
      <c r="W91" s="221"/>
      <c r="X91" s="221" t="s">
        <v>208</v>
      </c>
      <c r="Y91" s="212"/>
      <c r="Z91" s="212"/>
      <c r="AA91" s="212"/>
      <c r="AB91" s="212"/>
      <c r="AC91" s="212"/>
      <c r="AD91" s="212"/>
      <c r="AE91" s="212"/>
      <c r="AF91" s="212"/>
      <c r="AG91" s="212" t="s">
        <v>209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8" t="s">
        <v>708</v>
      </c>
      <c r="D92" s="222"/>
      <c r="E92" s="223"/>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213</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8" t="s">
        <v>709</v>
      </c>
      <c r="D93" s="222"/>
      <c r="E93" s="223">
        <v>425</v>
      </c>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213</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8" t="s">
        <v>710</v>
      </c>
      <c r="D94" s="222"/>
      <c r="E94" s="223">
        <v>6.25</v>
      </c>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213</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8" t="s">
        <v>711</v>
      </c>
      <c r="D95" s="222"/>
      <c r="E95" s="223">
        <v>6</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213</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8" t="s">
        <v>712</v>
      </c>
      <c r="D96" s="222"/>
      <c r="E96" s="223">
        <v>4</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213</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7">
        <v>18</v>
      </c>
      <c r="B97" s="238" t="s">
        <v>1445</v>
      </c>
      <c r="C97" s="256" t="s">
        <v>713</v>
      </c>
      <c r="D97" s="239" t="s">
        <v>243</v>
      </c>
      <c r="E97" s="240">
        <v>220.625</v>
      </c>
      <c r="F97" s="241"/>
      <c r="G97" s="242">
        <f>ROUND(E97*F97,2)</f>
        <v>0</v>
      </c>
      <c r="H97" s="241"/>
      <c r="I97" s="242">
        <f>ROUND(E97*H97,2)</f>
        <v>0</v>
      </c>
      <c r="J97" s="241"/>
      <c r="K97" s="242">
        <f>ROUND(E97*J97,2)</f>
        <v>0</v>
      </c>
      <c r="L97" s="242">
        <v>21</v>
      </c>
      <c r="M97" s="242">
        <f>G97*(1+L97/100)</f>
        <v>0</v>
      </c>
      <c r="N97" s="242">
        <v>0.10373</v>
      </c>
      <c r="O97" s="242">
        <f>ROUND(E97*N97,2)</f>
        <v>22.89</v>
      </c>
      <c r="P97" s="242">
        <v>0</v>
      </c>
      <c r="Q97" s="242">
        <f>ROUND(E97*P97,2)</f>
        <v>0</v>
      </c>
      <c r="R97" s="242"/>
      <c r="S97" s="242" t="s">
        <v>295</v>
      </c>
      <c r="T97" s="243" t="s">
        <v>263</v>
      </c>
      <c r="U97" s="221">
        <v>7.1999999999999995E-2</v>
      </c>
      <c r="V97" s="221">
        <f>ROUND(E97*U97,2)</f>
        <v>15.89</v>
      </c>
      <c r="W97" s="221"/>
      <c r="X97" s="221" t="s">
        <v>208</v>
      </c>
      <c r="Y97" s="212"/>
      <c r="Z97" s="212"/>
      <c r="AA97" s="212"/>
      <c r="AB97" s="212"/>
      <c r="AC97" s="212"/>
      <c r="AD97" s="212"/>
      <c r="AE97" s="212"/>
      <c r="AF97" s="212"/>
      <c r="AG97" s="212" t="s">
        <v>209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8" t="s">
        <v>714</v>
      </c>
      <c r="D98" s="222"/>
      <c r="E98" s="223"/>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213</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8" t="s">
        <v>715</v>
      </c>
      <c r="D99" s="222"/>
      <c r="E99" s="223"/>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213</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8" t="s">
        <v>700</v>
      </c>
      <c r="D100" s="222"/>
      <c r="E100" s="223">
        <v>220.625</v>
      </c>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213</v>
      </c>
      <c r="AH100" s="212">
        <v>5</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x14ac:dyDescent="0.2">
      <c r="A101" s="231" t="s">
        <v>201</v>
      </c>
      <c r="B101" s="232" t="s">
        <v>150</v>
      </c>
      <c r="C101" s="255" t="s">
        <v>151</v>
      </c>
      <c r="D101" s="233"/>
      <c r="E101" s="234"/>
      <c r="F101" s="235"/>
      <c r="G101" s="235">
        <f>SUMIF(AG102:AG110,"&lt;&gt;NOR",G102:G110)</f>
        <v>0</v>
      </c>
      <c r="H101" s="235"/>
      <c r="I101" s="235">
        <f>SUM(I102:I110)</f>
        <v>0</v>
      </c>
      <c r="J101" s="235"/>
      <c r="K101" s="235">
        <f>SUM(K102:K110)</f>
        <v>0</v>
      </c>
      <c r="L101" s="235"/>
      <c r="M101" s="235">
        <f>SUM(M102:M110)</f>
        <v>0</v>
      </c>
      <c r="N101" s="235"/>
      <c r="O101" s="235">
        <f>SUM(O102:O110)</f>
        <v>4.3100000000000005</v>
      </c>
      <c r="P101" s="235"/>
      <c r="Q101" s="235">
        <f>SUM(Q102:Q110)</f>
        <v>0</v>
      </c>
      <c r="R101" s="235"/>
      <c r="S101" s="235"/>
      <c r="T101" s="236"/>
      <c r="U101" s="230"/>
      <c r="V101" s="230">
        <f>SUM(V102:V110)</f>
        <v>0.32</v>
      </c>
      <c r="W101" s="230"/>
      <c r="X101" s="230"/>
      <c r="AG101" t="s">
        <v>202</v>
      </c>
    </row>
    <row r="102" spans="1:60" outlineLevel="1" x14ac:dyDescent="0.2">
      <c r="A102" s="237">
        <v>19</v>
      </c>
      <c r="B102" s="238" t="s">
        <v>322</v>
      </c>
      <c r="C102" s="256" t="s">
        <v>323</v>
      </c>
      <c r="D102" s="239" t="s">
        <v>243</v>
      </c>
      <c r="E102" s="240">
        <v>6.25</v>
      </c>
      <c r="F102" s="241"/>
      <c r="G102" s="242">
        <f>ROUND(E102*F102,2)</f>
        <v>0</v>
      </c>
      <c r="H102" s="241"/>
      <c r="I102" s="242">
        <f>ROUND(E102*H102,2)</f>
        <v>0</v>
      </c>
      <c r="J102" s="241"/>
      <c r="K102" s="242">
        <f>ROUND(E102*J102,2)</f>
        <v>0</v>
      </c>
      <c r="L102" s="242">
        <v>21</v>
      </c>
      <c r="M102" s="242">
        <f>G102*(1+L102/100)</f>
        <v>0</v>
      </c>
      <c r="N102" s="242">
        <v>0.33074999999999999</v>
      </c>
      <c r="O102" s="242">
        <f>ROUND(E102*N102,2)</f>
        <v>2.0699999999999998</v>
      </c>
      <c r="P102" s="242">
        <v>0</v>
      </c>
      <c r="Q102" s="242">
        <f>ROUND(E102*P102,2)</f>
        <v>0</v>
      </c>
      <c r="R102" s="242" t="s">
        <v>258</v>
      </c>
      <c r="S102" s="242" t="s">
        <v>207</v>
      </c>
      <c r="T102" s="243" t="s">
        <v>207</v>
      </c>
      <c r="U102" s="221">
        <v>2.5999999999999999E-2</v>
      </c>
      <c r="V102" s="221">
        <f>ROUND(E102*U102,2)</f>
        <v>0.16</v>
      </c>
      <c r="W102" s="221"/>
      <c r="X102" s="221" t="s">
        <v>208</v>
      </c>
      <c r="Y102" s="212"/>
      <c r="Z102" s="212"/>
      <c r="AA102" s="212"/>
      <c r="AB102" s="212"/>
      <c r="AC102" s="212"/>
      <c r="AD102" s="212"/>
      <c r="AE102" s="212"/>
      <c r="AF102" s="212"/>
      <c r="AG102" s="212" t="s">
        <v>237</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8" t="s">
        <v>324</v>
      </c>
      <c r="D103" s="222"/>
      <c r="E103" s="223"/>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213</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8" t="s">
        <v>260</v>
      </c>
      <c r="D104" s="222"/>
      <c r="E104" s="223"/>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213</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8" t="s">
        <v>688</v>
      </c>
      <c r="D105" s="222"/>
      <c r="E105" s="223">
        <v>6.25</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213</v>
      </c>
      <c r="AH105" s="212">
        <v>5</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7">
        <v>20</v>
      </c>
      <c r="B106" s="238" t="s">
        <v>325</v>
      </c>
      <c r="C106" s="256" t="s">
        <v>326</v>
      </c>
      <c r="D106" s="239" t="s">
        <v>243</v>
      </c>
      <c r="E106" s="240">
        <v>6.25</v>
      </c>
      <c r="F106" s="241"/>
      <c r="G106" s="242">
        <f>ROUND(E106*F106,2)</f>
        <v>0</v>
      </c>
      <c r="H106" s="241"/>
      <c r="I106" s="242">
        <f>ROUND(E106*H106,2)</f>
        <v>0</v>
      </c>
      <c r="J106" s="241"/>
      <c r="K106" s="242">
        <f>ROUND(E106*J106,2)</f>
        <v>0</v>
      </c>
      <c r="L106" s="242">
        <v>21</v>
      </c>
      <c r="M106" s="242">
        <f>G106*(1+L106/100)</f>
        <v>0</v>
      </c>
      <c r="N106" s="242">
        <v>0.35759999999999997</v>
      </c>
      <c r="O106" s="242">
        <f>ROUND(E106*N106,2)</f>
        <v>2.2400000000000002</v>
      </c>
      <c r="P106" s="242">
        <v>0</v>
      </c>
      <c r="Q106" s="242">
        <f>ROUND(E106*P106,2)</f>
        <v>0</v>
      </c>
      <c r="R106" s="242" t="s">
        <v>258</v>
      </c>
      <c r="S106" s="242" t="s">
        <v>207</v>
      </c>
      <c r="T106" s="243" t="s">
        <v>207</v>
      </c>
      <c r="U106" s="221">
        <v>2.5999999999999999E-2</v>
      </c>
      <c r="V106" s="221">
        <f>ROUND(E106*U106,2)</f>
        <v>0.16</v>
      </c>
      <c r="W106" s="221"/>
      <c r="X106" s="221" t="s">
        <v>208</v>
      </c>
      <c r="Y106" s="212"/>
      <c r="Z106" s="212"/>
      <c r="AA106" s="212"/>
      <c r="AB106" s="212"/>
      <c r="AC106" s="212"/>
      <c r="AD106" s="212"/>
      <c r="AE106" s="212"/>
      <c r="AF106" s="212"/>
      <c r="AG106" s="212" t="s">
        <v>237</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7" t="s">
        <v>327</v>
      </c>
      <c r="D107" s="245"/>
      <c r="E107" s="245"/>
      <c r="F107" s="245"/>
      <c r="G107" s="245"/>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211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8" t="s">
        <v>328</v>
      </c>
      <c r="D108" s="222"/>
      <c r="E108" s="223"/>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213</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329</v>
      </c>
      <c r="D109" s="222"/>
      <c r="E109" s="22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8" t="s">
        <v>688</v>
      </c>
      <c r="D110" s="222"/>
      <c r="E110" s="223">
        <v>6.25</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v>5</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x14ac:dyDescent="0.2">
      <c r="A111" s="231" t="s">
        <v>201</v>
      </c>
      <c r="B111" s="232" t="s">
        <v>158</v>
      </c>
      <c r="C111" s="255" t="s">
        <v>159</v>
      </c>
      <c r="D111" s="233"/>
      <c r="E111" s="234"/>
      <c r="F111" s="235"/>
      <c r="G111" s="235">
        <f>SUMIF(AG112:AG156,"&lt;&gt;NOR",G112:G156)</f>
        <v>0</v>
      </c>
      <c r="H111" s="235"/>
      <c r="I111" s="235">
        <f>SUM(I112:I156)</f>
        <v>0</v>
      </c>
      <c r="J111" s="235"/>
      <c r="K111" s="235">
        <f>SUM(K112:K156)</f>
        <v>0</v>
      </c>
      <c r="L111" s="235"/>
      <c r="M111" s="235">
        <f>SUM(M112:M156)</f>
        <v>0</v>
      </c>
      <c r="N111" s="235"/>
      <c r="O111" s="235">
        <f>SUM(O112:O156)</f>
        <v>2.6300000000000003</v>
      </c>
      <c r="P111" s="235"/>
      <c r="Q111" s="235">
        <f>SUM(Q112:Q156)</f>
        <v>0</v>
      </c>
      <c r="R111" s="235"/>
      <c r="S111" s="235"/>
      <c r="T111" s="236"/>
      <c r="U111" s="230"/>
      <c r="V111" s="230">
        <f>SUM(V112:V156)</f>
        <v>9.870000000000001</v>
      </c>
      <c r="W111" s="230"/>
      <c r="X111" s="230"/>
      <c r="AG111" t="s">
        <v>202</v>
      </c>
    </row>
    <row r="112" spans="1:60" outlineLevel="1" x14ac:dyDescent="0.2">
      <c r="A112" s="237">
        <v>21</v>
      </c>
      <c r="B112" s="238" t="s">
        <v>338</v>
      </c>
      <c r="C112" s="256" t="s">
        <v>339</v>
      </c>
      <c r="D112" s="239" t="s">
        <v>243</v>
      </c>
      <c r="E112" s="240">
        <v>1.25</v>
      </c>
      <c r="F112" s="241"/>
      <c r="G112" s="242">
        <f>ROUND(E112*F112,2)</f>
        <v>0</v>
      </c>
      <c r="H112" s="241"/>
      <c r="I112" s="242">
        <f>ROUND(E112*H112,2)</f>
        <v>0</v>
      </c>
      <c r="J112" s="241"/>
      <c r="K112" s="242">
        <f>ROUND(E112*J112,2)</f>
        <v>0</v>
      </c>
      <c r="L112" s="242">
        <v>21</v>
      </c>
      <c r="M112" s="242">
        <f>G112*(1+L112/100)</f>
        <v>0</v>
      </c>
      <c r="N112" s="242">
        <v>1.2E-2</v>
      </c>
      <c r="O112" s="242">
        <f>ROUND(E112*N112,2)</f>
        <v>0.02</v>
      </c>
      <c r="P112" s="242">
        <v>0</v>
      </c>
      <c r="Q112" s="242">
        <f>ROUND(E112*P112,2)</f>
        <v>0</v>
      </c>
      <c r="R112" s="242" t="s">
        <v>258</v>
      </c>
      <c r="S112" s="242" t="s">
        <v>207</v>
      </c>
      <c r="T112" s="243" t="s">
        <v>207</v>
      </c>
      <c r="U112" s="221">
        <v>0.29899999999999999</v>
      </c>
      <c r="V112" s="221">
        <f>ROUND(E112*U112,2)</f>
        <v>0.37</v>
      </c>
      <c r="W112" s="221"/>
      <c r="X112" s="221" t="s">
        <v>208</v>
      </c>
      <c r="Y112" s="212"/>
      <c r="Z112" s="212"/>
      <c r="AA112" s="212"/>
      <c r="AB112" s="212"/>
      <c r="AC112" s="212"/>
      <c r="AD112" s="212"/>
      <c r="AE112" s="212"/>
      <c r="AF112" s="212"/>
      <c r="AG112" s="212" t="s">
        <v>237</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7" t="s">
        <v>340</v>
      </c>
      <c r="D113" s="245"/>
      <c r="E113" s="245"/>
      <c r="F113" s="245"/>
      <c r="G113" s="245"/>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211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58" t="s">
        <v>341</v>
      </c>
      <c r="D114" s="222"/>
      <c r="E114" s="223"/>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213</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9" t="s">
        <v>215</v>
      </c>
      <c r="D115" s="224"/>
      <c r="E115" s="225"/>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213</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0" t="s">
        <v>342</v>
      </c>
      <c r="D116" s="224"/>
      <c r="E116" s="225">
        <v>0.05</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213</v>
      </c>
      <c r="AH116" s="212">
        <v>2</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59" t="s">
        <v>217</v>
      </c>
      <c r="D117" s="224"/>
      <c r="E117" s="225"/>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213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58" t="s">
        <v>716</v>
      </c>
      <c r="D118" s="222"/>
      <c r="E118" s="223">
        <v>1.25</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213</v>
      </c>
      <c r="AH118" s="212">
        <v>5</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7">
        <v>22</v>
      </c>
      <c r="B119" s="238" t="s">
        <v>361</v>
      </c>
      <c r="C119" s="256" t="s">
        <v>362</v>
      </c>
      <c r="D119" s="239" t="s">
        <v>275</v>
      </c>
      <c r="E119" s="240">
        <v>25</v>
      </c>
      <c r="F119" s="241"/>
      <c r="G119" s="242">
        <f>ROUND(E119*F119,2)</f>
        <v>0</v>
      </c>
      <c r="H119" s="241"/>
      <c r="I119" s="242">
        <f>ROUND(E119*H119,2)</f>
        <v>0</v>
      </c>
      <c r="J119" s="241"/>
      <c r="K119" s="242">
        <f>ROUND(E119*J119,2)</f>
        <v>0</v>
      </c>
      <c r="L119" s="242">
        <v>21</v>
      </c>
      <c r="M119" s="242">
        <f>G119*(1+L119/100)</f>
        <v>0</v>
      </c>
      <c r="N119" s="242">
        <v>9.9709999999999993E-2</v>
      </c>
      <c r="O119" s="242">
        <f>ROUND(E119*N119,2)</f>
        <v>2.4900000000000002</v>
      </c>
      <c r="P119" s="242">
        <v>0</v>
      </c>
      <c r="Q119" s="242">
        <f>ROUND(E119*P119,2)</f>
        <v>0</v>
      </c>
      <c r="R119" s="242" t="s">
        <v>258</v>
      </c>
      <c r="S119" s="242" t="s">
        <v>207</v>
      </c>
      <c r="T119" s="243" t="s">
        <v>207</v>
      </c>
      <c r="U119" s="221">
        <v>0.11899999999999999</v>
      </c>
      <c r="V119" s="221">
        <f>ROUND(E119*U119,2)</f>
        <v>2.98</v>
      </c>
      <c r="W119" s="221"/>
      <c r="X119" s="221" t="s">
        <v>208</v>
      </c>
      <c r="Y119" s="212"/>
      <c r="Z119" s="212"/>
      <c r="AA119" s="212"/>
      <c r="AB119" s="212"/>
      <c r="AC119" s="212"/>
      <c r="AD119" s="212"/>
      <c r="AE119" s="212"/>
      <c r="AF119" s="212"/>
      <c r="AG119" s="212" t="s">
        <v>237</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7" t="s">
        <v>363</v>
      </c>
      <c r="D120" s="245"/>
      <c r="E120" s="245"/>
      <c r="F120" s="245"/>
      <c r="G120" s="245"/>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211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8" t="s">
        <v>364</v>
      </c>
      <c r="D121" s="222"/>
      <c r="E121" s="223"/>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213</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8" t="s">
        <v>717</v>
      </c>
      <c r="D122" s="222"/>
      <c r="E122" s="223"/>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213</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58" t="s">
        <v>718</v>
      </c>
      <c r="D123" s="222"/>
      <c r="E123" s="223">
        <v>15</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213</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58" t="s">
        <v>719</v>
      </c>
      <c r="D124" s="222"/>
      <c r="E124" s="223">
        <v>6</v>
      </c>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213</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58" t="s">
        <v>720</v>
      </c>
      <c r="D125" s="222"/>
      <c r="E125" s="223">
        <v>4</v>
      </c>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213</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7">
        <v>23</v>
      </c>
      <c r="B126" s="238" t="s">
        <v>390</v>
      </c>
      <c r="C126" s="256" t="s">
        <v>391</v>
      </c>
      <c r="D126" s="239" t="s">
        <v>275</v>
      </c>
      <c r="E126" s="240">
        <v>15</v>
      </c>
      <c r="F126" s="241"/>
      <c r="G126" s="242">
        <f>ROUND(E126*F126,2)</f>
        <v>0</v>
      </c>
      <c r="H126" s="241"/>
      <c r="I126" s="242">
        <f>ROUND(E126*H126,2)</f>
        <v>0</v>
      </c>
      <c r="J126" s="241"/>
      <c r="K126" s="242">
        <f>ROUND(E126*J126,2)</f>
        <v>0</v>
      </c>
      <c r="L126" s="242">
        <v>21</v>
      </c>
      <c r="M126" s="242">
        <f>G126*(1+L126/100)</f>
        <v>0</v>
      </c>
      <c r="N126" s="242">
        <v>4.3E-3</v>
      </c>
      <c r="O126" s="242">
        <f>ROUND(E126*N126,2)</f>
        <v>0.06</v>
      </c>
      <c r="P126" s="242">
        <v>0</v>
      </c>
      <c r="Q126" s="242">
        <f>ROUND(E126*P126,2)</f>
        <v>0</v>
      </c>
      <c r="R126" s="242" t="s">
        <v>258</v>
      </c>
      <c r="S126" s="242" t="s">
        <v>207</v>
      </c>
      <c r="T126" s="243" t="s">
        <v>207</v>
      </c>
      <c r="U126" s="221">
        <v>0.20799999999999999</v>
      </c>
      <c r="V126" s="221">
        <f>ROUND(E126*U126,2)</f>
        <v>3.12</v>
      </c>
      <c r="W126" s="221"/>
      <c r="X126" s="221" t="s">
        <v>208</v>
      </c>
      <c r="Y126" s="212"/>
      <c r="Z126" s="212"/>
      <c r="AA126" s="212"/>
      <c r="AB126" s="212"/>
      <c r="AC126" s="212"/>
      <c r="AD126" s="212"/>
      <c r="AE126" s="212"/>
      <c r="AF126" s="212"/>
      <c r="AG126" s="212" t="s">
        <v>209</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7" t="s">
        <v>392</v>
      </c>
      <c r="D127" s="245"/>
      <c r="E127" s="245"/>
      <c r="F127" s="245"/>
      <c r="G127" s="245"/>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211</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8" t="s">
        <v>393</v>
      </c>
      <c r="D128" s="222"/>
      <c r="E128" s="223"/>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8" t="s">
        <v>721</v>
      </c>
      <c r="D129" s="222"/>
      <c r="E129" s="223">
        <v>15</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213</v>
      </c>
      <c r="AH129" s="212">
        <v>5</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7">
        <v>24</v>
      </c>
      <c r="B130" s="238" t="s">
        <v>395</v>
      </c>
      <c r="C130" s="256" t="s">
        <v>396</v>
      </c>
      <c r="D130" s="239" t="s">
        <v>275</v>
      </c>
      <c r="E130" s="240">
        <v>15</v>
      </c>
      <c r="F130" s="241"/>
      <c r="G130" s="242">
        <f>ROUND(E130*F130,2)</f>
        <v>0</v>
      </c>
      <c r="H130" s="241"/>
      <c r="I130" s="242">
        <f>ROUND(E130*H130,2)</f>
        <v>0</v>
      </c>
      <c r="J130" s="241"/>
      <c r="K130" s="242">
        <f>ROUND(E130*J130,2)</f>
        <v>0</v>
      </c>
      <c r="L130" s="242">
        <v>21</v>
      </c>
      <c r="M130" s="242">
        <f>G130*(1+L130/100)</f>
        <v>0</v>
      </c>
      <c r="N130" s="242">
        <v>1.0000000000000001E-5</v>
      </c>
      <c r="O130" s="242">
        <f>ROUND(E130*N130,2)</f>
        <v>0</v>
      </c>
      <c r="P130" s="242">
        <v>0</v>
      </c>
      <c r="Q130" s="242">
        <f>ROUND(E130*P130,2)</f>
        <v>0</v>
      </c>
      <c r="R130" s="242" t="s">
        <v>258</v>
      </c>
      <c r="S130" s="242" t="s">
        <v>207</v>
      </c>
      <c r="T130" s="243" t="s">
        <v>207</v>
      </c>
      <c r="U130" s="221">
        <v>3.5999999999999997E-2</v>
      </c>
      <c r="V130" s="221">
        <f>ROUND(E130*U130,2)</f>
        <v>0.54</v>
      </c>
      <c r="W130" s="221"/>
      <c r="X130" s="221" t="s">
        <v>208</v>
      </c>
      <c r="Y130" s="212"/>
      <c r="Z130" s="212"/>
      <c r="AA130" s="212"/>
      <c r="AB130" s="212"/>
      <c r="AC130" s="212"/>
      <c r="AD130" s="212"/>
      <c r="AE130" s="212"/>
      <c r="AF130" s="212"/>
      <c r="AG130" s="212" t="s">
        <v>209</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7" t="s">
        <v>397</v>
      </c>
      <c r="D131" s="245"/>
      <c r="E131" s="245"/>
      <c r="F131" s="245"/>
      <c r="G131" s="245"/>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211</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8" t="s">
        <v>398</v>
      </c>
      <c r="D132" s="222"/>
      <c r="E132" s="223"/>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213</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8" t="s">
        <v>399</v>
      </c>
      <c r="D133" s="222"/>
      <c r="E133" s="223"/>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213</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8" t="s">
        <v>717</v>
      </c>
      <c r="D134" s="222"/>
      <c r="E134" s="223"/>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213</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722</v>
      </c>
      <c r="D135" s="222"/>
      <c r="E135" s="223">
        <v>5</v>
      </c>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213</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8" t="s">
        <v>719</v>
      </c>
      <c r="D136" s="222"/>
      <c r="E136" s="223">
        <v>6</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213</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58" t="s">
        <v>723</v>
      </c>
      <c r="D137" s="222"/>
      <c r="E137" s="223">
        <v>4</v>
      </c>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213</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7">
        <v>25</v>
      </c>
      <c r="B138" s="238" t="s">
        <v>412</v>
      </c>
      <c r="C138" s="256" t="s">
        <v>413</v>
      </c>
      <c r="D138" s="239" t="s">
        <v>275</v>
      </c>
      <c r="E138" s="240">
        <v>27.5</v>
      </c>
      <c r="F138" s="241"/>
      <c r="G138" s="242">
        <f>ROUND(E138*F138,2)</f>
        <v>0</v>
      </c>
      <c r="H138" s="241"/>
      <c r="I138" s="242">
        <f>ROUND(E138*H138,2)</f>
        <v>0</v>
      </c>
      <c r="J138" s="241"/>
      <c r="K138" s="242">
        <f>ROUND(E138*J138,2)</f>
        <v>0</v>
      </c>
      <c r="L138" s="242">
        <v>21</v>
      </c>
      <c r="M138" s="242">
        <f>G138*(1+L138/100)</f>
        <v>0</v>
      </c>
      <c r="N138" s="242">
        <v>0</v>
      </c>
      <c r="O138" s="242">
        <f>ROUND(E138*N138,2)</f>
        <v>0</v>
      </c>
      <c r="P138" s="242">
        <v>0</v>
      </c>
      <c r="Q138" s="242">
        <f>ROUND(E138*P138,2)</f>
        <v>0</v>
      </c>
      <c r="R138" s="242" t="s">
        <v>258</v>
      </c>
      <c r="S138" s="242" t="s">
        <v>207</v>
      </c>
      <c r="T138" s="243" t="s">
        <v>207</v>
      </c>
      <c r="U138" s="221">
        <v>6.7000000000000004E-2</v>
      </c>
      <c r="V138" s="221">
        <f>ROUND(E138*U138,2)</f>
        <v>1.84</v>
      </c>
      <c r="W138" s="221"/>
      <c r="X138" s="221" t="s">
        <v>208</v>
      </c>
      <c r="Y138" s="212"/>
      <c r="Z138" s="212"/>
      <c r="AA138" s="212"/>
      <c r="AB138" s="212"/>
      <c r="AC138" s="212"/>
      <c r="AD138" s="212"/>
      <c r="AE138" s="212"/>
      <c r="AF138" s="212"/>
      <c r="AG138" s="212" t="s">
        <v>209</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7" t="s">
        <v>414</v>
      </c>
      <c r="D139" s="245"/>
      <c r="E139" s="245"/>
      <c r="F139" s="245"/>
      <c r="G139" s="245"/>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211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8" t="s">
        <v>415</v>
      </c>
      <c r="D140" s="222"/>
      <c r="E140" s="223"/>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213</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8" t="s">
        <v>399</v>
      </c>
      <c r="D141" s="222"/>
      <c r="E141" s="223"/>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213</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8" t="s">
        <v>721</v>
      </c>
      <c r="D142" s="222"/>
      <c r="E142" s="223">
        <v>15</v>
      </c>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213</v>
      </c>
      <c r="AH142" s="212">
        <v>5</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8" t="s">
        <v>416</v>
      </c>
      <c r="D143" s="222"/>
      <c r="E143" s="223"/>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213</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8" t="s">
        <v>724</v>
      </c>
      <c r="D144" s="222"/>
      <c r="E144" s="223">
        <v>12.5</v>
      </c>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213</v>
      </c>
      <c r="AH144" s="212">
        <v>5</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7">
        <v>26</v>
      </c>
      <c r="B145" s="238" t="s">
        <v>418</v>
      </c>
      <c r="C145" s="256" t="s">
        <v>419</v>
      </c>
      <c r="D145" s="239" t="s">
        <v>275</v>
      </c>
      <c r="E145" s="240">
        <v>27.5</v>
      </c>
      <c r="F145" s="241"/>
      <c r="G145" s="242">
        <f>ROUND(E145*F145,2)</f>
        <v>0</v>
      </c>
      <c r="H145" s="241"/>
      <c r="I145" s="242">
        <f>ROUND(E145*H145,2)</f>
        <v>0</v>
      </c>
      <c r="J145" s="241"/>
      <c r="K145" s="242">
        <f>ROUND(E145*J145,2)</f>
        <v>0</v>
      </c>
      <c r="L145" s="242">
        <v>21</v>
      </c>
      <c r="M145" s="242">
        <f>G145*(1+L145/100)</f>
        <v>0</v>
      </c>
      <c r="N145" s="242">
        <v>0</v>
      </c>
      <c r="O145" s="242">
        <f>ROUND(E145*N145,2)</f>
        <v>0</v>
      </c>
      <c r="P145" s="242">
        <v>0</v>
      </c>
      <c r="Q145" s="242">
        <f>ROUND(E145*P145,2)</f>
        <v>0</v>
      </c>
      <c r="R145" s="242" t="s">
        <v>258</v>
      </c>
      <c r="S145" s="242" t="s">
        <v>207</v>
      </c>
      <c r="T145" s="243" t="s">
        <v>207</v>
      </c>
      <c r="U145" s="221">
        <v>3.6999999999999998E-2</v>
      </c>
      <c r="V145" s="221">
        <f>ROUND(E145*U145,2)</f>
        <v>1.02</v>
      </c>
      <c r="W145" s="221"/>
      <c r="X145" s="221" t="s">
        <v>208</v>
      </c>
      <c r="Y145" s="212"/>
      <c r="Z145" s="212"/>
      <c r="AA145" s="212"/>
      <c r="AB145" s="212"/>
      <c r="AC145" s="212"/>
      <c r="AD145" s="212"/>
      <c r="AE145" s="212"/>
      <c r="AF145" s="212"/>
      <c r="AG145" s="212" t="s">
        <v>209</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7" t="s">
        <v>420</v>
      </c>
      <c r="D146" s="245"/>
      <c r="E146" s="245"/>
      <c r="F146" s="245"/>
      <c r="G146" s="245"/>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211</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8" t="s">
        <v>421</v>
      </c>
      <c r="D147" s="222"/>
      <c r="E147" s="223"/>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213</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8" t="s">
        <v>399</v>
      </c>
      <c r="D148" s="222"/>
      <c r="E148" s="223"/>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213</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8" t="s">
        <v>725</v>
      </c>
      <c r="D149" s="222"/>
      <c r="E149" s="223">
        <v>27.5</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213</v>
      </c>
      <c r="AH149" s="212">
        <v>5</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7">
        <v>27</v>
      </c>
      <c r="B150" s="238" t="s">
        <v>423</v>
      </c>
      <c r="C150" s="256" t="s">
        <v>424</v>
      </c>
      <c r="D150" s="239" t="s">
        <v>425</v>
      </c>
      <c r="E150" s="240">
        <v>6.3750000000000001E-2</v>
      </c>
      <c r="F150" s="241"/>
      <c r="G150" s="242">
        <f>ROUND(E150*F150,2)</f>
        <v>0</v>
      </c>
      <c r="H150" s="241"/>
      <c r="I150" s="242">
        <f>ROUND(E150*H150,2)</f>
        <v>0</v>
      </c>
      <c r="J150" s="241"/>
      <c r="K150" s="242">
        <f>ROUND(E150*J150,2)</f>
        <v>0</v>
      </c>
      <c r="L150" s="242">
        <v>21</v>
      </c>
      <c r="M150" s="242">
        <f>G150*(1+L150/100)</f>
        <v>0</v>
      </c>
      <c r="N150" s="242">
        <v>1</v>
      </c>
      <c r="O150" s="242">
        <f>ROUND(E150*N150,2)</f>
        <v>0.06</v>
      </c>
      <c r="P150" s="242">
        <v>0</v>
      </c>
      <c r="Q150" s="242">
        <f>ROUND(E150*P150,2)</f>
        <v>0</v>
      </c>
      <c r="R150" s="242" t="s">
        <v>426</v>
      </c>
      <c r="S150" s="242" t="s">
        <v>207</v>
      </c>
      <c r="T150" s="243" t="s">
        <v>207</v>
      </c>
      <c r="U150" s="221">
        <v>0</v>
      </c>
      <c r="V150" s="221">
        <f>ROUND(E150*U150,2)</f>
        <v>0</v>
      </c>
      <c r="W150" s="221"/>
      <c r="X150" s="221" t="s">
        <v>427</v>
      </c>
      <c r="Y150" s="212"/>
      <c r="Z150" s="212"/>
      <c r="AA150" s="212"/>
      <c r="AB150" s="212"/>
      <c r="AC150" s="212"/>
      <c r="AD150" s="212"/>
      <c r="AE150" s="212"/>
      <c r="AF150" s="212"/>
      <c r="AG150" s="212" t="s">
        <v>428</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8" t="s">
        <v>429</v>
      </c>
      <c r="D151" s="222"/>
      <c r="E151" s="223"/>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213</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58" t="s">
        <v>430</v>
      </c>
      <c r="D152" s="222"/>
      <c r="E152" s="223"/>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213</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9" t="s">
        <v>215</v>
      </c>
      <c r="D153" s="224"/>
      <c r="E153" s="225"/>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213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60" t="s">
        <v>431</v>
      </c>
      <c r="D154" s="224"/>
      <c r="E154" s="225">
        <v>2.5500000000000002E-3</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213</v>
      </c>
      <c r="AH154" s="212">
        <v>2</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9" t="s">
        <v>217</v>
      </c>
      <c r="D155" s="224"/>
      <c r="E155" s="225"/>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58" t="s">
        <v>726</v>
      </c>
      <c r="D156" s="222"/>
      <c r="E156" s="223">
        <v>6.3750000000000001E-2</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213</v>
      </c>
      <c r="AH156" s="212">
        <v>5</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31" t="s">
        <v>201</v>
      </c>
      <c r="B157" s="232" t="s">
        <v>164</v>
      </c>
      <c r="C157" s="255" t="s">
        <v>165</v>
      </c>
      <c r="D157" s="233"/>
      <c r="E157" s="234"/>
      <c r="F157" s="235"/>
      <c r="G157" s="235">
        <f>SUMIF(AG158:AG162,"&lt;&gt;NOR",G158:G162)</f>
        <v>0</v>
      </c>
      <c r="H157" s="235"/>
      <c r="I157" s="235">
        <f>SUM(I158:I162)</f>
        <v>0</v>
      </c>
      <c r="J157" s="235"/>
      <c r="K157" s="235">
        <f>SUM(K158:K162)</f>
        <v>0</v>
      </c>
      <c r="L157" s="235"/>
      <c r="M157" s="235">
        <f>SUM(M158:M162)</f>
        <v>0</v>
      </c>
      <c r="N157" s="235"/>
      <c r="O157" s="235">
        <f>SUM(O158:O162)</f>
        <v>0</v>
      </c>
      <c r="P157" s="235"/>
      <c r="Q157" s="235">
        <f>SUM(Q158:Q162)</f>
        <v>0</v>
      </c>
      <c r="R157" s="235"/>
      <c r="S157" s="235"/>
      <c r="T157" s="236"/>
      <c r="U157" s="230"/>
      <c r="V157" s="230">
        <f>SUM(V158:V162)</f>
        <v>1.22</v>
      </c>
      <c r="W157" s="230"/>
      <c r="X157" s="230"/>
      <c r="AG157" t="s">
        <v>202</v>
      </c>
    </row>
    <row r="158" spans="1:60" outlineLevel="1" x14ac:dyDescent="0.2">
      <c r="A158" s="237">
        <v>28</v>
      </c>
      <c r="B158" s="238" t="s">
        <v>433</v>
      </c>
      <c r="C158" s="256" t="s">
        <v>434</v>
      </c>
      <c r="D158" s="239" t="s">
        <v>425</v>
      </c>
      <c r="E158" s="240">
        <v>76.06456</v>
      </c>
      <c r="F158" s="241"/>
      <c r="G158" s="242">
        <f>ROUND(E158*F158,2)</f>
        <v>0</v>
      </c>
      <c r="H158" s="241"/>
      <c r="I158" s="242">
        <f>ROUND(E158*H158,2)</f>
        <v>0</v>
      </c>
      <c r="J158" s="241"/>
      <c r="K158" s="242">
        <f>ROUND(E158*J158,2)</f>
        <v>0</v>
      </c>
      <c r="L158" s="242">
        <v>21</v>
      </c>
      <c r="M158" s="242">
        <f>G158*(1+L158/100)</f>
        <v>0</v>
      </c>
      <c r="N158" s="242">
        <v>0</v>
      </c>
      <c r="O158" s="242">
        <f>ROUND(E158*N158,2)</f>
        <v>0</v>
      </c>
      <c r="P158" s="242">
        <v>0</v>
      </c>
      <c r="Q158" s="242">
        <f>ROUND(E158*P158,2)</f>
        <v>0</v>
      </c>
      <c r="R158" s="242" t="s">
        <v>258</v>
      </c>
      <c r="S158" s="242" t="s">
        <v>207</v>
      </c>
      <c r="T158" s="243" t="s">
        <v>207</v>
      </c>
      <c r="U158" s="221">
        <v>1.6E-2</v>
      </c>
      <c r="V158" s="221">
        <f>ROUND(E158*U158,2)</f>
        <v>1.22</v>
      </c>
      <c r="W158" s="221"/>
      <c r="X158" s="221" t="s">
        <v>435</v>
      </c>
      <c r="Y158" s="212"/>
      <c r="Z158" s="212"/>
      <c r="AA158" s="212"/>
      <c r="AB158" s="212"/>
      <c r="AC158" s="212"/>
      <c r="AD158" s="212"/>
      <c r="AE158" s="212"/>
      <c r="AF158" s="212"/>
      <c r="AG158" s="212" t="s">
        <v>436</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7" t="s">
        <v>437</v>
      </c>
      <c r="D159" s="245"/>
      <c r="E159" s="245"/>
      <c r="F159" s="245"/>
      <c r="G159" s="245"/>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211</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58" t="s">
        <v>438</v>
      </c>
      <c r="D160" s="222"/>
      <c r="E160" s="223"/>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213</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8" t="s">
        <v>727</v>
      </c>
      <c r="D161" s="222"/>
      <c r="E161" s="223"/>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213</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8" t="s">
        <v>728</v>
      </c>
      <c r="D162" s="222"/>
      <c r="E162" s="223">
        <v>76.06456</v>
      </c>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213</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x14ac:dyDescent="0.2">
      <c r="A163" s="231" t="s">
        <v>201</v>
      </c>
      <c r="B163" s="232" t="s">
        <v>166</v>
      </c>
      <c r="C163" s="255" t="s">
        <v>167</v>
      </c>
      <c r="D163" s="233"/>
      <c r="E163" s="234"/>
      <c r="F163" s="235"/>
      <c r="G163" s="235">
        <f>SUMIF(AG164:AG187,"&lt;&gt;NOR",G164:G187)</f>
        <v>0</v>
      </c>
      <c r="H163" s="235"/>
      <c r="I163" s="235">
        <f>SUM(I164:I187)</f>
        <v>0</v>
      </c>
      <c r="J163" s="235"/>
      <c r="K163" s="235">
        <f>SUM(K164:K187)</f>
        <v>0</v>
      </c>
      <c r="L163" s="235"/>
      <c r="M163" s="235">
        <f>SUM(M164:M187)</f>
        <v>0</v>
      </c>
      <c r="N163" s="235"/>
      <c r="O163" s="235">
        <f>SUM(O164:O187)</f>
        <v>0</v>
      </c>
      <c r="P163" s="235"/>
      <c r="Q163" s="235">
        <f>SUM(Q164:Q187)</f>
        <v>0</v>
      </c>
      <c r="R163" s="235"/>
      <c r="S163" s="235"/>
      <c r="T163" s="236"/>
      <c r="U163" s="230"/>
      <c r="V163" s="230">
        <f>SUM(V164:V187)</f>
        <v>10.48</v>
      </c>
      <c r="W163" s="230"/>
      <c r="X163" s="230"/>
      <c r="AG163" t="s">
        <v>202</v>
      </c>
    </row>
    <row r="164" spans="1:60" ht="33.75" outlineLevel="1" x14ac:dyDescent="0.2">
      <c r="A164" s="237">
        <v>29</v>
      </c>
      <c r="B164" s="238" t="s">
        <v>441</v>
      </c>
      <c r="C164" s="256" t="s">
        <v>442</v>
      </c>
      <c r="D164" s="239" t="s">
        <v>425</v>
      </c>
      <c r="E164" s="240">
        <v>38.83</v>
      </c>
      <c r="F164" s="241"/>
      <c r="G164" s="242">
        <f>ROUND(E164*F164,2)</f>
        <v>0</v>
      </c>
      <c r="H164" s="241"/>
      <c r="I164" s="242">
        <f>ROUND(E164*H164,2)</f>
        <v>0</v>
      </c>
      <c r="J164" s="241"/>
      <c r="K164" s="242">
        <f>ROUND(E164*J164,2)</f>
        <v>0</v>
      </c>
      <c r="L164" s="242">
        <v>21</v>
      </c>
      <c r="M164" s="242">
        <f>G164*(1+L164/100)</f>
        <v>0</v>
      </c>
      <c r="N164" s="242">
        <v>0</v>
      </c>
      <c r="O164" s="242">
        <f>ROUND(E164*N164,2)</f>
        <v>0</v>
      </c>
      <c r="P164" s="242">
        <v>0</v>
      </c>
      <c r="Q164" s="242">
        <f>ROUND(E164*P164,2)</f>
        <v>0</v>
      </c>
      <c r="R164" s="242" t="s">
        <v>443</v>
      </c>
      <c r="S164" s="242" t="s">
        <v>207</v>
      </c>
      <c r="T164" s="243" t="s">
        <v>207</v>
      </c>
      <c r="U164" s="221">
        <v>0</v>
      </c>
      <c r="V164" s="221">
        <f>ROUND(E164*U164,2)</f>
        <v>0</v>
      </c>
      <c r="W164" s="221"/>
      <c r="X164" s="221" t="s">
        <v>208</v>
      </c>
      <c r="Y164" s="212"/>
      <c r="Z164" s="212"/>
      <c r="AA164" s="212"/>
      <c r="AB164" s="212"/>
      <c r="AC164" s="212"/>
      <c r="AD164" s="212"/>
      <c r="AE164" s="212"/>
      <c r="AF164" s="212"/>
      <c r="AG164" s="212" t="s">
        <v>209</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57" t="s">
        <v>444</v>
      </c>
      <c r="D165" s="245"/>
      <c r="E165" s="245"/>
      <c r="F165" s="245"/>
      <c r="G165" s="245"/>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211</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8" t="s">
        <v>445</v>
      </c>
      <c r="D166" s="222"/>
      <c r="E166" s="223"/>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213</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58" t="s">
        <v>729</v>
      </c>
      <c r="D167" s="222"/>
      <c r="E167" s="223"/>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213</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8" t="s">
        <v>730</v>
      </c>
      <c r="D168" s="222"/>
      <c r="E168" s="223">
        <v>19.414999999999999</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213</v>
      </c>
      <c r="AH168" s="212">
        <v>7</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8" t="s">
        <v>731</v>
      </c>
      <c r="D169" s="222"/>
      <c r="E169" s="223"/>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213</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732</v>
      </c>
      <c r="D170" s="222"/>
      <c r="E170" s="223">
        <v>19.414999999999999</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213</v>
      </c>
      <c r="AH170" s="212">
        <v>7</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37">
        <v>30</v>
      </c>
      <c r="B171" s="238" t="s">
        <v>450</v>
      </c>
      <c r="C171" s="256" t="s">
        <v>451</v>
      </c>
      <c r="D171" s="239" t="s">
        <v>425</v>
      </c>
      <c r="E171" s="240">
        <v>15.961880000000001</v>
      </c>
      <c r="F171" s="241"/>
      <c r="G171" s="242">
        <f>ROUND(E171*F171,2)</f>
        <v>0</v>
      </c>
      <c r="H171" s="241"/>
      <c r="I171" s="242">
        <f>ROUND(E171*H171,2)</f>
        <v>0</v>
      </c>
      <c r="J171" s="241"/>
      <c r="K171" s="242">
        <f>ROUND(E171*J171,2)</f>
        <v>0</v>
      </c>
      <c r="L171" s="242">
        <v>21</v>
      </c>
      <c r="M171" s="242">
        <f>G171*(1+L171/100)</f>
        <v>0</v>
      </c>
      <c r="N171" s="242">
        <v>0</v>
      </c>
      <c r="O171" s="242">
        <f>ROUND(E171*N171,2)</f>
        <v>0</v>
      </c>
      <c r="P171" s="242">
        <v>0</v>
      </c>
      <c r="Q171" s="242">
        <f>ROUND(E171*P171,2)</f>
        <v>0</v>
      </c>
      <c r="R171" s="242"/>
      <c r="S171" s="242" t="s">
        <v>207</v>
      </c>
      <c r="T171" s="243" t="s">
        <v>207</v>
      </c>
      <c r="U171" s="221">
        <v>4.2000000000000003E-2</v>
      </c>
      <c r="V171" s="221">
        <f>ROUND(E171*U171,2)</f>
        <v>0.67</v>
      </c>
      <c r="W171" s="221"/>
      <c r="X171" s="221" t="s">
        <v>208</v>
      </c>
      <c r="Y171" s="212"/>
      <c r="Z171" s="212"/>
      <c r="AA171" s="212"/>
      <c r="AB171" s="212"/>
      <c r="AC171" s="212"/>
      <c r="AD171" s="212"/>
      <c r="AE171" s="212"/>
      <c r="AF171" s="212"/>
      <c r="AG171" s="212" t="s">
        <v>209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8" t="s">
        <v>452</v>
      </c>
      <c r="D172" s="222"/>
      <c r="E172" s="223"/>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213</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8" t="s">
        <v>453</v>
      </c>
      <c r="D173" s="222"/>
      <c r="E173" s="223"/>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213</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58" t="s">
        <v>733</v>
      </c>
      <c r="D174" s="222"/>
      <c r="E174" s="223">
        <v>2.0625</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213</v>
      </c>
      <c r="AH174" s="212">
        <v>7</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8" t="s">
        <v>455</v>
      </c>
      <c r="D175" s="222"/>
      <c r="E175" s="223"/>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213</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58" t="s">
        <v>734</v>
      </c>
      <c r="D176" s="222"/>
      <c r="E176" s="223">
        <v>13.899380000000001</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213</v>
      </c>
      <c r="AH176" s="212">
        <v>7</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37">
        <v>31</v>
      </c>
      <c r="B177" s="238" t="s">
        <v>458</v>
      </c>
      <c r="C177" s="256" t="s">
        <v>459</v>
      </c>
      <c r="D177" s="239" t="s">
        <v>425</v>
      </c>
      <c r="E177" s="240">
        <v>143.65688</v>
      </c>
      <c r="F177" s="241"/>
      <c r="G177" s="242">
        <f>ROUND(E177*F177,2)</f>
        <v>0</v>
      </c>
      <c r="H177" s="241"/>
      <c r="I177" s="242">
        <f>ROUND(E177*H177,2)</f>
        <v>0</v>
      </c>
      <c r="J177" s="241"/>
      <c r="K177" s="242">
        <f>ROUND(E177*J177,2)</f>
        <v>0</v>
      </c>
      <c r="L177" s="242">
        <v>21</v>
      </c>
      <c r="M177" s="242">
        <f>G177*(1+L177/100)</f>
        <v>0</v>
      </c>
      <c r="N177" s="242">
        <v>0</v>
      </c>
      <c r="O177" s="242">
        <f>ROUND(E177*N177,2)</f>
        <v>0</v>
      </c>
      <c r="P177" s="242">
        <v>0</v>
      </c>
      <c r="Q177" s="242">
        <f>ROUND(E177*P177,2)</f>
        <v>0</v>
      </c>
      <c r="R177" s="242"/>
      <c r="S177" s="242" t="s">
        <v>207</v>
      </c>
      <c r="T177" s="243" t="s">
        <v>207</v>
      </c>
      <c r="U177" s="221">
        <v>0</v>
      </c>
      <c r="V177" s="221">
        <f>ROUND(E177*U177,2)</f>
        <v>0</v>
      </c>
      <c r="W177" s="221"/>
      <c r="X177" s="221" t="s">
        <v>208</v>
      </c>
      <c r="Y177" s="212"/>
      <c r="Z177" s="212"/>
      <c r="AA177" s="212"/>
      <c r="AB177" s="212"/>
      <c r="AC177" s="212"/>
      <c r="AD177" s="212"/>
      <c r="AE177" s="212"/>
      <c r="AF177" s="212"/>
      <c r="AG177" s="212" t="s">
        <v>209</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58" t="s">
        <v>460</v>
      </c>
      <c r="D178" s="222"/>
      <c r="E178" s="223"/>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213</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58" t="s">
        <v>735</v>
      </c>
      <c r="D179" s="222"/>
      <c r="E179" s="223">
        <v>143.65688</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213</v>
      </c>
      <c r="AH179" s="212">
        <v>5</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7">
        <v>32</v>
      </c>
      <c r="B180" s="238" t="s">
        <v>462</v>
      </c>
      <c r="C180" s="256" t="s">
        <v>463</v>
      </c>
      <c r="D180" s="239" t="s">
        <v>425</v>
      </c>
      <c r="E180" s="240">
        <v>57.666879999999999</v>
      </c>
      <c r="F180" s="241"/>
      <c r="G180" s="242">
        <f>ROUND(E180*F180,2)</f>
        <v>0</v>
      </c>
      <c r="H180" s="241"/>
      <c r="I180" s="242">
        <f>ROUND(E180*H180,2)</f>
        <v>0</v>
      </c>
      <c r="J180" s="241"/>
      <c r="K180" s="242">
        <f>ROUND(E180*J180,2)</f>
        <v>0</v>
      </c>
      <c r="L180" s="242">
        <v>21</v>
      </c>
      <c r="M180" s="242">
        <f>G180*(1+L180/100)</f>
        <v>0</v>
      </c>
      <c r="N180" s="242">
        <v>0</v>
      </c>
      <c r="O180" s="242">
        <f>ROUND(E180*N180,2)</f>
        <v>0</v>
      </c>
      <c r="P180" s="242">
        <v>0</v>
      </c>
      <c r="Q180" s="242">
        <f>ROUND(E180*P180,2)</f>
        <v>0</v>
      </c>
      <c r="R180" s="242"/>
      <c r="S180" s="242" t="s">
        <v>207</v>
      </c>
      <c r="T180" s="243" t="s">
        <v>207</v>
      </c>
      <c r="U180" s="221">
        <v>0.16400000000000001</v>
      </c>
      <c r="V180" s="221">
        <f>ROUND(E180*U180,2)</f>
        <v>9.4600000000000009</v>
      </c>
      <c r="W180" s="221"/>
      <c r="X180" s="221" t="s">
        <v>464</v>
      </c>
      <c r="Y180" s="212"/>
      <c r="Z180" s="212"/>
      <c r="AA180" s="212"/>
      <c r="AB180" s="212"/>
      <c r="AC180" s="212"/>
      <c r="AD180" s="212"/>
      <c r="AE180" s="212"/>
      <c r="AF180" s="212"/>
      <c r="AG180" s="212" t="s">
        <v>465</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8" t="s">
        <v>466</v>
      </c>
      <c r="D181" s="222"/>
      <c r="E181" s="223"/>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213</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58" t="s">
        <v>736</v>
      </c>
      <c r="D182" s="222"/>
      <c r="E182" s="223"/>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213</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58" t="s">
        <v>737</v>
      </c>
      <c r="D183" s="222"/>
      <c r="E183" s="223">
        <v>57.666879999999999</v>
      </c>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213</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7">
        <v>33</v>
      </c>
      <c r="B184" s="238" t="s">
        <v>469</v>
      </c>
      <c r="C184" s="256" t="s">
        <v>470</v>
      </c>
      <c r="D184" s="239" t="s">
        <v>425</v>
      </c>
      <c r="E184" s="240">
        <v>57.666879999999999</v>
      </c>
      <c r="F184" s="241"/>
      <c r="G184" s="242">
        <f>ROUND(E184*F184,2)</f>
        <v>0</v>
      </c>
      <c r="H184" s="241"/>
      <c r="I184" s="242">
        <f>ROUND(E184*H184,2)</f>
        <v>0</v>
      </c>
      <c r="J184" s="241"/>
      <c r="K184" s="242">
        <f>ROUND(E184*J184,2)</f>
        <v>0</v>
      </c>
      <c r="L184" s="242">
        <v>21</v>
      </c>
      <c r="M184" s="242">
        <f>G184*(1+L184/100)</f>
        <v>0</v>
      </c>
      <c r="N184" s="242">
        <v>0</v>
      </c>
      <c r="O184" s="242">
        <f>ROUND(E184*N184,2)</f>
        <v>0</v>
      </c>
      <c r="P184" s="242">
        <v>0</v>
      </c>
      <c r="Q184" s="242">
        <f>ROUND(E184*P184,2)</f>
        <v>0</v>
      </c>
      <c r="R184" s="242"/>
      <c r="S184" s="242" t="s">
        <v>207</v>
      </c>
      <c r="T184" s="243" t="s">
        <v>207</v>
      </c>
      <c r="U184" s="221">
        <v>6.0000000000000001E-3</v>
      </c>
      <c r="V184" s="221">
        <f>ROUND(E184*U184,2)</f>
        <v>0.35</v>
      </c>
      <c r="W184" s="221"/>
      <c r="X184" s="221" t="s">
        <v>464</v>
      </c>
      <c r="Y184" s="212"/>
      <c r="Z184" s="212"/>
      <c r="AA184" s="212"/>
      <c r="AB184" s="212"/>
      <c r="AC184" s="212"/>
      <c r="AD184" s="212"/>
      <c r="AE184" s="212"/>
      <c r="AF184" s="212"/>
      <c r="AG184" s="212" t="s">
        <v>465</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58" t="s">
        <v>466</v>
      </c>
      <c r="D185" s="222"/>
      <c r="E185" s="223"/>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213</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58" t="s">
        <v>736</v>
      </c>
      <c r="D186" s="222"/>
      <c r="E186" s="223"/>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213</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8" t="s">
        <v>737</v>
      </c>
      <c r="D187" s="222"/>
      <c r="E187" s="223">
        <v>57.666879999999999</v>
      </c>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213</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x14ac:dyDescent="0.2">
      <c r="A188" s="231" t="s">
        <v>201</v>
      </c>
      <c r="B188" s="232" t="s">
        <v>169</v>
      </c>
      <c r="C188" s="255" t="s">
        <v>170</v>
      </c>
      <c r="D188" s="233"/>
      <c r="E188" s="234"/>
      <c r="F188" s="235"/>
      <c r="G188" s="235">
        <f>SUMIF(AG189:AG200,"&lt;&gt;NOR",G189:G200)</f>
        <v>0</v>
      </c>
      <c r="H188" s="235"/>
      <c r="I188" s="235">
        <f>SUM(I189:I200)</f>
        <v>0</v>
      </c>
      <c r="J188" s="235"/>
      <c r="K188" s="235">
        <f>SUM(K189:K200)</f>
        <v>0</v>
      </c>
      <c r="L188" s="235"/>
      <c r="M188" s="235">
        <f>SUM(M189:M200)</f>
        <v>0</v>
      </c>
      <c r="N188" s="235"/>
      <c r="O188" s="235">
        <f>SUM(O189:O200)</f>
        <v>0</v>
      </c>
      <c r="P188" s="235"/>
      <c r="Q188" s="235">
        <f>SUM(Q189:Q200)</f>
        <v>0</v>
      </c>
      <c r="R188" s="235"/>
      <c r="S188" s="235"/>
      <c r="T188" s="236"/>
      <c r="U188" s="230"/>
      <c r="V188" s="230">
        <f>SUM(V189:V200)</f>
        <v>0</v>
      </c>
      <c r="W188" s="230"/>
      <c r="X188" s="230"/>
      <c r="AG188" t="s">
        <v>202</v>
      </c>
    </row>
    <row r="189" spans="1:60" outlineLevel="1" x14ac:dyDescent="0.2">
      <c r="A189" s="237">
        <v>34</v>
      </c>
      <c r="B189" s="238" t="s">
        <v>471</v>
      </c>
      <c r="C189" s="256" t="s">
        <v>472</v>
      </c>
      <c r="D189" s="239" t="s">
        <v>425</v>
      </c>
      <c r="E189" s="240">
        <v>14.836880000000001</v>
      </c>
      <c r="F189" s="241"/>
      <c r="G189" s="242">
        <f>ROUND(E189*F189,2)</f>
        <v>0</v>
      </c>
      <c r="H189" s="241"/>
      <c r="I189" s="242">
        <f>ROUND(E189*H189,2)</f>
        <v>0</v>
      </c>
      <c r="J189" s="241"/>
      <c r="K189" s="242">
        <f>ROUND(E189*J189,2)</f>
        <v>0</v>
      </c>
      <c r="L189" s="242">
        <v>21</v>
      </c>
      <c r="M189" s="242">
        <f>G189*(1+L189/100)</f>
        <v>0</v>
      </c>
      <c r="N189" s="242">
        <v>0</v>
      </c>
      <c r="O189" s="242">
        <f>ROUND(E189*N189,2)</f>
        <v>0</v>
      </c>
      <c r="P189" s="242">
        <v>0</v>
      </c>
      <c r="Q189" s="242">
        <f>ROUND(E189*P189,2)</f>
        <v>0</v>
      </c>
      <c r="R189" s="242" t="s">
        <v>206</v>
      </c>
      <c r="S189" s="242" t="s">
        <v>207</v>
      </c>
      <c r="T189" s="243" t="s">
        <v>207</v>
      </c>
      <c r="U189" s="221">
        <v>0</v>
      </c>
      <c r="V189" s="221">
        <f>ROUND(E189*U189,2)</f>
        <v>0</v>
      </c>
      <c r="W189" s="221"/>
      <c r="X189" s="221" t="s">
        <v>208</v>
      </c>
      <c r="Y189" s="212"/>
      <c r="Z189" s="212"/>
      <c r="AA189" s="212"/>
      <c r="AB189" s="212"/>
      <c r="AC189" s="212"/>
      <c r="AD189" s="212"/>
      <c r="AE189" s="212"/>
      <c r="AF189" s="212"/>
      <c r="AG189" s="212" t="s">
        <v>209</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58" t="s">
        <v>473</v>
      </c>
      <c r="D190" s="222"/>
      <c r="E190" s="223"/>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213</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8" t="s">
        <v>453</v>
      </c>
      <c r="D191" s="222"/>
      <c r="E191" s="223"/>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213</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8" t="s">
        <v>738</v>
      </c>
      <c r="D192" s="222"/>
      <c r="E192" s="223">
        <v>0.9375</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213</v>
      </c>
      <c r="AH192" s="212">
        <v>5</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58" t="s">
        <v>455</v>
      </c>
      <c r="D193" s="222"/>
      <c r="E193" s="223"/>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213</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8" t="s">
        <v>560</v>
      </c>
      <c r="D194" s="222"/>
      <c r="E194" s="223"/>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213</v>
      </c>
      <c r="AH194" s="212">
        <v>7</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58" t="s">
        <v>734</v>
      </c>
      <c r="D195" s="222"/>
      <c r="E195" s="223">
        <v>13.899380000000001</v>
      </c>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213</v>
      </c>
      <c r="AH195" s="212">
        <v>7</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37">
        <v>35</v>
      </c>
      <c r="B196" s="238" t="s">
        <v>474</v>
      </c>
      <c r="C196" s="256" t="s">
        <v>475</v>
      </c>
      <c r="D196" s="239" t="s">
        <v>425</v>
      </c>
      <c r="E196" s="240">
        <v>38.83</v>
      </c>
      <c r="F196" s="241"/>
      <c r="G196" s="242">
        <f>ROUND(E196*F196,2)</f>
        <v>0</v>
      </c>
      <c r="H196" s="241"/>
      <c r="I196" s="242">
        <f>ROUND(E196*H196,2)</f>
        <v>0</v>
      </c>
      <c r="J196" s="241"/>
      <c r="K196" s="242">
        <f>ROUND(E196*J196,2)</f>
        <v>0</v>
      </c>
      <c r="L196" s="242">
        <v>21</v>
      </c>
      <c r="M196" s="242">
        <f>G196*(1+L196/100)</f>
        <v>0</v>
      </c>
      <c r="N196" s="242">
        <v>0</v>
      </c>
      <c r="O196" s="242">
        <f>ROUND(E196*N196,2)</f>
        <v>0</v>
      </c>
      <c r="P196" s="242">
        <v>0</v>
      </c>
      <c r="Q196" s="242">
        <f>ROUND(E196*P196,2)</f>
        <v>0</v>
      </c>
      <c r="R196" s="242" t="s">
        <v>476</v>
      </c>
      <c r="S196" s="242" t="s">
        <v>207</v>
      </c>
      <c r="T196" s="243" t="s">
        <v>263</v>
      </c>
      <c r="U196" s="221">
        <v>0</v>
      </c>
      <c r="V196" s="221">
        <f>ROUND(E196*U196,2)</f>
        <v>0</v>
      </c>
      <c r="W196" s="221"/>
      <c r="X196" s="221" t="s">
        <v>208</v>
      </c>
      <c r="Y196" s="212"/>
      <c r="Z196" s="212"/>
      <c r="AA196" s="212"/>
      <c r="AB196" s="212"/>
      <c r="AC196" s="212"/>
      <c r="AD196" s="212"/>
      <c r="AE196" s="212"/>
      <c r="AF196" s="212"/>
      <c r="AG196" s="212" t="s">
        <v>209</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58" t="s">
        <v>729</v>
      </c>
      <c r="D197" s="222"/>
      <c r="E197" s="223"/>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213</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58" t="s">
        <v>730</v>
      </c>
      <c r="D198" s="222"/>
      <c r="E198" s="223">
        <v>19.414999999999999</v>
      </c>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213</v>
      </c>
      <c r="AH198" s="212">
        <v>7</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8" t="s">
        <v>731</v>
      </c>
      <c r="D199" s="222"/>
      <c r="E199" s="223"/>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213</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58" t="s">
        <v>732</v>
      </c>
      <c r="D200" s="222"/>
      <c r="E200" s="223">
        <v>19.414999999999999</v>
      </c>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213</v>
      </c>
      <c r="AH200" s="212">
        <v>7</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x14ac:dyDescent="0.2">
      <c r="A201" s="231" t="s">
        <v>201</v>
      </c>
      <c r="B201" s="232" t="s">
        <v>173</v>
      </c>
      <c r="C201" s="255" t="s">
        <v>27</v>
      </c>
      <c r="D201" s="233"/>
      <c r="E201" s="234"/>
      <c r="F201" s="235"/>
      <c r="G201" s="235">
        <f>SUMIF(AG202:AG217,"&lt;&gt;NOR",G202:G217)</f>
        <v>0</v>
      </c>
      <c r="H201" s="235"/>
      <c r="I201" s="235">
        <f>SUM(I202:I217)</f>
        <v>0</v>
      </c>
      <c r="J201" s="235"/>
      <c r="K201" s="235">
        <f>SUM(K202:K217)</f>
        <v>0</v>
      </c>
      <c r="L201" s="235"/>
      <c r="M201" s="235">
        <f>SUM(M202:M217)</f>
        <v>0</v>
      </c>
      <c r="N201" s="235"/>
      <c r="O201" s="235">
        <f>SUM(O202:O217)</f>
        <v>0</v>
      </c>
      <c r="P201" s="235"/>
      <c r="Q201" s="235">
        <f>SUM(Q202:Q217)</f>
        <v>0</v>
      </c>
      <c r="R201" s="235"/>
      <c r="S201" s="235"/>
      <c r="T201" s="236"/>
      <c r="U201" s="230"/>
      <c r="V201" s="230">
        <f>SUM(V202:V217)</f>
        <v>0</v>
      </c>
      <c r="W201" s="230"/>
      <c r="X201" s="230"/>
      <c r="AG201" t="s">
        <v>202</v>
      </c>
    </row>
    <row r="202" spans="1:60" outlineLevel="1" x14ac:dyDescent="0.2">
      <c r="A202" s="246">
        <v>36</v>
      </c>
      <c r="B202" s="247" t="s">
        <v>477</v>
      </c>
      <c r="C202" s="263" t="s">
        <v>478</v>
      </c>
      <c r="D202" s="248" t="s">
        <v>479</v>
      </c>
      <c r="E202" s="249">
        <v>1</v>
      </c>
      <c r="F202" s="250"/>
      <c r="G202" s="251">
        <f>ROUND(E202*F202,2)</f>
        <v>0</v>
      </c>
      <c r="H202" s="250"/>
      <c r="I202" s="251">
        <f>ROUND(E202*H202,2)</f>
        <v>0</v>
      </c>
      <c r="J202" s="250"/>
      <c r="K202" s="251">
        <f>ROUND(E202*J202,2)</f>
        <v>0</v>
      </c>
      <c r="L202" s="251">
        <v>21</v>
      </c>
      <c r="M202" s="251">
        <f>G202*(1+L202/100)</f>
        <v>0</v>
      </c>
      <c r="N202" s="251">
        <v>0</v>
      </c>
      <c r="O202" s="251">
        <f>ROUND(E202*N202,2)</f>
        <v>0</v>
      </c>
      <c r="P202" s="251">
        <v>0</v>
      </c>
      <c r="Q202" s="251">
        <f>ROUND(E202*P202,2)</f>
        <v>0</v>
      </c>
      <c r="R202" s="251"/>
      <c r="S202" s="251" t="s">
        <v>207</v>
      </c>
      <c r="T202" s="252" t="s">
        <v>263</v>
      </c>
      <c r="U202" s="221">
        <v>0</v>
      </c>
      <c r="V202" s="221">
        <f>ROUND(E202*U202,2)</f>
        <v>0</v>
      </c>
      <c r="W202" s="221"/>
      <c r="X202" s="221" t="s">
        <v>480</v>
      </c>
      <c r="Y202" s="212"/>
      <c r="Z202" s="212"/>
      <c r="AA202" s="212"/>
      <c r="AB202" s="212"/>
      <c r="AC202" s="212"/>
      <c r="AD202" s="212"/>
      <c r="AE202" s="212"/>
      <c r="AF202" s="212"/>
      <c r="AG202" s="212" t="s">
        <v>481</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46">
        <v>37</v>
      </c>
      <c r="B203" s="247" t="s">
        <v>482</v>
      </c>
      <c r="C203" s="263" t="s">
        <v>483</v>
      </c>
      <c r="D203" s="248" t="s">
        <v>479</v>
      </c>
      <c r="E203" s="249">
        <v>1</v>
      </c>
      <c r="F203" s="250"/>
      <c r="G203" s="251">
        <f>ROUND(E203*F203,2)</f>
        <v>0</v>
      </c>
      <c r="H203" s="250"/>
      <c r="I203" s="251">
        <f>ROUND(E203*H203,2)</f>
        <v>0</v>
      </c>
      <c r="J203" s="250"/>
      <c r="K203" s="251">
        <f>ROUND(E203*J203,2)</f>
        <v>0</v>
      </c>
      <c r="L203" s="251">
        <v>21</v>
      </c>
      <c r="M203" s="251">
        <f>G203*(1+L203/100)</f>
        <v>0</v>
      </c>
      <c r="N203" s="251">
        <v>0</v>
      </c>
      <c r="O203" s="251">
        <f>ROUND(E203*N203,2)</f>
        <v>0</v>
      </c>
      <c r="P203" s="251">
        <v>0</v>
      </c>
      <c r="Q203" s="251">
        <f>ROUND(E203*P203,2)</f>
        <v>0</v>
      </c>
      <c r="R203" s="251"/>
      <c r="S203" s="251" t="s">
        <v>207</v>
      </c>
      <c r="T203" s="252" t="s">
        <v>263</v>
      </c>
      <c r="U203" s="221">
        <v>0</v>
      </c>
      <c r="V203" s="221">
        <f>ROUND(E203*U203,2)</f>
        <v>0</v>
      </c>
      <c r="W203" s="221"/>
      <c r="X203" s="221" t="s">
        <v>480</v>
      </c>
      <c r="Y203" s="212"/>
      <c r="Z203" s="212"/>
      <c r="AA203" s="212"/>
      <c r="AB203" s="212"/>
      <c r="AC203" s="212"/>
      <c r="AD203" s="212"/>
      <c r="AE203" s="212"/>
      <c r="AF203" s="212"/>
      <c r="AG203" s="212" t="s">
        <v>481</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37">
        <v>38</v>
      </c>
      <c r="B204" s="238" t="s">
        <v>484</v>
      </c>
      <c r="C204" s="256" t="s">
        <v>485</v>
      </c>
      <c r="D204" s="239" t="s">
        <v>479</v>
      </c>
      <c r="E204" s="240">
        <v>1</v>
      </c>
      <c r="F204" s="241"/>
      <c r="G204" s="242">
        <f>ROUND(E204*F204,2)</f>
        <v>0</v>
      </c>
      <c r="H204" s="241"/>
      <c r="I204" s="242">
        <f>ROUND(E204*H204,2)</f>
        <v>0</v>
      </c>
      <c r="J204" s="241"/>
      <c r="K204" s="242">
        <f>ROUND(E204*J204,2)</f>
        <v>0</v>
      </c>
      <c r="L204" s="242">
        <v>21</v>
      </c>
      <c r="M204" s="242">
        <f>G204*(1+L204/100)</f>
        <v>0</v>
      </c>
      <c r="N204" s="242">
        <v>0</v>
      </c>
      <c r="O204" s="242">
        <f>ROUND(E204*N204,2)</f>
        <v>0</v>
      </c>
      <c r="P204" s="242">
        <v>0</v>
      </c>
      <c r="Q204" s="242">
        <f>ROUND(E204*P204,2)</f>
        <v>0</v>
      </c>
      <c r="R204" s="242"/>
      <c r="S204" s="242" t="s">
        <v>207</v>
      </c>
      <c r="T204" s="243" t="s">
        <v>263</v>
      </c>
      <c r="U204" s="221">
        <v>0</v>
      </c>
      <c r="V204" s="221">
        <f>ROUND(E204*U204,2)</f>
        <v>0</v>
      </c>
      <c r="W204" s="221"/>
      <c r="X204" s="221" t="s">
        <v>480</v>
      </c>
      <c r="Y204" s="212"/>
      <c r="Z204" s="212"/>
      <c r="AA204" s="212"/>
      <c r="AB204" s="212"/>
      <c r="AC204" s="212"/>
      <c r="AD204" s="212"/>
      <c r="AE204" s="212"/>
      <c r="AF204" s="212"/>
      <c r="AG204" s="212" t="s">
        <v>481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22.5" outlineLevel="1" x14ac:dyDescent="0.2">
      <c r="A205" s="219"/>
      <c r="B205" s="220"/>
      <c r="C205" s="264" t="s">
        <v>486</v>
      </c>
      <c r="D205" s="253"/>
      <c r="E205" s="253"/>
      <c r="F205" s="253"/>
      <c r="G205" s="253"/>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487</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44" t="str">
        <f>C205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205" s="212"/>
      <c r="BC205" s="212"/>
      <c r="BD205" s="212"/>
      <c r="BE205" s="212"/>
      <c r="BF205" s="212"/>
      <c r="BG205" s="212"/>
      <c r="BH205" s="212"/>
    </row>
    <row r="206" spans="1:60" outlineLevel="1" x14ac:dyDescent="0.2">
      <c r="A206" s="237">
        <v>39</v>
      </c>
      <c r="B206" s="238" t="s">
        <v>488</v>
      </c>
      <c r="C206" s="256" t="s">
        <v>489</v>
      </c>
      <c r="D206" s="239" t="s">
        <v>479</v>
      </c>
      <c r="E206" s="240">
        <v>1</v>
      </c>
      <c r="F206" s="241"/>
      <c r="G206" s="242">
        <f>ROUND(E206*F206,2)</f>
        <v>0</v>
      </c>
      <c r="H206" s="241"/>
      <c r="I206" s="242">
        <f>ROUND(E206*H206,2)</f>
        <v>0</v>
      </c>
      <c r="J206" s="241"/>
      <c r="K206" s="242">
        <f>ROUND(E206*J206,2)</f>
        <v>0</v>
      </c>
      <c r="L206" s="242">
        <v>21</v>
      </c>
      <c r="M206" s="242">
        <f>G206*(1+L206/100)</f>
        <v>0</v>
      </c>
      <c r="N206" s="242">
        <v>0</v>
      </c>
      <c r="O206" s="242">
        <f>ROUND(E206*N206,2)</f>
        <v>0</v>
      </c>
      <c r="P206" s="242">
        <v>0</v>
      </c>
      <c r="Q206" s="242">
        <f>ROUND(E206*P206,2)</f>
        <v>0</v>
      </c>
      <c r="R206" s="242"/>
      <c r="S206" s="242" t="s">
        <v>207</v>
      </c>
      <c r="T206" s="243" t="s">
        <v>263</v>
      </c>
      <c r="U206" s="221">
        <v>0</v>
      </c>
      <c r="V206" s="221">
        <f>ROUND(E206*U206,2)</f>
        <v>0</v>
      </c>
      <c r="W206" s="221"/>
      <c r="X206" s="221" t="s">
        <v>480</v>
      </c>
      <c r="Y206" s="212"/>
      <c r="Z206" s="212"/>
      <c r="AA206" s="212"/>
      <c r="AB206" s="212"/>
      <c r="AC206" s="212"/>
      <c r="AD206" s="212"/>
      <c r="AE206" s="212"/>
      <c r="AF206" s="212"/>
      <c r="AG206" s="212" t="s">
        <v>481</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ht="33.75" outlineLevel="1" x14ac:dyDescent="0.2">
      <c r="A207" s="219"/>
      <c r="B207" s="220"/>
      <c r="C207" s="264" t="s">
        <v>490</v>
      </c>
      <c r="D207" s="253"/>
      <c r="E207" s="253"/>
      <c r="F207" s="253"/>
      <c r="G207" s="253"/>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487</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44" t="str">
        <f>C207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07" s="212"/>
      <c r="BC207" s="212"/>
      <c r="BD207" s="212"/>
      <c r="BE207" s="212"/>
      <c r="BF207" s="212"/>
      <c r="BG207" s="212"/>
      <c r="BH207" s="212"/>
    </row>
    <row r="208" spans="1:60" outlineLevel="1" x14ac:dyDescent="0.2">
      <c r="A208" s="237">
        <v>40</v>
      </c>
      <c r="B208" s="238" t="s">
        <v>491</v>
      </c>
      <c r="C208" s="256" t="s">
        <v>492</v>
      </c>
      <c r="D208" s="239" t="s">
        <v>479</v>
      </c>
      <c r="E208" s="240">
        <v>1</v>
      </c>
      <c r="F208" s="241"/>
      <c r="G208" s="242">
        <f>ROUND(E208*F208,2)</f>
        <v>0</v>
      </c>
      <c r="H208" s="241"/>
      <c r="I208" s="242">
        <f>ROUND(E208*H208,2)</f>
        <v>0</v>
      </c>
      <c r="J208" s="241"/>
      <c r="K208" s="242">
        <f>ROUND(E208*J208,2)</f>
        <v>0</v>
      </c>
      <c r="L208" s="242">
        <v>21</v>
      </c>
      <c r="M208" s="242">
        <f>G208*(1+L208/100)</f>
        <v>0</v>
      </c>
      <c r="N208" s="242">
        <v>0</v>
      </c>
      <c r="O208" s="242">
        <f>ROUND(E208*N208,2)</f>
        <v>0</v>
      </c>
      <c r="P208" s="242">
        <v>0</v>
      </c>
      <c r="Q208" s="242">
        <f>ROUND(E208*P208,2)</f>
        <v>0</v>
      </c>
      <c r="R208" s="242"/>
      <c r="S208" s="242" t="s">
        <v>207</v>
      </c>
      <c r="T208" s="243" t="s">
        <v>263</v>
      </c>
      <c r="U208" s="221">
        <v>0</v>
      </c>
      <c r="V208" s="221">
        <f>ROUND(E208*U208,2)</f>
        <v>0</v>
      </c>
      <c r="W208" s="221"/>
      <c r="X208" s="221" t="s">
        <v>480</v>
      </c>
      <c r="Y208" s="212"/>
      <c r="Z208" s="212"/>
      <c r="AA208" s="212"/>
      <c r="AB208" s="212"/>
      <c r="AC208" s="212"/>
      <c r="AD208" s="212"/>
      <c r="AE208" s="212"/>
      <c r="AF208" s="212"/>
      <c r="AG208" s="212" t="s">
        <v>481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1" x14ac:dyDescent="0.2">
      <c r="A209" s="219"/>
      <c r="B209" s="220"/>
      <c r="C209" s="264" t="s">
        <v>493</v>
      </c>
      <c r="D209" s="253"/>
      <c r="E209" s="253"/>
      <c r="F209" s="253"/>
      <c r="G209" s="253"/>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487</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44" t="str">
        <f>C209</f>
        <v>Odstranění objektů zařízení staveniště včetně přípojek energií a jejich odvoz. Položka zahrnuje i náklady na úpravu povrchů po odstranění zařízení staveniště a úklid ploch, na kterých bylo zařízení staveniště provozováno.</v>
      </c>
      <c r="BB209" s="212"/>
      <c r="BC209" s="212"/>
      <c r="BD209" s="212"/>
      <c r="BE209" s="212"/>
      <c r="BF209" s="212"/>
      <c r="BG209" s="212"/>
      <c r="BH209" s="212"/>
    </row>
    <row r="210" spans="1:60" outlineLevel="1" x14ac:dyDescent="0.2">
      <c r="A210" s="237">
        <v>41</v>
      </c>
      <c r="B210" s="238" t="s">
        <v>494</v>
      </c>
      <c r="C210" s="256" t="s">
        <v>495</v>
      </c>
      <c r="D210" s="239" t="s">
        <v>479</v>
      </c>
      <c r="E210" s="240">
        <v>1</v>
      </c>
      <c r="F210" s="241"/>
      <c r="G210" s="242">
        <f>ROUND(E210*F210,2)</f>
        <v>0</v>
      </c>
      <c r="H210" s="241"/>
      <c r="I210" s="242">
        <f>ROUND(E210*H210,2)</f>
        <v>0</v>
      </c>
      <c r="J210" s="241"/>
      <c r="K210" s="242">
        <f>ROUND(E210*J210,2)</f>
        <v>0</v>
      </c>
      <c r="L210" s="242">
        <v>21</v>
      </c>
      <c r="M210" s="242">
        <f>G210*(1+L210/100)</f>
        <v>0</v>
      </c>
      <c r="N210" s="242">
        <v>0</v>
      </c>
      <c r="O210" s="242">
        <f>ROUND(E210*N210,2)</f>
        <v>0</v>
      </c>
      <c r="P210" s="242">
        <v>0</v>
      </c>
      <c r="Q210" s="242">
        <f>ROUND(E210*P210,2)</f>
        <v>0</v>
      </c>
      <c r="R210" s="242"/>
      <c r="S210" s="242" t="s">
        <v>207</v>
      </c>
      <c r="T210" s="243" t="s">
        <v>263</v>
      </c>
      <c r="U210" s="221">
        <v>0</v>
      </c>
      <c r="V210" s="221">
        <f>ROUND(E210*U210,2)</f>
        <v>0</v>
      </c>
      <c r="W210" s="221"/>
      <c r="X210" s="221" t="s">
        <v>480</v>
      </c>
      <c r="Y210" s="212"/>
      <c r="Z210" s="212"/>
      <c r="AA210" s="212"/>
      <c r="AB210" s="212"/>
      <c r="AC210" s="212"/>
      <c r="AD210" s="212"/>
      <c r="AE210" s="212"/>
      <c r="AF210" s="212"/>
      <c r="AG210" s="212" t="s">
        <v>481</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33.75" outlineLevel="1" x14ac:dyDescent="0.2">
      <c r="A211" s="219"/>
      <c r="B211" s="220"/>
      <c r="C211" s="264" t="s">
        <v>496</v>
      </c>
      <c r="D211" s="253"/>
      <c r="E211" s="253"/>
      <c r="F211" s="253"/>
      <c r="G211" s="253"/>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487</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44" t="str">
        <f>C211</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11" s="212"/>
      <c r="BC211" s="212"/>
      <c r="BD211" s="212"/>
      <c r="BE211" s="212"/>
      <c r="BF211" s="212"/>
      <c r="BG211" s="212"/>
      <c r="BH211" s="212"/>
    </row>
    <row r="212" spans="1:60" outlineLevel="1" x14ac:dyDescent="0.2">
      <c r="A212" s="237">
        <v>42</v>
      </c>
      <c r="B212" s="238" t="s">
        <v>497</v>
      </c>
      <c r="C212" s="256" t="s">
        <v>498</v>
      </c>
      <c r="D212" s="239" t="s">
        <v>479</v>
      </c>
      <c r="E212" s="240">
        <v>1</v>
      </c>
      <c r="F212" s="241"/>
      <c r="G212" s="242">
        <f>ROUND(E212*F212,2)</f>
        <v>0</v>
      </c>
      <c r="H212" s="241"/>
      <c r="I212" s="242">
        <f>ROUND(E212*H212,2)</f>
        <v>0</v>
      </c>
      <c r="J212" s="241"/>
      <c r="K212" s="242">
        <f>ROUND(E212*J212,2)</f>
        <v>0</v>
      </c>
      <c r="L212" s="242">
        <v>21</v>
      </c>
      <c r="M212" s="242">
        <f>G212*(1+L212/100)</f>
        <v>0</v>
      </c>
      <c r="N212" s="242">
        <v>0</v>
      </c>
      <c r="O212" s="242">
        <f>ROUND(E212*N212,2)</f>
        <v>0</v>
      </c>
      <c r="P212" s="242">
        <v>0</v>
      </c>
      <c r="Q212" s="242">
        <f>ROUND(E212*P212,2)</f>
        <v>0</v>
      </c>
      <c r="R212" s="242"/>
      <c r="S212" s="242" t="s">
        <v>207</v>
      </c>
      <c r="T212" s="243" t="s">
        <v>263</v>
      </c>
      <c r="U212" s="221">
        <v>0</v>
      </c>
      <c r="V212" s="221">
        <f>ROUND(E212*U212,2)</f>
        <v>0</v>
      </c>
      <c r="W212" s="221"/>
      <c r="X212" s="221" t="s">
        <v>480</v>
      </c>
      <c r="Y212" s="212"/>
      <c r="Z212" s="212"/>
      <c r="AA212" s="212"/>
      <c r="AB212" s="212"/>
      <c r="AC212" s="212"/>
      <c r="AD212" s="212"/>
      <c r="AE212" s="212"/>
      <c r="AF212" s="212"/>
      <c r="AG212" s="212" t="s">
        <v>481</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4" t="s">
        <v>499</v>
      </c>
      <c r="D213" s="253"/>
      <c r="E213" s="253"/>
      <c r="F213" s="253"/>
      <c r="G213" s="253"/>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487</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37">
        <v>43</v>
      </c>
      <c r="B214" s="238" t="s">
        <v>500</v>
      </c>
      <c r="C214" s="256" t="s">
        <v>501</v>
      </c>
      <c r="D214" s="239" t="s">
        <v>479</v>
      </c>
      <c r="E214" s="240">
        <v>1</v>
      </c>
      <c r="F214" s="241"/>
      <c r="G214" s="242">
        <f>ROUND(E214*F214,2)</f>
        <v>0</v>
      </c>
      <c r="H214" s="241"/>
      <c r="I214" s="242">
        <f>ROUND(E214*H214,2)</f>
        <v>0</v>
      </c>
      <c r="J214" s="241"/>
      <c r="K214" s="242">
        <f>ROUND(E214*J214,2)</f>
        <v>0</v>
      </c>
      <c r="L214" s="242">
        <v>21</v>
      </c>
      <c r="M214" s="242">
        <f>G214*(1+L214/100)</f>
        <v>0</v>
      </c>
      <c r="N214" s="242">
        <v>0</v>
      </c>
      <c r="O214" s="242">
        <f>ROUND(E214*N214,2)</f>
        <v>0</v>
      </c>
      <c r="P214" s="242">
        <v>0</v>
      </c>
      <c r="Q214" s="242">
        <f>ROUND(E214*P214,2)</f>
        <v>0</v>
      </c>
      <c r="R214" s="242"/>
      <c r="S214" s="242" t="s">
        <v>207</v>
      </c>
      <c r="T214" s="243" t="s">
        <v>263</v>
      </c>
      <c r="U214" s="221">
        <v>0</v>
      </c>
      <c r="V214" s="221">
        <f>ROUND(E214*U214,2)</f>
        <v>0</v>
      </c>
      <c r="W214" s="221"/>
      <c r="X214" s="221" t="s">
        <v>480</v>
      </c>
      <c r="Y214" s="212"/>
      <c r="Z214" s="212"/>
      <c r="AA214" s="212"/>
      <c r="AB214" s="212"/>
      <c r="AC214" s="212"/>
      <c r="AD214" s="212"/>
      <c r="AE214" s="212"/>
      <c r="AF214" s="212"/>
      <c r="AG214" s="212" t="s">
        <v>481</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64" t="s">
        <v>502</v>
      </c>
      <c r="D215" s="253"/>
      <c r="E215" s="253"/>
      <c r="F215" s="253"/>
      <c r="G215" s="253"/>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487</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7">
        <v>44</v>
      </c>
      <c r="B216" s="238" t="s">
        <v>503</v>
      </c>
      <c r="C216" s="256" t="s">
        <v>504</v>
      </c>
      <c r="D216" s="239" t="s">
        <v>479</v>
      </c>
      <c r="E216" s="240">
        <v>1</v>
      </c>
      <c r="F216" s="241"/>
      <c r="G216" s="242">
        <f>ROUND(E216*F216,2)</f>
        <v>0</v>
      </c>
      <c r="H216" s="241"/>
      <c r="I216" s="242">
        <f>ROUND(E216*H216,2)</f>
        <v>0</v>
      </c>
      <c r="J216" s="241"/>
      <c r="K216" s="242">
        <f>ROUND(E216*J216,2)</f>
        <v>0</v>
      </c>
      <c r="L216" s="242">
        <v>21</v>
      </c>
      <c r="M216" s="242">
        <f>G216*(1+L216/100)</f>
        <v>0</v>
      </c>
      <c r="N216" s="242">
        <v>0</v>
      </c>
      <c r="O216" s="242">
        <f>ROUND(E216*N216,2)</f>
        <v>0</v>
      </c>
      <c r="P216" s="242">
        <v>0</v>
      </c>
      <c r="Q216" s="242">
        <f>ROUND(E216*P216,2)</f>
        <v>0</v>
      </c>
      <c r="R216" s="242"/>
      <c r="S216" s="242" t="s">
        <v>207</v>
      </c>
      <c r="T216" s="243" t="s">
        <v>263</v>
      </c>
      <c r="U216" s="221">
        <v>0</v>
      </c>
      <c r="V216" s="221">
        <f>ROUND(E216*U216,2)</f>
        <v>0</v>
      </c>
      <c r="W216" s="221"/>
      <c r="X216" s="221" t="s">
        <v>480</v>
      </c>
      <c r="Y216" s="212"/>
      <c r="Z216" s="212"/>
      <c r="AA216" s="212"/>
      <c r="AB216" s="212"/>
      <c r="AC216" s="212"/>
      <c r="AD216" s="212"/>
      <c r="AE216" s="212"/>
      <c r="AF216" s="212"/>
      <c r="AG216" s="212" t="s">
        <v>481</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ht="33.75" outlineLevel="1" x14ac:dyDescent="0.2">
      <c r="A217" s="219"/>
      <c r="B217" s="220"/>
      <c r="C217" s="264" t="s">
        <v>505</v>
      </c>
      <c r="D217" s="253"/>
      <c r="E217" s="253"/>
      <c r="F217" s="253"/>
      <c r="G217" s="253"/>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487</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44" t="str">
        <f>C217</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17" s="212"/>
      <c r="BC217" s="212"/>
      <c r="BD217" s="212"/>
      <c r="BE217" s="212"/>
      <c r="BF217" s="212"/>
      <c r="BG217" s="212"/>
      <c r="BH217" s="212"/>
    </row>
    <row r="218" spans="1:60" x14ac:dyDescent="0.2">
      <c r="A218" s="231" t="s">
        <v>201</v>
      </c>
      <c r="B218" s="232" t="s">
        <v>174</v>
      </c>
      <c r="C218" s="255" t="s">
        <v>28</v>
      </c>
      <c r="D218" s="233"/>
      <c r="E218" s="234"/>
      <c r="F218" s="235"/>
      <c r="G218" s="235">
        <f>SUMIF(AG219:AG220,"&lt;&gt;NOR",G219:G220)</f>
        <v>0</v>
      </c>
      <c r="H218" s="235"/>
      <c r="I218" s="235">
        <f>SUM(I219:I220)</f>
        <v>0</v>
      </c>
      <c r="J218" s="235"/>
      <c r="K218" s="235">
        <f>SUM(K219:K220)</f>
        <v>0</v>
      </c>
      <c r="L218" s="235"/>
      <c r="M218" s="235">
        <f>SUM(M219:M220)</f>
        <v>0</v>
      </c>
      <c r="N218" s="235"/>
      <c r="O218" s="235">
        <f>SUM(O219:O220)</f>
        <v>0</v>
      </c>
      <c r="P218" s="235"/>
      <c r="Q218" s="235">
        <f>SUM(Q219:Q220)</f>
        <v>0</v>
      </c>
      <c r="R218" s="235"/>
      <c r="S218" s="235"/>
      <c r="T218" s="236"/>
      <c r="U218" s="230"/>
      <c r="V218" s="230">
        <f>SUM(V219:V220)</f>
        <v>0</v>
      </c>
      <c r="W218" s="230"/>
      <c r="X218" s="230"/>
      <c r="AG218" t="s">
        <v>202</v>
      </c>
    </row>
    <row r="219" spans="1:60" outlineLevel="1" x14ac:dyDescent="0.2">
      <c r="A219" s="237">
        <v>45</v>
      </c>
      <c r="B219" s="238" t="s">
        <v>508</v>
      </c>
      <c r="C219" s="256" t="s">
        <v>509</v>
      </c>
      <c r="D219" s="239" t="s">
        <v>479</v>
      </c>
      <c r="E219" s="240">
        <v>1</v>
      </c>
      <c r="F219" s="241"/>
      <c r="G219" s="242">
        <f>ROUND(E219*F219,2)</f>
        <v>0</v>
      </c>
      <c r="H219" s="241"/>
      <c r="I219" s="242">
        <f>ROUND(E219*H219,2)</f>
        <v>0</v>
      </c>
      <c r="J219" s="241"/>
      <c r="K219" s="242">
        <f>ROUND(E219*J219,2)</f>
        <v>0</v>
      </c>
      <c r="L219" s="242">
        <v>21</v>
      </c>
      <c r="M219" s="242">
        <f>G219*(1+L219/100)</f>
        <v>0</v>
      </c>
      <c r="N219" s="242">
        <v>0</v>
      </c>
      <c r="O219" s="242">
        <f>ROUND(E219*N219,2)</f>
        <v>0</v>
      </c>
      <c r="P219" s="242">
        <v>0</v>
      </c>
      <c r="Q219" s="242">
        <f>ROUND(E219*P219,2)</f>
        <v>0</v>
      </c>
      <c r="R219" s="242"/>
      <c r="S219" s="242" t="s">
        <v>207</v>
      </c>
      <c r="T219" s="243" t="s">
        <v>263</v>
      </c>
      <c r="U219" s="221">
        <v>0</v>
      </c>
      <c r="V219" s="221">
        <f>ROUND(E219*U219,2)</f>
        <v>0</v>
      </c>
      <c r="W219" s="221"/>
      <c r="X219" s="221" t="s">
        <v>480</v>
      </c>
      <c r="Y219" s="212"/>
      <c r="Z219" s="212"/>
      <c r="AA219" s="212"/>
      <c r="AB219" s="212"/>
      <c r="AC219" s="212"/>
      <c r="AD219" s="212"/>
      <c r="AE219" s="212"/>
      <c r="AF219" s="212"/>
      <c r="AG219" s="212" t="s">
        <v>481</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64" t="s">
        <v>510</v>
      </c>
      <c r="D220" s="253"/>
      <c r="E220" s="253"/>
      <c r="F220" s="253"/>
      <c r="G220" s="253"/>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487</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44" t="str">
        <f>C220</f>
        <v>Náklady zhotovitele, které vzniknou v souvislosti s povinnostmi zhotovitele při předání a převzetí díla.</v>
      </c>
      <c r="BB220" s="212"/>
      <c r="BC220" s="212"/>
      <c r="BD220" s="212"/>
      <c r="BE220" s="212"/>
      <c r="BF220" s="212"/>
      <c r="BG220" s="212"/>
      <c r="BH220" s="212"/>
    </row>
    <row r="221" spans="1:60" x14ac:dyDescent="0.2">
      <c r="A221" s="3"/>
      <c r="B221" s="4"/>
      <c r="C221" s="265"/>
      <c r="D221" s="6"/>
      <c r="E221" s="3"/>
      <c r="F221" s="3"/>
      <c r="G221" s="3"/>
      <c r="H221" s="3"/>
      <c r="I221" s="3"/>
      <c r="J221" s="3"/>
      <c r="K221" s="3"/>
      <c r="L221" s="3"/>
      <c r="M221" s="3"/>
      <c r="N221" s="3"/>
      <c r="O221" s="3"/>
      <c r="P221" s="3"/>
      <c r="Q221" s="3"/>
      <c r="R221" s="3"/>
      <c r="S221" s="3"/>
      <c r="T221" s="3"/>
      <c r="U221" s="3"/>
      <c r="V221" s="3"/>
      <c r="W221" s="3"/>
      <c r="X221" s="3"/>
      <c r="AE221">
        <v>15</v>
      </c>
      <c r="AF221">
        <v>21</v>
      </c>
      <c r="AG221" t="s">
        <v>188</v>
      </c>
    </row>
    <row r="222" spans="1:60" x14ac:dyDescent="0.2">
      <c r="A222" s="215"/>
      <c r="B222" s="216" t="s">
        <v>29</v>
      </c>
      <c r="C222" s="266"/>
      <c r="D222" s="217"/>
      <c r="E222" s="218"/>
      <c r="F222" s="218"/>
      <c r="G222" s="254">
        <f>G8+G49+G84+G101+G111+G157+G163+G188+G201+G218</f>
        <v>0</v>
      </c>
      <c r="H222" s="3"/>
      <c r="I222" s="3"/>
      <c r="J222" s="3"/>
      <c r="K222" s="3"/>
      <c r="L222" s="3"/>
      <c r="M222" s="3"/>
      <c r="N222" s="3"/>
      <c r="O222" s="3"/>
      <c r="P222" s="3"/>
      <c r="Q222" s="3"/>
      <c r="R222" s="3"/>
      <c r="S222" s="3"/>
      <c r="T222" s="3"/>
      <c r="U222" s="3"/>
      <c r="V222" s="3"/>
      <c r="W222" s="3"/>
      <c r="X222" s="3"/>
      <c r="AE222">
        <f>SUMIF(L7:L220,AE221,G7:G220)</f>
        <v>0</v>
      </c>
      <c r="AF222">
        <f>SUMIF(L7:L220,AF221,G7:G220)</f>
        <v>0</v>
      </c>
      <c r="AG222" t="s">
        <v>511</v>
      </c>
    </row>
    <row r="223" spans="1:60" x14ac:dyDescent="0.2">
      <c r="C223" s="267"/>
      <c r="D223" s="10"/>
      <c r="AG223" t="s">
        <v>512</v>
      </c>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31">
    <mergeCell ref="C220:G220"/>
    <mergeCell ref="C207:G207"/>
    <mergeCell ref="C209:G209"/>
    <mergeCell ref="C211:G211"/>
    <mergeCell ref="C213:G213"/>
    <mergeCell ref="C215:G215"/>
    <mergeCell ref="C217:G217"/>
    <mergeCell ref="C131:G131"/>
    <mergeCell ref="C139:G139"/>
    <mergeCell ref="C146:G146"/>
    <mergeCell ref="C159:G159"/>
    <mergeCell ref="C165:G165"/>
    <mergeCell ref="C205:G205"/>
    <mergeCell ref="C66:G66"/>
    <mergeCell ref="C80:G80"/>
    <mergeCell ref="C107:G107"/>
    <mergeCell ref="C113:G113"/>
    <mergeCell ref="C120:G120"/>
    <mergeCell ref="C127:G127"/>
    <mergeCell ref="C23:G23"/>
    <mergeCell ref="C28:G28"/>
    <mergeCell ref="C37:G37"/>
    <mergeCell ref="C46:G46"/>
    <mergeCell ref="C55:G55"/>
    <mergeCell ref="C60:G60"/>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71" activePane="bottomLeft" state="frozen"/>
      <selection pane="bottomLeft" activeCell="A71" sqref="A7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54</v>
      </c>
      <c r="C3" s="201" t="s">
        <v>55</v>
      </c>
      <c r="D3" s="199"/>
      <c r="E3" s="199"/>
      <c r="F3" s="199"/>
      <c r="G3" s="200"/>
      <c r="AC3" s="177" t="s">
        <v>177</v>
      </c>
      <c r="AG3" t="s">
        <v>178</v>
      </c>
    </row>
    <row r="4" spans="1:60" ht="24.95" customHeight="1" x14ac:dyDescent="0.2">
      <c r="A4" s="202" t="s">
        <v>9</v>
      </c>
      <c r="B4" s="203" t="s">
        <v>68</v>
      </c>
      <c r="C4" s="204" t="s">
        <v>69</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SUMIF(AG9:AG48,"&lt;&gt;NOR",G9:G48)</f>
        <v>0</v>
      </c>
      <c r="H8" s="235"/>
      <c r="I8" s="235">
        <f>SUM(I9:I48)</f>
        <v>0</v>
      </c>
      <c r="J8" s="235"/>
      <c r="K8" s="235">
        <f>SUM(K9:K48)</f>
        <v>0</v>
      </c>
      <c r="L8" s="235"/>
      <c r="M8" s="235">
        <f>SUM(M9:M48)</f>
        <v>0</v>
      </c>
      <c r="N8" s="235"/>
      <c r="O8" s="235">
        <f>SUM(O9:O48)</f>
        <v>0</v>
      </c>
      <c r="P8" s="235"/>
      <c r="Q8" s="235">
        <f>SUM(Q9:Q48)</f>
        <v>0</v>
      </c>
      <c r="R8" s="235"/>
      <c r="S8" s="235"/>
      <c r="T8" s="236"/>
      <c r="U8" s="230"/>
      <c r="V8" s="230">
        <f>SUM(V9:V48)</f>
        <v>4.8</v>
      </c>
      <c r="W8" s="230"/>
      <c r="X8" s="230"/>
      <c r="AG8" t="s">
        <v>202</v>
      </c>
    </row>
    <row r="9" spans="1:60" outlineLevel="1" x14ac:dyDescent="0.2">
      <c r="A9" s="237">
        <v>1</v>
      </c>
      <c r="B9" s="238" t="s">
        <v>203</v>
      </c>
      <c r="C9" s="256" t="s">
        <v>204</v>
      </c>
      <c r="D9" s="239" t="s">
        <v>205</v>
      </c>
      <c r="E9" s="240">
        <v>3.4750000000000001</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0.36499999999999999</v>
      </c>
      <c r="V9" s="221">
        <f>ROUND(E9*U9,2)</f>
        <v>1.27</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57" t="s">
        <v>210</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zapažených i nezapažených s urovnáním dna do předepsaného profilu a spádu, s přehozením výkopku na přilehlém terénu na vzdálenost do 3 m od podélné osy rýhy nebo s naložením výkopku na dopravní prostředek.</v>
      </c>
      <c r="BB10" s="212"/>
      <c r="BC10" s="212"/>
      <c r="BD10" s="212"/>
      <c r="BE10" s="212"/>
      <c r="BF10" s="212"/>
      <c r="BG10" s="212"/>
      <c r="BH10" s="212"/>
    </row>
    <row r="11" spans="1:60" outlineLevel="1" x14ac:dyDescent="0.2">
      <c r="A11" s="219"/>
      <c r="B11" s="220"/>
      <c r="C11" s="258" t="s">
        <v>212</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214</v>
      </c>
      <c r="D12" s="222"/>
      <c r="E12" s="22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9" t="s">
        <v>215</v>
      </c>
      <c r="D13" s="224"/>
      <c r="E13" s="225"/>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0" t="s">
        <v>216</v>
      </c>
      <c r="D14" s="224"/>
      <c r="E14" s="225">
        <v>6.25E-2</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t="s">
        <v>217</v>
      </c>
      <c r="D15" s="224"/>
      <c r="E15" s="225"/>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8" t="s">
        <v>739</v>
      </c>
      <c r="D16" s="222"/>
      <c r="E16" s="223">
        <v>3.4750000000000001</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2</v>
      </c>
      <c r="B17" s="238" t="s">
        <v>219</v>
      </c>
      <c r="C17" s="256" t="s">
        <v>220</v>
      </c>
      <c r="D17" s="239" t="s">
        <v>205</v>
      </c>
      <c r="E17" s="240">
        <v>1.7375</v>
      </c>
      <c r="F17" s="241"/>
      <c r="G17" s="242">
        <f>ROUND(E17*F17,2)</f>
        <v>0</v>
      </c>
      <c r="H17" s="241"/>
      <c r="I17" s="242">
        <f>ROUND(E17*H17,2)</f>
        <v>0</v>
      </c>
      <c r="J17" s="241"/>
      <c r="K17" s="242">
        <f>ROUND(E17*J17,2)</f>
        <v>0</v>
      </c>
      <c r="L17" s="242">
        <v>21</v>
      </c>
      <c r="M17" s="242">
        <f>G17*(1+L17/100)</f>
        <v>0</v>
      </c>
      <c r="N17" s="242">
        <v>0</v>
      </c>
      <c r="O17" s="242">
        <f>ROUND(E17*N17,2)</f>
        <v>0</v>
      </c>
      <c r="P17" s="242">
        <v>0</v>
      </c>
      <c r="Q17" s="242">
        <f>ROUND(E17*P17,2)</f>
        <v>0</v>
      </c>
      <c r="R17" s="242" t="s">
        <v>206</v>
      </c>
      <c r="S17" s="242" t="s">
        <v>207</v>
      </c>
      <c r="T17" s="243" t="s">
        <v>207</v>
      </c>
      <c r="U17" s="221">
        <v>0.64680000000000004</v>
      </c>
      <c r="V17" s="221">
        <f>ROUND(E17*U17,2)</f>
        <v>1.1200000000000001</v>
      </c>
      <c r="W17" s="221"/>
      <c r="X17" s="221" t="s">
        <v>208</v>
      </c>
      <c r="Y17" s="212"/>
      <c r="Z17" s="212"/>
      <c r="AA17" s="212"/>
      <c r="AB17" s="212"/>
      <c r="AC17" s="212"/>
      <c r="AD17" s="212"/>
      <c r="AE17" s="212"/>
      <c r="AF17" s="212"/>
      <c r="AG17" s="212" t="s">
        <v>209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19"/>
      <c r="B18" s="220"/>
      <c r="C18" s="257" t="s">
        <v>210</v>
      </c>
      <c r="D18" s="245"/>
      <c r="E18" s="245"/>
      <c r="F18" s="245"/>
      <c r="G18" s="245"/>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211</v>
      </c>
      <c r="AH18" s="212"/>
      <c r="AI18" s="212"/>
      <c r="AJ18" s="212"/>
      <c r="AK18" s="212"/>
      <c r="AL18" s="212"/>
      <c r="AM18" s="212"/>
      <c r="AN18" s="212"/>
      <c r="AO18" s="212"/>
      <c r="AP18" s="212"/>
      <c r="AQ18" s="212"/>
      <c r="AR18" s="212"/>
      <c r="AS18" s="212"/>
      <c r="AT18" s="212"/>
      <c r="AU18" s="212"/>
      <c r="AV18" s="212"/>
      <c r="AW18" s="212"/>
      <c r="AX18" s="212"/>
      <c r="AY18" s="212"/>
      <c r="AZ18" s="212"/>
      <c r="BA18" s="244" t="str">
        <f>C18</f>
        <v>zapažených i nezapažených s urovnáním dna do předepsaného profilu a spádu, s přehozením výkopku na přilehlém terénu na vzdálenost do 3 m od podélné osy rýhy nebo s naložením výkopku na dopravní prostředek.</v>
      </c>
      <c r="BB18" s="212"/>
      <c r="BC18" s="212"/>
      <c r="BD18" s="212"/>
      <c r="BE18" s="212"/>
      <c r="BF18" s="212"/>
      <c r="BG18" s="212"/>
      <c r="BH18" s="212"/>
    </row>
    <row r="19" spans="1:60" outlineLevel="1" x14ac:dyDescent="0.2">
      <c r="A19" s="219"/>
      <c r="B19" s="220"/>
      <c r="C19" s="258" t="s">
        <v>221</v>
      </c>
      <c r="D19" s="222"/>
      <c r="E19" s="223"/>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213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8" t="s">
        <v>222</v>
      </c>
      <c r="D20" s="222"/>
      <c r="E20" s="223"/>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740</v>
      </c>
      <c r="D21" s="222"/>
      <c r="E21" s="223">
        <v>1.7375</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7">
        <v>3</v>
      </c>
      <c r="B22" s="238" t="s">
        <v>224</v>
      </c>
      <c r="C22" s="256" t="s">
        <v>225</v>
      </c>
      <c r="D22" s="239" t="s">
        <v>205</v>
      </c>
      <c r="E22" s="240">
        <v>3.4750000000000001</v>
      </c>
      <c r="F22" s="241"/>
      <c r="G22" s="242">
        <f>ROUND(E22*F22,2)</f>
        <v>0</v>
      </c>
      <c r="H22" s="241"/>
      <c r="I22" s="242">
        <f>ROUND(E22*H22,2)</f>
        <v>0</v>
      </c>
      <c r="J22" s="241"/>
      <c r="K22" s="242">
        <f>ROUND(E22*J22,2)</f>
        <v>0</v>
      </c>
      <c r="L22" s="242">
        <v>21</v>
      </c>
      <c r="M22" s="242">
        <f>G22*(1+L22/100)</f>
        <v>0</v>
      </c>
      <c r="N22" s="242">
        <v>0</v>
      </c>
      <c r="O22" s="242">
        <f>ROUND(E22*N22,2)</f>
        <v>0</v>
      </c>
      <c r="P22" s="242">
        <v>0</v>
      </c>
      <c r="Q22" s="242">
        <f>ROUND(E22*P22,2)</f>
        <v>0</v>
      </c>
      <c r="R22" s="242" t="s">
        <v>206</v>
      </c>
      <c r="S22" s="242" t="s">
        <v>207</v>
      </c>
      <c r="T22" s="243" t="s">
        <v>207</v>
      </c>
      <c r="U22" s="221">
        <v>1.0999999999999999E-2</v>
      </c>
      <c r="V22" s="221">
        <f>ROUND(E22*U22,2)</f>
        <v>0.04</v>
      </c>
      <c r="W22" s="221"/>
      <c r="X22" s="221" t="s">
        <v>208</v>
      </c>
      <c r="Y22" s="212"/>
      <c r="Z22" s="212"/>
      <c r="AA22" s="212"/>
      <c r="AB22" s="212"/>
      <c r="AC22" s="212"/>
      <c r="AD22" s="212"/>
      <c r="AE22" s="212"/>
      <c r="AF22" s="212"/>
      <c r="AG22" s="212" t="s">
        <v>209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226</v>
      </c>
      <c r="D23" s="245"/>
      <c r="E23" s="245"/>
      <c r="F23" s="245"/>
      <c r="G23" s="245"/>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211</v>
      </c>
      <c r="AH23" s="212"/>
      <c r="AI23" s="212"/>
      <c r="AJ23" s="212"/>
      <c r="AK23" s="212"/>
      <c r="AL23" s="212"/>
      <c r="AM23" s="212"/>
      <c r="AN23" s="212"/>
      <c r="AO23" s="212"/>
      <c r="AP23" s="212"/>
      <c r="AQ23" s="212"/>
      <c r="AR23" s="212"/>
      <c r="AS23" s="212"/>
      <c r="AT23" s="212"/>
      <c r="AU23" s="212"/>
      <c r="AV23" s="212"/>
      <c r="AW23" s="212"/>
      <c r="AX23" s="212"/>
      <c r="AY23" s="212"/>
      <c r="AZ23" s="212"/>
      <c r="BA23" s="244" t="str">
        <f>C23</f>
        <v>po suchu, bez ohledu na druh dopravního prostředku, bez naložení výkopku, avšak se složením bez rozhrnutí,</v>
      </c>
      <c r="BB23" s="212"/>
      <c r="BC23" s="212"/>
      <c r="BD23" s="212"/>
      <c r="BE23" s="212"/>
      <c r="BF23" s="212"/>
      <c r="BG23" s="212"/>
      <c r="BH23" s="212"/>
    </row>
    <row r="24" spans="1:60" outlineLevel="1" x14ac:dyDescent="0.2">
      <c r="A24" s="219"/>
      <c r="B24" s="220"/>
      <c r="C24" s="258" t="s">
        <v>227</v>
      </c>
      <c r="D24" s="222"/>
      <c r="E24" s="223"/>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213</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8" t="s">
        <v>228</v>
      </c>
      <c r="D25" s="222"/>
      <c r="E25" s="22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8" t="s">
        <v>741</v>
      </c>
      <c r="D26" s="222"/>
      <c r="E26" s="223">
        <v>3.4750000000000001</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7">
        <v>4</v>
      </c>
      <c r="B27" s="238" t="s">
        <v>230</v>
      </c>
      <c r="C27" s="256" t="s">
        <v>231</v>
      </c>
      <c r="D27" s="239" t="s">
        <v>205</v>
      </c>
      <c r="E27" s="240">
        <v>17.375</v>
      </c>
      <c r="F27" s="241"/>
      <c r="G27" s="242">
        <f>ROUND(E27*F27,2)</f>
        <v>0</v>
      </c>
      <c r="H27" s="241"/>
      <c r="I27" s="242">
        <f>ROUND(E27*H27,2)</f>
        <v>0</v>
      </c>
      <c r="J27" s="241"/>
      <c r="K27" s="242">
        <f>ROUND(E27*J27,2)</f>
        <v>0</v>
      </c>
      <c r="L27" s="242">
        <v>21</v>
      </c>
      <c r="M27" s="242">
        <f>G27*(1+L27/100)</f>
        <v>0</v>
      </c>
      <c r="N27" s="242">
        <v>0</v>
      </c>
      <c r="O27" s="242">
        <f>ROUND(E27*N27,2)</f>
        <v>0</v>
      </c>
      <c r="P27" s="242">
        <v>0</v>
      </c>
      <c r="Q27" s="242">
        <f>ROUND(E27*P27,2)</f>
        <v>0</v>
      </c>
      <c r="R27" s="242" t="s">
        <v>206</v>
      </c>
      <c r="S27" s="242" t="s">
        <v>207</v>
      </c>
      <c r="T27" s="243" t="s">
        <v>207</v>
      </c>
      <c r="U27" s="221">
        <v>0</v>
      </c>
      <c r="V27" s="221">
        <f>ROUND(E27*U27,2)</f>
        <v>0</v>
      </c>
      <c r="W27" s="221"/>
      <c r="X27" s="221" t="s">
        <v>208</v>
      </c>
      <c r="Y27" s="212"/>
      <c r="Z27" s="212"/>
      <c r="AA27" s="212"/>
      <c r="AB27" s="212"/>
      <c r="AC27" s="212"/>
      <c r="AD27" s="212"/>
      <c r="AE27" s="212"/>
      <c r="AF27" s="212"/>
      <c r="AG27" s="212" t="s">
        <v>209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226</v>
      </c>
      <c r="D28" s="245"/>
      <c r="E28" s="245"/>
      <c r="F28" s="245"/>
      <c r="G28" s="245"/>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211</v>
      </c>
      <c r="AH28" s="212"/>
      <c r="AI28" s="212"/>
      <c r="AJ28" s="212"/>
      <c r="AK28" s="212"/>
      <c r="AL28" s="212"/>
      <c r="AM28" s="212"/>
      <c r="AN28" s="212"/>
      <c r="AO28" s="212"/>
      <c r="AP28" s="212"/>
      <c r="AQ28" s="212"/>
      <c r="AR28" s="212"/>
      <c r="AS28" s="212"/>
      <c r="AT28" s="212"/>
      <c r="AU28" s="212"/>
      <c r="AV28" s="212"/>
      <c r="AW28" s="212"/>
      <c r="AX28" s="212"/>
      <c r="AY28" s="212"/>
      <c r="AZ28" s="212"/>
      <c r="BA28" s="244" t="str">
        <f>C28</f>
        <v>po suchu, bez ohledu na druh dopravního prostředku, bez naložení výkopku, avšak se složením bez rozhrnutí,</v>
      </c>
      <c r="BB28" s="212"/>
      <c r="BC28" s="212"/>
      <c r="BD28" s="212"/>
      <c r="BE28" s="212"/>
      <c r="BF28" s="212"/>
      <c r="BG28" s="212"/>
      <c r="BH28" s="212"/>
    </row>
    <row r="29" spans="1:60" outlineLevel="1" x14ac:dyDescent="0.2">
      <c r="A29" s="219"/>
      <c r="B29" s="220"/>
      <c r="C29" s="258" t="s">
        <v>232</v>
      </c>
      <c r="D29" s="222"/>
      <c r="E29" s="223"/>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213</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8" t="s">
        <v>233</v>
      </c>
      <c r="D30" s="222"/>
      <c r="E30" s="223"/>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213</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742</v>
      </c>
      <c r="D31" s="222"/>
      <c r="E31" s="223">
        <v>17.375</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7">
        <v>5</v>
      </c>
      <c r="B32" s="238" t="s">
        <v>235</v>
      </c>
      <c r="C32" s="256" t="s">
        <v>236</v>
      </c>
      <c r="D32" s="239" t="s">
        <v>205</v>
      </c>
      <c r="E32" s="240">
        <v>3.4750000000000001</v>
      </c>
      <c r="F32" s="241"/>
      <c r="G32" s="242">
        <f>ROUND(E32*F32,2)</f>
        <v>0</v>
      </c>
      <c r="H32" s="241"/>
      <c r="I32" s="242">
        <f>ROUND(E32*H32,2)</f>
        <v>0</v>
      </c>
      <c r="J32" s="241"/>
      <c r="K32" s="242">
        <f>ROUND(E32*J32,2)</f>
        <v>0</v>
      </c>
      <c r="L32" s="242">
        <v>21</v>
      </c>
      <c r="M32" s="242">
        <f>G32*(1+L32/100)</f>
        <v>0</v>
      </c>
      <c r="N32" s="242">
        <v>0</v>
      </c>
      <c r="O32" s="242">
        <f>ROUND(E32*N32,2)</f>
        <v>0</v>
      </c>
      <c r="P32" s="242">
        <v>0</v>
      </c>
      <c r="Q32" s="242">
        <f>ROUND(E32*P32,2)</f>
        <v>0</v>
      </c>
      <c r="R32" s="242" t="s">
        <v>206</v>
      </c>
      <c r="S32" s="242" t="s">
        <v>207</v>
      </c>
      <c r="T32" s="243" t="s">
        <v>207</v>
      </c>
      <c r="U32" s="221">
        <v>8.9999999999999993E-3</v>
      </c>
      <c r="V32" s="221">
        <f>ROUND(E32*U32,2)</f>
        <v>0.03</v>
      </c>
      <c r="W32" s="221"/>
      <c r="X32" s="221" t="s">
        <v>208</v>
      </c>
      <c r="Y32" s="212"/>
      <c r="Z32" s="212"/>
      <c r="AA32" s="212"/>
      <c r="AB32" s="212"/>
      <c r="AC32" s="212"/>
      <c r="AD32" s="212"/>
      <c r="AE32" s="212"/>
      <c r="AF32" s="212"/>
      <c r="AG32" s="212" t="s">
        <v>237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8" t="s">
        <v>238</v>
      </c>
      <c r="D33" s="222"/>
      <c r="E33" s="223"/>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213</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8" t="s">
        <v>239</v>
      </c>
      <c r="D34" s="222"/>
      <c r="E34" s="223"/>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743</v>
      </c>
      <c r="D35" s="222"/>
      <c r="E35" s="223">
        <v>3.4750000000000001</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7">
        <v>6</v>
      </c>
      <c r="B36" s="238" t="s">
        <v>241</v>
      </c>
      <c r="C36" s="256" t="s">
        <v>242</v>
      </c>
      <c r="D36" s="239" t="s">
        <v>243</v>
      </c>
      <c r="E36" s="240">
        <v>13.9</v>
      </c>
      <c r="F36" s="241"/>
      <c r="G36" s="242">
        <f>ROUND(E36*F36,2)</f>
        <v>0</v>
      </c>
      <c r="H36" s="241"/>
      <c r="I36" s="242">
        <f>ROUND(E36*H36,2)</f>
        <v>0</v>
      </c>
      <c r="J36" s="241"/>
      <c r="K36" s="242">
        <f>ROUND(E36*J36,2)</f>
        <v>0</v>
      </c>
      <c r="L36" s="242">
        <v>21</v>
      </c>
      <c r="M36" s="242">
        <f>G36*(1+L36/100)</f>
        <v>0</v>
      </c>
      <c r="N36" s="242">
        <v>0</v>
      </c>
      <c r="O36" s="242">
        <f>ROUND(E36*N36,2)</f>
        <v>0</v>
      </c>
      <c r="P36" s="242">
        <v>0</v>
      </c>
      <c r="Q36" s="242">
        <f>ROUND(E36*P36,2)</f>
        <v>0</v>
      </c>
      <c r="R36" s="242" t="s">
        <v>206</v>
      </c>
      <c r="S36" s="242" t="s">
        <v>207</v>
      </c>
      <c r="T36" s="243" t="s">
        <v>207</v>
      </c>
      <c r="U36" s="221">
        <v>1.7999999999999999E-2</v>
      </c>
      <c r="V36" s="221">
        <f>ROUND(E36*U36,2)</f>
        <v>0.25</v>
      </c>
      <c r="W36" s="221"/>
      <c r="X36" s="221" t="s">
        <v>208</v>
      </c>
      <c r="Y36" s="212"/>
      <c r="Z36" s="212"/>
      <c r="AA36" s="212"/>
      <c r="AB36" s="212"/>
      <c r="AC36" s="212"/>
      <c r="AD36" s="212"/>
      <c r="AE36" s="212"/>
      <c r="AF36" s="212"/>
      <c r="AG36" s="212" t="s">
        <v>237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244</v>
      </c>
      <c r="D37" s="245"/>
      <c r="E37" s="245"/>
      <c r="F37" s="245"/>
      <c r="G37" s="245"/>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211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8" t="s">
        <v>245</v>
      </c>
      <c r="D38" s="222"/>
      <c r="E38" s="223"/>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8" t="s">
        <v>246</v>
      </c>
      <c r="D39" s="222"/>
      <c r="E39" s="22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744</v>
      </c>
      <c r="D40" s="222"/>
      <c r="E40" s="223">
        <v>13.9</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5</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7">
        <v>7</v>
      </c>
      <c r="B41" s="238" t="s">
        <v>248</v>
      </c>
      <c r="C41" s="256" t="s">
        <v>249</v>
      </c>
      <c r="D41" s="239" t="s">
        <v>205</v>
      </c>
      <c r="E41" s="240">
        <v>3.4750000000000001</v>
      </c>
      <c r="F41" s="241"/>
      <c r="G41" s="242">
        <f>ROUND(E41*F41,2)</f>
        <v>0</v>
      </c>
      <c r="H41" s="241"/>
      <c r="I41" s="242">
        <f>ROUND(E41*H41,2)</f>
        <v>0</v>
      </c>
      <c r="J41" s="241"/>
      <c r="K41" s="242">
        <f>ROUND(E41*J41,2)</f>
        <v>0</v>
      </c>
      <c r="L41" s="242">
        <v>21</v>
      </c>
      <c r="M41" s="242">
        <f>G41*(1+L41/100)</f>
        <v>0</v>
      </c>
      <c r="N41" s="242">
        <v>0</v>
      </c>
      <c r="O41" s="242">
        <f>ROUND(E41*N41,2)</f>
        <v>0</v>
      </c>
      <c r="P41" s="242">
        <v>0</v>
      </c>
      <c r="Q41" s="242">
        <f>ROUND(E41*P41,2)</f>
        <v>0</v>
      </c>
      <c r="R41" s="242" t="s">
        <v>206</v>
      </c>
      <c r="S41" s="242" t="s">
        <v>207</v>
      </c>
      <c r="T41" s="243" t="s">
        <v>207</v>
      </c>
      <c r="U41" s="221">
        <v>0</v>
      </c>
      <c r="V41" s="221">
        <f>ROUND(E41*U41,2)</f>
        <v>0</v>
      </c>
      <c r="W41" s="221"/>
      <c r="X41" s="221" t="s">
        <v>208</v>
      </c>
      <c r="Y41" s="212"/>
      <c r="Z41" s="212"/>
      <c r="AA41" s="212"/>
      <c r="AB41" s="212"/>
      <c r="AC41" s="212"/>
      <c r="AD41" s="212"/>
      <c r="AE41" s="212"/>
      <c r="AF41" s="212"/>
      <c r="AG41" s="212" t="s">
        <v>209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8" t="s">
        <v>250</v>
      </c>
      <c r="D42" s="222"/>
      <c r="E42" s="223"/>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213</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8" t="s">
        <v>239</v>
      </c>
      <c r="D43" s="222"/>
      <c r="E43" s="223"/>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8" t="s">
        <v>743</v>
      </c>
      <c r="D44" s="222"/>
      <c r="E44" s="223">
        <v>3.4750000000000001</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7">
        <v>8</v>
      </c>
      <c r="B45" s="238" t="s">
        <v>251</v>
      </c>
      <c r="C45" s="256" t="s">
        <v>252</v>
      </c>
      <c r="D45" s="239" t="s">
        <v>243</v>
      </c>
      <c r="E45" s="240">
        <v>13.9</v>
      </c>
      <c r="F45" s="241"/>
      <c r="G45" s="242">
        <f>ROUND(E45*F45,2)</f>
        <v>0</v>
      </c>
      <c r="H45" s="241"/>
      <c r="I45" s="242">
        <f>ROUND(E45*H45,2)</f>
        <v>0</v>
      </c>
      <c r="J45" s="241"/>
      <c r="K45" s="242">
        <f>ROUND(E45*J45,2)</f>
        <v>0</v>
      </c>
      <c r="L45" s="242">
        <v>21</v>
      </c>
      <c r="M45" s="242">
        <f>G45*(1+L45/100)</f>
        <v>0</v>
      </c>
      <c r="N45" s="242">
        <v>0</v>
      </c>
      <c r="O45" s="242">
        <f>ROUND(E45*N45,2)</f>
        <v>0</v>
      </c>
      <c r="P45" s="242">
        <v>0</v>
      </c>
      <c r="Q45" s="242">
        <f>ROUND(E45*P45,2)</f>
        <v>0</v>
      </c>
      <c r="R45" s="242" t="s">
        <v>206</v>
      </c>
      <c r="S45" s="242" t="s">
        <v>207</v>
      </c>
      <c r="T45" s="243" t="s">
        <v>207</v>
      </c>
      <c r="U45" s="221">
        <v>0.15</v>
      </c>
      <c r="V45" s="221">
        <f>ROUND(E45*U45,2)</f>
        <v>2.09</v>
      </c>
      <c r="W45" s="221"/>
      <c r="X45" s="221" t="s">
        <v>208</v>
      </c>
      <c r="Y45" s="212"/>
      <c r="Z45" s="212"/>
      <c r="AA45" s="212"/>
      <c r="AB45" s="212"/>
      <c r="AC45" s="212"/>
      <c r="AD45" s="212"/>
      <c r="AE45" s="212"/>
      <c r="AF45" s="212"/>
      <c r="AG45" s="212" t="s">
        <v>209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7" t="s">
        <v>253</v>
      </c>
      <c r="D46" s="245"/>
      <c r="E46" s="245"/>
      <c r="F46" s="245"/>
      <c r="G46" s="245"/>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211</v>
      </c>
      <c r="AH46" s="212"/>
      <c r="AI46" s="212"/>
      <c r="AJ46" s="212"/>
      <c r="AK46" s="212"/>
      <c r="AL46" s="212"/>
      <c r="AM46" s="212"/>
      <c r="AN46" s="212"/>
      <c r="AO46" s="212"/>
      <c r="AP46" s="212"/>
      <c r="AQ46" s="212"/>
      <c r="AR46" s="212"/>
      <c r="AS46" s="212"/>
      <c r="AT46" s="212"/>
      <c r="AU46" s="212"/>
      <c r="AV46" s="212"/>
      <c r="AW46" s="212"/>
      <c r="AX46" s="212"/>
      <c r="AY46" s="212"/>
      <c r="AZ46" s="212"/>
      <c r="BA46" s="244" t="str">
        <f>C46</f>
        <v>z rostlé horniny tř.1 - 4 pod násypy z hornin soudržných do 92% PS a hornin nesoudržných sypkých relativní ulehlosti I(d) do 0,8</v>
      </c>
      <c r="BB46" s="212"/>
      <c r="BC46" s="212"/>
      <c r="BD46" s="212"/>
      <c r="BE46" s="212"/>
      <c r="BF46" s="212"/>
      <c r="BG46" s="212"/>
      <c r="BH46" s="212"/>
    </row>
    <row r="47" spans="1:60" outlineLevel="1" x14ac:dyDescent="0.2">
      <c r="A47" s="219"/>
      <c r="B47" s="220"/>
      <c r="C47" s="258" t="s">
        <v>254</v>
      </c>
      <c r="D47" s="222"/>
      <c r="E47" s="223"/>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213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745</v>
      </c>
      <c r="D48" s="222"/>
      <c r="E48" s="223">
        <v>13.9</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31" t="s">
        <v>201</v>
      </c>
      <c r="B49" s="232" t="s">
        <v>143</v>
      </c>
      <c r="C49" s="255" t="s">
        <v>144</v>
      </c>
      <c r="D49" s="233"/>
      <c r="E49" s="234"/>
      <c r="F49" s="235"/>
      <c r="G49" s="235">
        <f>SUMIF(AG50:AG82,"&lt;&gt;NOR",G50:G82)</f>
        <v>0</v>
      </c>
      <c r="H49" s="235"/>
      <c r="I49" s="235">
        <f>SUM(I50:I82)</f>
        <v>0</v>
      </c>
      <c r="J49" s="235"/>
      <c r="K49" s="235">
        <f>SUM(K50:K82)</f>
        <v>0</v>
      </c>
      <c r="L49" s="235"/>
      <c r="M49" s="235">
        <f>SUM(M50:M82)</f>
        <v>0</v>
      </c>
      <c r="N49" s="235"/>
      <c r="O49" s="235">
        <f>SUM(O50:O82)</f>
        <v>0</v>
      </c>
      <c r="P49" s="235"/>
      <c r="Q49" s="235">
        <f>SUM(Q50:Q82)</f>
        <v>191.45</v>
      </c>
      <c r="R49" s="235"/>
      <c r="S49" s="235"/>
      <c r="T49" s="236"/>
      <c r="U49" s="230"/>
      <c r="V49" s="230">
        <f>SUM(V50:V82)</f>
        <v>103.04</v>
      </c>
      <c r="W49" s="230"/>
      <c r="X49" s="230"/>
      <c r="AG49" t="s">
        <v>202</v>
      </c>
    </row>
    <row r="50" spans="1:60" ht="22.5" outlineLevel="1" x14ac:dyDescent="0.2">
      <c r="A50" s="237">
        <v>9</v>
      </c>
      <c r="B50" s="238" t="s">
        <v>256</v>
      </c>
      <c r="C50" s="256" t="s">
        <v>257</v>
      </c>
      <c r="D50" s="239" t="s">
        <v>243</v>
      </c>
      <c r="E50" s="240">
        <v>13.9</v>
      </c>
      <c r="F50" s="241"/>
      <c r="G50" s="242">
        <f>ROUND(E50*F50,2)</f>
        <v>0</v>
      </c>
      <c r="H50" s="241"/>
      <c r="I50" s="242">
        <f>ROUND(E50*H50,2)</f>
        <v>0</v>
      </c>
      <c r="J50" s="241"/>
      <c r="K50" s="242">
        <f>ROUND(E50*J50,2)</f>
        <v>0</v>
      </c>
      <c r="L50" s="242">
        <v>21</v>
      </c>
      <c r="M50" s="242">
        <f>G50*(1+L50/100)</f>
        <v>0</v>
      </c>
      <c r="N50" s="242">
        <v>0</v>
      </c>
      <c r="O50" s="242">
        <f>ROUND(E50*N50,2)</f>
        <v>0</v>
      </c>
      <c r="P50" s="242">
        <v>0.33</v>
      </c>
      <c r="Q50" s="242">
        <f>ROUND(E50*P50,2)</f>
        <v>4.59</v>
      </c>
      <c r="R50" s="242" t="s">
        <v>258</v>
      </c>
      <c r="S50" s="242" t="s">
        <v>207</v>
      </c>
      <c r="T50" s="243" t="s">
        <v>207</v>
      </c>
      <c r="U50" s="221">
        <v>0.06</v>
      </c>
      <c r="V50" s="221">
        <f>ROUND(E50*U50,2)</f>
        <v>0.83</v>
      </c>
      <c r="W50" s="221"/>
      <c r="X50" s="221" t="s">
        <v>208</v>
      </c>
      <c r="Y50" s="212"/>
      <c r="Z50" s="212"/>
      <c r="AA50" s="212"/>
      <c r="AB50" s="212"/>
      <c r="AC50" s="212"/>
      <c r="AD50" s="212"/>
      <c r="AE50" s="212"/>
      <c r="AF50" s="212"/>
      <c r="AG50" s="212" t="s">
        <v>209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8" t="s">
        <v>259</v>
      </c>
      <c r="D51" s="222"/>
      <c r="E51" s="223"/>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213</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8" t="s">
        <v>260</v>
      </c>
      <c r="D52" s="222"/>
      <c r="E52" s="223"/>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213</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744</v>
      </c>
      <c r="D53" s="222"/>
      <c r="E53" s="223">
        <v>13.9</v>
      </c>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213</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7">
        <v>10</v>
      </c>
      <c r="B54" s="238" t="s">
        <v>261</v>
      </c>
      <c r="C54" s="256" t="s">
        <v>262</v>
      </c>
      <c r="D54" s="239" t="s">
        <v>243</v>
      </c>
      <c r="E54" s="240">
        <v>239.19333</v>
      </c>
      <c r="F54" s="241"/>
      <c r="G54" s="242">
        <f>ROUND(E54*F54,2)</f>
        <v>0</v>
      </c>
      <c r="H54" s="241"/>
      <c r="I54" s="242">
        <f>ROUND(E54*H54,2)</f>
        <v>0</v>
      </c>
      <c r="J54" s="241"/>
      <c r="K54" s="242">
        <f>ROUND(E54*J54,2)</f>
        <v>0</v>
      </c>
      <c r="L54" s="242">
        <v>21</v>
      </c>
      <c r="M54" s="242">
        <f>G54*(1+L54/100)</f>
        <v>0</v>
      </c>
      <c r="N54" s="242">
        <v>0</v>
      </c>
      <c r="O54" s="242">
        <f>ROUND(E54*N54,2)</f>
        <v>0</v>
      </c>
      <c r="P54" s="242">
        <v>0.11</v>
      </c>
      <c r="Q54" s="242">
        <f>ROUND(E54*P54,2)</f>
        <v>26.31</v>
      </c>
      <c r="R54" s="242" t="s">
        <v>258</v>
      </c>
      <c r="S54" s="242" t="s">
        <v>207</v>
      </c>
      <c r="T54" s="243" t="s">
        <v>263</v>
      </c>
      <c r="U54" s="221">
        <v>0.08</v>
      </c>
      <c r="V54" s="221">
        <f>ROUND(E54*U54,2)</f>
        <v>19.14</v>
      </c>
      <c r="W54" s="221"/>
      <c r="X54" s="221" t="s">
        <v>208</v>
      </c>
      <c r="Y54" s="212"/>
      <c r="Z54" s="212"/>
      <c r="AA54" s="212"/>
      <c r="AB54" s="212"/>
      <c r="AC54" s="212"/>
      <c r="AD54" s="212"/>
      <c r="AE54" s="212"/>
      <c r="AF54" s="212"/>
      <c r="AG54" s="212" t="s">
        <v>237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19"/>
      <c r="B55" s="220"/>
      <c r="C55" s="257" t="s">
        <v>264</v>
      </c>
      <c r="D55" s="245"/>
      <c r="E55" s="245"/>
      <c r="F55" s="245"/>
      <c r="G55" s="245"/>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211</v>
      </c>
      <c r="AH55" s="212"/>
      <c r="AI55" s="212"/>
      <c r="AJ55" s="212"/>
      <c r="AK55" s="212"/>
      <c r="AL55" s="212"/>
      <c r="AM55" s="212"/>
      <c r="AN55" s="212"/>
      <c r="AO55" s="212"/>
      <c r="AP55" s="212"/>
      <c r="AQ55" s="212"/>
      <c r="AR55" s="212"/>
      <c r="AS55" s="212"/>
      <c r="AT55" s="212"/>
      <c r="AU55" s="212"/>
      <c r="AV55" s="212"/>
      <c r="AW55" s="212"/>
      <c r="AX55" s="212"/>
      <c r="AY55" s="212"/>
      <c r="AZ55" s="212"/>
      <c r="BA55" s="244" t="str">
        <f>C55</f>
        <v>s naložením na dopravní prostředek, očištění povrchu od frézované plochy, opotřebování frézovacích nástrojů (nožů, upínacích kroužků, držáků) nutné ruční odstranění (vybourání) živičného krytu kolem překážek,</v>
      </c>
      <c r="BB55" s="212"/>
      <c r="BC55" s="212"/>
      <c r="BD55" s="212"/>
      <c r="BE55" s="212"/>
      <c r="BF55" s="212"/>
      <c r="BG55" s="212"/>
      <c r="BH55" s="212"/>
    </row>
    <row r="56" spans="1:60" outlineLevel="1" x14ac:dyDescent="0.2">
      <c r="A56" s="219"/>
      <c r="B56" s="220"/>
      <c r="C56" s="258" t="s">
        <v>265</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266</v>
      </c>
      <c r="D57" s="222"/>
      <c r="E57" s="223"/>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8" t="s">
        <v>746</v>
      </c>
      <c r="D58" s="222"/>
      <c r="E58" s="223">
        <v>239.19333</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213</v>
      </c>
      <c r="AH58" s="212">
        <v>5</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33.75" outlineLevel="1" x14ac:dyDescent="0.2">
      <c r="A59" s="237">
        <v>11</v>
      </c>
      <c r="B59" s="238" t="s">
        <v>268</v>
      </c>
      <c r="C59" s="256" t="s">
        <v>269</v>
      </c>
      <c r="D59" s="239" t="s">
        <v>243</v>
      </c>
      <c r="E59" s="240">
        <v>1195.96667</v>
      </c>
      <c r="F59" s="241"/>
      <c r="G59" s="242">
        <f>ROUND(E59*F59,2)</f>
        <v>0</v>
      </c>
      <c r="H59" s="241"/>
      <c r="I59" s="242">
        <f>ROUND(E59*H59,2)</f>
        <v>0</v>
      </c>
      <c r="J59" s="241"/>
      <c r="K59" s="242">
        <f>ROUND(E59*J59,2)</f>
        <v>0</v>
      </c>
      <c r="L59" s="242">
        <v>21</v>
      </c>
      <c r="M59" s="242">
        <f>G59*(1+L59/100)</f>
        <v>0</v>
      </c>
      <c r="N59" s="242">
        <v>0</v>
      </c>
      <c r="O59" s="242">
        <f>ROUND(E59*N59,2)</f>
        <v>0</v>
      </c>
      <c r="P59" s="242">
        <v>0.11</v>
      </c>
      <c r="Q59" s="242">
        <f>ROUND(E59*P59,2)</f>
        <v>131.56</v>
      </c>
      <c r="R59" s="242" t="s">
        <v>258</v>
      </c>
      <c r="S59" s="242" t="s">
        <v>207</v>
      </c>
      <c r="T59" s="243" t="s">
        <v>263</v>
      </c>
      <c r="U59" s="221">
        <v>5.1499999999999997E-2</v>
      </c>
      <c r="V59" s="221">
        <f>ROUND(E59*U59,2)</f>
        <v>61.59</v>
      </c>
      <c r="W59" s="221"/>
      <c r="X59" s="221" t="s">
        <v>208</v>
      </c>
      <c r="Y59" s="212"/>
      <c r="Z59" s="212"/>
      <c r="AA59" s="212"/>
      <c r="AB59" s="212"/>
      <c r="AC59" s="212"/>
      <c r="AD59" s="212"/>
      <c r="AE59" s="212"/>
      <c r="AF59" s="212"/>
      <c r="AG59" s="212" t="s">
        <v>237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19"/>
      <c r="B60" s="220"/>
      <c r="C60" s="257" t="s">
        <v>264</v>
      </c>
      <c r="D60" s="245"/>
      <c r="E60" s="245"/>
      <c r="F60" s="245"/>
      <c r="G60" s="245"/>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211</v>
      </c>
      <c r="AH60" s="212"/>
      <c r="AI60" s="212"/>
      <c r="AJ60" s="212"/>
      <c r="AK60" s="212"/>
      <c r="AL60" s="212"/>
      <c r="AM60" s="212"/>
      <c r="AN60" s="212"/>
      <c r="AO60" s="212"/>
      <c r="AP60" s="212"/>
      <c r="AQ60" s="212"/>
      <c r="AR60" s="212"/>
      <c r="AS60" s="212"/>
      <c r="AT60" s="212"/>
      <c r="AU60" s="212"/>
      <c r="AV60" s="212"/>
      <c r="AW60" s="212"/>
      <c r="AX60" s="212"/>
      <c r="AY60" s="212"/>
      <c r="AZ60" s="212"/>
      <c r="BA60" s="244" t="str">
        <f>C60</f>
        <v>s naložením na dopravní prostředek, očištění povrchu od frézované plochy, opotřebování frézovacích nástrojů (nožů, upínacích kroužků, držáků) nutné ruční odstranění (vybourání) živičného krytu kolem překážek,</v>
      </c>
      <c r="BB60" s="212"/>
      <c r="BC60" s="212"/>
      <c r="BD60" s="212"/>
      <c r="BE60" s="212"/>
      <c r="BF60" s="212"/>
      <c r="BG60" s="212"/>
      <c r="BH60" s="212"/>
    </row>
    <row r="61" spans="1:60" outlineLevel="1" x14ac:dyDescent="0.2">
      <c r="A61" s="219"/>
      <c r="B61" s="220"/>
      <c r="C61" s="258" t="s">
        <v>270</v>
      </c>
      <c r="D61" s="222"/>
      <c r="E61" s="223"/>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8" t="s">
        <v>271</v>
      </c>
      <c r="D62" s="222"/>
      <c r="E62" s="223"/>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213</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8" t="s">
        <v>747</v>
      </c>
      <c r="D63" s="222"/>
      <c r="E63" s="223">
        <v>1195.96667</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7">
        <v>12</v>
      </c>
      <c r="B64" s="238" t="s">
        <v>273</v>
      </c>
      <c r="C64" s="256" t="s">
        <v>274</v>
      </c>
      <c r="D64" s="239" t="s">
        <v>275</v>
      </c>
      <c r="E64" s="240">
        <v>55.6</v>
      </c>
      <c r="F64" s="241"/>
      <c r="G64" s="242">
        <f>ROUND(E64*F64,2)</f>
        <v>0</v>
      </c>
      <c r="H64" s="241"/>
      <c r="I64" s="242">
        <f>ROUND(E64*H64,2)</f>
        <v>0</v>
      </c>
      <c r="J64" s="241"/>
      <c r="K64" s="242">
        <f>ROUND(E64*J64,2)</f>
        <v>0</v>
      </c>
      <c r="L64" s="242">
        <v>21</v>
      </c>
      <c r="M64" s="242">
        <f>G64*(1+L64/100)</f>
        <v>0</v>
      </c>
      <c r="N64" s="242">
        <v>0</v>
      </c>
      <c r="O64" s="242">
        <f>ROUND(E64*N64,2)</f>
        <v>0</v>
      </c>
      <c r="P64" s="242">
        <v>0.115</v>
      </c>
      <c r="Q64" s="242">
        <f>ROUND(E64*P64,2)</f>
        <v>6.39</v>
      </c>
      <c r="R64" s="242" t="s">
        <v>258</v>
      </c>
      <c r="S64" s="242" t="s">
        <v>207</v>
      </c>
      <c r="T64" s="243" t="s">
        <v>207</v>
      </c>
      <c r="U64" s="221">
        <v>0.13700000000000001</v>
      </c>
      <c r="V64" s="221">
        <f>ROUND(E64*U64,2)</f>
        <v>7.62</v>
      </c>
      <c r="W64" s="221"/>
      <c r="X64" s="221" t="s">
        <v>208</v>
      </c>
      <c r="Y64" s="212"/>
      <c r="Z64" s="212"/>
      <c r="AA64" s="212"/>
      <c r="AB64" s="212"/>
      <c r="AC64" s="212"/>
      <c r="AD64" s="212"/>
      <c r="AE64" s="212"/>
      <c r="AF64" s="212"/>
      <c r="AG64" s="212" t="s">
        <v>209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7" t="s">
        <v>276</v>
      </c>
      <c r="D65" s="245"/>
      <c r="E65" s="245"/>
      <c r="F65" s="245"/>
      <c r="G65" s="245"/>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211</v>
      </c>
      <c r="AH65" s="212"/>
      <c r="AI65" s="212"/>
      <c r="AJ65" s="212"/>
      <c r="AK65" s="212"/>
      <c r="AL65" s="212"/>
      <c r="AM65" s="212"/>
      <c r="AN65" s="212"/>
      <c r="AO65" s="212"/>
      <c r="AP65" s="212"/>
      <c r="AQ65" s="212"/>
      <c r="AR65" s="212"/>
      <c r="AS65" s="212"/>
      <c r="AT65" s="212"/>
      <c r="AU65" s="212"/>
      <c r="AV65" s="212"/>
      <c r="AW65" s="212"/>
      <c r="AX65" s="212"/>
      <c r="AY65" s="212"/>
      <c r="AZ65" s="212"/>
      <c r="BA65" s="244" t="str">
        <f>C65</f>
        <v>s vybouráním lože, s přemístěním hmot na skládku na vzdálenost do 3 m nebo naložením na dopravní prostředek</v>
      </c>
      <c r="BB65" s="212"/>
      <c r="BC65" s="212"/>
      <c r="BD65" s="212"/>
      <c r="BE65" s="212"/>
      <c r="BF65" s="212"/>
      <c r="BG65" s="212"/>
      <c r="BH65" s="212"/>
    </row>
    <row r="66" spans="1:60" outlineLevel="1" x14ac:dyDescent="0.2">
      <c r="A66" s="219"/>
      <c r="B66" s="220"/>
      <c r="C66" s="258" t="s">
        <v>277</v>
      </c>
      <c r="D66" s="222"/>
      <c r="E66" s="223"/>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213</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8" t="s">
        <v>748</v>
      </c>
      <c r="D67" s="222"/>
      <c r="E67" s="223">
        <v>55.6</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213</v>
      </c>
      <c r="AH67" s="212">
        <v>5</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7">
        <v>13</v>
      </c>
      <c r="B68" s="238" t="s">
        <v>279</v>
      </c>
      <c r="C68" s="256" t="s">
        <v>280</v>
      </c>
      <c r="D68" s="239" t="s">
        <v>243</v>
      </c>
      <c r="E68" s="240">
        <v>1435.16</v>
      </c>
      <c r="F68" s="241"/>
      <c r="G68" s="242">
        <f>ROUND(E68*F68,2)</f>
        <v>0</v>
      </c>
      <c r="H68" s="241"/>
      <c r="I68" s="242">
        <f>ROUND(E68*H68,2)</f>
        <v>0</v>
      </c>
      <c r="J68" s="241"/>
      <c r="K68" s="242">
        <f>ROUND(E68*J68,2)</f>
        <v>0</v>
      </c>
      <c r="L68" s="242">
        <v>21</v>
      </c>
      <c r="M68" s="242">
        <f>G68*(1+L68/100)</f>
        <v>0</v>
      </c>
      <c r="N68" s="242">
        <v>0</v>
      </c>
      <c r="O68" s="242">
        <f>ROUND(E68*N68,2)</f>
        <v>0</v>
      </c>
      <c r="P68" s="242">
        <v>0</v>
      </c>
      <c r="Q68" s="242">
        <f>ROUND(E68*P68,2)</f>
        <v>0</v>
      </c>
      <c r="R68" s="242" t="s">
        <v>258</v>
      </c>
      <c r="S68" s="242" t="s">
        <v>207</v>
      </c>
      <c r="T68" s="243" t="s">
        <v>207</v>
      </c>
      <c r="U68" s="221">
        <v>2E-3</v>
      </c>
      <c r="V68" s="221">
        <f>ROUND(E68*U68,2)</f>
        <v>2.87</v>
      </c>
      <c r="W68" s="221"/>
      <c r="X68" s="221" t="s">
        <v>208</v>
      </c>
      <c r="Y68" s="212"/>
      <c r="Z68" s="212"/>
      <c r="AA68" s="212"/>
      <c r="AB68" s="212"/>
      <c r="AC68" s="212"/>
      <c r="AD68" s="212"/>
      <c r="AE68" s="212"/>
      <c r="AF68" s="212"/>
      <c r="AG68" s="212" t="s">
        <v>209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8" t="s">
        <v>281</v>
      </c>
      <c r="D69" s="222"/>
      <c r="E69" s="223"/>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213</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8" t="s">
        <v>266</v>
      </c>
      <c r="D70" s="222"/>
      <c r="E70" s="223"/>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213</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8" t="s">
        <v>746</v>
      </c>
      <c r="D71" s="222"/>
      <c r="E71" s="223">
        <v>239.19333</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213</v>
      </c>
      <c r="AH71" s="212">
        <v>5</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8" t="s">
        <v>271</v>
      </c>
      <c r="D72" s="222"/>
      <c r="E72" s="223"/>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213</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8" t="s">
        <v>747</v>
      </c>
      <c r="D73" s="222"/>
      <c r="E73" s="223">
        <v>1195.96667</v>
      </c>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213</v>
      </c>
      <c r="AH73" s="212">
        <v>5</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7">
        <v>14</v>
      </c>
      <c r="B74" s="238" t="s">
        <v>282</v>
      </c>
      <c r="C74" s="256" t="s">
        <v>283</v>
      </c>
      <c r="D74" s="239" t="s">
        <v>243</v>
      </c>
      <c r="E74" s="240">
        <v>179.39500000000001</v>
      </c>
      <c r="F74" s="241"/>
      <c r="G74" s="242">
        <f>ROUND(E74*F74,2)</f>
        <v>0</v>
      </c>
      <c r="H74" s="241"/>
      <c r="I74" s="242">
        <f>ROUND(E74*H74,2)</f>
        <v>0</v>
      </c>
      <c r="J74" s="241"/>
      <c r="K74" s="242">
        <f>ROUND(E74*J74,2)</f>
        <v>0</v>
      </c>
      <c r="L74" s="242">
        <v>21</v>
      </c>
      <c r="M74" s="242">
        <f>G74*(1+L74/100)</f>
        <v>0</v>
      </c>
      <c r="N74" s="242">
        <v>0</v>
      </c>
      <c r="O74" s="242">
        <f>ROUND(E74*N74,2)</f>
        <v>0</v>
      </c>
      <c r="P74" s="242">
        <v>0.126</v>
      </c>
      <c r="Q74" s="242">
        <f>ROUND(E74*P74,2)</f>
        <v>22.6</v>
      </c>
      <c r="R74" s="242" t="s">
        <v>258</v>
      </c>
      <c r="S74" s="242" t="s">
        <v>207</v>
      </c>
      <c r="T74" s="243" t="s">
        <v>207</v>
      </c>
      <c r="U74" s="221">
        <v>3.4000000000000002E-2</v>
      </c>
      <c r="V74" s="221">
        <f>ROUND(E74*U74,2)</f>
        <v>6.1</v>
      </c>
      <c r="W74" s="221"/>
      <c r="X74" s="221" t="s">
        <v>208</v>
      </c>
      <c r="Y74" s="212"/>
      <c r="Z74" s="212"/>
      <c r="AA74" s="212"/>
      <c r="AB74" s="212"/>
      <c r="AC74" s="212"/>
      <c r="AD74" s="212"/>
      <c r="AE74" s="212"/>
      <c r="AF74" s="212"/>
      <c r="AG74" s="212" t="s">
        <v>209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8" t="s">
        <v>284</v>
      </c>
      <c r="D75" s="222"/>
      <c r="E75" s="223"/>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213</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8" t="s">
        <v>595</v>
      </c>
      <c r="D76" s="222"/>
      <c r="E76" s="223"/>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213</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8" t="s">
        <v>749</v>
      </c>
      <c r="D77" s="222"/>
      <c r="E77" s="223">
        <v>179.39500000000001</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213</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7">
        <v>15</v>
      </c>
      <c r="B78" s="238" t="s">
        <v>287</v>
      </c>
      <c r="C78" s="256" t="s">
        <v>288</v>
      </c>
      <c r="D78" s="239" t="s">
        <v>243</v>
      </c>
      <c r="E78" s="240">
        <v>22.24</v>
      </c>
      <c r="F78" s="241"/>
      <c r="G78" s="242">
        <f>ROUND(E78*F78,2)</f>
        <v>0</v>
      </c>
      <c r="H78" s="241"/>
      <c r="I78" s="242">
        <f>ROUND(E78*H78,2)</f>
        <v>0</v>
      </c>
      <c r="J78" s="241"/>
      <c r="K78" s="242">
        <f>ROUND(E78*J78,2)</f>
        <v>0</v>
      </c>
      <c r="L78" s="242">
        <v>21</v>
      </c>
      <c r="M78" s="242">
        <f>G78*(1+L78/100)</f>
        <v>0</v>
      </c>
      <c r="N78" s="242">
        <v>0</v>
      </c>
      <c r="O78" s="242">
        <f>ROUND(E78*N78,2)</f>
        <v>0</v>
      </c>
      <c r="P78" s="242">
        <v>0</v>
      </c>
      <c r="Q78" s="242">
        <f>ROUND(E78*P78,2)</f>
        <v>0</v>
      </c>
      <c r="R78" s="242" t="s">
        <v>258</v>
      </c>
      <c r="S78" s="242" t="s">
        <v>207</v>
      </c>
      <c r="T78" s="243" t="s">
        <v>207</v>
      </c>
      <c r="U78" s="221">
        <v>0.22</v>
      </c>
      <c r="V78" s="221">
        <f>ROUND(E78*U78,2)</f>
        <v>4.8899999999999997</v>
      </c>
      <c r="W78" s="221"/>
      <c r="X78" s="221" t="s">
        <v>208</v>
      </c>
      <c r="Y78" s="212"/>
      <c r="Z78" s="212"/>
      <c r="AA78" s="212"/>
      <c r="AB78" s="212"/>
      <c r="AC78" s="212"/>
      <c r="AD78" s="212"/>
      <c r="AE78" s="212"/>
      <c r="AF78" s="212"/>
      <c r="AG78" s="212" t="s">
        <v>209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19"/>
      <c r="B79" s="220"/>
      <c r="C79" s="257" t="s">
        <v>289</v>
      </c>
      <c r="D79" s="245"/>
      <c r="E79" s="245"/>
      <c r="F79" s="245"/>
      <c r="G79" s="245"/>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211</v>
      </c>
      <c r="AH79" s="212"/>
      <c r="AI79" s="212"/>
      <c r="AJ79" s="212"/>
      <c r="AK79" s="212"/>
      <c r="AL79" s="212"/>
      <c r="AM79" s="212"/>
      <c r="AN79" s="212"/>
      <c r="AO79" s="212"/>
      <c r="AP79" s="212"/>
      <c r="AQ79" s="212"/>
      <c r="AR79" s="212"/>
      <c r="AS79" s="212"/>
      <c r="AT79" s="212"/>
      <c r="AU79" s="212"/>
      <c r="AV79" s="212"/>
      <c r="AW79" s="212"/>
      <c r="AX79" s="212"/>
      <c r="AY79" s="212"/>
      <c r="AZ79" s="212"/>
      <c r="BA79" s="244" t="str">
        <f>C79</f>
        <v>od spojovacího materiálu, s uložením očištěných kostek na skládku, s odklizením odpadových hmot na hromady a s odklizením vybouraných kostek na vzdálenost do 3 m</v>
      </c>
      <c r="BB79" s="212"/>
      <c r="BC79" s="212"/>
      <c r="BD79" s="212"/>
      <c r="BE79" s="212"/>
      <c r="BF79" s="212"/>
      <c r="BG79" s="212"/>
      <c r="BH79" s="212"/>
    </row>
    <row r="80" spans="1:60" outlineLevel="1" x14ac:dyDescent="0.2">
      <c r="A80" s="219"/>
      <c r="B80" s="220"/>
      <c r="C80" s="258" t="s">
        <v>290</v>
      </c>
      <c r="D80" s="222"/>
      <c r="E80" s="223"/>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213</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8" t="s">
        <v>574</v>
      </c>
      <c r="D81" s="222"/>
      <c r="E81" s="223"/>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213</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8" t="s">
        <v>750</v>
      </c>
      <c r="D82" s="222"/>
      <c r="E82" s="223">
        <v>22.24</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213</v>
      </c>
      <c r="AH82" s="212">
        <v>5</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31" t="s">
        <v>201</v>
      </c>
      <c r="B83" s="232" t="s">
        <v>149</v>
      </c>
      <c r="C83" s="255" t="s">
        <v>55</v>
      </c>
      <c r="D83" s="233"/>
      <c r="E83" s="234"/>
      <c r="F83" s="235"/>
      <c r="G83" s="235">
        <f>SUMIF(AG84:AG100,"&lt;&gt;NOR",G84:G100)</f>
        <v>0</v>
      </c>
      <c r="H83" s="235"/>
      <c r="I83" s="235">
        <f>SUM(I84:I100)</f>
        <v>0</v>
      </c>
      <c r="J83" s="235"/>
      <c r="K83" s="235">
        <f>SUM(K84:K100)</f>
        <v>0</v>
      </c>
      <c r="L83" s="235"/>
      <c r="M83" s="235">
        <f>SUM(M84:M100)</f>
        <v>0</v>
      </c>
      <c r="N83" s="235"/>
      <c r="O83" s="235">
        <f>SUM(O84:O100)</f>
        <v>187.1</v>
      </c>
      <c r="P83" s="235"/>
      <c r="Q83" s="235">
        <f>SUM(Q84:Q100)</f>
        <v>0</v>
      </c>
      <c r="R83" s="235"/>
      <c r="S83" s="235"/>
      <c r="T83" s="236"/>
      <c r="U83" s="230"/>
      <c r="V83" s="230">
        <f>SUM(V84:V100)</f>
        <v>106.2</v>
      </c>
      <c r="W83" s="230"/>
      <c r="X83" s="230"/>
      <c r="AG83" t="s">
        <v>202</v>
      </c>
    </row>
    <row r="84" spans="1:60" ht="22.5" outlineLevel="1" x14ac:dyDescent="0.2">
      <c r="A84" s="237">
        <v>16</v>
      </c>
      <c r="B84" s="238" t="s">
        <v>298</v>
      </c>
      <c r="C84" s="256" t="s">
        <v>299</v>
      </c>
      <c r="D84" s="239" t="s">
        <v>243</v>
      </c>
      <c r="E84" s="240">
        <v>1435.16</v>
      </c>
      <c r="F84" s="241"/>
      <c r="G84" s="242">
        <f>ROUND(E84*F84,2)</f>
        <v>0</v>
      </c>
      <c r="H84" s="241"/>
      <c r="I84" s="242">
        <f>ROUND(E84*H84,2)</f>
        <v>0</v>
      </c>
      <c r="J84" s="241"/>
      <c r="K84" s="242">
        <f>ROUND(E84*J84,2)</f>
        <v>0</v>
      </c>
      <c r="L84" s="242">
        <v>21</v>
      </c>
      <c r="M84" s="242">
        <f>G84*(1+L84/100)</f>
        <v>0</v>
      </c>
      <c r="N84" s="242">
        <v>7.1000000000000002E-4</v>
      </c>
      <c r="O84" s="242">
        <f>ROUND(E84*N84,2)</f>
        <v>1.02</v>
      </c>
      <c r="P84" s="242">
        <v>0</v>
      </c>
      <c r="Q84" s="242">
        <f>ROUND(E84*P84,2)</f>
        <v>0</v>
      </c>
      <c r="R84" s="242" t="s">
        <v>258</v>
      </c>
      <c r="S84" s="242" t="s">
        <v>207</v>
      </c>
      <c r="T84" s="243" t="s">
        <v>263</v>
      </c>
      <c r="U84" s="221">
        <v>2E-3</v>
      </c>
      <c r="V84" s="221">
        <f>ROUND(E84*U84,2)</f>
        <v>2.87</v>
      </c>
      <c r="W84" s="221"/>
      <c r="X84" s="221" t="s">
        <v>208</v>
      </c>
      <c r="Y84" s="212"/>
      <c r="Z84" s="212"/>
      <c r="AA84" s="212"/>
      <c r="AB84" s="212"/>
      <c r="AC84" s="212"/>
      <c r="AD84" s="212"/>
      <c r="AE84" s="212"/>
      <c r="AF84" s="212"/>
      <c r="AG84" s="212" t="s">
        <v>209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8" t="s">
        <v>300</v>
      </c>
      <c r="D85" s="222"/>
      <c r="E85" s="223"/>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8" t="s">
        <v>266</v>
      </c>
      <c r="D86" s="222"/>
      <c r="E86" s="223"/>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213</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8" t="s">
        <v>746</v>
      </c>
      <c r="D87" s="222"/>
      <c r="E87" s="223">
        <v>239.19333</v>
      </c>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213</v>
      </c>
      <c r="AH87" s="212">
        <v>5</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8" t="s">
        <v>271</v>
      </c>
      <c r="D88" s="222"/>
      <c r="E88" s="223"/>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213</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8" t="s">
        <v>747</v>
      </c>
      <c r="D89" s="222"/>
      <c r="E89" s="223">
        <v>1195.96667</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213</v>
      </c>
      <c r="AH89" s="212">
        <v>5</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37">
        <v>17</v>
      </c>
      <c r="B90" s="238" t="s">
        <v>751</v>
      </c>
      <c r="C90" s="256" t="s">
        <v>752</v>
      </c>
      <c r="D90" s="239" t="s">
        <v>243</v>
      </c>
      <c r="E90" s="240">
        <v>1195.96667</v>
      </c>
      <c r="F90" s="241"/>
      <c r="G90" s="242">
        <f>ROUND(E90*F90,2)</f>
        <v>0</v>
      </c>
      <c r="H90" s="241"/>
      <c r="I90" s="242">
        <f>ROUND(E90*H90,2)</f>
        <v>0</v>
      </c>
      <c r="J90" s="241"/>
      <c r="K90" s="242">
        <f>ROUND(E90*J90,2)</f>
        <v>0</v>
      </c>
      <c r="L90" s="242">
        <v>21</v>
      </c>
      <c r="M90" s="242">
        <f>G90*(1+L90/100)</f>
        <v>0</v>
      </c>
      <c r="N90" s="242">
        <v>0.12966</v>
      </c>
      <c r="O90" s="242">
        <f>ROUND(E90*N90,2)</f>
        <v>155.07</v>
      </c>
      <c r="P90" s="242">
        <v>0</v>
      </c>
      <c r="Q90" s="242">
        <f>ROUND(E90*P90,2)</f>
        <v>0</v>
      </c>
      <c r="R90" s="242" t="s">
        <v>258</v>
      </c>
      <c r="S90" s="242" t="s">
        <v>207</v>
      </c>
      <c r="T90" s="243" t="s">
        <v>263</v>
      </c>
      <c r="U90" s="221">
        <v>7.1999999999999995E-2</v>
      </c>
      <c r="V90" s="221">
        <f>ROUND(E90*U90,2)</f>
        <v>86.11</v>
      </c>
      <c r="W90" s="221"/>
      <c r="X90" s="221" t="s">
        <v>208</v>
      </c>
      <c r="Y90" s="212"/>
      <c r="Z90" s="212"/>
      <c r="AA90" s="212"/>
      <c r="AB90" s="212"/>
      <c r="AC90" s="212"/>
      <c r="AD90" s="212"/>
      <c r="AE90" s="212"/>
      <c r="AF90" s="212"/>
      <c r="AG90" s="212" t="s">
        <v>209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8" t="s">
        <v>302</v>
      </c>
      <c r="D91" s="222"/>
      <c r="E91" s="223"/>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213</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8" t="s">
        <v>753</v>
      </c>
      <c r="D92" s="222"/>
      <c r="E92" s="223"/>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213</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8" t="s">
        <v>754</v>
      </c>
      <c r="D93" s="222"/>
      <c r="E93" s="223"/>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213</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8" t="s">
        <v>755</v>
      </c>
      <c r="D94" s="222"/>
      <c r="E94" s="223">
        <v>1165.96667</v>
      </c>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213</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8" t="s">
        <v>756</v>
      </c>
      <c r="D95" s="222"/>
      <c r="E95" s="223"/>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213</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8" t="s">
        <v>757</v>
      </c>
      <c r="D96" s="222"/>
      <c r="E96" s="223">
        <v>30</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213</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7">
        <v>18</v>
      </c>
      <c r="B97" s="238" t="s">
        <v>317</v>
      </c>
      <c r="C97" s="256" t="s">
        <v>318</v>
      </c>
      <c r="D97" s="239" t="s">
        <v>243</v>
      </c>
      <c r="E97" s="240">
        <v>239.19333</v>
      </c>
      <c r="F97" s="241"/>
      <c r="G97" s="242">
        <f>ROUND(E97*F97,2)</f>
        <v>0</v>
      </c>
      <c r="H97" s="241"/>
      <c r="I97" s="242">
        <f>ROUND(E97*H97,2)</f>
        <v>0</v>
      </c>
      <c r="J97" s="241"/>
      <c r="K97" s="242">
        <f>ROUND(E97*J97,2)</f>
        <v>0</v>
      </c>
      <c r="L97" s="242">
        <v>21</v>
      </c>
      <c r="M97" s="242">
        <f>G97*(1+L97/100)</f>
        <v>0</v>
      </c>
      <c r="N97" s="242">
        <v>0.12966</v>
      </c>
      <c r="O97" s="242">
        <f>ROUND(E97*N97,2)</f>
        <v>31.01</v>
      </c>
      <c r="P97" s="242">
        <v>0</v>
      </c>
      <c r="Q97" s="242">
        <f>ROUND(E97*P97,2)</f>
        <v>0</v>
      </c>
      <c r="R97" s="242" t="s">
        <v>258</v>
      </c>
      <c r="S97" s="242" t="s">
        <v>207</v>
      </c>
      <c r="T97" s="243" t="s">
        <v>263</v>
      </c>
      <c r="U97" s="221">
        <v>7.1999999999999995E-2</v>
      </c>
      <c r="V97" s="221">
        <f>ROUND(E97*U97,2)</f>
        <v>17.22</v>
      </c>
      <c r="W97" s="221"/>
      <c r="X97" s="221" t="s">
        <v>208</v>
      </c>
      <c r="Y97" s="212"/>
      <c r="Z97" s="212"/>
      <c r="AA97" s="212"/>
      <c r="AB97" s="212"/>
      <c r="AC97" s="212"/>
      <c r="AD97" s="212"/>
      <c r="AE97" s="212"/>
      <c r="AF97" s="212"/>
      <c r="AG97" s="212" t="s">
        <v>209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8" t="s">
        <v>319</v>
      </c>
      <c r="D98" s="222"/>
      <c r="E98" s="223"/>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213</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8" t="s">
        <v>668</v>
      </c>
      <c r="D99" s="222"/>
      <c r="E99" s="223"/>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213</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8" t="s">
        <v>758</v>
      </c>
      <c r="D100" s="222"/>
      <c r="E100" s="223">
        <v>239.19333</v>
      </c>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213</v>
      </c>
      <c r="AH100" s="212">
        <v>5</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x14ac:dyDescent="0.2">
      <c r="A101" s="231" t="s">
        <v>201</v>
      </c>
      <c r="B101" s="232" t="s">
        <v>150</v>
      </c>
      <c r="C101" s="255" t="s">
        <v>151</v>
      </c>
      <c r="D101" s="233"/>
      <c r="E101" s="234"/>
      <c r="F101" s="235"/>
      <c r="G101" s="235">
        <f>SUMIF(AG102:AG110,"&lt;&gt;NOR",G102:G110)</f>
        <v>0</v>
      </c>
      <c r="H101" s="235"/>
      <c r="I101" s="235">
        <f>SUM(I102:I110)</f>
        <v>0</v>
      </c>
      <c r="J101" s="235"/>
      <c r="K101" s="235">
        <f>SUM(K102:K110)</f>
        <v>0</v>
      </c>
      <c r="L101" s="235"/>
      <c r="M101" s="235">
        <f>SUM(M102:M110)</f>
        <v>0</v>
      </c>
      <c r="N101" s="235"/>
      <c r="O101" s="235">
        <f>SUM(O102:O110)</f>
        <v>9.57</v>
      </c>
      <c r="P101" s="235"/>
      <c r="Q101" s="235">
        <f>SUM(Q102:Q110)</f>
        <v>0</v>
      </c>
      <c r="R101" s="235"/>
      <c r="S101" s="235"/>
      <c r="T101" s="236"/>
      <c r="U101" s="230"/>
      <c r="V101" s="230">
        <f>SUM(V102:V110)</f>
        <v>0.72</v>
      </c>
      <c r="W101" s="230"/>
      <c r="X101" s="230"/>
      <c r="AG101" t="s">
        <v>202</v>
      </c>
    </row>
    <row r="102" spans="1:60" outlineLevel="1" x14ac:dyDescent="0.2">
      <c r="A102" s="237">
        <v>19</v>
      </c>
      <c r="B102" s="238" t="s">
        <v>322</v>
      </c>
      <c r="C102" s="256" t="s">
        <v>323</v>
      </c>
      <c r="D102" s="239" t="s">
        <v>243</v>
      </c>
      <c r="E102" s="240">
        <v>13.9</v>
      </c>
      <c r="F102" s="241"/>
      <c r="G102" s="242">
        <f>ROUND(E102*F102,2)</f>
        <v>0</v>
      </c>
      <c r="H102" s="241"/>
      <c r="I102" s="242">
        <f>ROUND(E102*H102,2)</f>
        <v>0</v>
      </c>
      <c r="J102" s="241"/>
      <c r="K102" s="242">
        <f>ROUND(E102*J102,2)</f>
        <v>0</v>
      </c>
      <c r="L102" s="242">
        <v>21</v>
      </c>
      <c r="M102" s="242">
        <f>G102*(1+L102/100)</f>
        <v>0</v>
      </c>
      <c r="N102" s="242">
        <v>0.33074999999999999</v>
      </c>
      <c r="O102" s="242">
        <f>ROUND(E102*N102,2)</f>
        <v>4.5999999999999996</v>
      </c>
      <c r="P102" s="242">
        <v>0</v>
      </c>
      <c r="Q102" s="242">
        <f>ROUND(E102*P102,2)</f>
        <v>0</v>
      </c>
      <c r="R102" s="242" t="s">
        <v>258</v>
      </c>
      <c r="S102" s="242" t="s">
        <v>207</v>
      </c>
      <c r="T102" s="243" t="s">
        <v>207</v>
      </c>
      <c r="U102" s="221">
        <v>2.5999999999999999E-2</v>
      </c>
      <c r="V102" s="221">
        <f>ROUND(E102*U102,2)</f>
        <v>0.36</v>
      </c>
      <c r="W102" s="221"/>
      <c r="X102" s="221" t="s">
        <v>208</v>
      </c>
      <c r="Y102" s="212"/>
      <c r="Z102" s="212"/>
      <c r="AA102" s="212"/>
      <c r="AB102" s="212"/>
      <c r="AC102" s="212"/>
      <c r="AD102" s="212"/>
      <c r="AE102" s="212"/>
      <c r="AF102" s="212"/>
      <c r="AG102" s="212" t="s">
        <v>237</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8" t="s">
        <v>324</v>
      </c>
      <c r="D103" s="222"/>
      <c r="E103" s="223"/>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213</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8" t="s">
        <v>260</v>
      </c>
      <c r="D104" s="222"/>
      <c r="E104" s="223"/>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213</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8" t="s">
        <v>744</v>
      </c>
      <c r="D105" s="222"/>
      <c r="E105" s="223">
        <v>13.9</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213</v>
      </c>
      <c r="AH105" s="212">
        <v>5</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7">
        <v>20</v>
      </c>
      <c r="B106" s="238" t="s">
        <v>325</v>
      </c>
      <c r="C106" s="256" t="s">
        <v>326</v>
      </c>
      <c r="D106" s="239" t="s">
        <v>243</v>
      </c>
      <c r="E106" s="240">
        <v>13.9</v>
      </c>
      <c r="F106" s="241"/>
      <c r="G106" s="242">
        <f>ROUND(E106*F106,2)</f>
        <v>0</v>
      </c>
      <c r="H106" s="241"/>
      <c r="I106" s="242">
        <f>ROUND(E106*H106,2)</f>
        <v>0</v>
      </c>
      <c r="J106" s="241"/>
      <c r="K106" s="242">
        <f>ROUND(E106*J106,2)</f>
        <v>0</v>
      </c>
      <c r="L106" s="242">
        <v>21</v>
      </c>
      <c r="M106" s="242">
        <f>G106*(1+L106/100)</f>
        <v>0</v>
      </c>
      <c r="N106" s="242">
        <v>0.35759999999999997</v>
      </c>
      <c r="O106" s="242">
        <f>ROUND(E106*N106,2)</f>
        <v>4.97</v>
      </c>
      <c r="P106" s="242">
        <v>0</v>
      </c>
      <c r="Q106" s="242">
        <f>ROUND(E106*P106,2)</f>
        <v>0</v>
      </c>
      <c r="R106" s="242" t="s">
        <v>258</v>
      </c>
      <c r="S106" s="242" t="s">
        <v>207</v>
      </c>
      <c r="T106" s="243" t="s">
        <v>207</v>
      </c>
      <c r="U106" s="221">
        <v>2.5999999999999999E-2</v>
      </c>
      <c r="V106" s="221">
        <f>ROUND(E106*U106,2)</f>
        <v>0.36</v>
      </c>
      <c r="W106" s="221"/>
      <c r="X106" s="221" t="s">
        <v>208</v>
      </c>
      <c r="Y106" s="212"/>
      <c r="Z106" s="212"/>
      <c r="AA106" s="212"/>
      <c r="AB106" s="212"/>
      <c r="AC106" s="212"/>
      <c r="AD106" s="212"/>
      <c r="AE106" s="212"/>
      <c r="AF106" s="212"/>
      <c r="AG106" s="212" t="s">
        <v>237</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7" t="s">
        <v>327</v>
      </c>
      <c r="D107" s="245"/>
      <c r="E107" s="245"/>
      <c r="F107" s="245"/>
      <c r="G107" s="245"/>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211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8" t="s">
        <v>328</v>
      </c>
      <c r="D108" s="222"/>
      <c r="E108" s="223"/>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213</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329</v>
      </c>
      <c r="D109" s="222"/>
      <c r="E109" s="22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8" t="s">
        <v>744</v>
      </c>
      <c r="D110" s="222"/>
      <c r="E110" s="223">
        <v>13.9</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v>5</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x14ac:dyDescent="0.2">
      <c r="A111" s="231" t="s">
        <v>201</v>
      </c>
      <c r="B111" s="232" t="s">
        <v>156</v>
      </c>
      <c r="C111" s="255" t="s">
        <v>157</v>
      </c>
      <c r="D111" s="233"/>
      <c r="E111" s="234"/>
      <c r="F111" s="235"/>
      <c r="G111" s="235">
        <f>SUMIF(AG112:AG117,"&lt;&gt;NOR",G112:G117)</f>
        <v>0</v>
      </c>
      <c r="H111" s="235"/>
      <c r="I111" s="235">
        <f>SUM(I112:I117)</f>
        <v>0</v>
      </c>
      <c r="J111" s="235"/>
      <c r="K111" s="235">
        <f>SUM(K112:K117)</f>
        <v>0</v>
      </c>
      <c r="L111" s="235"/>
      <c r="M111" s="235">
        <f>SUM(M112:M117)</f>
        <v>0</v>
      </c>
      <c r="N111" s="235"/>
      <c r="O111" s="235">
        <f>SUM(O112:O117)</f>
        <v>2.6</v>
      </c>
      <c r="P111" s="235"/>
      <c r="Q111" s="235">
        <f>SUM(Q112:Q117)</f>
        <v>0</v>
      </c>
      <c r="R111" s="235"/>
      <c r="S111" s="235"/>
      <c r="T111" s="236"/>
      <c r="U111" s="230"/>
      <c r="V111" s="230">
        <f>SUM(V112:V117)</f>
        <v>22.99</v>
      </c>
      <c r="W111" s="230"/>
      <c r="X111" s="230"/>
      <c r="AG111" t="s">
        <v>202</v>
      </c>
    </row>
    <row r="112" spans="1:60" outlineLevel="1" x14ac:dyDescent="0.2">
      <c r="A112" s="237">
        <v>21</v>
      </c>
      <c r="B112" s="238" t="s">
        <v>330</v>
      </c>
      <c r="C112" s="256" t="s">
        <v>331</v>
      </c>
      <c r="D112" s="239" t="s">
        <v>332</v>
      </c>
      <c r="E112" s="240">
        <v>4</v>
      </c>
      <c r="F112" s="241"/>
      <c r="G112" s="242">
        <f>ROUND(E112*F112,2)</f>
        <v>0</v>
      </c>
      <c r="H112" s="241"/>
      <c r="I112" s="242">
        <f>ROUND(E112*H112,2)</f>
        <v>0</v>
      </c>
      <c r="J112" s="241"/>
      <c r="K112" s="242">
        <f>ROUND(E112*J112,2)</f>
        <v>0</v>
      </c>
      <c r="L112" s="242">
        <v>21</v>
      </c>
      <c r="M112" s="242">
        <f>G112*(1+L112/100)</f>
        <v>0</v>
      </c>
      <c r="N112" s="242">
        <v>0.43381999999999998</v>
      </c>
      <c r="O112" s="242">
        <f>ROUND(E112*N112,2)</f>
        <v>1.74</v>
      </c>
      <c r="P112" s="242">
        <v>0</v>
      </c>
      <c r="Q112" s="242">
        <f>ROUND(E112*P112,2)</f>
        <v>0</v>
      </c>
      <c r="R112" s="242" t="s">
        <v>258</v>
      </c>
      <c r="S112" s="242" t="s">
        <v>207</v>
      </c>
      <c r="T112" s="243" t="s">
        <v>207</v>
      </c>
      <c r="U112" s="221">
        <v>3.839</v>
      </c>
      <c r="V112" s="221">
        <f>ROUND(E112*U112,2)</f>
        <v>15.36</v>
      </c>
      <c r="W112" s="221"/>
      <c r="X112" s="221" t="s">
        <v>208</v>
      </c>
      <c r="Y112" s="212"/>
      <c r="Z112" s="212"/>
      <c r="AA112" s="212"/>
      <c r="AB112" s="212"/>
      <c r="AC112" s="212"/>
      <c r="AD112" s="212"/>
      <c r="AE112" s="212"/>
      <c r="AF112" s="212"/>
      <c r="AG112" s="212" t="s">
        <v>209</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33.75" outlineLevel="1" x14ac:dyDescent="0.2">
      <c r="A113" s="219"/>
      <c r="B113" s="220"/>
      <c r="C113" s="257" t="s">
        <v>333</v>
      </c>
      <c r="D113" s="245"/>
      <c r="E113" s="245"/>
      <c r="F113" s="245"/>
      <c r="G113" s="245"/>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211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44" t="str">
        <f>C113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13" s="212"/>
      <c r="BC113" s="212"/>
      <c r="BD113" s="212"/>
      <c r="BE113" s="212"/>
      <c r="BF113" s="212"/>
      <c r="BG113" s="212"/>
      <c r="BH113" s="212"/>
    </row>
    <row r="114" spans="1:60" outlineLevel="1" x14ac:dyDescent="0.2">
      <c r="A114" s="219"/>
      <c r="B114" s="220"/>
      <c r="C114" s="258" t="s">
        <v>759</v>
      </c>
      <c r="D114" s="222"/>
      <c r="E114" s="223">
        <v>4</v>
      </c>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213</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37">
        <v>22</v>
      </c>
      <c r="B115" s="238" t="s">
        <v>335</v>
      </c>
      <c r="C115" s="256" t="s">
        <v>336</v>
      </c>
      <c r="D115" s="239" t="s">
        <v>332</v>
      </c>
      <c r="E115" s="240">
        <v>2</v>
      </c>
      <c r="F115" s="241"/>
      <c r="G115" s="242">
        <f>ROUND(E115*F115,2)</f>
        <v>0</v>
      </c>
      <c r="H115" s="241"/>
      <c r="I115" s="242">
        <f>ROUND(E115*H115,2)</f>
        <v>0</v>
      </c>
      <c r="J115" s="241"/>
      <c r="K115" s="242">
        <f>ROUND(E115*J115,2)</f>
        <v>0</v>
      </c>
      <c r="L115" s="242">
        <v>21</v>
      </c>
      <c r="M115" s="242">
        <f>G115*(1+L115/100)</f>
        <v>0</v>
      </c>
      <c r="N115" s="242">
        <v>0.43093999999999999</v>
      </c>
      <c r="O115" s="242">
        <f>ROUND(E115*N115,2)</f>
        <v>0.86</v>
      </c>
      <c r="P115" s="242">
        <v>0</v>
      </c>
      <c r="Q115" s="242">
        <f>ROUND(E115*P115,2)</f>
        <v>0</v>
      </c>
      <c r="R115" s="242" t="s">
        <v>258</v>
      </c>
      <c r="S115" s="242" t="s">
        <v>207</v>
      </c>
      <c r="T115" s="243" t="s">
        <v>207</v>
      </c>
      <c r="U115" s="221">
        <v>3.8170000000000002</v>
      </c>
      <c r="V115" s="221">
        <f>ROUND(E115*U115,2)</f>
        <v>7.63</v>
      </c>
      <c r="W115" s="221"/>
      <c r="X115" s="221" t="s">
        <v>208</v>
      </c>
      <c r="Y115" s="212"/>
      <c r="Z115" s="212"/>
      <c r="AA115" s="212"/>
      <c r="AB115" s="212"/>
      <c r="AC115" s="212"/>
      <c r="AD115" s="212"/>
      <c r="AE115" s="212"/>
      <c r="AF115" s="212"/>
      <c r="AG115" s="212" t="s">
        <v>209</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33.75" outlineLevel="1" x14ac:dyDescent="0.2">
      <c r="A116" s="219"/>
      <c r="B116" s="220"/>
      <c r="C116" s="257" t="s">
        <v>333</v>
      </c>
      <c r="D116" s="245"/>
      <c r="E116" s="245"/>
      <c r="F116" s="245"/>
      <c r="G116" s="245"/>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211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44" t="str">
        <f>C116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16" s="212"/>
      <c r="BC116" s="212"/>
      <c r="BD116" s="212"/>
      <c r="BE116" s="212"/>
      <c r="BF116" s="212"/>
      <c r="BG116" s="212"/>
      <c r="BH116" s="212"/>
    </row>
    <row r="117" spans="1:60" outlineLevel="1" x14ac:dyDescent="0.2">
      <c r="A117" s="219"/>
      <c r="B117" s="220"/>
      <c r="C117" s="258" t="s">
        <v>760</v>
      </c>
      <c r="D117" s="222"/>
      <c r="E117" s="223">
        <v>2</v>
      </c>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213</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231" t="s">
        <v>201</v>
      </c>
      <c r="B118" s="232" t="s">
        <v>158</v>
      </c>
      <c r="C118" s="255" t="s">
        <v>159</v>
      </c>
      <c r="D118" s="233"/>
      <c r="E118" s="234"/>
      <c r="F118" s="235"/>
      <c r="G118" s="235">
        <f>SUMIF(AG119:AG219,"&lt;&gt;NOR",G119:G219)</f>
        <v>0</v>
      </c>
      <c r="H118" s="235"/>
      <c r="I118" s="235">
        <f>SUM(I119:I219)</f>
        <v>0</v>
      </c>
      <c r="J118" s="235"/>
      <c r="K118" s="235">
        <f>SUM(K119:K219)</f>
        <v>0</v>
      </c>
      <c r="L118" s="235"/>
      <c r="M118" s="235">
        <f>SUM(M119:M219)</f>
        <v>0</v>
      </c>
      <c r="N118" s="235"/>
      <c r="O118" s="235">
        <f>SUM(O119:O219)</f>
        <v>6.27</v>
      </c>
      <c r="P118" s="235"/>
      <c r="Q118" s="235">
        <f>SUM(Q119:Q219)</f>
        <v>0</v>
      </c>
      <c r="R118" s="235"/>
      <c r="S118" s="235"/>
      <c r="T118" s="236"/>
      <c r="U118" s="230"/>
      <c r="V118" s="230">
        <f>SUM(V119:V219)</f>
        <v>61.87</v>
      </c>
      <c r="W118" s="230"/>
      <c r="X118" s="230"/>
      <c r="AG118" t="s">
        <v>202</v>
      </c>
    </row>
    <row r="119" spans="1:60" outlineLevel="1" x14ac:dyDescent="0.2">
      <c r="A119" s="237">
        <v>23</v>
      </c>
      <c r="B119" s="238" t="s">
        <v>338</v>
      </c>
      <c r="C119" s="256" t="s">
        <v>339</v>
      </c>
      <c r="D119" s="239" t="s">
        <v>243</v>
      </c>
      <c r="E119" s="240">
        <v>27.8</v>
      </c>
      <c r="F119" s="241"/>
      <c r="G119" s="242">
        <f>ROUND(E119*F119,2)</f>
        <v>0</v>
      </c>
      <c r="H119" s="241"/>
      <c r="I119" s="242">
        <f>ROUND(E119*H119,2)</f>
        <v>0</v>
      </c>
      <c r="J119" s="241"/>
      <c r="K119" s="242">
        <f>ROUND(E119*J119,2)</f>
        <v>0</v>
      </c>
      <c r="L119" s="242">
        <v>21</v>
      </c>
      <c r="M119" s="242">
        <f>G119*(1+L119/100)</f>
        <v>0</v>
      </c>
      <c r="N119" s="242">
        <v>1.2E-2</v>
      </c>
      <c r="O119" s="242">
        <f>ROUND(E119*N119,2)</f>
        <v>0.33</v>
      </c>
      <c r="P119" s="242">
        <v>0</v>
      </c>
      <c r="Q119" s="242">
        <f>ROUND(E119*P119,2)</f>
        <v>0</v>
      </c>
      <c r="R119" s="242" t="s">
        <v>258</v>
      </c>
      <c r="S119" s="242" t="s">
        <v>207</v>
      </c>
      <c r="T119" s="243" t="s">
        <v>207</v>
      </c>
      <c r="U119" s="221">
        <v>0.29899999999999999</v>
      </c>
      <c r="V119" s="221">
        <f>ROUND(E119*U119,2)</f>
        <v>8.31</v>
      </c>
      <c r="W119" s="221"/>
      <c r="X119" s="221" t="s">
        <v>208</v>
      </c>
      <c r="Y119" s="212"/>
      <c r="Z119" s="212"/>
      <c r="AA119" s="212"/>
      <c r="AB119" s="212"/>
      <c r="AC119" s="212"/>
      <c r="AD119" s="212"/>
      <c r="AE119" s="212"/>
      <c r="AF119" s="212"/>
      <c r="AG119" s="212" t="s">
        <v>237</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7" t="s">
        <v>340</v>
      </c>
      <c r="D120" s="245"/>
      <c r="E120" s="245"/>
      <c r="F120" s="245"/>
      <c r="G120" s="245"/>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211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8" t="s">
        <v>341</v>
      </c>
      <c r="D121" s="222"/>
      <c r="E121" s="223"/>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213</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9" t="s">
        <v>215</v>
      </c>
      <c r="D122" s="224"/>
      <c r="E122" s="225"/>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213</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60" t="s">
        <v>580</v>
      </c>
      <c r="D123" s="224"/>
      <c r="E123" s="225">
        <v>0.5</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213</v>
      </c>
      <c r="AH123" s="212">
        <v>2</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59" t="s">
        <v>217</v>
      </c>
      <c r="D124" s="224"/>
      <c r="E124" s="225"/>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213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58" t="s">
        <v>761</v>
      </c>
      <c r="D125" s="222"/>
      <c r="E125" s="223">
        <v>27.8</v>
      </c>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213</v>
      </c>
      <c r="AH125" s="212">
        <v>5</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7">
        <v>24</v>
      </c>
      <c r="B126" s="238" t="s">
        <v>762</v>
      </c>
      <c r="C126" s="256" t="s">
        <v>763</v>
      </c>
      <c r="D126" s="239" t="s">
        <v>275</v>
      </c>
      <c r="E126" s="240">
        <v>149</v>
      </c>
      <c r="F126" s="241"/>
      <c r="G126" s="242">
        <f>ROUND(E126*F126,2)</f>
        <v>0</v>
      </c>
      <c r="H126" s="241"/>
      <c r="I126" s="242">
        <f>ROUND(E126*H126,2)</f>
        <v>0</v>
      </c>
      <c r="J126" s="241"/>
      <c r="K126" s="242">
        <f>ROUND(E126*J126,2)</f>
        <v>0</v>
      </c>
      <c r="L126" s="242">
        <v>21</v>
      </c>
      <c r="M126" s="242">
        <f>G126*(1+L126/100)</f>
        <v>0</v>
      </c>
      <c r="N126" s="242">
        <v>9.0000000000000006E-5</v>
      </c>
      <c r="O126" s="242">
        <f>ROUND(E126*N126,2)</f>
        <v>0.01</v>
      </c>
      <c r="P126" s="242">
        <v>0</v>
      </c>
      <c r="Q126" s="242">
        <f>ROUND(E126*P126,2)</f>
        <v>0</v>
      </c>
      <c r="R126" s="242" t="s">
        <v>258</v>
      </c>
      <c r="S126" s="242" t="s">
        <v>207</v>
      </c>
      <c r="T126" s="243" t="s">
        <v>207</v>
      </c>
      <c r="U126" s="221">
        <v>2.1999999999999999E-2</v>
      </c>
      <c r="V126" s="221">
        <f>ROUND(E126*U126,2)</f>
        <v>3.28</v>
      </c>
      <c r="W126" s="221"/>
      <c r="X126" s="221" t="s">
        <v>208</v>
      </c>
      <c r="Y126" s="212"/>
      <c r="Z126" s="212"/>
      <c r="AA126" s="212"/>
      <c r="AB126" s="212"/>
      <c r="AC126" s="212"/>
      <c r="AD126" s="212"/>
      <c r="AE126" s="212"/>
      <c r="AF126" s="212"/>
      <c r="AG126" s="212" t="s">
        <v>209</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8" t="s">
        <v>764</v>
      </c>
      <c r="D127" s="222"/>
      <c r="E127" s="223"/>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213</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8" t="s">
        <v>765</v>
      </c>
      <c r="D128" s="222"/>
      <c r="E128" s="223"/>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8" t="s">
        <v>753</v>
      </c>
      <c r="D129" s="222"/>
      <c r="E129" s="223"/>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213</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8" t="s">
        <v>766</v>
      </c>
      <c r="D130" s="222"/>
      <c r="E130" s="223">
        <v>133</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213</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8" t="s">
        <v>767</v>
      </c>
      <c r="D131" s="222"/>
      <c r="E131" s="223">
        <v>-4</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213</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8" t="s">
        <v>768</v>
      </c>
      <c r="D132" s="222"/>
      <c r="E132" s="223">
        <v>-5</v>
      </c>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213</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8" t="s">
        <v>769</v>
      </c>
      <c r="D133" s="222"/>
      <c r="E133" s="223"/>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213</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8" t="s">
        <v>770</v>
      </c>
      <c r="D134" s="222"/>
      <c r="E134" s="223"/>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213</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771</v>
      </c>
      <c r="D135" s="222"/>
      <c r="E135" s="223"/>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213</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8" t="s">
        <v>772</v>
      </c>
      <c r="D136" s="222"/>
      <c r="E136" s="223">
        <v>25</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213</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7">
        <v>25</v>
      </c>
      <c r="B137" s="238" t="s">
        <v>773</v>
      </c>
      <c r="C137" s="256" t="s">
        <v>774</v>
      </c>
      <c r="D137" s="239" t="s">
        <v>275</v>
      </c>
      <c r="E137" s="240">
        <v>114</v>
      </c>
      <c r="F137" s="241"/>
      <c r="G137" s="242">
        <f>ROUND(E137*F137,2)</f>
        <v>0</v>
      </c>
      <c r="H137" s="241"/>
      <c r="I137" s="242">
        <f>ROUND(E137*H137,2)</f>
        <v>0</v>
      </c>
      <c r="J137" s="241"/>
      <c r="K137" s="242">
        <f>ROUND(E137*J137,2)</f>
        <v>0</v>
      </c>
      <c r="L137" s="242">
        <v>21</v>
      </c>
      <c r="M137" s="242">
        <f>G137*(1+L137/100)</f>
        <v>0</v>
      </c>
      <c r="N137" s="242">
        <v>1.2999999999999999E-4</v>
      </c>
      <c r="O137" s="242">
        <f>ROUND(E137*N137,2)</f>
        <v>0.01</v>
      </c>
      <c r="P137" s="242">
        <v>0</v>
      </c>
      <c r="Q137" s="242">
        <f>ROUND(E137*P137,2)</f>
        <v>0</v>
      </c>
      <c r="R137" s="242" t="s">
        <v>258</v>
      </c>
      <c r="S137" s="242" t="s">
        <v>207</v>
      </c>
      <c r="T137" s="243" t="s">
        <v>207</v>
      </c>
      <c r="U137" s="221">
        <v>2.1999999999999999E-2</v>
      </c>
      <c r="V137" s="221">
        <f>ROUND(E137*U137,2)</f>
        <v>2.5099999999999998</v>
      </c>
      <c r="W137" s="221"/>
      <c r="X137" s="221" t="s">
        <v>208</v>
      </c>
      <c r="Y137" s="212"/>
      <c r="Z137" s="212"/>
      <c r="AA137" s="212"/>
      <c r="AB137" s="212"/>
      <c r="AC137" s="212"/>
      <c r="AD137" s="212"/>
      <c r="AE137" s="212"/>
      <c r="AF137" s="212"/>
      <c r="AG137" s="212" t="s">
        <v>209</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8" t="s">
        <v>764</v>
      </c>
      <c r="D138" s="222"/>
      <c r="E138" s="223"/>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213</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8" t="s">
        <v>775</v>
      </c>
      <c r="D139" s="222"/>
      <c r="E139" s="223"/>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213</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8" t="s">
        <v>753</v>
      </c>
      <c r="D140" s="222"/>
      <c r="E140" s="223"/>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213</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8" t="s">
        <v>776</v>
      </c>
      <c r="D141" s="222"/>
      <c r="E141" s="223"/>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213</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8" t="s">
        <v>777</v>
      </c>
      <c r="D142" s="222"/>
      <c r="E142" s="223"/>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213</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8" t="s">
        <v>778</v>
      </c>
      <c r="D143" s="222"/>
      <c r="E143" s="223">
        <v>20</v>
      </c>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213</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8" t="s">
        <v>779</v>
      </c>
      <c r="D144" s="222"/>
      <c r="E144" s="223">
        <v>7</v>
      </c>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213</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8" t="s">
        <v>780</v>
      </c>
      <c r="D145" s="222"/>
      <c r="E145" s="223">
        <v>30</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213</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8" t="s">
        <v>781</v>
      </c>
      <c r="D146" s="222"/>
      <c r="E146" s="223"/>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213</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8" t="s">
        <v>778</v>
      </c>
      <c r="D147" s="222"/>
      <c r="E147" s="223">
        <v>20</v>
      </c>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213</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8" t="s">
        <v>779</v>
      </c>
      <c r="D148" s="222"/>
      <c r="E148" s="223">
        <v>7</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213</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8" t="s">
        <v>780</v>
      </c>
      <c r="D149" s="222"/>
      <c r="E149" s="223">
        <v>30</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213</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7">
        <v>26</v>
      </c>
      <c r="B150" s="238" t="s">
        <v>782</v>
      </c>
      <c r="C150" s="256" t="s">
        <v>783</v>
      </c>
      <c r="D150" s="239" t="s">
        <v>275</v>
      </c>
      <c r="E150" s="240">
        <v>258</v>
      </c>
      <c r="F150" s="241"/>
      <c r="G150" s="242">
        <f>ROUND(E150*F150,2)</f>
        <v>0</v>
      </c>
      <c r="H150" s="241"/>
      <c r="I150" s="242">
        <f>ROUND(E150*H150,2)</f>
        <v>0</v>
      </c>
      <c r="J150" s="241"/>
      <c r="K150" s="242">
        <f>ROUND(E150*J150,2)</f>
        <v>0</v>
      </c>
      <c r="L150" s="242">
        <v>21</v>
      </c>
      <c r="M150" s="242">
        <f>G150*(1+L150/100)</f>
        <v>0</v>
      </c>
      <c r="N150" s="242">
        <v>1.8000000000000001E-4</v>
      </c>
      <c r="O150" s="242">
        <f>ROUND(E150*N150,2)</f>
        <v>0.05</v>
      </c>
      <c r="P150" s="242">
        <v>0</v>
      </c>
      <c r="Q150" s="242">
        <f>ROUND(E150*P150,2)</f>
        <v>0</v>
      </c>
      <c r="R150" s="242" t="s">
        <v>258</v>
      </c>
      <c r="S150" s="242" t="s">
        <v>207</v>
      </c>
      <c r="T150" s="243" t="s">
        <v>207</v>
      </c>
      <c r="U150" s="221">
        <v>4.2999999999999997E-2</v>
      </c>
      <c r="V150" s="221">
        <f>ROUND(E150*U150,2)</f>
        <v>11.09</v>
      </c>
      <c r="W150" s="221"/>
      <c r="X150" s="221" t="s">
        <v>208</v>
      </c>
      <c r="Y150" s="212"/>
      <c r="Z150" s="212"/>
      <c r="AA150" s="212"/>
      <c r="AB150" s="212"/>
      <c r="AC150" s="212"/>
      <c r="AD150" s="212"/>
      <c r="AE150" s="212"/>
      <c r="AF150" s="212"/>
      <c r="AG150" s="212" t="s">
        <v>209</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8" t="s">
        <v>764</v>
      </c>
      <c r="D151" s="222"/>
      <c r="E151" s="223"/>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213</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58" t="s">
        <v>784</v>
      </c>
      <c r="D152" s="222"/>
      <c r="E152" s="223"/>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213</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8" t="s">
        <v>753</v>
      </c>
      <c r="D153" s="222"/>
      <c r="E153" s="223"/>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213</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8" t="s">
        <v>785</v>
      </c>
      <c r="D154" s="222"/>
      <c r="E154" s="223">
        <v>266</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213</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8" t="s">
        <v>786</v>
      </c>
      <c r="D155" s="222"/>
      <c r="E155" s="223">
        <v>-8</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213</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58" t="s">
        <v>787</v>
      </c>
      <c r="D156" s="222"/>
      <c r="E156" s="223"/>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213</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8" t="s">
        <v>769</v>
      </c>
      <c r="D157" s="222"/>
      <c r="E157" s="223"/>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213</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8" t="s">
        <v>770</v>
      </c>
      <c r="D158" s="222"/>
      <c r="E158" s="223"/>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213</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1" x14ac:dyDescent="0.2">
      <c r="A159" s="237">
        <v>27</v>
      </c>
      <c r="B159" s="238" t="s">
        <v>788</v>
      </c>
      <c r="C159" s="256" t="s">
        <v>789</v>
      </c>
      <c r="D159" s="239" t="s">
        <v>243</v>
      </c>
      <c r="E159" s="240">
        <v>51.75</v>
      </c>
      <c r="F159" s="241"/>
      <c r="G159" s="242">
        <f>ROUND(E159*F159,2)</f>
        <v>0</v>
      </c>
      <c r="H159" s="241"/>
      <c r="I159" s="242">
        <f>ROUND(E159*H159,2)</f>
        <v>0</v>
      </c>
      <c r="J159" s="241"/>
      <c r="K159" s="242">
        <f>ROUND(E159*J159,2)</f>
        <v>0</v>
      </c>
      <c r="L159" s="242">
        <v>21</v>
      </c>
      <c r="M159" s="242">
        <f>G159*(1+L159/100)</f>
        <v>0</v>
      </c>
      <c r="N159" s="242">
        <v>7.6000000000000004E-4</v>
      </c>
      <c r="O159" s="242">
        <f>ROUND(E159*N159,2)</f>
        <v>0.04</v>
      </c>
      <c r="P159" s="242">
        <v>0</v>
      </c>
      <c r="Q159" s="242">
        <f>ROUND(E159*P159,2)</f>
        <v>0</v>
      </c>
      <c r="R159" s="242" t="s">
        <v>258</v>
      </c>
      <c r="S159" s="242" t="s">
        <v>207</v>
      </c>
      <c r="T159" s="243" t="s">
        <v>207</v>
      </c>
      <c r="U159" s="221">
        <v>0.311</v>
      </c>
      <c r="V159" s="221">
        <f>ROUND(E159*U159,2)</f>
        <v>16.09</v>
      </c>
      <c r="W159" s="221"/>
      <c r="X159" s="221" t="s">
        <v>208</v>
      </c>
      <c r="Y159" s="212"/>
      <c r="Z159" s="212"/>
      <c r="AA159" s="212"/>
      <c r="AB159" s="212"/>
      <c r="AC159" s="212"/>
      <c r="AD159" s="212"/>
      <c r="AE159" s="212"/>
      <c r="AF159" s="212"/>
      <c r="AG159" s="212" t="s">
        <v>209</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58" t="s">
        <v>764</v>
      </c>
      <c r="D160" s="222"/>
      <c r="E160" s="223"/>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213</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8" t="s">
        <v>790</v>
      </c>
      <c r="D161" s="222"/>
      <c r="E161" s="223"/>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213</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8" t="s">
        <v>753</v>
      </c>
      <c r="D162" s="222"/>
      <c r="E162" s="223"/>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213</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8" t="s">
        <v>791</v>
      </c>
      <c r="D163" s="222"/>
      <c r="E163" s="223"/>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213</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58" t="s">
        <v>792</v>
      </c>
      <c r="D164" s="222"/>
      <c r="E164" s="223">
        <v>16</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213</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58" t="s">
        <v>543</v>
      </c>
      <c r="D165" s="222"/>
      <c r="E165" s="223"/>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213</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8" t="s">
        <v>793</v>
      </c>
      <c r="D166" s="222"/>
      <c r="E166" s="223"/>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213</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58" t="s">
        <v>753</v>
      </c>
      <c r="D167" s="222"/>
      <c r="E167" s="223"/>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213</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8" t="s">
        <v>794</v>
      </c>
      <c r="D168" s="222"/>
      <c r="E168" s="223">
        <v>28</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213</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8" t="s">
        <v>543</v>
      </c>
      <c r="D169" s="222"/>
      <c r="E169" s="223"/>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213</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795</v>
      </c>
      <c r="D170" s="222"/>
      <c r="E170" s="223">
        <v>3</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213</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8" t="s">
        <v>796</v>
      </c>
      <c r="D171" s="222"/>
      <c r="E171" s="223">
        <v>3</v>
      </c>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213</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8" t="s">
        <v>797</v>
      </c>
      <c r="D172" s="222"/>
      <c r="E172" s="223">
        <v>1.75</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213</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2.5" outlineLevel="1" x14ac:dyDescent="0.2">
      <c r="A173" s="237">
        <v>28</v>
      </c>
      <c r="B173" s="238" t="s">
        <v>798</v>
      </c>
      <c r="C173" s="256" t="s">
        <v>799</v>
      </c>
      <c r="D173" s="239" t="s">
        <v>243</v>
      </c>
      <c r="E173" s="240">
        <v>8</v>
      </c>
      <c r="F173" s="241"/>
      <c r="G173" s="242">
        <f>ROUND(E173*F173,2)</f>
        <v>0</v>
      </c>
      <c r="H173" s="241"/>
      <c r="I173" s="242">
        <f>ROUND(E173*H173,2)</f>
        <v>0</v>
      </c>
      <c r="J173" s="241"/>
      <c r="K173" s="242">
        <f>ROUND(E173*J173,2)</f>
        <v>0</v>
      </c>
      <c r="L173" s="242">
        <v>21</v>
      </c>
      <c r="M173" s="242">
        <f>G173*(1+L173/100)</f>
        <v>0</v>
      </c>
      <c r="N173" s="242">
        <v>1.08E-3</v>
      </c>
      <c r="O173" s="242">
        <f>ROUND(E173*N173,2)</f>
        <v>0.01</v>
      </c>
      <c r="P173" s="242">
        <v>0</v>
      </c>
      <c r="Q173" s="242">
        <f>ROUND(E173*P173,2)</f>
        <v>0</v>
      </c>
      <c r="R173" s="242" t="s">
        <v>258</v>
      </c>
      <c r="S173" s="242" t="s">
        <v>207</v>
      </c>
      <c r="T173" s="243" t="s">
        <v>207</v>
      </c>
      <c r="U173" s="221">
        <v>0.311</v>
      </c>
      <c r="V173" s="221">
        <f>ROUND(E173*U173,2)</f>
        <v>2.4900000000000002</v>
      </c>
      <c r="W173" s="221"/>
      <c r="X173" s="221" t="s">
        <v>208</v>
      </c>
      <c r="Y173" s="212"/>
      <c r="Z173" s="212"/>
      <c r="AA173" s="212"/>
      <c r="AB173" s="212"/>
      <c r="AC173" s="212"/>
      <c r="AD173" s="212"/>
      <c r="AE173" s="212"/>
      <c r="AF173" s="212"/>
      <c r="AG173" s="212" t="s">
        <v>209</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58" t="s">
        <v>764</v>
      </c>
      <c r="D174" s="222"/>
      <c r="E174" s="223"/>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213</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8" t="s">
        <v>800</v>
      </c>
      <c r="D175" s="222"/>
      <c r="E175" s="223"/>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213</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58" t="s">
        <v>753</v>
      </c>
      <c r="D176" s="222"/>
      <c r="E176" s="223"/>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213</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8" t="s">
        <v>791</v>
      </c>
      <c r="D177" s="222"/>
      <c r="E177" s="223"/>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213</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58" t="s">
        <v>801</v>
      </c>
      <c r="D178" s="222"/>
      <c r="E178" s="223">
        <v>4</v>
      </c>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213</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58" t="s">
        <v>802</v>
      </c>
      <c r="D179" s="222"/>
      <c r="E179" s="223">
        <v>4</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213</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2.5" outlineLevel="1" x14ac:dyDescent="0.2">
      <c r="A180" s="237">
        <v>29</v>
      </c>
      <c r="B180" s="238" t="s">
        <v>361</v>
      </c>
      <c r="C180" s="256" t="s">
        <v>362</v>
      </c>
      <c r="D180" s="239" t="s">
        <v>275</v>
      </c>
      <c r="E180" s="240">
        <v>55.6</v>
      </c>
      <c r="F180" s="241"/>
      <c r="G180" s="242">
        <f>ROUND(E180*F180,2)</f>
        <v>0</v>
      </c>
      <c r="H180" s="241"/>
      <c r="I180" s="242">
        <f>ROUND(E180*H180,2)</f>
        <v>0</v>
      </c>
      <c r="J180" s="241"/>
      <c r="K180" s="242">
        <f>ROUND(E180*J180,2)</f>
        <v>0</v>
      </c>
      <c r="L180" s="242">
        <v>21</v>
      </c>
      <c r="M180" s="242">
        <f>G180*(1+L180/100)</f>
        <v>0</v>
      </c>
      <c r="N180" s="242">
        <v>9.9709999999999993E-2</v>
      </c>
      <c r="O180" s="242">
        <f>ROUND(E180*N180,2)</f>
        <v>5.54</v>
      </c>
      <c r="P180" s="242">
        <v>0</v>
      </c>
      <c r="Q180" s="242">
        <f>ROUND(E180*P180,2)</f>
        <v>0</v>
      </c>
      <c r="R180" s="242" t="s">
        <v>258</v>
      </c>
      <c r="S180" s="242" t="s">
        <v>207</v>
      </c>
      <c r="T180" s="243" t="s">
        <v>207</v>
      </c>
      <c r="U180" s="221">
        <v>0.11899999999999999</v>
      </c>
      <c r="V180" s="221">
        <f>ROUND(E180*U180,2)</f>
        <v>6.62</v>
      </c>
      <c r="W180" s="221"/>
      <c r="X180" s="221" t="s">
        <v>208</v>
      </c>
      <c r="Y180" s="212"/>
      <c r="Z180" s="212"/>
      <c r="AA180" s="212"/>
      <c r="AB180" s="212"/>
      <c r="AC180" s="212"/>
      <c r="AD180" s="212"/>
      <c r="AE180" s="212"/>
      <c r="AF180" s="212"/>
      <c r="AG180" s="212" t="s">
        <v>237</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7" t="s">
        <v>363</v>
      </c>
      <c r="D181" s="245"/>
      <c r="E181" s="245"/>
      <c r="F181" s="245"/>
      <c r="G181" s="245"/>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211</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58" t="s">
        <v>587</v>
      </c>
      <c r="D182" s="222"/>
      <c r="E182" s="223"/>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213</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58" t="s">
        <v>588</v>
      </c>
      <c r="D183" s="222"/>
      <c r="E183" s="223"/>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213</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58" t="s">
        <v>753</v>
      </c>
      <c r="D184" s="222"/>
      <c r="E184" s="223"/>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213</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58" t="s">
        <v>785</v>
      </c>
      <c r="D185" s="222"/>
      <c r="E185" s="223">
        <v>266</v>
      </c>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213</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58" t="s">
        <v>803</v>
      </c>
      <c r="D186" s="222"/>
      <c r="E186" s="223">
        <v>12</v>
      </c>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213</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61" t="s">
        <v>375</v>
      </c>
      <c r="D187" s="226"/>
      <c r="E187" s="227">
        <v>278</v>
      </c>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213</v>
      </c>
      <c r="AH187" s="212">
        <v>1</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62" t="s">
        <v>389</v>
      </c>
      <c r="D188" s="228"/>
      <c r="E188" s="229">
        <v>-222.4</v>
      </c>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213</v>
      </c>
      <c r="AH188" s="212">
        <v>4</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37">
        <v>30</v>
      </c>
      <c r="B189" s="238" t="s">
        <v>390</v>
      </c>
      <c r="C189" s="256" t="s">
        <v>391</v>
      </c>
      <c r="D189" s="239" t="s">
        <v>275</v>
      </c>
      <c r="E189" s="240">
        <v>33</v>
      </c>
      <c r="F189" s="241"/>
      <c r="G189" s="242">
        <f>ROUND(E189*F189,2)</f>
        <v>0</v>
      </c>
      <c r="H189" s="241"/>
      <c r="I189" s="242">
        <f>ROUND(E189*H189,2)</f>
        <v>0</v>
      </c>
      <c r="J189" s="241"/>
      <c r="K189" s="242">
        <f>ROUND(E189*J189,2)</f>
        <v>0</v>
      </c>
      <c r="L189" s="242">
        <v>21</v>
      </c>
      <c r="M189" s="242">
        <f>G189*(1+L189/100)</f>
        <v>0</v>
      </c>
      <c r="N189" s="242">
        <v>4.3E-3</v>
      </c>
      <c r="O189" s="242">
        <f>ROUND(E189*N189,2)</f>
        <v>0.14000000000000001</v>
      </c>
      <c r="P189" s="242">
        <v>0</v>
      </c>
      <c r="Q189" s="242">
        <f>ROUND(E189*P189,2)</f>
        <v>0</v>
      </c>
      <c r="R189" s="242" t="s">
        <v>258</v>
      </c>
      <c r="S189" s="242" t="s">
        <v>207</v>
      </c>
      <c r="T189" s="243" t="s">
        <v>207</v>
      </c>
      <c r="U189" s="221">
        <v>0.20799999999999999</v>
      </c>
      <c r="V189" s="221">
        <f>ROUND(E189*U189,2)</f>
        <v>6.86</v>
      </c>
      <c r="W189" s="221"/>
      <c r="X189" s="221" t="s">
        <v>208</v>
      </c>
      <c r="Y189" s="212"/>
      <c r="Z189" s="212"/>
      <c r="AA189" s="212"/>
      <c r="AB189" s="212"/>
      <c r="AC189" s="212"/>
      <c r="AD189" s="212"/>
      <c r="AE189" s="212"/>
      <c r="AF189" s="212"/>
      <c r="AG189" s="212" t="s">
        <v>209</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57" t="s">
        <v>392</v>
      </c>
      <c r="D190" s="245"/>
      <c r="E190" s="245"/>
      <c r="F190" s="245"/>
      <c r="G190" s="245"/>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211</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8" t="s">
        <v>393</v>
      </c>
      <c r="D191" s="222"/>
      <c r="E191" s="223"/>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213</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8" t="s">
        <v>804</v>
      </c>
      <c r="D192" s="222"/>
      <c r="E192" s="223">
        <v>33</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213</v>
      </c>
      <c r="AH192" s="212">
        <v>5</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7">
        <v>31</v>
      </c>
      <c r="B193" s="238" t="s">
        <v>395</v>
      </c>
      <c r="C193" s="256" t="s">
        <v>396</v>
      </c>
      <c r="D193" s="239" t="s">
        <v>275</v>
      </c>
      <c r="E193" s="240">
        <v>33</v>
      </c>
      <c r="F193" s="241"/>
      <c r="G193" s="242">
        <f>ROUND(E193*F193,2)</f>
        <v>0</v>
      </c>
      <c r="H193" s="241"/>
      <c r="I193" s="242">
        <f>ROUND(E193*H193,2)</f>
        <v>0</v>
      </c>
      <c r="J193" s="241"/>
      <c r="K193" s="242">
        <f>ROUND(E193*J193,2)</f>
        <v>0</v>
      </c>
      <c r="L193" s="242">
        <v>21</v>
      </c>
      <c r="M193" s="242">
        <f>G193*(1+L193/100)</f>
        <v>0</v>
      </c>
      <c r="N193" s="242">
        <v>1.0000000000000001E-5</v>
      </c>
      <c r="O193" s="242">
        <f>ROUND(E193*N193,2)</f>
        <v>0</v>
      </c>
      <c r="P193" s="242">
        <v>0</v>
      </c>
      <c r="Q193" s="242">
        <f>ROUND(E193*P193,2)</f>
        <v>0</v>
      </c>
      <c r="R193" s="242" t="s">
        <v>258</v>
      </c>
      <c r="S193" s="242" t="s">
        <v>207</v>
      </c>
      <c r="T193" s="243" t="s">
        <v>207</v>
      </c>
      <c r="U193" s="221">
        <v>3.5999999999999997E-2</v>
      </c>
      <c r="V193" s="221">
        <f>ROUND(E193*U193,2)</f>
        <v>1.19</v>
      </c>
      <c r="W193" s="221"/>
      <c r="X193" s="221" t="s">
        <v>208</v>
      </c>
      <c r="Y193" s="212"/>
      <c r="Z193" s="212"/>
      <c r="AA193" s="212"/>
      <c r="AB193" s="212"/>
      <c r="AC193" s="212"/>
      <c r="AD193" s="212"/>
      <c r="AE193" s="212"/>
      <c r="AF193" s="212"/>
      <c r="AG193" s="212" t="s">
        <v>209</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7" t="s">
        <v>397</v>
      </c>
      <c r="D194" s="245"/>
      <c r="E194" s="245"/>
      <c r="F194" s="245"/>
      <c r="G194" s="245"/>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211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58" t="s">
        <v>398</v>
      </c>
      <c r="D195" s="222"/>
      <c r="E195" s="223"/>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213</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58" t="s">
        <v>399</v>
      </c>
      <c r="D196" s="222"/>
      <c r="E196" s="223"/>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213</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58" t="s">
        <v>753</v>
      </c>
      <c r="D197" s="222"/>
      <c r="E197" s="223"/>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213</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58" t="s">
        <v>791</v>
      </c>
      <c r="D198" s="222"/>
      <c r="E198" s="223"/>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213</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8" t="s">
        <v>805</v>
      </c>
      <c r="D199" s="222"/>
      <c r="E199" s="223">
        <v>20</v>
      </c>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213</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58" t="s">
        <v>806</v>
      </c>
      <c r="D200" s="222"/>
      <c r="E200" s="223">
        <v>13</v>
      </c>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213</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58" t="s">
        <v>769</v>
      </c>
      <c r="D201" s="222"/>
      <c r="E201" s="223"/>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213</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58" t="s">
        <v>770</v>
      </c>
      <c r="D202" s="222"/>
      <c r="E202" s="223"/>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213</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37">
        <v>32</v>
      </c>
      <c r="B203" s="238" t="s">
        <v>412</v>
      </c>
      <c r="C203" s="256" t="s">
        <v>413</v>
      </c>
      <c r="D203" s="239" t="s">
        <v>275</v>
      </c>
      <c r="E203" s="240">
        <v>33</v>
      </c>
      <c r="F203" s="241"/>
      <c r="G203" s="242">
        <f>ROUND(E203*F203,2)</f>
        <v>0</v>
      </c>
      <c r="H203" s="241"/>
      <c r="I203" s="242">
        <f>ROUND(E203*H203,2)</f>
        <v>0</v>
      </c>
      <c r="J203" s="241"/>
      <c r="K203" s="242">
        <f>ROUND(E203*J203,2)</f>
        <v>0</v>
      </c>
      <c r="L203" s="242">
        <v>21</v>
      </c>
      <c r="M203" s="242">
        <f>G203*(1+L203/100)</f>
        <v>0</v>
      </c>
      <c r="N203" s="242">
        <v>0</v>
      </c>
      <c r="O203" s="242">
        <f>ROUND(E203*N203,2)</f>
        <v>0</v>
      </c>
      <c r="P203" s="242">
        <v>0</v>
      </c>
      <c r="Q203" s="242">
        <f>ROUND(E203*P203,2)</f>
        <v>0</v>
      </c>
      <c r="R203" s="242" t="s">
        <v>258</v>
      </c>
      <c r="S203" s="242" t="s">
        <v>207</v>
      </c>
      <c r="T203" s="243" t="s">
        <v>207</v>
      </c>
      <c r="U203" s="221">
        <v>6.7000000000000004E-2</v>
      </c>
      <c r="V203" s="221">
        <f>ROUND(E203*U203,2)</f>
        <v>2.21</v>
      </c>
      <c r="W203" s="221"/>
      <c r="X203" s="221" t="s">
        <v>208</v>
      </c>
      <c r="Y203" s="212"/>
      <c r="Z203" s="212"/>
      <c r="AA203" s="212"/>
      <c r="AB203" s="212"/>
      <c r="AC203" s="212"/>
      <c r="AD203" s="212"/>
      <c r="AE203" s="212"/>
      <c r="AF203" s="212"/>
      <c r="AG203" s="212" t="s">
        <v>209</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57" t="s">
        <v>414</v>
      </c>
      <c r="D204" s="245"/>
      <c r="E204" s="245"/>
      <c r="F204" s="245"/>
      <c r="G204" s="245"/>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211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58" t="s">
        <v>415</v>
      </c>
      <c r="D205" s="222"/>
      <c r="E205" s="223"/>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213</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58" t="s">
        <v>399</v>
      </c>
      <c r="D206" s="222"/>
      <c r="E206" s="223"/>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213</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58" t="s">
        <v>804</v>
      </c>
      <c r="D207" s="222"/>
      <c r="E207" s="223">
        <v>33</v>
      </c>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213</v>
      </c>
      <c r="AH207" s="212">
        <v>5</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37">
        <v>33</v>
      </c>
      <c r="B208" s="238" t="s">
        <v>418</v>
      </c>
      <c r="C208" s="256" t="s">
        <v>419</v>
      </c>
      <c r="D208" s="239" t="s">
        <v>275</v>
      </c>
      <c r="E208" s="240">
        <v>33</v>
      </c>
      <c r="F208" s="241"/>
      <c r="G208" s="242">
        <f>ROUND(E208*F208,2)</f>
        <v>0</v>
      </c>
      <c r="H208" s="241"/>
      <c r="I208" s="242">
        <f>ROUND(E208*H208,2)</f>
        <v>0</v>
      </c>
      <c r="J208" s="241"/>
      <c r="K208" s="242">
        <f>ROUND(E208*J208,2)</f>
        <v>0</v>
      </c>
      <c r="L208" s="242">
        <v>21</v>
      </c>
      <c r="M208" s="242">
        <f>G208*(1+L208/100)</f>
        <v>0</v>
      </c>
      <c r="N208" s="242">
        <v>0</v>
      </c>
      <c r="O208" s="242">
        <f>ROUND(E208*N208,2)</f>
        <v>0</v>
      </c>
      <c r="P208" s="242">
        <v>0</v>
      </c>
      <c r="Q208" s="242">
        <f>ROUND(E208*P208,2)</f>
        <v>0</v>
      </c>
      <c r="R208" s="242" t="s">
        <v>258</v>
      </c>
      <c r="S208" s="242" t="s">
        <v>207</v>
      </c>
      <c r="T208" s="243" t="s">
        <v>207</v>
      </c>
      <c r="U208" s="221">
        <v>3.6999999999999998E-2</v>
      </c>
      <c r="V208" s="221">
        <f>ROUND(E208*U208,2)</f>
        <v>1.22</v>
      </c>
      <c r="W208" s="221"/>
      <c r="X208" s="221" t="s">
        <v>208</v>
      </c>
      <c r="Y208" s="212"/>
      <c r="Z208" s="212"/>
      <c r="AA208" s="212"/>
      <c r="AB208" s="212"/>
      <c r="AC208" s="212"/>
      <c r="AD208" s="212"/>
      <c r="AE208" s="212"/>
      <c r="AF208" s="212"/>
      <c r="AG208" s="212" t="s">
        <v>209</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57" t="s">
        <v>420</v>
      </c>
      <c r="D209" s="245"/>
      <c r="E209" s="245"/>
      <c r="F209" s="245"/>
      <c r="G209" s="245"/>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211</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58" t="s">
        <v>421</v>
      </c>
      <c r="D210" s="222"/>
      <c r="E210" s="223"/>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213</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58" t="s">
        <v>399</v>
      </c>
      <c r="D211" s="222"/>
      <c r="E211" s="223"/>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213</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58" t="s">
        <v>807</v>
      </c>
      <c r="D212" s="222"/>
      <c r="E212" s="223">
        <v>33</v>
      </c>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213</v>
      </c>
      <c r="AH212" s="212">
        <v>5</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37">
        <v>34</v>
      </c>
      <c r="B213" s="238" t="s">
        <v>423</v>
      </c>
      <c r="C213" s="256" t="s">
        <v>424</v>
      </c>
      <c r="D213" s="239" t="s">
        <v>425</v>
      </c>
      <c r="E213" s="240">
        <v>0.14177999999999999</v>
      </c>
      <c r="F213" s="241"/>
      <c r="G213" s="242">
        <f>ROUND(E213*F213,2)</f>
        <v>0</v>
      </c>
      <c r="H213" s="241"/>
      <c r="I213" s="242">
        <f>ROUND(E213*H213,2)</f>
        <v>0</v>
      </c>
      <c r="J213" s="241"/>
      <c r="K213" s="242">
        <f>ROUND(E213*J213,2)</f>
        <v>0</v>
      </c>
      <c r="L213" s="242">
        <v>21</v>
      </c>
      <c r="M213" s="242">
        <f>G213*(1+L213/100)</f>
        <v>0</v>
      </c>
      <c r="N213" s="242">
        <v>1</v>
      </c>
      <c r="O213" s="242">
        <f>ROUND(E213*N213,2)</f>
        <v>0.14000000000000001</v>
      </c>
      <c r="P213" s="242">
        <v>0</v>
      </c>
      <c r="Q213" s="242">
        <f>ROUND(E213*P213,2)</f>
        <v>0</v>
      </c>
      <c r="R213" s="242" t="s">
        <v>426</v>
      </c>
      <c r="S213" s="242" t="s">
        <v>207</v>
      </c>
      <c r="T213" s="243" t="s">
        <v>207</v>
      </c>
      <c r="U213" s="221">
        <v>0</v>
      </c>
      <c r="V213" s="221">
        <f>ROUND(E213*U213,2)</f>
        <v>0</v>
      </c>
      <c r="W213" s="221"/>
      <c r="X213" s="221" t="s">
        <v>427</v>
      </c>
      <c r="Y213" s="212"/>
      <c r="Z213" s="212"/>
      <c r="AA213" s="212"/>
      <c r="AB213" s="212"/>
      <c r="AC213" s="212"/>
      <c r="AD213" s="212"/>
      <c r="AE213" s="212"/>
      <c r="AF213" s="212"/>
      <c r="AG213" s="212" t="s">
        <v>428</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58" t="s">
        <v>429</v>
      </c>
      <c r="D214" s="222"/>
      <c r="E214" s="223"/>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213</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58" t="s">
        <v>430</v>
      </c>
      <c r="D215" s="222"/>
      <c r="E215" s="223"/>
      <c r="F215" s="221"/>
      <c r="G215" s="22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213</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59" t="s">
        <v>215</v>
      </c>
      <c r="D216" s="224"/>
      <c r="E216" s="225"/>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213</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60" t="s">
        <v>431</v>
      </c>
      <c r="D217" s="224"/>
      <c r="E217" s="225">
        <v>2.5500000000000002E-3</v>
      </c>
      <c r="F217" s="221"/>
      <c r="G217" s="221"/>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213</v>
      </c>
      <c r="AH217" s="212">
        <v>2</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59" t="s">
        <v>217</v>
      </c>
      <c r="D218" s="224"/>
      <c r="E218" s="225"/>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213</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58" t="s">
        <v>808</v>
      </c>
      <c r="D219" s="222"/>
      <c r="E219" s="223">
        <v>0.14177999999999999</v>
      </c>
      <c r="F219" s="221"/>
      <c r="G219" s="221"/>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213</v>
      </c>
      <c r="AH219" s="212">
        <v>5</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x14ac:dyDescent="0.2">
      <c r="A220" s="231" t="s">
        <v>201</v>
      </c>
      <c r="B220" s="232" t="s">
        <v>164</v>
      </c>
      <c r="C220" s="255" t="s">
        <v>165</v>
      </c>
      <c r="D220" s="233"/>
      <c r="E220" s="234"/>
      <c r="F220" s="235"/>
      <c r="G220" s="235">
        <f>SUMIF(AG221:AG225,"&lt;&gt;NOR",G221:G225)</f>
        <v>0</v>
      </c>
      <c r="H220" s="235"/>
      <c r="I220" s="235">
        <f>SUM(I221:I225)</f>
        <v>0</v>
      </c>
      <c r="J220" s="235"/>
      <c r="K220" s="235">
        <f>SUM(K221:K225)</f>
        <v>0</v>
      </c>
      <c r="L220" s="235"/>
      <c r="M220" s="235">
        <f>SUM(M221:M225)</f>
        <v>0</v>
      </c>
      <c r="N220" s="235"/>
      <c r="O220" s="235">
        <f>SUM(O221:O225)</f>
        <v>0</v>
      </c>
      <c r="P220" s="235"/>
      <c r="Q220" s="235">
        <f>SUM(Q221:Q225)</f>
        <v>0</v>
      </c>
      <c r="R220" s="235"/>
      <c r="S220" s="235"/>
      <c r="T220" s="236"/>
      <c r="U220" s="230"/>
      <c r="V220" s="230">
        <f>SUM(V221:V225)</f>
        <v>3.29</v>
      </c>
      <c r="W220" s="230"/>
      <c r="X220" s="230"/>
      <c r="AG220" t="s">
        <v>202</v>
      </c>
    </row>
    <row r="221" spans="1:60" outlineLevel="1" x14ac:dyDescent="0.2">
      <c r="A221" s="237">
        <v>35</v>
      </c>
      <c r="B221" s="238" t="s">
        <v>433</v>
      </c>
      <c r="C221" s="256" t="s">
        <v>434</v>
      </c>
      <c r="D221" s="239" t="s">
        <v>425</v>
      </c>
      <c r="E221" s="240">
        <v>205.55116000000001</v>
      </c>
      <c r="F221" s="241"/>
      <c r="G221" s="242">
        <f>ROUND(E221*F221,2)</f>
        <v>0</v>
      </c>
      <c r="H221" s="241"/>
      <c r="I221" s="242">
        <f>ROUND(E221*H221,2)</f>
        <v>0</v>
      </c>
      <c r="J221" s="241"/>
      <c r="K221" s="242">
        <f>ROUND(E221*J221,2)</f>
        <v>0</v>
      </c>
      <c r="L221" s="242">
        <v>21</v>
      </c>
      <c r="M221" s="242">
        <f>G221*(1+L221/100)</f>
        <v>0</v>
      </c>
      <c r="N221" s="242">
        <v>0</v>
      </c>
      <c r="O221" s="242">
        <f>ROUND(E221*N221,2)</f>
        <v>0</v>
      </c>
      <c r="P221" s="242">
        <v>0</v>
      </c>
      <c r="Q221" s="242">
        <f>ROUND(E221*P221,2)</f>
        <v>0</v>
      </c>
      <c r="R221" s="242" t="s">
        <v>258</v>
      </c>
      <c r="S221" s="242" t="s">
        <v>207</v>
      </c>
      <c r="T221" s="243" t="s">
        <v>207</v>
      </c>
      <c r="U221" s="221">
        <v>1.6E-2</v>
      </c>
      <c r="V221" s="221">
        <f>ROUND(E221*U221,2)</f>
        <v>3.29</v>
      </c>
      <c r="W221" s="221"/>
      <c r="X221" s="221" t="s">
        <v>435</v>
      </c>
      <c r="Y221" s="212"/>
      <c r="Z221" s="212"/>
      <c r="AA221" s="212"/>
      <c r="AB221" s="212"/>
      <c r="AC221" s="212"/>
      <c r="AD221" s="212"/>
      <c r="AE221" s="212"/>
      <c r="AF221" s="212"/>
      <c r="AG221" s="212" t="s">
        <v>436</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57" t="s">
        <v>437</v>
      </c>
      <c r="D222" s="245"/>
      <c r="E222" s="245"/>
      <c r="F222" s="245"/>
      <c r="G222" s="245"/>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211</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58" t="s">
        <v>438</v>
      </c>
      <c r="D223" s="222"/>
      <c r="E223" s="223"/>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213</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58" t="s">
        <v>809</v>
      </c>
      <c r="D224" s="222"/>
      <c r="E224" s="223"/>
      <c r="F224" s="221"/>
      <c r="G224" s="221"/>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213</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58" t="s">
        <v>810</v>
      </c>
      <c r="D225" s="222"/>
      <c r="E225" s="223">
        <v>205.55116000000001</v>
      </c>
      <c r="F225" s="221"/>
      <c r="G225" s="221"/>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213</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x14ac:dyDescent="0.2">
      <c r="A226" s="231" t="s">
        <v>201</v>
      </c>
      <c r="B226" s="232" t="s">
        <v>166</v>
      </c>
      <c r="C226" s="255" t="s">
        <v>167</v>
      </c>
      <c r="D226" s="233"/>
      <c r="E226" s="234"/>
      <c r="F226" s="235"/>
      <c r="G226" s="235">
        <f>SUMIF(AG227:AG251,"&lt;&gt;NOR",G227:G251)</f>
        <v>0</v>
      </c>
      <c r="H226" s="235"/>
      <c r="I226" s="235">
        <f>SUM(I227:I251)</f>
        <v>0</v>
      </c>
      <c r="J226" s="235"/>
      <c r="K226" s="235">
        <f>SUM(K227:K251)</f>
        <v>0</v>
      </c>
      <c r="L226" s="235"/>
      <c r="M226" s="235">
        <f>SUM(M227:M251)</f>
        <v>0</v>
      </c>
      <c r="N226" s="235"/>
      <c r="O226" s="235">
        <f>SUM(O227:O251)</f>
        <v>0</v>
      </c>
      <c r="P226" s="235"/>
      <c r="Q226" s="235">
        <f>SUM(Q227:Q251)</f>
        <v>0</v>
      </c>
      <c r="R226" s="235"/>
      <c r="S226" s="235"/>
      <c r="T226" s="236"/>
      <c r="U226" s="230"/>
      <c r="V226" s="230">
        <f>SUM(V227:V251)</f>
        <v>33.69</v>
      </c>
      <c r="W226" s="230"/>
      <c r="X226" s="230"/>
      <c r="AG226" t="s">
        <v>202</v>
      </c>
    </row>
    <row r="227" spans="1:60" ht="33.75" outlineLevel="1" x14ac:dyDescent="0.2">
      <c r="A227" s="237">
        <v>36</v>
      </c>
      <c r="B227" s="238" t="s">
        <v>441</v>
      </c>
      <c r="C227" s="256" t="s">
        <v>442</v>
      </c>
      <c r="D227" s="239" t="s">
        <v>425</v>
      </c>
      <c r="E227" s="240">
        <v>157.86760000000001</v>
      </c>
      <c r="F227" s="241"/>
      <c r="G227" s="242">
        <f>ROUND(E227*F227,2)</f>
        <v>0</v>
      </c>
      <c r="H227" s="241"/>
      <c r="I227" s="242">
        <f>ROUND(E227*H227,2)</f>
        <v>0</v>
      </c>
      <c r="J227" s="241"/>
      <c r="K227" s="242">
        <f>ROUND(E227*J227,2)</f>
        <v>0</v>
      </c>
      <c r="L227" s="242">
        <v>21</v>
      </c>
      <c r="M227" s="242">
        <f>G227*(1+L227/100)</f>
        <v>0</v>
      </c>
      <c r="N227" s="242">
        <v>0</v>
      </c>
      <c r="O227" s="242">
        <f>ROUND(E227*N227,2)</f>
        <v>0</v>
      </c>
      <c r="P227" s="242">
        <v>0</v>
      </c>
      <c r="Q227" s="242">
        <f>ROUND(E227*P227,2)</f>
        <v>0</v>
      </c>
      <c r="R227" s="242" t="s">
        <v>443</v>
      </c>
      <c r="S227" s="242" t="s">
        <v>207</v>
      </c>
      <c r="T227" s="243" t="s">
        <v>207</v>
      </c>
      <c r="U227" s="221">
        <v>0</v>
      </c>
      <c r="V227" s="221">
        <f>ROUND(E227*U227,2)</f>
        <v>0</v>
      </c>
      <c r="W227" s="221"/>
      <c r="X227" s="221" t="s">
        <v>208</v>
      </c>
      <c r="Y227" s="212"/>
      <c r="Z227" s="212"/>
      <c r="AA227" s="212"/>
      <c r="AB227" s="212"/>
      <c r="AC227" s="212"/>
      <c r="AD227" s="212"/>
      <c r="AE227" s="212"/>
      <c r="AF227" s="212"/>
      <c r="AG227" s="212" t="s">
        <v>209</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57" t="s">
        <v>444</v>
      </c>
      <c r="D228" s="245"/>
      <c r="E228" s="245"/>
      <c r="F228" s="245"/>
      <c r="G228" s="245"/>
      <c r="H228" s="221"/>
      <c r="I228" s="221"/>
      <c r="J228" s="221"/>
      <c r="K228" s="221"/>
      <c r="L228" s="221"/>
      <c r="M228" s="221"/>
      <c r="N228" s="221"/>
      <c r="O228" s="221"/>
      <c r="P228" s="221"/>
      <c r="Q228" s="221"/>
      <c r="R228" s="221"/>
      <c r="S228" s="221"/>
      <c r="T228" s="221"/>
      <c r="U228" s="221"/>
      <c r="V228" s="221"/>
      <c r="W228" s="221"/>
      <c r="X228" s="221"/>
      <c r="Y228" s="212"/>
      <c r="Z228" s="212"/>
      <c r="AA228" s="212"/>
      <c r="AB228" s="212"/>
      <c r="AC228" s="212"/>
      <c r="AD228" s="212"/>
      <c r="AE228" s="212"/>
      <c r="AF228" s="212"/>
      <c r="AG228" s="212" t="s">
        <v>211</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58" t="s">
        <v>445</v>
      </c>
      <c r="D229" s="222"/>
      <c r="E229" s="223"/>
      <c r="F229" s="221"/>
      <c r="G229" s="221"/>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213</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58" t="s">
        <v>446</v>
      </c>
      <c r="D230" s="222"/>
      <c r="E230" s="223"/>
      <c r="F230" s="221"/>
      <c r="G230" s="221"/>
      <c r="H230" s="221"/>
      <c r="I230" s="221"/>
      <c r="J230" s="221"/>
      <c r="K230" s="221"/>
      <c r="L230" s="221"/>
      <c r="M230" s="221"/>
      <c r="N230" s="221"/>
      <c r="O230" s="221"/>
      <c r="P230" s="221"/>
      <c r="Q230" s="221"/>
      <c r="R230" s="221"/>
      <c r="S230" s="221"/>
      <c r="T230" s="221"/>
      <c r="U230" s="221"/>
      <c r="V230" s="221"/>
      <c r="W230" s="221"/>
      <c r="X230" s="221"/>
      <c r="Y230" s="212"/>
      <c r="Z230" s="212"/>
      <c r="AA230" s="212"/>
      <c r="AB230" s="212"/>
      <c r="AC230" s="212"/>
      <c r="AD230" s="212"/>
      <c r="AE230" s="212"/>
      <c r="AF230" s="212"/>
      <c r="AG230" s="212" t="s">
        <v>213</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58" t="s">
        <v>811</v>
      </c>
      <c r="D231" s="222"/>
      <c r="E231" s="223">
        <v>131.55633</v>
      </c>
      <c r="F231" s="221"/>
      <c r="G231" s="221"/>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213</v>
      </c>
      <c r="AH231" s="212">
        <v>7</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58" t="s">
        <v>448</v>
      </c>
      <c r="D232" s="222"/>
      <c r="E232" s="223"/>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213</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58" t="s">
        <v>812</v>
      </c>
      <c r="D233" s="222"/>
      <c r="E233" s="223">
        <v>26.31127</v>
      </c>
      <c r="F233" s="221"/>
      <c r="G233" s="221"/>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213</v>
      </c>
      <c r="AH233" s="212">
        <v>7</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37">
        <v>37</v>
      </c>
      <c r="B234" s="238" t="s">
        <v>450</v>
      </c>
      <c r="C234" s="256" t="s">
        <v>451</v>
      </c>
      <c r="D234" s="239" t="s">
        <v>425</v>
      </c>
      <c r="E234" s="240">
        <v>27.190770000000001</v>
      </c>
      <c r="F234" s="241"/>
      <c r="G234" s="242">
        <f>ROUND(E234*F234,2)</f>
        <v>0</v>
      </c>
      <c r="H234" s="241"/>
      <c r="I234" s="242">
        <f>ROUND(E234*H234,2)</f>
        <v>0</v>
      </c>
      <c r="J234" s="241"/>
      <c r="K234" s="242">
        <f>ROUND(E234*J234,2)</f>
        <v>0</v>
      </c>
      <c r="L234" s="242">
        <v>21</v>
      </c>
      <c r="M234" s="242">
        <f>G234*(1+L234/100)</f>
        <v>0</v>
      </c>
      <c r="N234" s="242">
        <v>0</v>
      </c>
      <c r="O234" s="242">
        <f>ROUND(E234*N234,2)</f>
        <v>0</v>
      </c>
      <c r="P234" s="242">
        <v>0</v>
      </c>
      <c r="Q234" s="242">
        <f>ROUND(E234*P234,2)</f>
        <v>0</v>
      </c>
      <c r="R234" s="242"/>
      <c r="S234" s="242" t="s">
        <v>207</v>
      </c>
      <c r="T234" s="243" t="s">
        <v>207</v>
      </c>
      <c r="U234" s="221">
        <v>4.2000000000000003E-2</v>
      </c>
      <c r="V234" s="221">
        <f>ROUND(E234*U234,2)</f>
        <v>1.1399999999999999</v>
      </c>
      <c r="W234" s="221"/>
      <c r="X234" s="221" t="s">
        <v>208</v>
      </c>
      <c r="Y234" s="212"/>
      <c r="Z234" s="212"/>
      <c r="AA234" s="212"/>
      <c r="AB234" s="212"/>
      <c r="AC234" s="212"/>
      <c r="AD234" s="212"/>
      <c r="AE234" s="212"/>
      <c r="AF234" s="212"/>
      <c r="AG234" s="212" t="s">
        <v>209</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58" t="s">
        <v>452</v>
      </c>
      <c r="D235" s="222"/>
      <c r="E235" s="223"/>
      <c r="F235" s="221"/>
      <c r="G235" s="221"/>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213</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19"/>
      <c r="B236" s="220"/>
      <c r="C236" s="258" t="s">
        <v>813</v>
      </c>
      <c r="D236" s="222"/>
      <c r="E236" s="223"/>
      <c r="F236" s="221"/>
      <c r="G236" s="221"/>
      <c r="H236" s="221"/>
      <c r="I236" s="221"/>
      <c r="J236" s="221"/>
      <c r="K236" s="221"/>
      <c r="L236" s="221"/>
      <c r="M236" s="221"/>
      <c r="N236" s="221"/>
      <c r="O236" s="221"/>
      <c r="P236" s="221"/>
      <c r="Q236" s="221"/>
      <c r="R236" s="221"/>
      <c r="S236" s="221"/>
      <c r="T236" s="221"/>
      <c r="U236" s="221"/>
      <c r="V236" s="221"/>
      <c r="W236" s="221"/>
      <c r="X236" s="221"/>
      <c r="Y236" s="212"/>
      <c r="Z236" s="212"/>
      <c r="AA236" s="212"/>
      <c r="AB236" s="212"/>
      <c r="AC236" s="212"/>
      <c r="AD236" s="212"/>
      <c r="AE236" s="212"/>
      <c r="AF236" s="212"/>
      <c r="AG236" s="212" t="s">
        <v>213</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58" t="s">
        <v>814</v>
      </c>
      <c r="D237" s="222"/>
      <c r="E237" s="223">
        <v>4.5869999999999997</v>
      </c>
      <c r="F237" s="221"/>
      <c r="G237" s="221"/>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213</v>
      </c>
      <c r="AH237" s="212">
        <v>7</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58" t="s">
        <v>455</v>
      </c>
      <c r="D238" s="222"/>
      <c r="E238" s="223"/>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213</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58" t="s">
        <v>560</v>
      </c>
      <c r="D239" s="222"/>
      <c r="E239" s="223"/>
      <c r="F239" s="221"/>
      <c r="G239" s="221"/>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213</v>
      </c>
      <c r="AH239" s="212">
        <v>7</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58" t="s">
        <v>815</v>
      </c>
      <c r="D240" s="222"/>
      <c r="E240" s="223">
        <v>22.603770000000001</v>
      </c>
      <c r="F240" s="221"/>
      <c r="G240" s="221"/>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213</v>
      </c>
      <c r="AH240" s="212">
        <v>7</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37">
        <v>38</v>
      </c>
      <c r="B241" s="238" t="s">
        <v>458</v>
      </c>
      <c r="C241" s="256" t="s">
        <v>459</v>
      </c>
      <c r="D241" s="239" t="s">
        <v>425</v>
      </c>
      <c r="E241" s="240">
        <v>244.71692999999999</v>
      </c>
      <c r="F241" s="241"/>
      <c r="G241" s="242">
        <f>ROUND(E241*F241,2)</f>
        <v>0</v>
      </c>
      <c r="H241" s="241"/>
      <c r="I241" s="242">
        <f>ROUND(E241*H241,2)</f>
        <v>0</v>
      </c>
      <c r="J241" s="241"/>
      <c r="K241" s="242">
        <f>ROUND(E241*J241,2)</f>
        <v>0</v>
      </c>
      <c r="L241" s="242">
        <v>21</v>
      </c>
      <c r="M241" s="242">
        <f>G241*(1+L241/100)</f>
        <v>0</v>
      </c>
      <c r="N241" s="242">
        <v>0</v>
      </c>
      <c r="O241" s="242">
        <f>ROUND(E241*N241,2)</f>
        <v>0</v>
      </c>
      <c r="P241" s="242">
        <v>0</v>
      </c>
      <c r="Q241" s="242">
        <f>ROUND(E241*P241,2)</f>
        <v>0</v>
      </c>
      <c r="R241" s="242"/>
      <c r="S241" s="242" t="s">
        <v>207</v>
      </c>
      <c r="T241" s="243" t="s">
        <v>207</v>
      </c>
      <c r="U241" s="221">
        <v>0</v>
      </c>
      <c r="V241" s="221">
        <f>ROUND(E241*U241,2)</f>
        <v>0</v>
      </c>
      <c r="W241" s="221"/>
      <c r="X241" s="221" t="s">
        <v>208</v>
      </c>
      <c r="Y241" s="212"/>
      <c r="Z241" s="212"/>
      <c r="AA241" s="212"/>
      <c r="AB241" s="212"/>
      <c r="AC241" s="212"/>
      <c r="AD241" s="212"/>
      <c r="AE241" s="212"/>
      <c r="AF241" s="212"/>
      <c r="AG241" s="212" t="s">
        <v>209</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58" t="s">
        <v>460</v>
      </c>
      <c r="D242" s="222"/>
      <c r="E242" s="223"/>
      <c r="F242" s="221"/>
      <c r="G242" s="221"/>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213</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58" t="s">
        <v>816</v>
      </c>
      <c r="D243" s="222"/>
      <c r="E243" s="223">
        <v>244.71692999999999</v>
      </c>
      <c r="F243" s="221"/>
      <c r="G243" s="221"/>
      <c r="H243" s="221"/>
      <c r="I243" s="221"/>
      <c r="J243" s="221"/>
      <c r="K243" s="221"/>
      <c r="L243" s="221"/>
      <c r="M243" s="221"/>
      <c r="N243" s="221"/>
      <c r="O243" s="221"/>
      <c r="P243" s="221"/>
      <c r="Q243" s="221"/>
      <c r="R243" s="221"/>
      <c r="S243" s="221"/>
      <c r="T243" s="221"/>
      <c r="U243" s="221"/>
      <c r="V243" s="221"/>
      <c r="W243" s="221"/>
      <c r="X243" s="221"/>
      <c r="Y243" s="212"/>
      <c r="Z243" s="212"/>
      <c r="AA243" s="212"/>
      <c r="AB243" s="212"/>
      <c r="AC243" s="212"/>
      <c r="AD243" s="212"/>
      <c r="AE243" s="212"/>
      <c r="AF243" s="212"/>
      <c r="AG243" s="212" t="s">
        <v>213</v>
      </c>
      <c r="AH243" s="212">
        <v>5</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37">
        <v>39</v>
      </c>
      <c r="B244" s="238" t="s">
        <v>462</v>
      </c>
      <c r="C244" s="256" t="s">
        <v>463</v>
      </c>
      <c r="D244" s="239" t="s">
        <v>425</v>
      </c>
      <c r="E244" s="240">
        <v>191.45237</v>
      </c>
      <c r="F244" s="241"/>
      <c r="G244" s="242">
        <f>ROUND(E244*F244,2)</f>
        <v>0</v>
      </c>
      <c r="H244" s="241"/>
      <c r="I244" s="242">
        <f>ROUND(E244*H244,2)</f>
        <v>0</v>
      </c>
      <c r="J244" s="241"/>
      <c r="K244" s="242">
        <f>ROUND(E244*J244,2)</f>
        <v>0</v>
      </c>
      <c r="L244" s="242">
        <v>21</v>
      </c>
      <c r="M244" s="242">
        <f>G244*(1+L244/100)</f>
        <v>0</v>
      </c>
      <c r="N244" s="242">
        <v>0</v>
      </c>
      <c r="O244" s="242">
        <f>ROUND(E244*N244,2)</f>
        <v>0</v>
      </c>
      <c r="P244" s="242">
        <v>0</v>
      </c>
      <c r="Q244" s="242">
        <f>ROUND(E244*P244,2)</f>
        <v>0</v>
      </c>
      <c r="R244" s="242"/>
      <c r="S244" s="242" t="s">
        <v>207</v>
      </c>
      <c r="T244" s="243" t="s">
        <v>207</v>
      </c>
      <c r="U244" s="221">
        <v>0.16400000000000001</v>
      </c>
      <c r="V244" s="221">
        <f>ROUND(E244*U244,2)</f>
        <v>31.4</v>
      </c>
      <c r="W244" s="221"/>
      <c r="X244" s="221" t="s">
        <v>464</v>
      </c>
      <c r="Y244" s="212"/>
      <c r="Z244" s="212"/>
      <c r="AA244" s="212"/>
      <c r="AB244" s="212"/>
      <c r="AC244" s="212"/>
      <c r="AD244" s="212"/>
      <c r="AE244" s="212"/>
      <c r="AF244" s="212"/>
      <c r="AG244" s="212" t="s">
        <v>465</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58" t="s">
        <v>466</v>
      </c>
      <c r="D245" s="222"/>
      <c r="E245" s="223"/>
      <c r="F245" s="221"/>
      <c r="G245" s="221"/>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213</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58" t="s">
        <v>736</v>
      </c>
      <c r="D246" s="222"/>
      <c r="E246" s="223"/>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213</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58" t="s">
        <v>817</v>
      </c>
      <c r="D247" s="222"/>
      <c r="E247" s="223">
        <v>191.45237</v>
      </c>
      <c r="F247" s="221"/>
      <c r="G247" s="221"/>
      <c r="H247" s="221"/>
      <c r="I247" s="221"/>
      <c r="J247" s="221"/>
      <c r="K247" s="221"/>
      <c r="L247" s="221"/>
      <c r="M247" s="221"/>
      <c r="N247" s="221"/>
      <c r="O247" s="221"/>
      <c r="P247" s="221"/>
      <c r="Q247" s="221"/>
      <c r="R247" s="221"/>
      <c r="S247" s="221"/>
      <c r="T247" s="221"/>
      <c r="U247" s="221"/>
      <c r="V247" s="221"/>
      <c r="W247" s="221"/>
      <c r="X247" s="221"/>
      <c r="Y247" s="212"/>
      <c r="Z247" s="212"/>
      <c r="AA247" s="212"/>
      <c r="AB247" s="212"/>
      <c r="AC247" s="212"/>
      <c r="AD247" s="212"/>
      <c r="AE247" s="212"/>
      <c r="AF247" s="212"/>
      <c r="AG247" s="212" t="s">
        <v>213</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37">
        <v>40</v>
      </c>
      <c r="B248" s="238" t="s">
        <v>469</v>
      </c>
      <c r="C248" s="256" t="s">
        <v>470</v>
      </c>
      <c r="D248" s="239" t="s">
        <v>425</v>
      </c>
      <c r="E248" s="240">
        <v>191.45237</v>
      </c>
      <c r="F248" s="241"/>
      <c r="G248" s="242">
        <f>ROUND(E248*F248,2)</f>
        <v>0</v>
      </c>
      <c r="H248" s="241"/>
      <c r="I248" s="242">
        <f>ROUND(E248*H248,2)</f>
        <v>0</v>
      </c>
      <c r="J248" s="241"/>
      <c r="K248" s="242">
        <f>ROUND(E248*J248,2)</f>
        <v>0</v>
      </c>
      <c r="L248" s="242">
        <v>21</v>
      </c>
      <c r="M248" s="242">
        <f>G248*(1+L248/100)</f>
        <v>0</v>
      </c>
      <c r="N248" s="242">
        <v>0</v>
      </c>
      <c r="O248" s="242">
        <f>ROUND(E248*N248,2)</f>
        <v>0</v>
      </c>
      <c r="P248" s="242">
        <v>0</v>
      </c>
      <c r="Q248" s="242">
        <f>ROUND(E248*P248,2)</f>
        <v>0</v>
      </c>
      <c r="R248" s="242"/>
      <c r="S248" s="242" t="s">
        <v>207</v>
      </c>
      <c r="T248" s="243" t="s">
        <v>207</v>
      </c>
      <c r="U248" s="221">
        <v>6.0000000000000001E-3</v>
      </c>
      <c r="V248" s="221">
        <f>ROUND(E248*U248,2)</f>
        <v>1.1499999999999999</v>
      </c>
      <c r="W248" s="221"/>
      <c r="X248" s="221" t="s">
        <v>464</v>
      </c>
      <c r="Y248" s="212"/>
      <c r="Z248" s="212"/>
      <c r="AA248" s="212"/>
      <c r="AB248" s="212"/>
      <c r="AC248" s="212"/>
      <c r="AD248" s="212"/>
      <c r="AE248" s="212"/>
      <c r="AF248" s="212"/>
      <c r="AG248" s="212" t="s">
        <v>465</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58" t="s">
        <v>466</v>
      </c>
      <c r="D249" s="222"/>
      <c r="E249" s="223"/>
      <c r="F249" s="221"/>
      <c r="G249" s="221"/>
      <c r="H249" s="221"/>
      <c r="I249" s="221"/>
      <c r="J249" s="221"/>
      <c r="K249" s="221"/>
      <c r="L249" s="221"/>
      <c r="M249" s="221"/>
      <c r="N249" s="221"/>
      <c r="O249" s="221"/>
      <c r="P249" s="221"/>
      <c r="Q249" s="221"/>
      <c r="R249" s="221"/>
      <c r="S249" s="221"/>
      <c r="T249" s="221"/>
      <c r="U249" s="221"/>
      <c r="V249" s="221"/>
      <c r="W249" s="221"/>
      <c r="X249" s="221"/>
      <c r="Y249" s="212"/>
      <c r="Z249" s="212"/>
      <c r="AA249" s="212"/>
      <c r="AB249" s="212"/>
      <c r="AC249" s="212"/>
      <c r="AD249" s="212"/>
      <c r="AE249" s="212"/>
      <c r="AF249" s="212"/>
      <c r="AG249" s="212" t="s">
        <v>213</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19"/>
      <c r="B250" s="220"/>
      <c r="C250" s="258" t="s">
        <v>736</v>
      </c>
      <c r="D250" s="222"/>
      <c r="E250" s="223"/>
      <c r="F250" s="221"/>
      <c r="G250" s="221"/>
      <c r="H250" s="221"/>
      <c r="I250" s="221"/>
      <c r="J250" s="221"/>
      <c r="K250" s="221"/>
      <c r="L250" s="221"/>
      <c r="M250" s="221"/>
      <c r="N250" s="221"/>
      <c r="O250" s="221"/>
      <c r="P250" s="221"/>
      <c r="Q250" s="221"/>
      <c r="R250" s="221"/>
      <c r="S250" s="221"/>
      <c r="T250" s="221"/>
      <c r="U250" s="221"/>
      <c r="V250" s="221"/>
      <c r="W250" s="221"/>
      <c r="X250" s="221"/>
      <c r="Y250" s="212"/>
      <c r="Z250" s="212"/>
      <c r="AA250" s="212"/>
      <c r="AB250" s="212"/>
      <c r="AC250" s="212"/>
      <c r="AD250" s="212"/>
      <c r="AE250" s="212"/>
      <c r="AF250" s="212"/>
      <c r="AG250" s="212" t="s">
        <v>213</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58" t="s">
        <v>817</v>
      </c>
      <c r="D251" s="222"/>
      <c r="E251" s="223">
        <v>191.45237</v>
      </c>
      <c r="F251" s="221"/>
      <c r="G251" s="221"/>
      <c r="H251" s="221"/>
      <c r="I251" s="221"/>
      <c r="J251" s="221"/>
      <c r="K251" s="221"/>
      <c r="L251" s="221"/>
      <c r="M251" s="221"/>
      <c r="N251" s="221"/>
      <c r="O251" s="221"/>
      <c r="P251" s="221"/>
      <c r="Q251" s="221"/>
      <c r="R251" s="221"/>
      <c r="S251" s="221"/>
      <c r="T251" s="221"/>
      <c r="U251" s="221"/>
      <c r="V251" s="221"/>
      <c r="W251" s="221"/>
      <c r="X251" s="221"/>
      <c r="Y251" s="212"/>
      <c r="Z251" s="212"/>
      <c r="AA251" s="212"/>
      <c r="AB251" s="212"/>
      <c r="AC251" s="212"/>
      <c r="AD251" s="212"/>
      <c r="AE251" s="212"/>
      <c r="AF251" s="212"/>
      <c r="AG251" s="212" t="s">
        <v>213</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x14ac:dyDescent="0.2">
      <c r="A252" s="231" t="s">
        <v>201</v>
      </c>
      <c r="B252" s="232" t="s">
        <v>169</v>
      </c>
      <c r="C252" s="255" t="s">
        <v>170</v>
      </c>
      <c r="D252" s="233"/>
      <c r="E252" s="234"/>
      <c r="F252" s="235"/>
      <c r="G252" s="235">
        <f>SUMIF(AG253:AG264,"&lt;&gt;NOR",G253:G264)</f>
        <v>0</v>
      </c>
      <c r="H252" s="235"/>
      <c r="I252" s="235">
        <f>SUM(I253:I264)</f>
        <v>0</v>
      </c>
      <c r="J252" s="235"/>
      <c r="K252" s="235">
        <f>SUM(K253:K264)</f>
        <v>0</v>
      </c>
      <c r="L252" s="235"/>
      <c r="M252" s="235">
        <f>SUM(M253:M264)</f>
        <v>0</v>
      </c>
      <c r="N252" s="235"/>
      <c r="O252" s="235">
        <f>SUM(O253:O264)</f>
        <v>0</v>
      </c>
      <c r="P252" s="235"/>
      <c r="Q252" s="235">
        <f>SUM(Q253:Q264)</f>
        <v>0</v>
      </c>
      <c r="R252" s="235"/>
      <c r="S252" s="235"/>
      <c r="T252" s="236"/>
      <c r="U252" s="230"/>
      <c r="V252" s="230">
        <f>SUM(V253:V264)</f>
        <v>0</v>
      </c>
      <c r="W252" s="230"/>
      <c r="X252" s="230"/>
      <c r="AG252" t="s">
        <v>202</v>
      </c>
    </row>
    <row r="253" spans="1:60" outlineLevel="1" x14ac:dyDescent="0.2">
      <c r="A253" s="237">
        <v>41</v>
      </c>
      <c r="B253" s="238" t="s">
        <v>471</v>
      </c>
      <c r="C253" s="256" t="s">
        <v>472</v>
      </c>
      <c r="D253" s="239" t="s">
        <v>425</v>
      </c>
      <c r="E253" s="240">
        <v>27.190770000000001</v>
      </c>
      <c r="F253" s="241"/>
      <c r="G253" s="242">
        <f>ROUND(E253*F253,2)</f>
        <v>0</v>
      </c>
      <c r="H253" s="241"/>
      <c r="I253" s="242">
        <f>ROUND(E253*H253,2)</f>
        <v>0</v>
      </c>
      <c r="J253" s="241"/>
      <c r="K253" s="242">
        <f>ROUND(E253*J253,2)</f>
        <v>0</v>
      </c>
      <c r="L253" s="242">
        <v>21</v>
      </c>
      <c r="M253" s="242">
        <f>G253*(1+L253/100)</f>
        <v>0</v>
      </c>
      <c r="N253" s="242">
        <v>0</v>
      </c>
      <c r="O253" s="242">
        <f>ROUND(E253*N253,2)</f>
        <v>0</v>
      </c>
      <c r="P253" s="242">
        <v>0</v>
      </c>
      <c r="Q253" s="242">
        <f>ROUND(E253*P253,2)</f>
        <v>0</v>
      </c>
      <c r="R253" s="242" t="s">
        <v>206</v>
      </c>
      <c r="S253" s="242" t="s">
        <v>207</v>
      </c>
      <c r="T253" s="243" t="s">
        <v>207</v>
      </c>
      <c r="U253" s="221">
        <v>0</v>
      </c>
      <c r="V253" s="221">
        <f>ROUND(E253*U253,2)</f>
        <v>0</v>
      </c>
      <c r="W253" s="221"/>
      <c r="X253" s="221" t="s">
        <v>208</v>
      </c>
      <c r="Y253" s="212"/>
      <c r="Z253" s="212"/>
      <c r="AA253" s="212"/>
      <c r="AB253" s="212"/>
      <c r="AC253" s="212"/>
      <c r="AD253" s="212"/>
      <c r="AE253" s="212"/>
      <c r="AF253" s="212"/>
      <c r="AG253" s="212" t="s">
        <v>209</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58" t="s">
        <v>473</v>
      </c>
      <c r="D254" s="222"/>
      <c r="E254" s="223"/>
      <c r="F254" s="221"/>
      <c r="G254" s="221"/>
      <c r="H254" s="221"/>
      <c r="I254" s="221"/>
      <c r="J254" s="221"/>
      <c r="K254" s="221"/>
      <c r="L254" s="221"/>
      <c r="M254" s="221"/>
      <c r="N254" s="221"/>
      <c r="O254" s="221"/>
      <c r="P254" s="221"/>
      <c r="Q254" s="221"/>
      <c r="R254" s="221"/>
      <c r="S254" s="221"/>
      <c r="T254" s="221"/>
      <c r="U254" s="221"/>
      <c r="V254" s="221"/>
      <c r="W254" s="221"/>
      <c r="X254" s="221"/>
      <c r="Y254" s="212"/>
      <c r="Z254" s="212"/>
      <c r="AA254" s="212"/>
      <c r="AB254" s="212"/>
      <c r="AC254" s="212"/>
      <c r="AD254" s="212"/>
      <c r="AE254" s="212"/>
      <c r="AF254" s="212"/>
      <c r="AG254" s="212" t="s">
        <v>213</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58" t="s">
        <v>453</v>
      </c>
      <c r="D255" s="222"/>
      <c r="E255" s="223"/>
      <c r="F255" s="221"/>
      <c r="G255" s="221"/>
      <c r="H255" s="221"/>
      <c r="I255" s="221"/>
      <c r="J255" s="221"/>
      <c r="K255" s="221"/>
      <c r="L255" s="221"/>
      <c r="M255" s="221"/>
      <c r="N255" s="221"/>
      <c r="O255" s="221"/>
      <c r="P255" s="221"/>
      <c r="Q255" s="221"/>
      <c r="R255" s="221"/>
      <c r="S255" s="221"/>
      <c r="T255" s="221"/>
      <c r="U255" s="221"/>
      <c r="V255" s="221"/>
      <c r="W255" s="221"/>
      <c r="X255" s="221"/>
      <c r="Y255" s="212"/>
      <c r="Z255" s="212"/>
      <c r="AA255" s="212"/>
      <c r="AB255" s="212"/>
      <c r="AC255" s="212"/>
      <c r="AD255" s="212"/>
      <c r="AE255" s="212"/>
      <c r="AF255" s="212"/>
      <c r="AG255" s="212" t="s">
        <v>213</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58" t="s">
        <v>814</v>
      </c>
      <c r="D256" s="222"/>
      <c r="E256" s="223">
        <v>4.5869999999999997</v>
      </c>
      <c r="F256" s="221"/>
      <c r="G256" s="221"/>
      <c r="H256" s="221"/>
      <c r="I256" s="221"/>
      <c r="J256" s="221"/>
      <c r="K256" s="221"/>
      <c r="L256" s="221"/>
      <c r="M256" s="221"/>
      <c r="N256" s="221"/>
      <c r="O256" s="221"/>
      <c r="P256" s="221"/>
      <c r="Q256" s="221"/>
      <c r="R256" s="221"/>
      <c r="S256" s="221"/>
      <c r="T256" s="221"/>
      <c r="U256" s="221"/>
      <c r="V256" s="221"/>
      <c r="W256" s="221"/>
      <c r="X256" s="221"/>
      <c r="Y256" s="212"/>
      <c r="Z256" s="212"/>
      <c r="AA256" s="212"/>
      <c r="AB256" s="212"/>
      <c r="AC256" s="212"/>
      <c r="AD256" s="212"/>
      <c r="AE256" s="212"/>
      <c r="AF256" s="212"/>
      <c r="AG256" s="212" t="s">
        <v>213</v>
      </c>
      <c r="AH256" s="212">
        <v>7</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58" t="s">
        <v>455</v>
      </c>
      <c r="D257" s="222"/>
      <c r="E257" s="223"/>
      <c r="F257" s="221"/>
      <c r="G257" s="221"/>
      <c r="H257" s="221"/>
      <c r="I257" s="221"/>
      <c r="J257" s="221"/>
      <c r="K257" s="221"/>
      <c r="L257" s="221"/>
      <c r="M257" s="221"/>
      <c r="N257" s="221"/>
      <c r="O257" s="221"/>
      <c r="P257" s="221"/>
      <c r="Q257" s="221"/>
      <c r="R257" s="221"/>
      <c r="S257" s="221"/>
      <c r="T257" s="221"/>
      <c r="U257" s="221"/>
      <c r="V257" s="221"/>
      <c r="W257" s="221"/>
      <c r="X257" s="221"/>
      <c r="Y257" s="212"/>
      <c r="Z257" s="212"/>
      <c r="AA257" s="212"/>
      <c r="AB257" s="212"/>
      <c r="AC257" s="212"/>
      <c r="AD257" s="212"/>
      <c r="AE257" s="212"/>
      <c r="AF257" s="212"/>
      <c r="AG257" s="212" t="s">
        <v>213</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58" t="s">
        <v>560</v>
      </c>
      <c r="D258" s="222"/>
      <c r="E258" s="223"/>
      <c r="F258" s="221"/>
      <c r="G258" s="221"/>
      <c r="H258" s="221"/>
      <c r="I258" s="221"/>
      <c r="J258" s="221"/>
      <c r="K258" s="221"/>
      <c r="L258" s="221"/>
      <c r="M258" s="221"/>
      <c r="N258" s="221"/>
      <c r="O258" s="221"/>
      <c r="P258" s="221"/>
      <c r="Q258" s="221"/>
      <c r="R258" s="221"/>
      <c r="S258" s="221"/>
      <c r="T258" s="221"/>
      <c r="U258" s="221"/>
      <c r="V258" s="221"/>
      <c r="W258" s="221"/>
      <c r="X258" s="221"/>
      <c r="Y258" s="212"/>
      <c r="Z258" s="212"/>
      <c r="AA258" s="212"/>
      <c r="AB258" s="212"/>
      <c r="AC258" s="212"/>
      <c r="AD258" s="212"/>
      <c r="AE258" s="212"/>
      <c r="AF258" s="212"/>
      <c r="AG258" s="212" t="s">
        <v>213</v>
      </c>
      <c r="AH258" s="212">
        <v>7</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58" t="s">
        <v>815</v>
      </c>
      <c r="D259" s="222"/>
      <c r="E259" s="223">
        <v>22.603770000000001</v>
      </c>
      <c r="F259" s="221"/>
      <c r="G259" s="221"/>
      <c r="H259" s="221"/>
      <c r="I259" s="221"/>
      <c r="J259" s="221"/>
      <c r="K259" s="221"/>
      <c r="L259" s="221"/>
      <c r="M259" s="221"/>
      <c r="N259" s="221"/>
      <c r="O259" s="221"/>
      <c r="P259" s="221"/>
      <c r="Q259" s="221"/>
      <c r="R259" s="221"/>
      <c r="S259" s="221"/>
      <c r="T259" s="221"/>
      <c r="U259" s="221"/>
      <c r="V259" s="221"/>
      <c r="W259" s="221"/>
      <c r="X259" s="221"/>
      <c r="Y259" s="212"/>
      <c r="Z259" s="212"/>
      <c r="AA259" s="212"/>
      <c r="AB259" s="212"/>
      <c r="AC259" s="212"/>
      <c r="AD259" s="212"/>
      <c r="AE259" s="212"/>
      <c r="AF259" s="212"/>
      <c r="AG259" s="212" t="s">
        <v>213</v>
      </c>
      <c r="AH259" s="212">
        <v>7</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37">
        <v>42</v>
      </c>
      <c r="B260" s="238" t="s">
        <v>474</v>
      </c>
      <c r="C260" s="256" t="s">
        <v>475</v>
      </c>
      <c r="D260" s="239" t="s">
        <v>425</v>
      </c>
      <c r="E260" s="240">
        <v>157.86760000000001</v>
      </c>
      <c r="F260" s="241"/>
      <c r="G260" s="242">
        <f>ROUND(E260*F260,2)</f>
        <v>0</v>
      </c>
      <c r="H260" s="241"/>
      <c r="I260" s="242">
        <f>ROUND(E260*H260,2)</f>
        <v>0</v>
      </c>
      <c r="J260" s="241"/>
      <c r="K260" s="242">
        <f>ROUND(E260*J260,2)</f>
        <v>0</v>
      </c>
      <c r="L260" s="242">
        <v>21</v>
      </c>
      <c r="M260" s="242">
        <f>G260*(1+L260/100)</f>
        <v>0</v>
      </c>
      <c r="N260" s="242">
        <v>0</v>
      </c>
      <c r="O260" s="242">
        <f>ROUND(E260*N260,2)</f>
        <v>0</v>
      </c>
      <c r="P260" s="242">
        <v>0</v>
      </c>
      <c r="Q260" s="242">
        <f>ROUND(E260*P260,2)</f>
        <v>0</v>
      </c>
      <c r="R260" s="242" t="s">
        <v>476</v>
      </c>
      <c r="S260" s="242" t="s">
        <v>207</v>
      </c>
      <c r="T260" s="243" t="s">
        <v>263</v>
      </c>
      <c r="U260" s="221">
        <v>0</v>
      </c>
      <c r="V260" s="221">
        <f>ROUND(E260*U260,2)</f>
        <v>0</v>
      </c>
      <c r="W260" s="221"/>
      <c r="X260" s="221" t="s">
        <v>208</v>
      </c>
      <c r="Y260" s="212"/>
      <c r="Z260" s="212"/>
      <c r="AA260" s="212"/>
      <c r="AB260" s="212"/>
      <c r="AC260" s="212"/>
      <c r="AD260" s="212"/>
      <c r="AE260" s="212"/>
      <c r="AF260" s="212"/>
      <c r="AG260" s="212" t="s">
        <v>209</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58" t="s">
        <v>446</v>
      </c>
      <c r="D261" s="222"/>
      <c r="E261" s="223"/>
      <c r="F261" s="221"/>
      <c r="G261" s="221"/>
      <c r="H261" s="221"/>
      <c r="I261" s="221"/>
      <c r="J261" s="221"/>
      <c r="K261" s="221"/>
      <c r="L261" s="221"/>
      <c r="M261" s="221"/>
      <c r="N261" s="221"/>
      <c r="O261" s="221"/>
      <c r="P261" s="221"/>
      <c r="Q261" s="221"/>
      <c r="R261" s="221"/>
      <c r="S261" s="221"/>
      <c r="T261" s="221"/>
      <c r="U261" s="221"/>
      <c r="V261" s="221"/>
      <c r="W261" s="221"/>
      <c r="X261" s="221"/>
      <c r="Y261" s="212"/>
      <c r="Z261" s="212"/>
      <c r="AA261" s="212"/>
      <c r="AB261" s="212"/>
      <c r="AC261" s="212"/>
      <c r="AD261" s="212"/>
      <c r="AE261" s="212"/>
      <c r="AF261" s="212"/>
      <c r="AG261" s="212" t="s">
        <v>213</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58" t="s">
        <v>811</v>
      </c>
      <c r="D262" s="222"/>
      <c r="E262" s="223">
        <v>131.55633</v>
      </c>
      <c r="F262" s="221"/>
      <c r="G262" s="221"/>
      <c r="H262" s="221"/>
      <c r="I262" s="221"/>
      <c r="J262" s="221"/>
      <c r="K262" s="221"/>
      <c r="L262" s="221"/>
      <c r="M262" s="221"/>
      <c r="N262" s="221"/>
      <c r="O262" s="221"/>
      <c r="P262" s="221"/>
      <c r="Q262" s="221"/>
      <c r="R262" s="221"/>
      <c r="S262" s="221"/>
      <c r="T262" s="221"/>
      <c r="U262" s="221"/>
      <c r="V262" s="221"/>
      <c r="W262" s="221"/>
      <c r="X262" s="221"/>
      <c r="Y262" s="212"/>
      <c r="Z262" s="212"/>
      <c r="AA262" s="212"/>
      <c r="AB262" s="212"/>
      <c r="AC262" s="212"/>
      <c r="AD262" s="212"/>
      <c r="AE262" s="212"/>
      <c r="AF262" s="212"/>
      <c r="AG262" s="212" t="s">
        <v>213</v>
      </c>
      <c r="AH262" s="212">
        <v>7</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58" t="s">
        <v>448</v>
      </c>
      <c r="D263" s="222"/>
      <c r="E263" s="223"/>
      <c r="F263" s="221"/>
      <c r="G263" s="221"/>
      <c r="H263" s="221"/>
      <c r="I263" s="221"/>
      <c r="J263" s="221"/>
      <c r="K263" s="221"/>
      <c r="L263" s="221"/>
      <c r="M263" s="221"/>
      <c r="N263" s="221"/>
      <c r="O263" s="221"/>
      <c r="P263" s="221"/>
      <c r="Q263" s="221"/>
      <c r="R263" s="221"/>
      <c r="S263" s="221"/>
      <c r="T263" s="221"/>
      <c r="U263" s="221"/>
      <c r="V263" s="221"/>
      <c r="W263" s="221"/>
      <c r="X263" s="221"/>
      <c r="Y263" s="212"/>
      <c r="Z263" s="212"/>
      <c r="AA263" s="212"/>
      <c r="AB263" s="212"/>
      <c r="AC263" s="212"/>
      <c r="AD263" s="212"/>
      <c r="AE263" s="212"/>
      <c r="AF263" s="212"/>
      <c r="AG263" s="212" t="s">
        <v>213</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19"/>
      <c r="B264" s="220"/>
      <c r="C264" s="258" t="s">
        <v>812</v>
      </c>
      <c r="D264" s="222"/>
      <c r="E264" s="223">
        <v>26.31127</v>
      </c>
      <c r="F264" s="221"/>
      <c r="G264" s="221"/>
      <c r="H264" s="221"/>
      <c r="I264" s="221"/>
      <c r="J264" s="221"/>
      <c r="K264" s="221"/>
      <c r="L264" s="221"/>
      <c r="M264" s="221"/>
      <c r="N264" s="221"/>
      <c r="O264" s="221"/>
      <c r="P264" s="221"/>
      <c r="Q264" s="221"/>
      <c r="R264" s="221"/>
      <c r="S264" s="221"/>
      <c r="T264" s="221"/>
      <c r="U264" s="221"/>
      <c r="V264" s="221"/>
      <c r="W264" s="221"/>
      <c r="X264" s="221"/>
      <c r="Y264" s="212"/>
      <c r="Z264" s="212"/>
      <c r="AA264" s="212"/>
      <c r="AB264" s="212"/>
      <c r="AC264" s="212"/>
      <c r="AD264" s="212"/>
      <c r="AE264" s="212"/>
      <c r="AF264" s="212"/>
      <c r="AG264" s="212" t="s">
        <v>213</v>
      </c>
      <c r="AH264" s="212">
        <v>7</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x14ac:dyDescent="0.2">
      <c r="A265" s="231" t="s">
        <v>201</v>
      </c>
      <c r="B265" s="232" t="s">
        <v>173</v>
      </c>
      <c r="C265" s="255" t="s">
        <v>27</v>
      </c>
      <c r="D265" s="233"/>
      <c r="E265" s="234"/>
      <c r="F265" s="235"/>
      <c r="G265" s="235">
        <f>SUMIF(AG266:AG279,"&lt;&gt;NOR",G266:G279)</f>
        <v>0</v>
      </c>
      <c r="H265" s="235"/>
      <c r="I265" s="235">
        <f>SUM(I266:I279)</f>
        <v>0</v>
      </c>
      <c r="J265" s="235"/>
      <c r="K265" s="235">
        <f>SUM(K266:K279)</f>
        <v>0</v>
      </c>
      <c r="L265" s="235"/>
      <c r="M265" s="235">
        <f>SUM(M266:M279)</f>
        <v>0</v>
      </c>
      <c r="N265" s="235"/>
      <c r="O265" s="235">
        <f>SUM(O266:O279)</f>
        <v>0</v>
      </c>
      <c r="P265" s="235"/>
      <c r="Q265" s="235">
        <f>SUM(Q266:Q279)</f>
        <v>0</v>
      </c>
      <c r="R265" s="235"/>
      <c r="S265" s="235"/>
      <c r="T265" s="236"/>
      <c r="U265" s="230"/>
      <c r="V265" s="230">
        <f>SUM(V266:V279)</f>
        <v>0</v>
      </c>
      <c r="W265" s="230"/>
      <c r="X265" s="230"/>
      <c r="AG265" t="s">
        <v>202</v>
      </c>
    </row>
    <row r="266" spans="1:60" outlineLevel="1" x14ac:dyDescent="0.2">
      <c r="A266" s="237">
        <v>43</v>
      </c>
      <c r="B266" s="238" t="s">
        <v>484</v>
      </c>
      <c r="C266" s="256" t="s">
        <v>485</v>
      </c>
      <c r="D266" s="239" t="s">
        <v>479</v>
      </c>
      <c r="E266" s="240">
        <v>1</v>
      </c>
      <c r="F266" s="241"/>
      <c r="G266" s="242">
        <f>ROUND(E266*F266,2)</f>
        <v>0</v>
      </c>
      <c r="H266" s="241"/>
      <c r="I266" s="242">
        <f>ROUND(E266*H266,2)</f>
        <v>0</v>
      </c>
      <c r="J266" s="241"/>
      <c r="K266" s="242">
        <f>ROUND(E266*J266,2)</f>
        <v>0</v>
      </c>
      <c r="L266" s="242">
        <v>21</v>
      </c>
      <c r="M266" s="242">
        <f>G266*(1+L266/100)</f>
        <v>0</v>
      </c>
      <c r="N266" s="242">
        <v>0</v>
      </c>
      <c r="O266" s="242">
        <f>ROUND(E266*N266,2)</f>
        <v>0</v>
      </c>
      <c r="P266" s="242">
        <v>0</v>
      </c>
      <c r="Q266" s="242">
        <f>ROUND(E266*P266,2)</f>
        <v>0</v>
      </c>
      <c r="R266" s="242"/>
      <c r="S266" s="242" t="s">
        <v>207</v>
      </c>
      <c r="T266" s="243" t="s">
        <v>263</v>
      </c>
      <c r="U266" s="221">
        <v>0</v>
      </c>
      <c r="V266" s="221">
        <f>ROUND(E266*U266,2)</f>
        <v>0</v>
      </c>
      <c r="W266" s="221"/>
      <c r="X266" s="221" t="s">
        <v>480</v>
      </c>
      <c r="Y266" s="212"/>
      <c r="Z266" s="212"/>
      <c r="AA266" s="212"/>
      <c r="AB266" s="212"/>
      <c r="AC266" s="212"/>
      <c r="AD266" s="212"/>
      <c r="AE266" s="212"/>
      <c r="AF266" s="212"/>
      <c r="AG266" s="212" t="s">
        <v>481</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22.5" outlineLevel="1" x14ac:dyDescent="0.2">
      <c r="A267" s="219"/>
      <c r="B267" s="220"/>
      <c r="C267" s="264" t="s">
        <v>486</v>
      </c>
      <c r="D267" s="253"/>
      <c r="E267" s="253"/>
      <c r="F267" s="253"/>
      <c r="G267" s="253"/>
      <c r="H267" s="221"/>
      <c r="I267" s="221"/>
      <c r="J267" s="221"/>
      <c r="K267" s="221"/>
      <c r="L267" s="221"/>
      <c r="M267" s="221"/>
      <c r="N267" s="221"/>
      <c r="O267" s="221"/>
      <c r="P267" s="221"/>
      <c r="Q267" s="221"/>
      <c r="R267" s="221"/>
      <c r="S267" s="221"/>
      <c r="T267" s="221"/>
      <c r="U267" s="221"/>
      <c r="V267" s="221"/>
      <c r="W267" s="221"/>
      <c r="X267" s="221"/>
      <c r="Y267" s="212"/>
      <c r="Z267" s="212"/>
      <c r="AA267" s="212"/>
      <c r="AB267" s="212"/>
      <c r="AC267" s="212"/>
      <c r="AD267" s="212"/>
      <c r="AE267" s="212"/>
      <c r="AF267" s="212"/>
      <c r="AG267" s="212" t="s">
        <v>487</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44" t="str">
        <f>C267</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267" s="212"/>
      <c r="BC267" s="212"/>
      <c r="BD267" s="212"/>
      <c r="BE267" s="212"/>
      <c r="BF267" s="212"/>
      <c r="BG267" s="212"/>
      <c r="BH267" s="212"/>
    </row>
    <row r="268" spans="1:60" outlineLevel="1" x14ac:dyDescent="0.2">
      <c r="A268" s="237">
        <v>44</v>
      </c>
      <c r="B268" s="238" t="s">
        <v>488</v>
      </c>
      <c r="C268" s="256" t="s">
        <v>489</v>
      </c>
      <c r="D268" s="239" t="s">
        <v>479</v>
      </c>
      <c r="E268" s="240">
        <v>1</v>
      </c>
      <c r="F268" s="241"/>
      <c r="G268" s="242">
        <f>ROUND(E268*F268,2)</f>
        <v>0</v>
      </c>
      <c r="H268" s="241"/>
      <c r="I268" s="242">
        <f>ROUND(E268*H268,2)</f>
        <v>0</v>
      </c>
      <c r="J268" s="241"/>
      <c r="K268" s="242">
        <f>ROUND(E268*J268,2)</f>
        <v>0</v>
      </c>
      <c r="L268" s="242">
        <v>21</v>
      </c>
      <c r="M268" s="242">
        <f>G268*(1+L268/100)</f>
        <v>0</v>
      </c>
      <c r="N268" s="242">
        <v>0</v>
      </c>
      <c r="O268" s="242">
        <f>ROUND(E268*N268,2)</f>
        <v>0</v>
      </c>
      <c r="P268" s="242">
        <v>0</v>
      </c>
      <c r="Q268" s="242">
        <f>ROUND(E268*P268,2)</f>
        <v>0</v>
      </c>
      <c r="R268" s="242"/>
      <c r="S268" s="242" t="s">
        <v>207</v>
      </c>
      <c r="T268" s="243" t="s">
        <v>263</v>
      </c>
      <c r="U268" s="221">
        <v>0</v>
      </c>
      <c r="V268" s="221">
        <f>ROUND(E268*U268,2)</f>
        <v>0</v>
      </c>
      <c r="W268" s="221"/>
      <c r="X268" s="221" t="s">
        <v>480</v>
      </c>
      <c r="Y268" s="212"/>
      <c r="Z268" s="212"/>
      <c r="AA268" s="212"/>
      <c r="AB268" s="212"/>
      <c r="AC268" s="212"/>
      <c r="AD268" s="212"/>
      <c r="AE268" s="212"/>
      <c r="AF268" s="212"/>
      <c r="AG268" s="212" t="s">
        <v>481</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33.75" outlineLevel="1" x14ac:dyDescent="0.2">
      <c r="A269" s="219"/>
      <c r="B269" s="220"/>
      <c r="C269" s="264" t="s">
        <v>490</v>
      </c>
      <c r="D269" s="253"/>
      <c r="E269" s="253"/>
      <c r="F269" s="253"/>
      <c r="G269" s="253"/>
      <c r="H269" s="221"/>
      <c r="I269" s="221"/>
      <c r="J269" s="221"/>
      <c r="K269" s="221"/>
      <c r="L269" s="221"/>
      <c r="M269" s="221"/>
      <c r="N269" s="221"/>
      <c r="O269" s="221"/>
      <c r="P269" s="221"/>
      <c r="Q269" s="221"/>
      <c r="R269" s="221"/>
      <c r="S269" s="221"/>
      <c r="T269" s="221"/>
      <c r="U269" s="221"/>
      <c r="V269" s="221"/>
      <c r="W269" s="221"/>
      <c r="X269" s="221"/>
      <c r="Y269" s="212"/>
      <c r="Z269" s="212"/>
      <c r="AA269" s="212"/>
      <c r="AB269" s="212"/>
      <c r="AC269" s="212"/>
      <c r="AD269" s="212"/>
      <c r="AE269" s="212"/>
      <c r="AF269" s="212"/>
      <c r="AG269" s="212" t="s">
        <v>487</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44" t="str">
        <f>C269</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69" s="212"/>
      <c r="BC269" s="212"/>
      <c r="BD269" s="212"/>
      <c r="BE269" s="212"/>
      <c r="BF269" s="212"/>
      <c r="BG269" s="212"/>
      <c r="BH269" s="212"/>
    </row>
    <row r="270" spans="1:60" outlineLevel="1" x14ac:dyDescent="0.2">
      <c r="A270" s="237">
        <v>45</v>
      </c>
      <c r="B270" s="238" t="s">
        <v>491</v>
      </c>
      <c r="C270" s="256" t="s">
        <v>492</v>
      </c>
      <c r="D270" s="239" t="s">
        <v>479</v>
      </c>
      <c r="E270" s="240">
        <v>1</v>
      </c>
      <c r="F270" s="241"/>
      <c r="G270" s="242">
        <f>ROUND(E270*F270,2)</f>
        <v>0</v>
      </c>
      <c r="H270" s="241"/>
      <c r="I270" s="242">
        <f>ROUND(E270*H270,2)</f>
        <v>0</v>
      </c>
      <c r="J270" s="241"/>
      <c r="K270" s="242">
        <f>ROUND(E270*J270,2)</f>
        <v>0</v>
      </c>
      <c r="L270" s="242">
        <v>21</v>
      </c>
      <c r="M270" s="242">
        <f>G270*(1+L270/100)</f>
        <v>0</v>
      </c>
      <c r="N270" s="242">
        <v>0</v>
      </c>
      <c r="O270" s="242">
        <f>ROUND(E270*N270,2)</f>
        <v>0</v>
      </c>
      <c r="P270" s="242">
        <v>0</v>
      </c>
      <c r="Q270" s="242">
        <f>ROUND(E270*P270,2)</f>
        <v>0</v>
      </c>
      <c r="R270" s="242"/>
      <c r="S270" s="242" t="s">
        <v>207</v>
      </c>
      <c r="T270" s="243" t="s">
        <v>263</v>
      </c>
      <c r="U270" s="221">
        <v>0</v>
      </c>
      <c r="V270" s="221">
        <f>ROUND(E270*U270,2)</f>
        <v>0</v>
      </c>
      <c r="W270" s="221"/>
      <c r="X270" s="221" t="s">
        <v>480</v>
      </c>
      <c r="Y270" s="212"/>
      <c r="Z270" s="212"/>
      <c r="AA270" s="212"/>
      <c r="AB270" s="212"/>
      <c r="AC270" s="212"/>
      <c r="AD270" s="212"/>
      <c r="AE270" s="212"/>
      <c r="AF270" s="212"/>
      <c r="AG270" s="212" t="s">
        <v>481</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ht="22.5" outlineLevel="1" x14ac:dyDescent="0.2">
      <c r="A271" s="219"/>
      <c r="B271" s="220"/>
      <c r="C271" s="264" t="s">
        <v>493</v>
      </c>
      <c r="D271" s="253"/>
      <c r="E271" s="253"/>
      <c r="F271" s="253"/>
      <c r="G271" s="253"/>
      <c r="H271" s="221"/>
      <c r="I271" s="221"/>
      <c r="J271" s="221"/>
      <c r="K271" s="221"/>
      <c r="L271" s="221"/>
      <c r="M271" s="221"/>
      <c r="N271" s="221"/>
      <c r="O271" s="221"/>
      <c r="P271" s="221"/>
      <c r="Q271" s="221"/>
      <c r="R271" s="221"/>
      <c r="S271" s="221"/>
      <c r="T271" s="221"/>
      <c r="U271" s="221"/>
      <c r="V271" s="221"/>
      <c r="W271" s="221"/>
      <c r="X271" s="221"/>
      <c r="Y271" s="212"/>
      <c r="Z271" s="212"/>
      <c r="AA271" s="212"/>
      <c r="AB271" s="212"/>
      <c r="AC271" s="212"/>
      <c r="AD271" s="212"/>
      <c r="AE271" s="212"/>
      <c r="AF271" s="212"/>
      <c r="AG271" s="212" t="s">
        <v>487</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44" t="str">
        <f>C271</f>
        <v>Odstranění objektů zařízení staveniště včetně přípojek energií a jejich odvoz. Položka zahrnuje i náklady na úpravu povrchů po odstranění zařízení staveniště a úklid ploch, na kterých bylo zařízení staveniště provozováno.</v>
      </c>
      <c r="BB271" s="212"/>
      <c r="BC271" s="212"/>
      <c r="BD271" s="212"/>
      <c r="BE271" s="212"/>
      <c r="BF271" s="212"/>
      <c r="BG271" s="212"/>
      <c r="BH271" s="212"/>
    </row>
    <row r="272" spans="1:60" outlineLevel="1" x14ac:dyDescent="0.2">
      <c r="A272" s="237">
        <v>46</v>
      </c>
      <c r="B272" s="238" t="s">
        <v>494</v>
      </c>
      <c r="C272" s="256" t="s">
        <v>495</v>
      </c>
      <c r="D272" s="239" t="s">
        <v>479</v>
      </c>
      <c r="E272" s="240">
        <v>1</v>
      </c>
      <c r="F272" s="241"/>
      <c r="G272" s="242">
        <f>ROUND(E272*F272,2)</f>
        <v>0</v>
      </c>
      <c r="H272" s="241"/>
      <c r="I272" s="242">
        <f>ROUND(E272*H272,2)</f>
        <v>0</v>
      </c>
      <c r="J272" s="241"/>
      <c r="K272" s="242">
        <f>ROUND(E272*J272,2)</f>
        <v>0</v>
      </c>
      <c r="L272" s="242">
        <v>21</v>
      </c>
      <c r="M272" s="242">
        <f>G272*(1+L272/100)</f>
        <v>0</v>
      </c>
      <c r="N272" s="242">
        <v>0</v>
      </c>
      <c r="O272" s="242">
        <f>ROUND(E272*N272,2)</f>
        <v>0</v>
      </c>
      <c r="P272" s="242">
        <v>0</v>
      </c>
      <c r="Q272" s="242">
        <f>ROUND(E272*P272,2)</f>
        <v>0</v>
      </c>
      <c r="R272" s="242"/>
      <c r="S272" s="242" t="s">
        <v>207</v>
      </c>
      <c r="T272" s="243" t="s">
        <v>263</v>
      </c>
      <c r="U272" s="221">
        <v>0</v>
      </c>
      <c r="V272" s="221">
        <f>ROUND(E272*U272,2)</f>
        <v>0</v>
      </c>
      <c r="W272" s="221"/>
      <c r="X272" s="221" t="s">
        <v>480</v>
      </c>
      <c r="Y272" s="212"/>
      <c r="Z272" s="212"/>
      <c r="AA272" s="212"/>
      <c r="AB272" s="212"/>
      <c r="AC272" s="212"/>
      <c r="AD272" s="212"/>
      <c r="AE272" s="212"/>
      <c r="AF272" s="212"/>
      <c r="AG272" s="212" t="s">
        <v>481</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33.75" outlineLevel="1" x14ac:dyDescent="0.2">
      <c r="A273" s="219"/>
      <c r="B273" s="220"/>
      <c r="C273" s="264" t="s">
        <v>496</v>
      </c>
      <c r="D273" s="253"/>
      <c r="E273" s="253"/>
      <c r="F273" s="253"/>
      <c r="G273" s="253"/>
      <c r="H273" s="221"/>
      <c r="I273" s="221"/>
      <c r="J273" s="221"/>
      <c r="K273" s="221"/>
      <c r="L273" s="221"/>
      <c r="M273" s="221"/>
      <c r="N273" s="221"/>
      <c r="O273" s="221"/>
      <c r="P273" s="221"/>
      <c r="Q273" s="221"/>
      <c r="R273" s="221"/>
      <c r="S273" s="221"/>
      <c r="T273" s="221"/>
      <c r="U273" s="221"/>
      <c r="V273" s="221"/>
      <c r="W273" s="221"/>
      <c r="X273" s="221"/>
      <c r="Y273" s="212"/>
      <c r="Z273" s="212"/>
      <c r="AA273" s="212"/>
      <c r="AB273" s="212"/>
      <c r="AC273" s="212"/>
      <c r="AD273" s="212"/>
      <c r="AE273" s="212"/>
      <c r="AF273" s="212"/>
      <c r="AG273" s="212" t="s">
        <v>487</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44" t="str">
        <f>C273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73" s="212"/>
      <c r="BC273" s="212"/>
      <c r="BD273" s="212"/>
      <c r="BE273" s="212"/>
      <c r="BF273" s="212"/>
      <c r="BG273" s="212"/>
      <c r="BH273" s="212"/>
    </row>
    <row r="274" spans="1:60" outlineLevel="1" x14ac:dyDescent="0.2">
      <c r="A274" s="237">
        <v>47</v>
      </c>
      <c r="B274" s="238" t="s">
        <v>497</v>
      </c>
      <c r="C274" s="256" t="s">
        <v>498</v>
      </c>
      <c r="D274" s="239" t="s">
        <v>479</v>
      </c>
      <c r="E274" s="240">
        <v>1</v>
      </c>
      <c r="F274" s="241"/>
      <c r="G274" s="242">
        <f>ROUND(E274*F274,2)</f>
        <v>0</v>
      </c>
      <c r="H274" s="241"/>
      <c r="I274" s="242">
        <f>ROUND(E274*H274,2)</f>
        <v>0</v>
      </c>
      <c r="J274" s="241"/>
      <c r="K274" s="242">
        <f>ROUND(E274*J274,2)</f>
        <v>0</v>
      </c>
      <c r="L274" s="242">
        <v>21</v>
      </c>
      <c r="M274" s="242">
        <f>G274*(1+L274/100)</f>
        <v>0</v>
      </c>
      <c r="N274" s="242">
        <v>0</v>
      </c>
      <c r="O274" s="242">
        <f>ROUND(E274*N274,2)</f>
        <v>0</v>
      </c>
      <c r="P274" s="242">
        <v>0</v>
      </c>
      <c r="Q274" s="242">
        <f>ROUND(E274*P274,2)</f>
        <v>0</v>
      </c>
      <c r="R274" s="242"/>
      <c r="S274" s="242" t="s">
        <v>207</v>
      </c>
      <c r="T274" s="243" t="s">
        <v>263</v>
      </c>
      <c r="U274" s="221">
        <v>0</v>
      </c>
      <c r="V274" s="221">
        <f>ROUND(E274*U274,2)</f>
        <v>0</v>
      </c>
      <c r="W274" s="221"/>
      <c r="X274" s="221" t="s">
        <v>480</v>
      </c>
      <c r="Y274" s="212"/>
      <c r="Z274" s="212"/>
      <c r="AA274" s="212"/>
      <c r="AB274" s="212"/>
      <c r="AC274" s="212"/>
      <c r="AD274" s="212"/>
      <c r="AE274" s="212"/>
      <c r="AF274" s="212"/>
      <c r="AG274" s="212" t="s">
        <v>481</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64" t="s">
        <v>499</v>
      </c>
      <c r="D275" s="253"/>
      <c r="E275" s="253"/>
      <c r="F275" s="253"/>
      <c r="G275" s="253"/>
      <c r="H275" s="221"/>
      <c r="I275" s="221"/>
      <c r="J275" s="221"/>
      <c r="K275" s="221"/>
      <c r="L275" s="221"/>
      <c r="M275" s="221"/>
      <c r="N275" s="221"/>
      <c r="O275" s="221"/>
      <c r="P275" s="221"/>
      <c r="Q275" s="221"/>
      <c r="R275" s="221"/>
      <c r="S275" s="221"/>
      <c r="T275" s="221"/>
      <c r="U275" s="221"/>
      <c r="V275" s="221"/>
      <c r="W275" s="221"/>
      <c r="X275" s="221"/>
      <c r="Y275" s="212"/>
      <c r="Z275" s="212"/>
      <c r="AA275" s="212"/>
      <c r="AB275" s="212"/>
      <c r="AC275" s="212"/>
      <c r="AD275" s="212"/>
      <c r="AE275" s="212"/>
      <c r="AF275" s="212"/>
      <c r="AG275" s="212" t="s">
        <v>487</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37">
        <v>48</v>
      </c>
      <c r="B276" s="238" t="s">
        <v>500</v>
      </c>
      <c r="C276" s="256" t="s">
        <v>501</v>
      </c>
      <c r="D276" s="239" t="s">
        <v>479</v>
      </c>
      <c r="E276" s="240">
        <v>1</v>
      </c>
      <c r="F276" s="241"/>
      <c r="G276" s="242">
        <f>ROUND(E276*F276,2)</f>
        <v>0</v>
      </c>
      <c r="H276" s="241"/>
      <c r="I276" s="242">
        <f>ROUND(E276*H276,2)</f>
        <v>0</v>
      </c>
      <c r="J276" s="241"/>
      <c r="K276" s="242">
        <f>ROUND(E276*J276,2)</f>
        <v>0</v>
      </c>
      <c r="L276" s="242">
        <v>21</v>
      </c>
      <c r="M276" s="242">
        <f>G276*(1+L276/100)</f>
        <v>0</v>
      </c>
      <c r="N276" s="242">
        <v>0</v>
      </c>
      <c r="O276" s="242">
        <f>ROUND(E276*N276,2)</f>
        <v>0</v>
      </c>
      <c r="P276" s="242">
        <v>0</v>
      </c>
      <c r="Q276" s="242">
        <f>ROUND(E276*P276,2)</f>
        <v>0</v>
      </c>
      <c r="R276" s="242"/>
      <c r="S276" s="242" t="s">
        <v>207</v>
      </c>
      <c r="T276" s="243" t="s">
        <v>263</v>
      </c>
      <c r="U276" s="221">
        <v>0</v>
      </c>
      <c r="V276" s="221">
        <f>ROUND(E276*U276,2)</f>
        <v>0</v>
      </c>
      <c r="W276" s="221"/>
      <c r="X276" s="221" t="s">
        <v>480</v>
      </c>
      <c r="Y276" s="212"/>
      <c r="Z276" s="212"/>
      <c r="AA276" s="212"/>
      <c r="AB276" s="212"/>
      <c r="AC276" s="212"/>
      <c r="AD276" s="212"/>
      <c r="AE276" s="212"/>
      <c r="AF276" s="212"/>
      <c r="AG276" s="212" t="s">
        <v>481</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19"/>
      <c r="B277" s="220"/>
      <c r="C277" s="264" t="s">
        <v>502</v>
      </c>
      <c r="D277" s="253"/>
      <c r="E277" s="253"/>
      <c r="F277" s="253"/>
      <c r="G277" s="253"/>
      <c r="H277" s="221"/>
      <c r="I277" s="221"/>
      <c r="J277" s="221"/>
      <c r="K277" s="221"/>
      <c r="L277" s="221"/>
      <c r="M277" s="221"/>
      <c r="N277" s="221"/>
      <c r="O277" s="221"/>
      <c r="P277" s="221"/>
      <c r="Q277" s="221"/>
      <c r="R277" s="221"/>
      <c r="S277" s="221"/>
      <c r="T277" s="221"/>
      <c r="U277" s="221"/>
      <c r="V277" s="221"/>
      <c r="W277" s="221"/>
      <c r="X277" s="221"/>
      <c r="Y277" s="212"/>
      <c r="Z277" s="212"/>
      <c r="AA277" s="212"/>
      <c r="AB277" s="212"/>
      <c r="AC277" s="212"/>
      <c r="AD277" s="212"/>
      <c r="AE277" s="212"/>
      <c r="AF277" s="212"/>
      <c r="AG277" s="212" t="s">
        <v>487</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37">
        <v>49</v>
      </c>
      <c r="B278" s="238" t="s">
        <v>503</v>
      </c>
      <c r="C278" s="256" t="s">
        <v>504</v>
      </c>
      <c r="D278" s="239" t="s">
        <v>479</v>
      </c>
      <c r="E278" s="240">
        <v>1</v>
      </c>
      <c r="F278" s="241"/>
      <c r="G278" s="242">
        <f>ROUND(E278*F278,2)</f>
        <v>0</v>
      </c>
      <c r="H278" s="241"/>
      <c r="I278" s="242">
        <f>ROUND(E278*H278,2)</f>
        <v>0</v>
      </c>
      <c r="J278" s="241"/>
      <c r="K278" s="242">
        <f>ROUND(E278*J278,2)</f>
        <v>0</v>
      </c>
      <c r="L278" s="242">
        <v>21</v>
      </c>
      <c r="M278" s="242">
        <f>G278*(1+L278/100)</f>
        <v>0</v>
      </c>
      <c r="N278" s="242">
        <v>0</v>
      </c>
      <c r="O278" s="242">
        <f>ROUND(E278*N278,2)</f>
        <v>0</v>
      </c>
      <c r="P278" s="242">
        <v>0</v>
      </c>
      <c r="Q278" s="242">
        <f>ROUND(E278*P278,2)</f>
        <v>0</v>
      </c>
      <c r="R278" s="242"/>
      <c r="S278" s="242" t="s">
        <v>207</v>
      </c>
      <c r="T278" s="243" t="s">
        <v>263</v>
      </c>
      <c r="U278" s="221">
        <v>0</v>
      </c>
      <c r="V278" s="221">
        <f>ROUND(E278*U278,2)</f>
        <v>0</v>
      </c>
      <c r="W278" s="221"/>
      <c r="X278" s="221" t="s">
        <v>480</v>
      </c>
      <c r="Y278" s="212"/>
      <c r="Z278" s="212"/>
      <c r="AA278" s="212"/>
      <c r="AB278" s="212"/>
      <c r="AC278" s="212"/>
      <c r="AD278" s="212"/>
      <c r="AE278" s="212"/>
      <c r="AF278" s="212"/>
      <c r="AG278" s="212" t="s">
        <v>481</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ht="33.75" outlineLevel="1" x14ac:dyDescent="0.2">
      <c r="A279" s="219"/>
      <c r="B279" s="220"/>
      <c r="C279" s="264" t="s">
        <v>505</v>
      </c>
      <c r="D279" s="253"/>
      <c r="E279" s="253"/>
      <c r="F279" s="253"/>
      <c r="G279" s="253"/>
      <c r="H279" s="221"/>
      <c r="I279" s="221"/>
      <c r="J279" s="221"/>
      <c r="K279" s="221"/>
      <c r="L279" s="221"/>
      <c r="M279" s="221"/>
      <c r="N279" s="221"/>
      <c r="O279" s="221"/>
      <c r="P279" s="221"/>
      <c r="Q279" s="221"/>
      <c r="R279" s="221"/>
      <c r="S279" s="221"/>
      <c r="T279" s="221"/>
      <c r="U279" s="221"/>
      <c r="V279" s="221"/>
      <c r="W279" s="221"/>
      <c r="X279" s="221"/>
      <c r="Y279" s="212"/>
      <c r="Z279" s="212"/>
      <c r="AA279" s="212"/>
      <c r="AB279" s="212"/>
      <c r="AC279" s="212"/>
      <c r="AD279" s="212"/>
      <c r="AE279" s="212"/>
      <c r="AF279" s="212"/>
      <c r="AG279" s="212" t="s">
        <v>487</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44" t="str">
        <f>C279</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79" s="212"/>
      <c r="BC279" s="212"/>
      <c r="BD279" s="212"/>
      <c r="BE279" s="212"/>
      <c r="BF279" s="212"/>
      <c r="BG279" s="212"/>
      <c r="BH279" s="212"/>
    </row>
    <row r="280" spans="1:60" x14ac:dyDescent="0.2">
      <c r="A280" s="231" t="s">
        <v>201</v>
      </c>
      <c r="B280" s="232" t="s">
        <v>174</v>
      </c>
      <c r="C280" s="255" t="s">
        <v>28</v>
      </c>
      <c r="D280" s="233"/>
      <c r="E280" s="234"/>
      <c r="F280" s="235"/>
      <c r="G280" s="235">
        <f>SUMIF(AG281:AG282,"&lt;&gt;NOR",G281:G282)</f>
        <v>0</v>
      </c>
      <c r="H280" s="235"/>
      <c r="I280" s="235">
        <f>SUM(I281:I282)</f>
        <v>0</v>
      </c>
      <c r="J280" s="235"/>
      <c r="K280" s="235">
        <f>SUM(K281:K282)</f>
        <v>0</v>
      </c>
      <c r="L280" s="235"/>
      <c r="M280" s="235">
        <f>SUM(M281:M282)</f>
        <v>0</v>
      </c>
      <c r="N280" s="235"/>
      <c r="O280" s="235">
        <f>SUM(O281:O282)</f>
        <v>0</v>
      </c>
      <c r="P280" s="235"/>
      <c r="Q280" s="235">
        <f>SUM(Q281:Q282)</f>
        <v>0</v>
      </c>
      <c r="R280" s="235"/>
      <c r="S280" s="235"/>
      <c r="T280" s="236"/>
      <c r="U280" s="230"/>
      <c r="V280" s="230">
        <f>SUM(V281:V282)</f>
        <v>0</v>
      </c>
      <c r="W280" s="230"/>
      <c r="X280" s="230"/>
      <c r="AG280" t="s">
        <v>202</v>
      </c>
    </row>
    <row r="281" spans="1:60" outlineLevel="1" x14ac:dyDescent="0.2">
      <c r="A281" s="237">
        <v>50</v>
      </c>
      <c r="B281" s="238" t="s">
        <v>508</v>
      </c>
      <c r="C281" s="256" t="s">
        <v>509</v>
      </c>
      <c r="D281" s="239" t="s">
        <v>479</v>
      </c>
      <c r="E281" s="240">
        <v>1</v>
      </c>
      <c r="F281" s="241"/>
      <c r="G281" s="242">
        <f>ROUND(E281*F281,2)</f>
        <v>0</v>
      </c>
      <c r="H281" s="241"/>
      <c r="I281" s="242">
        <f>ROUND(E281*H281,2)</f>
        <v>0</v>
      </c>
      <c r="J281" s="241"/>
      <c r="K281" s="242">
        <f>ROUND(E281*J281,2)</f>
        <v>0</v>
      </c>
      <c r="L281" s="242">
        <v>21</v>
      </c>
      <c r="M281" s="242">
        <f>G281*(1+L281/100)</f>
        <v>0</v>
      </c>
      <c r="N281" s="242">
        <v>0</v>
      </c>
      <c r="O281" s="242">
        <f>ROUND(E281*N281,2)</f>
        <v>0</v>
      </c>
      <c r="P281" s="242">
        <v>0</v>
      </c>
      <c r="Q281" s="242">
        <f>ROUND(E281*P281,2)</f>
        <v>0</v>
      </c>
      <c r="R281" s="242"/>
      <c r="S281" s="242" t="s">
        <v>207</v>
      </c>
      <c r="T281" s="243" t="s">
        <v>263</v>
      </c>
      <c r="U281" s="221">
        <v>0</v>
      </c>
      <c r="V281" s="221">
        <f>ROUND(E281*U281,2)</f>
        <v>0</v>
      </c>
      <c r="W281" s="221"/>
      <c r="X281" s="221" t="s">
        <v>480</v>
      </c>
      <c r="Y281" s="212"/>
      <c r="Z281" s="212"/>
      <c r="AA281" s="212"/>
      <c r="AB281" s="212"/>
      <c r="AC281" s="212"/>
      <c r="AD281" s="212"/>
      <c r="AE281" s="212"/>
      <c r="AF281" s="212"/>
      <c r="AG281" s="212" t="s">
        <v>481</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19"/>
      <c r="B282" s="220"/>
      <c r="C282" s="264" t="s">
        <v>510</v>
      </c>
      <c r="D282" s="253"/>
      <c r="E282" s="253"/>
      <c r="F282" s="253"/>
      <c r="G282" s="253"/>
      <c r="H282" s="221"/>
      <c r="I282" s="221"/>
      <c r="J282" s="221"/>
      <c r="K282" s="221"/>
      <c r="L282" s="221"/>
      <c r="M282" s="221"/>
      <c r="N282" s="221"/>
      <c r="O282" s="221"/>
      <c r="P282" s="221"/>
      <c r="Q282" s="221"/>
      <c r="R282" s="221"/>
      <c r="S282" s="221"/>
      <c r="T282" s="221"/>
      <c r="U282" s="221"/>
      <c r="V282" s="221"/>
      <c r="W282" s="221"/>
      <c r="X282" s="221"/>
      <c r="Y282" s="212"/>
      <c r="Z282" s="212"/>
      <c r="AA282" s="212"/>
      <c r="AB282" s="212"/>
      <c r="AC282" s="212"/>
      <c r="AD282" s="212"/>
      <c r="AE282" s="212"/>
      <c r="AF282" s="212"/>
      <c r="AG282" s="212" t="s">
        <v>487</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44" t="str">
        <f>C282</f>
        <v>Náklady zhotovitele, které vzniknou v souvislosti s povinnostmi zhotovitele při předání a převzetí díla.</v>
      </c>
      <c r="BB282" s="212"/>
      <c r="BC282" s="212"/>
      <c r="BD282" s="212"/>
      <c r="BE282" s="212"/>
      <c r="BF282" s="212"/>
      <c r="BG282" s="212"/>
      <c r="BH282" s="212"/>
    </row>
    <row r="283" spans="1:60" x14ac:dyDescent="0.2">
      <c r="A283" s="3"/>
      <c r="B283" s="4"/>
      <c r="C283" s="265"/>
      <c r="D283" s="6"/>
      <c r="E283" s="3"/>
      <c r="F283" s="3"/>
      <c r="G283" s="3"/>
      <c r="H283" s="3"/>
      <c r="I283" s="3"/>
      <c r="J283" s="3"/>
      <c r="K283" s="3"/>
      <c r="L283" s="3"/>
      <c r="M283" s="3"/>
      <c r="N283" s="3"/>
      <c r="O283" s="3"/>
      <c r="P283" s="3"/>
      <c r="Q283" s="3"/>
      <c r="R283" s="3"/>
      <c r="S283" s="3"/>
      <c r="T283" s="3"/>
      <c r="U283" s="3"/>
      <c r="V283" s="3"/>
      <c r="W283" s="3"/>
      <c r="X283" s="3"/>
      <c r="AE283">
        <v>15</v>
      </c>
      <c r="AF283">
        <v>21</v>
      </c>
      <c r="AG283" t="s">
        <v>188</v>
      </c>
    </row>
    <row r="284" spans="1:60" x14ac:dyDescent="0.2">
      <c r="A284" s="215"/>
      <c r="B284" s="216" t="s">
        <v>29</v>
      </c>
      <c r="C284" s="266"/>
      <c r="D284" s="217"/>
      <c r="E284" s="218"/>
      <c r="F284" s="218"/>
      <c r="G284" s="254">
        <f>G8+G49+G83+G101+G111+G118+G220+G226+G252+G265+G280</f>
        <v>0</v>
      </c>
      <c r="H284" s="3"/>
      <c r="I284" s="3"/>
      <c r="J284" s="3"/>
      <c r="K284" s="3"/>
      <c r="L284" s="3"/>
      <c r="M284" s="3"/>
      <c r="N284" s="3"/>
      <c r="O284" s="3"/>
      <c r="P284" s="3"/>
      <c r="Q284" s="3"/>
      <c r="R284" s="3"/>
      <c r="S284" s="3"/>
      <c r="T284" s="3"/>
      <c r="U284" s="3"/>
      <c r="V284" s="3"/>
      <c r="W284" s="3"/>
      <c r="X284" s="3"/>
      <c r="AE284">
        <f>SUMIF(L7:L282,AE283,G7:G282)</f>
        <v>0</v>
      </c>
      <c r="AF284">
        <f>SUMIF(L7:L282,AF283,G7:G282)</f>
        <v>0</v>
      </c>
      <c r="AG284" t="s">
        <v>511</v>
      </c>
    </row>
    <row r="285" spans="1:60" x14ac:dyDescent="0.2">
      <c r="C285" s="267"/>
      <c r="D285" s="10"/>
      <c r="AG285" t="s">
        <v>512</v>
      </c>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33">
    <mergeCell ref="C277:G277"/>
    <mergeCell ref="C279:G279"/>
    <mergeCell ref="C282:G282"/>
    <mergeCell ref="C228:G228"/>
    <mergeCell ref="C267:G267"/>
    <mergeCell ref="C269:G269"/>
    <mergeCell ref="C271:G271"/>
    <mergeCell ref="C273:G273"/>
    <mergeCell ref="C275:G275"/>
    <mergeCell ref="C181:G181"/>
    <mergeCell ref="C190:G190"/>
    <mergeCell ref="C194:G194"/>
    <mergeCell ref="C204:G204"/>
    <mergeCell ref="C209:G209"/>
    <mergeCell ref="C222:G222"/>
    <mergeCell ref="C65:G65"/>
    <mergeCell ref="C79:G79"/>
    <mergeCell ref="C107:G107"/>
    <mergeCell ref="C113:G113"/>
    <mergeCell ref="C116:G116"/>
    <mergeCell ref="C120:G120"/>
    <mergeCell ref="C23:G23"/>
    <mergeCell ref="C28:G28"/>
    <mergeCell ref="C37:G37"/>
    <mergeCell ref="C46:G46"/>
    <mergeCell ref="C55:G55"/>
    <mergeCell ref="C60:G60"/>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70" activePane="bottomLeft" state="frozen"/>
      <selection pane="bottomLeft" activeCell="C81" sqref="C8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54</v>
      </c>
      <c r="C3" s="201" t="s">
        <v>55</v>
      </c>
      <c r="D3" s="199"/>
      <c r="E3" s="199"/>
      <c r="F3" s="199"/>
      <c r="G3" s="200"/>
      <c r="AC3" s="177" t="s">
        <v>177</v>
      </c>
      <c r="AG3" t="s">
        <v>178</v>
      </c>
    </row>
    <row r="4" spans="1:60" ht="24.95" customHeight="1" x14ac:dyDescent="0.2">
      <c r="A4" s="202" t="s">
        <v>9</v>
      </c>
      <c r="B4" s="203" t="s">
        <v>70</v>
      </c>
      <c r="C4" s="204" t="s">
        <v>71</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SUMIF(AG9:AG48,"&lt;&gt;NOR",G9:G48)</f>
        <v>0</v>
      </c>
      <c r="H8" s="235"/>
      <c r="I8" s="235">
        <f>SUM(I9:I48)</f>
        <v>0</v>
      </c>
      <c r="J8" s="235"/>
      <c r="K8" s="235">
        <f>SUM(K9:K48)</f>
        <v>0</v>
      </c>
      <c r="L8" s="235"/>
      <c r="M8" s="235">
        <f>SUM(M9:M48)</f>
        <v>0</v>
      </c>
      <c r="N8" s="235"/>
      <c r="O8" s="235">
        <f>SUM(O9:O48)</f>
        <v>0</v>
      </c>
      <c r="P8" s="235"/>
      <c r="Q8" s="235">
        <f>SUM(Q9:Q48)</f>
        <v>0</v>
      </c>
      <c r="R8" s="235"/>
      <c r="S8" s="235"/>
      <c r="T8" s="236"/>
      <c r="U8" s="230"/>
      <c r="V8" s="230">
        <f>SUM(V9:V48)</f>
        <v>0.2</v>
      </c>
      <c r="W8" s="230"/>
      <c r="X8" s="230"/>
      <c r="AG8" t="s">
        <v>202</v>
      </c>
    </row>
    <row r="9" spans="1:60" outlineLevel="1" x14ac:dyDescent="0.2">
      <c r="A9" s="237">
        <v>1</v>
      </c>
      <c r="B9" s="238" t="s">
        <v>203</v>
      </c>
      <c r="C9" s="256" t="s">
        <v>204</v>
      </c>
      <c r="D9" s="239" t="s">
        <v>205</v>
      </c>
      <c r="E9" s="240">
        <v>0.14374999999999999</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0.36499999999999999</v>
      </c>
      <c r="V9" s="221">
        <f>ROUND(E9*U9,2)</f>
        <v>0.05</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57" t="s">
        <v>210</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zapažených i nezapažených s urovnáním dna do předepsaného profilu a spádu, s přehozením výkopku na přilehlém terénu na vzdálenost do 3 m od podélné osy rýhy nebo s naložením výkopku na dopravní prostředek.</v>
      </c>
      <c r="BB10" s="212"/>
      <c r="BC10" s="212"/>
      <c r="BD10" s="212"/>
      <c r="BE10" s="212"/>
      <c r="BF10" s="212"/>
      <c r="BG10" s="212"/>
      <c r="BH10" s="212"/>
    </row>
    <row r="11" spans="1:60" outlineLevel="1" x14ac:dyDescent="0.2">
      <c r="A11" s="219"/>
      <c r="B11" s="220"/>
      <c r="C11" s="258" t="s">
        <v>212</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214</v>
      </c>
      <c r="D12" s="222"/>
      <c r="E12" s="22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9" t="s">
        <v>215</v>
      </c>
      <c r="D13" s="224"/>
      <c r="E13" s="225"/>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0" t="s">
        <v>216</v>
      </c>
      <c r="D14" s="224"/>
      <c r="E14" s="225">
        <v>6.25E-2</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t="s">
        <v>217</v>
      </c>
      <c r="D15" s="224"/>
      <c r="E15" s="225"/>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8" t="s">
        <v>818</v>
      </c>
      <c r="D16" s="222"/>
      <c r="E16" s="223">
        <v>0.14374999999999999</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2</v>
      </c>
      <c r="B17" s="238" t="s">
        <v>219</v>
      </c>
      <c r="C17" s="256" t="s">
        <v>220</v>
      </c>
      <c r="D17" s="239" t="s">
        <v>205</v>
      </c>
      <c r="E17" s="240">
        <v>7.1879999999999999E-2</v>
      </c>
      <c r="F17" s="241"/>
      <c r="G17" s="242">
        <f>ROUND(E17*F17,2)</f>
        <v>0</v>
      </c>
      <c r="H17" s="241"/>
      <c r="I17" s="242">
        <f>ROUND(E17*H17,2)</f>
        <v>0</v>
      </c>
      <c r="J17" s="241"/>
      <c r="K17" s="242">
        <f>ROUND(E17*J17,2)</f>
        <v>0</v>
      </c>
      <c r="L17" s="242">
        <v>21</v>
      </c>
      <c r="M17" s="242">
        <f>G17*(1+L17/100)</f>
        <v>0</v>
      </c>
      <c r="N17" s="242">
        <v>0</v>
      </c>
      <c r="O17" s="242">
        <f>ROUND(E17*N17,2)</f>
        <v>0</v>
      </c>
      <c r="P17" s="242">
        <v>0</v>
      </c>
      <c r="Q17" s="242">
        <f>ROUND(E17*P17,2)</f>
        <v>0</v>
      </c>
      <c r="R17" s="242" t="s">
        <v>206</v>
      </c>
      <c r="S17" s="242" t="s">
        <v>207</v>
      </c>
      <c r="T17" s="243" t="s">
        <v>207</v>
      </c>
      <c r="U17" s="221">
        <v>0.64680000000000004</v>
      </c>
      <c r="V17" s="221">
        <f>ROUND(E17*U17,2)</f>
        <v>0.05</v>
      </c>
      <c r="W17" s="221"/>
      <c r="X17" s="221" t="s">
        <v>208</v>
      </c>
      <c r="Y17" s="212"/>
      <c r="Z17" s="212"/>
      <c r="AA17" s="212"/>
      <c r="AB17" s="212"/>
      <c r="AC17" s="212"/>
      <c r="AD17" s="212"/>
      <c r="AE17" s="212"/>
      <c r="AF17" s="212"/>
      <c r="AG17" s="212" t="s">
        <v>209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19"/>
      <c r="B18" s="220"/>
      <c r="C18" s="257" t="s">
        <v>210</v>
      </c>
      <c r="D18" s="245"/>
      <c r="E18" s="245"/>
      <c r="F18" s="245"/>
      <c r="G18" s="245"/>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211</v>
      </c>
      <c r="AH18" s="212"/>
      <c r="AI18" s="212"/>
      <c r="AJ18" s="212"/>
      <c r="AK18" s="212"/>
      <c r="AL18" s="212"/>
      <c r="AM18" s="212"/>
      <c r="AN18" s="212"/>
      <c r="AO18" s="212"/>
      <c r="AP18" s="212"/>
      <c r="AQ18" s="212"/>
      <c r="AR18" s="212"/>
      <c r="AS18" s="212"/>
      <c r="AT18" s="212"/>
      <c r="AU18" s="212"/>
      <c r="AV18" s="212"/>
      <c r="AW18" s="212"/>
      <c r="AX18" s="212"/>
      <c r="AY18" s="212"/>
      <c r="AZ18" s="212"/>
      <c r="BA18" s="244" t="str">
        <f>C18</f>
        <v>zapažených i nezapažených s urovnáním dna do předepsaného profilu a spádu, s přehozením výkopku na přilehlém terénu na vzdálenost do 3 m od podélné osy rýhy nebo s naložením výkopku na dopravní prostředek.</v>
      </c>
      <c r="BB18" s="212"/>
      <c r="BC18" s="212"/>
      <c r="BD18" s="212"/>
      <c r="BE18" s="212"/>
      <c r="BF18" s="212"/>
      <c r="BG18" s="212"/>
      <c r="BH18" s="212"/>
    </row>
    <row r="19" spans="1:60" outlineLevel="1" x14ac:dyDescent="0.2">
      <c r="A19" s="219"/>
      <c r="B19" s="220"/>
      <c r="C19" s="258" t="s">
        <v>221</v>
      </c>
      <c r="D19" s="222"/>
      <c r="E19" s="223"/>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213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8" t="s">
        <v>222</v>
      </c>
      <c r="D20" s="222"/>
      <c r="E20" s="223"/>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819</v>
      </c>
      <c r="D21" s="222"/>
      <c r="E21" s="223">
        <v>7.1879999999999999E-2</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7">
        <v>3</v>
      </c>
      <c r="B22" s="238" t="s">
        <v>224</v>
      </c>
      <c r="C22" s="256" t="s">
        <v>225</v>
      </c>
      <c r="D22" s="239" t="s">
        <v>205</v>
      </c>
      <c r="E22" s="240">
        <v>0.14374999999999999</v>
      </c>
      <c r="F22" s="241"/>
      <c r="G22" s="242">
        <f>ROUND(E22*F22,2)</f>
        <v>0</v>
      </c>
      <c r="H22" s="241"/>
      <c r="I22" s="242">
        <f>ROUND(E22*H22,2)</f>
        <v>0</v>
      </c>
      <c r="J22" s="241"/>
      <c r="K22" s="242">
        <f>ROUND(E22*J22,2)</f>
        <v>0</v>
      </c>
      <c r="L22" s="242">
        <v>21</v>
      </c>
      <c r="M22" s="242">
        <f>G22*(1+L22/100)</f>
        <v>0</v>
      </c>
      <c r="N22" s="242">
        <v>0</v>
      </c>
      <c r="O22" s="242">
        <f>ROUND(E22*N22,2)</f>
        <v>0</v>
      </c>
      <c r="P22" s="242">
        <v>0</v>
      </c>
      <c r="Q22" s="242">
        <f>ROUND(E22*P22,2)</f>
        <v>0</v>
      </c>
      <c r="R22" s="242" t="s">
        <v>206</v>
      </c>
      <c r="S22" s="242" t="s">
        <v>207</v>
      </c>
      <c r="T22" s="243" t="s">
        <v>207</v>
      </c>
      <c r="U22" s="221">
        <v>1.0999999999999999E-2</v>
      </c>
      <c r="V22" s="221">
        <f>ROUND(E22*U22,2)</f>
        <v>0</v>
      </c>
      <c r="W22" s="221"/>
      <c r="X22" s="221" t="s">
        <v>208</v>
      </c>
      <c r="Y22" s="212"/>
      <c r="Z22" s="212"/>
      <c r="AA22" s="212"/>
      <c r="AB22" s="212"/>
      <c r="AC22" s="212"/>
      <c r="AD22" s="212"/>
      <c r="AE22" s="212"/>
      <c r="AF22" s="212"/>
      <c r="AG22" s="212" t="s">
        <v>209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226</v>
      </c>
      <c r="D23" s="245"/>
      <c r="E23" s="245"/>
      <c r="F23" s="245"/>
      <c r="G23" s="245"/>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211</v>
      </c>
      <c r="AH23" s="212"/>
      <c r="AI23" s="212"/>
      <c r="AJ23" s="212"/>
      <c r="AK23" s="212"/>
      <c r="AL23" s="212"/>
      <c r="AM23" s="212"/>
      <c r="AN23" s="212"/>
      <c r="AO23" s="212"/>
      <c r="AP23" s="212"/>
      <c r="AQ23" s="212"/>
      <c r="AR23" s="212"/>
      <c r="AS23" s="212"/>
      <c r="AT23" s="212"/>
      <c r="AU23" s="212"/>
      <c r="AV23" s="212"/>
      <c r="AW23" s="212"/>
      <c r="AX23" s="212"/>
      <c r="AY23" s="212"/>
      <c r="AZ23" s="212"/>
      <c r="BA23" s="244" t="str">
        <f>C23</f>
        <v>po suchu, bez ohledu na druh dopravního prostředku, bez naložení výkopku, avšak se složením bez rozhrnutí,</v>
      </c>
      <c r="BB23" s="212"/>
      <c r="BC23" s="212"/>
      <c r="BD23" s="212"/>
      <c r="BE23" s="212"/>
      <c r="BF23" s="212"/>
      <c r="BG23" s="212"/>
      <c r="BH23" s="212"/>
    </row>
    <row r="24" spans="1:60" outlineLevel="1" x14ac:dyDescent="0.2">
      <c r="A24" s="219"/>
      <c r="B24" s="220"/>
      <c r="C24" s="258" t="s">
        <v>227</v>
      </c>
      <c r="D24" s="222"/>
      <c r="E24" s="223"/>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213</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8" t="s">
        <v>228</v>
      </c>
      <c r="D25" s="222"/>
      <c r="E25" s="22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8" t="s">
        <v>820</v>
      </c>
      <c r="D26" s="222"/>
      <c r="E26" s="223">
        <v>0.14374999999999999</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7">
        <v>4</v>
      </c>
      <c r="B27" s="238" t="s">
        <v>230</v>
      </c>
      <c r="C27" s="256" t="s">
        <v>231</v>
      </c>
      <c r="D27" s="239" t="s">
        <v>205</v>
      </c>
      <c r="E27" s="240">
        <v>0.71875</v>
      </c>
      <c r="F27" s="241"/>
      <c r="G27" s="242">
        <f>ROUND(E27*F27,2)</f>
        <v>0</v>
      </c>
      <c r="H27" s="241"/>
      <c r="I27" s="242">
        <f>ROUND(E27*H27,2)</f>
        <v>0</v>
      </c>
      <c r="J27" s="241"/>
      <c r="K27" s="242">
        <f>ROUND(E27*J27,2)</f>
        <v>0</v>
      </c>
      <c r="L27" s="242">
        <v>21</v>
      </c>
      <c r="M27" s="242">
        <f>G27*(1+L27/100)</f>
        <v>0</v>
      </c>
      <c r="N27" s="242">
        <v>0</v>
      </c>
      <c r="O27" s="242">
        <f>ROUND(E27*N27,2)</f>
        <v>0</v>
      </c>
      <c r="P27" s="242">
        <v>0</v>
      </c>
      <c r="Q27" s="242">
        <f>ROUND(E27*P27,2)</f>
        <v>0</v>
      </c>
      <c r="R27" s="242" t="s">
        <v>206</v>
      </c>
      <c r="S27" s="242" t="s">
        <v>207</v>
      </c>
      <c r="T27" s="243" t="s">
        <v>207</v>
      </c>
      <c r="U27" s="221">
        <v>0</v>
      </c>
      <c r="V27" s="221">
        <f>ROUND(E27*U27,2)</f>
        <v>0</v>
      </c>
      <c r="W27" s="221"/>
      <c r="X27" s="221" t="s">
        <v>208</v>
      </c>
      <c r="Y27" s="212"/>
      <c r="Z27" s="212"/>
      <c r="AA27" s="212"/>
      <c r="AB27" s="212"/>
      <c r="AC27" s="212"/>
      <c r="AD27" s="212"/>
      <c r="AE27" s="212"/>
      <c r="AF27" s="212"/>
      <c r="AG27" s="212" t="s">
        <v>209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226</v>
      </c>
      <c r="D28" s="245"/>
      <c r="E28" s="245"/>
      <c r="F28" s="245"/>
      <c r="G28" s="245"/>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211</v>
      </c>
      <c r="AH28" s="212"/>
      <c r="AI28" s="212"/>
      <c r="AJ28" s="212"/>
      <c r="AK28" s="212"/>
      <c r="AL28" s="212"/>
      <c r="AM28" s="212"/>
      <c r="AN28" s="212"/>
      <c r="AO28" s="212"/>
      <c r="AP28" s="212"/>
      <c r="AQ28" s="212"/>
      <c r="AR28" s="212"/>
      <c r="AS28" s="212"/>
      <c r="AT28" s="212"/>
      <c r="AU28" s="212"/>
      <c r="AV28" s="212"/>
      <c r="AW28" s="212"/>
      <c r="AX28" s="212"/>
      <c r="AY28" s="212"/>
      <c r="AZ28" s="212"/>
      <c r="BA28" s="244" t="str">
        <f>C28</f>
        <v>po suchu, bez ohledu na druh dopravního prostředku, bez naložení výkopku, avšak se složením bez rozhrnutí,</v>
      </c>
      <c r="BB28" s="212"/>
      <c r="BC28" s="212"/>
      <c r="BD28" s="212"/>
      <c r="BE28" s="212"/>
      <c r="BF28" s="212"/>
      <c r="BG28" s="212"/>
      <c r="BH28" s="212"/>
    </row>
    <row r="29" spans="1:60" outlineLevel="1" x14ac:dyDescent="0.2">
      <c r="A29" s="219"/>
      <c r="B29" s="220"/>
      <c r="C29" s="258" t="s">
        <v>232</v>
      </c>
      <c r="D29" s="222"/>
      <c r="E29" s="223"/>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213</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8" t="s">
        <v>233</v>
      </c>
      <c r="D30" s="222"/>
      <c r="E30" s="223"/>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213</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821</v>
      </c>
      <c r="D31" s="222"/>
      <c r="E31" s="223">
        <v>0.71875</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7">
        <v>5</v>
      </c>
      <c r="B32" s="238" t="s">
        <v>235</v>
      </c>
      <c r="C32" s="256" t="s">
        <v>236</v>
      </c>
      <c r="D32" s="239" t="s">
        <v>205</v>
      </c>
      <c r="E32" s="240">
        <v>0.14374999999999999</v>
      </c>
      <c r="F32" s="241"/>
      <c r="G32" s="242">
        <f>ROUND(E32*F32,2)</f>
        <v>0</v>
      </c>
      <c r="H32" s="241"/>
      <c r="I32" s="242">
        <f>ROUND(E32*H32,2)</f>
        <v>0</v>
      </c>
      <c r="J32" s="241"/>
      <c r="K32" s="242">
        <f>ROUND(E32*J32,2)</f>
        <v>0</v>
      </c>
      <c r="L32" s="242">
        <v>21</v>
      </c>
      <c r="M32" s="242">
        <f>G32*(1+L32/100)</f>
        <v>0</v>
      </c>
      <c r="N32" s="242">
        <v>0</v>
      </c>
      <c r="O32" s="242">
        <f>ROUND(E32*N32,2)</f>
        <v>0</v>
      </c>
      <c r="P32" s="242">
        <v>0</v>
      </c>
      <c r="Q32" s="242">
        <f>ROUND(E32*P32,2)</f>
        <v>0</v>
      </c>
      <c r="R32" s="242" t="s">
        <v>206</v>
      </c>
      <c r="S32" s="242" t="s">
        <v>207</v>
      </c>
      <c r="T32" s="243" t="s">
        <v>207</v>
      </c>
      <c r="U32" s="221">
        <v>8.9999999999999993E-3</v>
      </c>
      <c r="V32" s="221">
        <f>ROUND(E32*U32,2)</f>
        <v>0</v>
      </c>
      <c r="W32" s="221"/>
      <c r="X32" s="221" t="s">
        <v>208</v>
      </c>
      <c r="Y32" s="212"/>
      <c r="Z32" s="212"/>
      <c r="AA32" s="212"/>
      <c r="AB32" s="212"/>
      <c r="AC32" s="212"/>
      <c r="AD32" s="212"/>
      <c r="AE32" s="212"/>
      <c r="AF32" s="212"/>
      <c r="AG32" s="212" t="s">
        <v>237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8" t="s">
        <v>238</v>
      </c>
      <c r="D33" s="222"/>
      <c r="E33" s="223"/>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213</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8" t="s">
        <v>239</v>
      </c>
      <c r="D34" s="222"/>
      <c r="E34" s="223"/>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822</v>
      </c>
      <c r="D35" s="222"/>
      <c r="E35" s="223">
        <v>0.14374999999999999</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7">
        <v>6</v>
      </c>
      <c r="B36" s="238" t="s">
        <v>241</v>
      </c>
      <c r="C36" s="256" t="s">
        <v>242</v>
      </c>
      <c r="D36" s="239" t="s">
        <v>243</v>
      </c>
      <c r="E36" s="240">
        <v>0.57499999999999996</v>
      </c>
      <c r="F36" s="241"/>
      <c r="G36" s="242">
        <f>ROUND(E36*F36,2)</f>
        <v>0</v>
      </c>
      <c r="H36" s="241"/>
      <c r="I36" s="242">
        <f>ROUND(E36*H36,2)</f>
        <v>0</v>
      </c>
      <c r="J36" s="241"/>
      <c r="K36" s="242">
        <f>ROUND(E36*J36,2)</f>
        <v>0</v>
      </c>
      <c r="L36" s="242">
        <v>21</v>
      </c>
      <c r="M36" s="242">
        <f>G36*(1+L36/100)</f>
        <v>0</v>
      </c>
      <c r="N36" s="242">
        <v>0</v>
      </c>
      <c r="O36" s="242">
        <f>ROUND(E36*N36,2)</f>
        <v>0</v>
      </c>
      <c r="P36" s="242">
        <v>0</v>
      </c>
      <c r="Q36" s="242">
        <f>ROUND(E36*P36,2)</f>
        <v>0</v>
      </c>
      <c r="R36" s="242" t="s">
        <v>206</v>
      </c>
      <c r="S36" s="242" t="s">
        <v>207</v>
      </c>
      <c r="T36" s="243" t="s">
        <v>207</v>
      </c>
      <c r="U36" s="221">
        <v>1.7999999999999999E-2</v>
      </c>
      <c r="V36" s="221">
        <f>ROUND(E36*U36,2)</f>
        <v>0.01</v>
      </c>
      <c r="W36" s="221"/>
      <c r="X36" s="221" t="s">
        <v>208</v>
      </c>
      <c r="Y36" s="212"/>
      <c r="Z36" s="212"/>
      <c r="AA36" s="212"/>
      <c r="AB36" s="212"/>
      <c r="AC36" s="212"/>
      <c r="AD36" s="212"/>
      <c r="AE36" s="212"/>
      <c r="AF36" s="212"/>
      <c r="AG36" s="212" t="s">
        <v>237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244</v>
      </c>
      <c r="D37" s="245"/>
      <c r="E37" s="245"/>
      <c r="F37" s="245"/>
      <c r="G37" s="245"/>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211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8" t="s">
        <v>245</v>
      </c>
      <c r="D38" s="222"/>
      <c r="E38" s="223"/>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8" t="s">
        <v>246</v>
      </c>
      <c r="D39" s="222"/>
      <c r="E39" s="22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823</v>
      </c>
      <c r="D40" s="222"/>
      <c r="E40" s="223">
        <v>0.57499999999999996</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5</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7">
        <v>7</v>
      </c>
      <c r="B41" s="238" t="s">
        <v>248</v>
      </c>
      <c r="C41" s="256" t="s">
        <v>249</v>
      </c>
      <c r="D41" s="239" t="s">
        <v>205</v>
      </c>
      <c r="E41" s="240">
        <v>0.14374999999999999</v>
      </c>
      <c r="F41" s="241"/>
      <c r="G41" s="242">
        <f>ROUND(E41*F41,2)</f>
        <v>0</v>
      </c>
      <c r="H41" s="241"/>
      <c r="I41" s="242">
        <f>ROUND(E41*H41,2)</f>
        <v>0</v>
      </c>
      <c r="J41" s="241"/>
      <c r="K41" s="242">
        <f>ROUND(E41*J41,2)</f>
        <v>0</v>
      </c>
      <c r="L41" s="242">
        <v>21</v>
      </c>
      <c r="M41" s="242">
        <f>G41*(1+L41/100)</f>
        <v>0</v>
      </c>
      <c r="N41" s="242">
        <v>0</v>
      </c>
      <c r="O41" s="242">
        <f>ROUND(E41*N41,2)</f>
        <v>0</v>
      </c>
      <c r="P41" s="242">
        <v>0</v>
      </c>
      <c r="Q41" s="242">
        <f>ROUND(E41*P41,2)</f>
        <v>0</v>
      </c>
      <c r="R41" s="242" t="s">
        <v>206</v>
      </c>
      <c r="S41" s="242" t="s">
        <v>207</v>
      </c>
      <c r="T41" s="243" t="s">
        <v>207</v>
      </c>
      <c r="U41" s="221">
        <v>0</v>
      </c>
      <c r="V41" s="221">
        <f>ROUND(E41*U41,2)</f>
        <v>0</v>
      </c>
      <c r="W41" s="221"/>
      <c r="X41" s="221" t="s">
        <v>208</v>
      </c>
      <c r="Y41" s="212"/>
      <c r="Z41" s="212"/>
      <c r="AA41" s="212"/>
      <c r="AB41" s="212"/>
      <c r="AC41" s="212"/>
      <c r="AD41" s="212"/>
      <c r="AE41" s="212"/>
      <c r="AF41" s="212"/>
      <c r="AG41" s="212" t="s">
        <v>209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8" t="s">
        <v>250</v>
      </c>
      <c r="D42" s="222"/>
      <c r="E42" s="223"/>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213</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8" t="s">
        <v>239</v>
      </c>
      <c r="D43" s="222"/>
      <c r="E43" s="223"/>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8" t="s">
        <v>822</v>
      </c>
      <c r="D44" s="222"/>
      <c r="E44" s="223">
        <v>0.14374999999999999</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7">
        <v>8</v>
      </c>
      <c r="B45" s="238" t="s">
        <v>251</v>
      </c>
      <c r="C45" s="256" t="s">
        <v>252</v>
      </c>
      <c r="D45" s="239" t="s">
        <v>243</v>
      </c>
      <c r="E45" s="240">
        <v>0.57499999999999996</v>
      </c>
      <c r="F45" s="241"/>
      <c r="G45" s="242">
        <f>ROUND(E45*F45,2)</f>
        <v>0</v>
      </c>
      <c r="H45" s="241"/>
      <c r="I45" s="242">
        <f>ROUND(E45*H45,2)</f>
        <v>0</v>
      </c>
      <c r="J45" s="241"/>
      <c r="K45" s="242">
        <f>ROUND(E45*J45,2)</f>
        <v>0</v>
      </c>
      <c r="L45" s="242">
        <v>21</v>
      </c>
      <c r="M45" s="242">
        <f>G45*(1+L45/100)</f>
        <v>0</v>
      </c>
      <c r="N45" s="242">
        <v>0</v>
      </c>
      <c r="O45" s="242">
        <f>ROUND(E45*N45,2)</f>
        <v>0</v>
      </c>
      <c r="P45" s="242">
        <v>0</v>
      </c>
      <c r="Q45" s="242">
        <f>ROUND(E45*P45,2)</f>
        <v>0</v>
      </c>
      <c r="R45" s="242" t="s">
        <v>206</v>
      </c>
      <c r="S45" s="242" t="s">
        <v>207</v>
      </c>
      <c r="T45" s="243" t="s">
        <v>207</v>
      </c>
      <c r="U45" s="221">
        <v>0.15</v>
      </c>
      <c r="V45" s="221">
        <f>ROUND(E45*U45,2)</f>
        <v>0.09</v>
      </c>
      <c r="W45" s="221"/>
      <c r="X45" s="221" t="s">
        <v>208</v>
      </c>
      <c r="Y45" s="212"/>
      <c r="Z45" s="212"/>
      <c r="AA45" s="212"/>
      <c r="AB45" s="212"/>
      <c r="AC45" s="212"/>
      <c r="AD45" s="212"/>
      <c r="AE45" s="212"/>
      <c r="AF45" s="212"/>
      <c r="AG45" s="212" t="s">
        <v>209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7" t="s">
        <v>253</v>
      </c>
      <c r="D46" s="245"/>
      <c r="E46" s="245"/>
      <c r="F46" s="245"/>
      <c r="G46" s="245"/>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211</v>
      </c>
      <c r="AH46" s="212"/>
      <c r="AI46" s="212"/>
      <c r="AJ46" s="212"/>
      <c r="AK46" s="212"/>
      <c r="AL46" s="212"/>
      <c r="AM46" s="212"/>
      <c r="AN46" s="212"/>
      <c r="AO46" s="212"/>
      <c r="AP46" s="212"/>
      <c r="AQ46" s="212"/>
      <c r="AR46" s="212"/>
      <c r="AS46" s="212"/>
      <c r="AT46" s="212"/>
      <c r="AU46" s="212"/>
      <c r="AV46" s="212"/>
      <c r="AW46" s="212"/>
      <c r="AX46" s="212"/>
      <c r="AY46" s="212"/>
      <c r="AZ46" s="212"/>
      <c r="BA46" s="244" t="str">
        <f>C46</f>
        <v>z rostlé horniny tř.1 - 4 pod násypy z hornin soudržných do 92% PS a hornin nesoudržných sypkých relativní ulehlosti I(d) do 0,8</v>
      </c>
      <c r="BB46" s="212"/>
      <c r="BC46" s="212"/>
      <c r="BD46" s="212"/>
      <c r="BE46" s="212"/>
      <c r="BF46" s="212"/>
      <c r="BG46" s="212"/>
      <c r="BH46" s="212"/>
    </row>
    <row r="47" spans="1:60" outlineLevel="1" x14ac:dyDescent="0.2">
      <c r="A47" s="219"/>
      <c r="B47" s="220"/>
      <c r="C47" s="258" t="s">
        <v>254</v>
      </c>
      <c r="D47" s="222"/>
      <c r="E47" s="223"/>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213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824</v>
      </c>
      <c r="D48" s="222"/>
      <c r="E48" s="223">
        <v>0.57499999999999996</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31" t="s">
        <v>201</v>
      </c>
      <c r="B49" s="232" t="s">
        <v>143</v>
      </c>
      <c r="C49" s="255" t="s">
        <v>144</v>
      </c>
      <c r="D49" s="233"/>
      <c r="E49" s="234"/>
      <c r="F49" s="235"/>
      <c r="G49" s="235">
        <f>SUMIF(AG50:AG72,"&lt;&gt;NOR",G50:G72)</f>
        <v>0</v>
      </c>
      <c r="H49" s="235"/>
      <c r="I49" s="235">
        <f>SUM(I50:I72)</f>
        <v>0</v>
      </c>
      <c r="J49" s="235"/>
      <c r="K49" s="235">
        <f>SUM(K50:K72)</f>
        <v>0</v>
      </c>
      <c r="L49" s="235"/>
      <c r="M49" s="235">
        <f>SUM(M50:M72)</f>
        <v>0</v>
      </c>
      <c r="N49" s="235"/>
      <c r="O49" s="235">
        <f>SUM(O50:O72)</f>
        <v>0</v>
      </c>
      <c r="P49" s="235"/>
      <c r="Q49" s="235">
        <f>SUM(Q50:Q72)</f>
        <v>3.3899999999999997</v>
      </c>
      <c r="R49" s="235"/>
      <c r="S49" s="235"/>
      <c r="T49" s="236"/>
      <c r="U49" s="230"/>
      <c r="V49" s="230">
        <f>SUM(V50:V72)</f>
        <v>1.99</v>
      </c>
      <c r="W49" s="230"/>
      <c r="X49" s="230"/>
      <c r="AG49" t="s">
        <v>202</v>
      </c>
    </row>
    <row r="50" spans="1:60" ht="22.5" outlineLevel="1" x14ac:dyDescent="0.2">
      <c r="A50" s="237">
        <v>9</v>
      </c>
      <c r="B50" s="238" t="s">
        <v>256</v>
      </c>
      <c r="C50" s="256" t="s">
        <v>257</v>
      </c>
      <c r="D50" s="239" t="s">
        <v>243</v>
      </c>
      <c r="E50" s="240">
        <v>0.57499999999999996</v>
      </c>
      <c r="F50" s="241"/>
      <c r="G50" s="242">
        <f>ROUND(E50*F50,2)</f>
        <v>0</v>
      </c>
      <c r="H50" s="241"/>
      <c r="I50" s="242">
        <f>ROUND(E50*H50,2)</f>
        <v>0</v>
      </c>
      <c r="J50" s="241"/>
      <c r="K50" s="242">
        <f>ROUND(E50*J50,2)</f>
        <v>0</v>
      </c>
      <c r="L50" s="242">
        <v>21</v>
      </c>
      <c r="M50" s="242">
        <f>G50*(1+L50/100)</f>
        <v>0</v>
      </c>
      <c r="N50" s="242">
        <v>0</v>
      </c>
      <c r="O50" s="242">
        <f>ROUND(E50*N50,2)</f>
        <v>0</v>
      </c>
      <c r="P50" s="242">
        <v>0.33</v>
      </c>
      <c r="Q50" s="242">
        <f>ROUND(E50*P50,2)</f>
        <v>0.19</v>
      </c>
      <c r="R50" s="242" t="s">
        <v>258</v>
      </c>
      <c r="S50" s="242" t="s">
        <v>207</v>
      </c>
      <c r="T50" s="243" t="s">
        <v>207</v>
      </c>
      <c r="U50" s="221">
        <v>0.06</v>
      </c>
      <c r="V50" s="221">
        <f>ROUND(E50*U50,2)</f>
        <v>0.03</v>
      </c>
      <c r="W50" s="221"/>
      <c r="X50" s="221" t="s">
        <v>208</v>
      </c>
      <c r="Y50" s="212"/>
      <c r="Z50" s="212"/>
      <c r="AA50" s="212"/>
      <c r="AB50" s="212"/>
      <c r="AC50" s="212"/>
      <c r="AD50" s="212"/>
      <c r="AE50" s="212"/>
      <c r="AF50" s="212"/>
      <c r="AG50" s="212" t="s">
        <v>209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8" t="s">
        <v>259</v>
      </c>
      <c r="D51" s="222"/>
      <c r="E51" s="223"/>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213</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8" t="s">
        <v>260</v>
      </c>
      <c r="D52" s="222"/>
      <c r="E52" s="223"/>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213</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823</v>
      </c>
      <c r="D53" s="222"/>
      <c r="E53" s="223">
        <v>0.57499999999999996</v>
      </c>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213</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7">
        <v>10</v>
      </c>
      <c r="B54" s="238" t="s">
        <v>261</v>
      </c>
      <c r="C54" s="256" t="s">
        <v>262</v>
      </c>
      <c r="D54" s="239" t="s">
        <v>243</v>
      </c>
      <c r="E54" s="240">
        <v>2.4249999999999998</v>
      </c>
      <c r="F54" s="241"/>
      <c r="G54" s="242">
        <f>ROUND(E54*F54,2)</f>
        <v>0</v>
      </c>
      <c r="H54" s="241"/>
      <c r="I54" s="242">
        <f>ROUND(E54*H54,2)</f>
        <v>0</v>
      </c>
      <c r="J54" s="241"/>
      <c r="K54" s="242">
        <f>ROUND(E54*J54,2)</f>
        <v>0</v>
      </c>
      <c r="L54" s="242">
        <v>21</v>
      </c>
      <c r="M54" s="242">
        <f>G54*(1+L54/100)</f>
        <v>0</v>
      </c>
      <c r="N54" s="242">
        <v>0</v>
      </c>
      <c r="O54" s="242">
        <f>ROUND(E54*N54,2)</f>
        <v>0</v>
      </c>
      <c r="P54" s="242">
        <v>0.11</v>
      </c>
      <c r="Q54" s="242">
        <f>ROUND(E54*P54,2)</f>
        <v>0.27</v>
      </c>
      <c r="R54" s="242" t="s">
        <v>258</v>
      </c>
      <c r="S54" s="242" t="s">
        <v>207</v>
      </c>
      <c r="T54" s="243" t="s">
        <v>263</v>
      </c>
      <c r="U54" s="221">
        <v>0.08</v>
      </c>
      <c r="V54" s="221">
        <f>ROUND(E54*U54,2)</f>
        <v>0.19</v>
      </c>
      <c r="W54" s="221"/>
      <c r="X54" s="221" t="s">
        <v>208</v>
      </c>
      <c r="Y54" s="212"/>
      <c r="Z54" s="212"/>
      <c r="AA54" s="212"/>
      <c r="AB54" s="212"/>
      <c r="AC54" s="212"/>
      <c r="AD54" s="212"/>
      <c r="AE54" s="212"/>
      <c r="AF54" s="212"/>
      <c r="AG54" s="212" t="s">
        <v>237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19"/>
      <c r="B55" s="220"/>
      <c r="C55" s="257" t="s">
        <v>264</v>
      </c>
      <c r="D55" s="245"/>
      <c r="E55" s="245"/>
      <c r="F55" s="245"/>
      <c r="G55" s="245"/>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211</v>
      </c>
      <c r="AH55" s="212"/>
      <c r="AI55" s="212"/>
      <c r="AJ55" s="212"/>
      <c r="AK55" s="212"/>
      <c r="AL55" s="212"/>
      <c r="AM55" s="212"/>
      <c r="AN55" s="212"/>
      <c r="AO55" s="212"/>
      <c r="AP55" s="212"/>
      <c r="AQ55" s="212"/>
      <c r="AR55" s="212"/>
      <c r="AS55" s="212"/>
      <c r="AT55" s="212"/>
      <c r="AU55" s="212"/>
      <c r="AV55" s="212"/>
      <c r="AW55" s="212"/>
      <c r="AX55" s="212"/>
      <c r="AY55" s="212"/>
      <c r="AZ55" s="212"/>
      <c r="BA55" s="244" t="str">
        <f>C55</f>
        <v>s naložením na dopravní prostředek, očištění povrchu od frézované plochy, opotřebování frézovacích nástrojů (nožů, upínacích kroužků, držáků) nutné ruční odstranění (vybourání) živičného krytu kolem překážek,</v>
      </c>
      <c r="BB55" s="212"/>
      <c r="BC55" s="212"/>
      <c r="BD55" s="212"/>
      <c r="BE55" s="212"/>
      <c r="BF55" s="212"/>
      <c r="BG55" s="212"/>
      <c r="BH55" s="212"/>
    </row>
    <row r="56" spans="1:60" outlineLevel="1" x14ac:dyDescent="0.2">
      <c r="A56" s="219"/>
      <c r="B56" s="220"/>
      <c r="C56" s="258" t="s">
        <v>265</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266</v>
      </c>
      <c r="D57" s="222"/>
      <c r="E57" s="223"/>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8" t="s">
        <v>825</v>
      </c>
      <c r="D58" s="222"/>
      <c r="E58" s="223">
        <v>2.4249999999999998</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213</v>
      </c>
      <c r="AH58" s="212">
        <v>5</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33.75" outlineLevel="1" x14ac:dyDescent="0.2">
      <c r="A59" s="237">
        <v>11</v>
      </c>
      <c r="B59" s="238" t="s">
        <v>268</v>
      </c>
      <c r="C59" s="256" t="s">
        <v>269</v>
      </c>
      <c r="D59" s="239" t="s">
        <v>243</v>
      </c>
      <c r="E59" s="240">
        <v>24.25</v>
      </c>
      <c r="F59" s="241"/>
      <c r="G59" s="242">
        <f>ROUND(E59*F59,2)</f>
        <v>0</v>
      </c>
      <c r="H59" s="241"/>
      <c r="I59" s="242">
        <f>ROUND(E59*H59,2)</f>
        <v>0</v>
      </c>
      <c r="J59" s="241"/>
      <c r="K59" s="242">
        <f>ROUND(E59*J59,2)</f>
        <v>0</v>
      </c>
      <c r="L59" s="242">
        <v>21</v>
      </c>
      <c r="M59" s="242">
        <f>G59*(1+L59/100)</f>
        <v>0</v>
      </c>
      <c r="N59" s="242">
        <v>0</v>
      </c>
      <c r="O59" s="242">
        <f>ROUND(E59*N59,2)</f>
        <v>0</v>
      </c>
      <c r="P59" s="242">
        <v>0.11</v>
      </c>
      <c r="Q59" s="242">
        <f>ROUND(E59*P59,2)</f>
        <v>2.67</v>
      </c>
      <c r="R59" s="242" t="s">
        <v>258</v>
      </c>
      <c r="S59" s="242" t="s">
        <v>207</v>
      </c>
      <c r="T59" s="243" t="s">
        <v>263</v>
      </c>
      <c r="U59" s="221">
        <v>5.1499999999999997E-2</v>
      </c>
      <c r="V59" s="221">
        <f>ROUND(E59*U59,2)</f>
        <v>1.25</v>
      </c>
      <c r="W59" s="221"/>
      <c r="X59" s="221" t="s">
        <v>208</v>
      </c>
      <c r="Y59" s="212"/>
      <c r="Z59" s="212"/>
      <c r="AA59" s="212"/>
      <c r="AB59" s="212"/>
      <c r="AC59" s="212"/>
      <c r="AD59" s="212"/>
      <c r="AE59" s="212"/>
      <c r="AF59" s="212"/>
      <c r="AG59" s="212" t="s">
        <v>237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19"/>
      <c r="B60" s="220"/>
      <c r="C60" s="257" t="s">
        <v>264</v>
      </c>
      <c r="D60" s="245"/>
      <c r="E60" s="245"/>
      <c r="F60" s="245"/>
      <c r="G60" s="245"/>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211</v>
      </c>
      <c r="AH60" s="212"/>
      <c r="AI60" s="212"/>
      <c r="AJ60" s="212"/>
      <c r="AK60" s="212"/>
      <c r="AL60" s="212"/>
      <c r="AM60" s="212"/>
      <c r="AN60" s="212"/>
      <c r="AO60" s="212"/>
      <c r="AP60" s="212"/>
      <c r="AQ60" s="212"/>
      <c r="AR60" s="212"/>
      <c r="AS60" s="212"/>
      <c r="AT60" s="212"/>
      <c r="AU60" s="212"/>
      <c r="AV60" s="212"/>
      <c r="AW60" s="212"/>
      <c r="AX60" s="212"/>
      <c r="AY60" s="212"/>
      <c r="AZ60" s="212"/>
      <c r="BA60" s="244" t="str">
        <f>C60</f>
        <v>s naložením na dopravní prostředek, očištění povrchu od frézované plochy, opotřebování frézovacích nástrojů (nožů, upínacích kroužků, držáků) nutné ruční odstranění (vybourání) živičného krytu kolem překážek,</v>
      </c>
      <c r="BB60" s="212"/>
      <c r="BC60" s="212"/>
      <c r="BD60" s="212"/>
      <c r="BE60" s="212"/>
      <c r="BF60" s="212"/>
      <c r="BG60" s="212"/>
      <c r="BH60" s="212"/>
    </row>
    <row r="61" spans="1:60" outlineLevel="1" x14ac:dyDescent="0.2">
      <c r="A61" s="219"/>
      <c r="B61" s="220"/>
      <c r="C61" s="258" t="s">
        <v>270</v>
      </c>
      <c r="D61" s="222"/>
      <c r="E61" s="223"/>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8" t="s">
        <v>271</v>
      </c>
      <c r="D62" s="222"/>
      <c r="E62" s="223"/>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213</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8" t="s">
        <v>826</v>
      </c>
      <c r="D63" s="222"/>
      <c r="E63" s="223">
        <v>24.25</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7">
        <v>12</v>
      </c>
      <c r="B64" s="238" t="s">
        <v>273</v>
      </c>
      <c r="C64" s="256" t="s">
        <v>274</v>
      </c>
      <c r="D64" s="239" t="s">
        <v>275</v>
      </c>
      <c r="E64" s="240">
        <v>2.2999999999999998</v>
      </c>
      <c r="F64" s="241"/>
      <c r="G64" s="242">
        <f>ROUND(E64*F64,2)</f>
        <v>0</v>
      </c>
      <c r="H64" s="241"/>
      <c r="I64" s="242">
        <f>ROUND(E64*H64,2)</f>
        <v>0</v>
      </c>
      <c r="J64" s="241"/>
      <c r="K64" s="242">
        <f>ROUND(E64*J64,2)</f>
        <v>0</v>
      </c>
      <c r="L64" s="242">
        <v>21</v>
      </c>
      <c r="M64" s="242">
        <f>G64*(1+L64/100)</f>
        <v>0</v>
      </c>
      <c r="N64" s="242">
        <v>0</v>
      </c>
      <c r="O64" s="242">
        <f>ROUND(E64*N64,2)</f>
        <v>0</v>
      </c>
      <c r="P64" s="242">
        <v>0.115</v>
      </c>
      <c r="Q64" s="242">
        <f>ROUND(E64*P64,2)</f>
        <v>0.26</v>
      </c>
      <c r="R64" s="242" t="s">
        <v>258</v>
      </c>
      <c r="S64" s="242" t="s">
        <v>207</v>
      </c>
      <c r="T64" s="243" t="s">
        <v>207</v>
      </c>
      <c r="U64" s="221">
        <v>0.13700000000000001</v>
      </c>
      <c r="V64" s="221">
        <f>ROUND(E64*U64,2)</f>
        <v>0.32</v>
      </c>
      <c r="W64" s="221"/>
      <c r="X64" s="221" t="s">
        <v>208</v>
      </c>
      <c r="Y64" s="212"/>
      <c r="Z64" s="212"/>
      <c r="AA64" s="212"/>
      <c r="AB64" s="212"/>
      <c r="AC64" s="212"/>
      <c r="AD64" s="212"/>
      <c r="AE64" s="212"/>
      <c r="AF64" s="212"/>
      <c r="AG64" s="212" t="s">
        <v>209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7" t="s">
        <v>276</v>
      </c>
      <c r="D65" s="245"/>
      <c r="E65" s="245"/>
      <c r="F65" s="245"/>
      <c r="G65" s="245"/>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211</v>
      </c>
      <c r="AH65" s="212"/>
      <c r="AI65" s="212"/>
      <c r="AJ65" s="212"/>
      <c r="AK65" s="212"/>
      <c r="AL65" s="212"/>
      <c r="AM65" s="212"/>
      <c r="AN65" s="212"/>
      <c r="AO65" s="212"/>
      <c r="AP65" s="212"/>
      <c r="AQ65" s="212"/>
      <c r="AR65" s="212"/>
      <c r="AS65" s="212"/>
      <c r="AT65" s="212"/>
      <c r="AU65" s="212"/>
      <c r="AV65" s="212"/>
      <c r="AW65" s="212"/>
      <c r="AX65" s="212"/>
      <c r="AY65" s="212"/>
      <c r="AZ65" s="212"/>
      <c r="BA65" s="244" t="str">
        <f>C65</f>
        <v>s vybouráním lože, s přemístěním hmot na skládku na vzdálenost do 3 m nebo naložením na dopravní prostředek</v>
      </c>
      <c r="BB65" s="212"/>
      <c r="BC65" s="212"/>
      <c r="BD65" s="212"/>
      <c r="BE65" s="212"/>
      <c r="BF65" s="212"/>
      <c r="BG65" s="212"/>
      <c r="BH65" s="212"/>
    </row>
    <row r="66" spans="1:60" outlineLevel="1" x14ac:dyDescent="0.2">
      <c r="A66" s="219"/>
      <c r="B66" s="220"/>
      <c r="C66" s="258" t="s">
        <v>277</v>
      </c>
      <c r="D66" s="222"/>
      <c r="E66" s="223"/>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213</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8" t="s">
        <v>827</v>
      </c>
      <c r="D67" s="222"/>
      <c r="E67" s="223">
        <v>2.2999999999999998</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213</v>
      </c>
      <c r="AH67" s="212">
        <v>5</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37">
        <v>13</v>
      </c>
      <c r="B68" s="238" t="s">
        <v>287</v>
      </c>
      <c r="C68" s="256" t="s">
        <v>288</v>
      </c>
      <c r="D68" s="239" t="s">
        <v>243</v>
      </c>
      <c r="E68" s="240">
        <v>0.92</v>
      </c>
      <c r="F68" s="241"/>
      <c r="G68" s="242">
        <f>ROUND(E68*F68,2)</f>
        <v>0</v>
      </c>
      <c r="H68" s="241"/>
      <c r="I68" s="242">
        <f>ROUND(E68*H68,2)</f>
        <v>0</v>
      </c>
      <c r="J68" s="241"/>
      <c r="K68" s="242">
        <f>ROUND(E68*J68,2)</f>
        <v>0</v>
      </c>
      <c r="L68" s="242">
        <v>21</v>
      </c>
      <c r="M68" s="242">
        <f>G68*(1+L68/100)</f>
        <v>0</v>
      </c>
      <c r="N68" s="242">
        <v>0</v>
      </c>
      <c r="O68" s="242">
        <f>ROUND(E68*N68,2)</f>
        <v>0</v>
      </c>
      <c r="P68" s="242">
        <v>0</v>
      </c>
      <c r="Q68" s="242">
        <f>ROUND(E68*P68,2)</f>
        <v>0</v>
      </c>
      <c r="R68" s="242" t="s">
        <v>258</v>
      </c>
      <c r="S68" s="242" t="s">
        <v>207</v>
      </c>
      <c r="T68" s="243" t="s">
        <v>207</v>
      </c>
      <c r="U68" s="221">
        <v>0.22</v>
      </c>
      <c r="V68" s="221">
        <f>ROUND(E68*U68,2)</f>
        <v>0.2</v>
      </c>
      <c r="W68" s="221"/>
      <c r="X68" s="221" t="s">
        <v>208</v>
      </c>
      <c r="Y68" s="212"/>
      <c r="Z68" s="212"/>
      <c r="AA68" s="212"/>
      <c r="AB68" s="212"/>
      <c r="AC68" s="212"/>
      <c r="AD68" s="212"/>
      <c r="AE68" s="212"/>
      <c r="AF68" s="212"/>
      <c r="AG68" s="212" t="s">
        <v>209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19"/>
      <c r="B69" s="220"/>
      <c r="C69" s="257" t="s">
        <v>289</v>
      </c>
      <c r="D69" s="245"/>
      <c r="E69" s="245"/>
      <c r="F69" s="245"/>
      <c r="G69" s="245"/>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211</v>
      </c>
      <c r="AH69" s="212"/>
      <c r="AI69" s="212"/>
      <c r="AJ69" s="212"/>
      <c r="AK69" s="212"/>
      <c r="AL69" s="212"/>
      <c r="AM69" s="212"/>
      <c r="AN69" s="212"/>
      <c r="AO69" s="212"/>
      <c r="AP69" s="212"/>
      <c r="AQ69" s="212"/>
      <c r="AR69" s="212"/>
      <c r="AS69" s="212"/>
      <c r="AT69" s="212"/>
      <c r="AU69" s="212"/>
      <c r="AV69" s="212"/>
      <c r="AW69" s="212"/>
      <c r="AX69" s="212"/>
      <c r="AY69" s="212"/>
      <c r="AZ69" s="212"/>
      <c r="BA69" s="244" t="str">
        <f>C69</f>
        <v>od spojovacího materiálu, s uložením očištěných kostek na skládku, s odklizením odpadových hmot na hromady a s odklizením vybouraných kostek na vzdálenost do 3 m</v>
      </c>
      <c r="BB69" s="212"/>
      <c r="BC69" s="212"/>
      <c r="BD69" s="212"/>
      <c r="BE69" s="212"/>
      <c r="BF69" s="212"/>
      <c r="BG69" s="212"/>
      <c r="BH69" s="212"/>
    </row>
    <row r="70" spans="1:60" outlineLevel="1" x14ac:dyDescent="0.2">
      <c r="A70" s="219"/>
      <c r="B70" s="220"/>
      <c r="C70" s="258" t="s">
        <v>290</v>
      </c>
      <c r="D70" s="222"/>
      <c r="E70" s="223"/>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213</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8" t="s">
        <v>574</v>
      </c>
      <c r="D71" s="222"/>
      <c r="E71" s="223"/>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213</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8" t="s">
        <v>828</v>
      </c>
      <c r="D72" s="222"/>
      <c r="E72" s="223">
        <v>0.92</v>
      </c>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213</v>
      </c>
      <c r="AH72" s="212">
        <v>5</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x14ac:dyDescent="0.2">
      <c r="A73" s="231" t="s">
        <v>201</v>
      </c>
      <c r="B73" s="232" t="s">
        <v>149</v>
      </c>
      <c r="C73" s="255" t="s">
        <v>55</v>
      </c>
      <c r="D73" s="233"/>
      <c r="E73" s="234"/>
      <c r="F73" s="235"/>
      <c r="G73" s="235">
        <f>SUMIF(AG74:AG89,"&lt;&gt;NOR",G74:G89)</f>
        <v>0</v>
      </c>
      <c r="H73" s="235"/>
      <c r="I73" s="235">
        <f>SUM(I74:I89)</f>
        <v>0</v>
      </c>
      <c r="J73" s="235"/>
      <c r="K73" s="235">
        <f>SUM(K74:K89)</f>
        <v>0</v>
      </c>
      <c r="L73" s="235"/>
      <c r="M73" s="235">
        <f>SUM(M74:M89)</f>
        <v>0</v>
      </c>
      <c r="N73" s="235"/>
      <c r="O73" s="235">
        <f>SUM(O74:O89)</f>
        <v>3.47</v>
      </c>
      <c r="P73" s="235"/>
      <c r="Q73" s="235">
        <f>SUM(Q74:Q89)</f>
        <v>0</v>
      </c>
      <c r="R73" s="235"/>
      <c r="S73" s="235"/>
      <c r="T73" s="236"/>
      <c r="U73" s="230"/>
      <c r="V73" s="230">
        <f>SUM(V74:V89)</f>
        <v>1.97</v>
      </c>
      <c r="W73" s="230"/>
      <c r="X73" s="230"/>
      <c r="AG73" t="s">
        <v>202</v>
      </c>
    </row>
    <row r="74" spans="1:60" ht="22.5" outlineLevel="1" x14ac:dyDescent="0.2">
      <c r="A74" s="237">
        <v>14</v>
      </c>
      <c r="B74" s="238" t="s">
        <v>298</v>
      </c>
      <c r="C74" s="256" t="s">
        <v>299</v>
      </c>
      <c r="D74" s="239" t="s">
        <v>243</v>
      </c>
      <c r="E74" s="240">
        <v>26.675000000000001</v>
      </c>
      <c r="F74" s="241"/>
      <c r="G74" s="242">
        <f>ROUND(E74*F74,2)</f>
        <v>0</v>
      </c>
      <c r="H74" s="241"/>
      <c r="I74" s="242">
        <f>ROUND(E74*H74,2)</f>
        <v>0</v>
      </c>
      <c r="J74" s="241"/>
      <c r="K74" s="242">
        <f>ROUND(E74*J74,2)</f>
        <v>0</v>
      </c>
      <c r="L74" s="242">
        <v>21</v>
      </c>
      <c r="M74" s="242">
        <f>G74*(1+L74/100)</f>
        <v>0</v>
      </c>
      <c r="N74" s="242">
        <v>7.1000000000000002E-4</v>
      </c>
      <c r="O74" s="242">
        <f>ROUND(E74*N74,2)</f>
        <v>0.02</v>
      </c>
      <c r="P74" s="242">
        <v>0</v>
      </c>
      <c r="Q74" s="242">
        <f>ROUND(E74*P74,2)</f>
        <v>0</v>
      </c>
      <c r="R74" s="242" t="s">
        <v>258</v>
      </c>
      <c r="S74" s="242" t="s">
        <v>207</v>
      </c>
      <c r="T74" s="243" t="s">
        <v>263</v>
      </c>
      <c r="U74" s="221">
        <v>2E-3</v>
      </c>
      <c r="V74" s="221">
        <f>ROUND(E74*U74,2)</f>
        <v>0.05</v>
      </c>
      <c r="W74" s="221"/>
      <c r="X74" s="221" t="s">
        <v>208</v>
      </c>
      <c r="Y74" s="212"/>
      <c r="Z74" s="212"/>
      <c r="AA74" s="212"/>
      <c r="AB74" s="212"/>
      <c r="AC74" s="212"/>
      <c r="AD74" s="212"/>
      <c r="AE74" s="212"/>
      <c r="AF74" s="212"/>
      <c r="AG74" s="212" t="s">
        <v>209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8" t="s">
        <v>300</v>
      </c>
      <c r="D75" s="222"/>
      <c r="E75" s="223"/>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213</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8" t="s">
        <v>266</v>
      </c>
      <c r="D76" s="222"/>
      <c r="E76" s="223"/>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213</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8" t="s">
        <v>825</v>
      </c>
      <c r="D77" s="222"/>
      <c r="E77" s="223">
        <v>2.4249999999999998</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213</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8" t="s">
        <v>271</v>
      </c>
      <c r="D78" s="222"/>
      <c r="E78" s="223"/>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213</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8" t="s">
        <v>826</v>
      </c>
      <c r="D79" s="222"/>
      <c r="E79" s="223">
        <v>24.25</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213</v>
      </c>
      <c r="AH79" s="212">
        <v>5</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37">
        <v>15</v>
      </c>
      <c r="B80" s="238" t="s">
        <v>576</v>
      </c>
      <c r="C80" s="256" t="s">
        <v>1444</v>
      </c>
      <c r="D80" s="239" t="s">
        <v>243</v>
      </c>
      <c r="E80" s="240">
        <v>24.25</v>
      </c>
      <c r="F80" s="241"/>
      <c r="G80" s="242">
        <f>ROUND(E80*F80,2)</f>
        <v>0</v>
      </c>
      <c r="H80" s="241"/>
      <c r="I80" s="242">
        <f>ROUND(E80*H80,2)</f>
        <v>0</v>
      </c>
      <c r="J80" s="241"/>
      <c r="K80" s="242">
        <f>ROUND(E80*J80,2)</f>
        <v>0</v>
      </c>
      <c r="L80" s="242">
        <v>21</v>
      </c>
      <c r="M80" s="242">
        <f>G80*(1+L80/100)</f>
        <v>0</v>
      </c>
      <c r="N80" s="242">
        <v>0.12966</v>
      </c>
      <c r="O80" s="242">
        <f>ROUND(E80*N80,2)</f>
        <v>3.14</v>
      </c>
      <c r="P80" s="242">
        <v>0</v>
      </c>
      <c r="Q80" s="242">
        <f>ROUND(E80*P80,2)</f>
        <v>0</v>
      </c>
      <c r="R80" s="242" t="s">
        <v>258</v>
      </c>
      <c r="S80" s="242" t="s">
        <v>207</v>
      </c>
      <c r="T80" s="243" t="s">
        <v>263</v>
      </c>
      <c r="U80" s="221">
        <v>7.1999999999999995E-2</v>
      </c>
      <c r="V80" s="221">
        <f>ROUND(E80*U80,2)</f>
        <v>1.75</v>
      </c>
      <c r="W80" s="221"/>
      <c r="X80" s="221" t="s">
        <v>208</v>
      </c>
      <c r="Y80" s="212"/>
      <c r="Z80" s="212"/>
      <c r="AA80" s="212"/>
      <c r="AB80" s="212"/>
      <c r="AC80" s="212"/>
      <c r="AD80" s="212"/>
      <c r="AE80" s="212"/>
      <c r="AF80" s="212"/>
      <c r="AG80" s="212" t="s">
        <v>209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8" t="s">
        <v>302</v>
      </c>
      <c r="D81" s="222"/>
      <c r="E81" s="223"/>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213</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8" t="s">
        <v>577</v>
      </c>
      <c r="D82" s="222"/>
      <c r="E82" s="223"/>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213</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8" t="s">
        <v>829</v>
      </c>
      <c r="D83" s="222"/>
      <c r="E83" s="223"/>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213</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8" t="s">
        <v>830</v>
      </c>
      <c r="D84" s="222"/>
      <c r="E84" s="223">
        <v>3</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213</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8" t="s">
        <v>831</v>
      </c>
      <c r="D85" s="222"/>
      <c r="E85" s="223">
        <v>21.25</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7">
        <v>16</v>
      </c>
      <c r="B86" s="238" t="s">
        <v>317</v>
      </c>
      <c r="C86" s="256" t="s">
        <v>318</v>
      </c>
      <c r="D86" s="239" t="s">
        <v>243</v>
      </c>
      <c r="E86" s="240">
        <v>2.4249999999999998</v>
      </c>
      <c r="F86" s="241"/>
      <c r="G86" s="242">
        <f>ROUND(E86*F86,2)</f>
        <v>0</v>
      </c>
      <c r="H86" s="241"/>
      <c r="I86" s="242">
        <f>ROUND(E86*H86,2)</f>
        <v>0</v>
      </c>
      <c r="J86" s="241"/>
      <c r="K86" s="242">
        <f>ROUND(E86*J86,2)</f>
        <v>0</v>
      </c>
      <c r="L86" s="242">
        <v>21</v>
      </c>
      <c r="M86" s="242">
        <f>G86*(1+L86/100)</f>
        <v>0</v>
      </c>
      <c r="N86" s="242">
        <v>0.12966</v>
      </c>
      <c r="O86" s="242">
        <f>ROUND(E86*N86,2)</f>
        <v>0.31</v>
      </c>
      <c r="P86" s="242">
        <v>0</v>
      </c>
      <c r="Q86" s="242">
        <f>ROUND(E86*P86,2)</f>
        <v>0</v>
      </c>
      <c r="R86" s="242" t="s">
        <v>258</v>
      </c>
      <c r="S86" s="242" t="s">
        <v>207</v>
      </c>
      <c r="T86" s="243" t="s">
        <v>263</v>
      </c>
      <c r="U86" s="221">
        <v>7.1999999999999995E-2</v>
      </c>
      <c r="V86" s="221">
        <f>ROUND(E86*U86,2)</f>
        <v>0.17</v>
      </c>
      <c r="W86" s="221"/>
      <c r="X86" s="221" t="s">
        <v>208</v>
      </c>
      <c r="Y86" s="212"/>
      <c r="Z86" s="212"/>
      <c r="AA86" s="212"/>
      <c r="AB86" s="212"/>
      <c r="AC86" s="212"/>
      <c r="AD86" s="212"/>
      <c r="AE86" s="212"/>
      <c r="AF86" s="212"/>
      <c r="AG86" s="212" t="s">
        <v>209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8" t="s">
        <v>319</v>
      </c>
      <c r="D87" s="222"/>
      <c r="E87" s="223"/>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213</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8" t="s">
        <v>320</v>
      </c>
      <c r="D88" s="222"/>
      <c r="E88" s="223"/>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213</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8" t="s">
        <v>832</v>
      </c>
      <c r="D89" s="222"/>
      <c r="E89" s="223">
        <v>2.4249999999999998</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213</v>
      </c>
      <c r="AH89" s="212">
        <v>5</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31" t="s">
        <v>201</v>
      </c>
      <c r="B90" s="232" t="s">
        <v>150</v>
      </c>
      <c r="C90" s="255" t="s">
        <v>151</v>
      </c>
      <c r="D90" s="233"/>
      <c r="E90" s="234"/>
      <c r="F90" s="235"/>
      <c r="G90" s="235">
        <f>SUMIF(AG91:AG99,"&lt;&gt;NOR",G91:G99)</f>
        <v>0</v>
      </c>
      <c r="H90" s="235"/>
      <c r="I90" s="235">
        <f>SUM(I91:I99)</f>
        <v>0</v>
      </c>
      <c r="J90" s="235"/>
      <c r="K90" s="235">
        <f>SUM(K91:K99)</f>
        <v>0</v>
      </c>
      <c r="L90" s="235"/>
      <c r="M90" s="235">
        <f>SUM(M91:M99)</f>
        <v>0</v>
      </c>
      <c r="N90" s="235"/>
      <c r="O90" s="235">
        <f>SUM(O91:O99)</f>
        <v>0.4</v>
      </c>
      <c r="P90" s="235"/>
      <c r="Q90" s="235">
        <f>SUM(Q91:Q99)</f>
        <v>0</v>
      </c>
      <c r="R90" s="235"/>
      <c r="S90" s="235"/>
      <c r="T90" s="236"/>
      <c r="U90" s="230"/>
      <c r="V90" s="230">
        <f>SUM(V91:V99)</f>
        <v>0.02</v>
      </c>
      <c r="W90" s="230"/>
      <c r="X90" s="230"/>
      <c r="AG90" t="s">
        <v>202</v>
      </c>
    </row>
    <row r="91" spans="1:60" outlineLevel="1" x14ac:dyDescent="0.2">
      <c r="A91" s="237">
        <v>17</v>
      </c>
      <c r="B91" s="238" t="s">
        <v>322</v>
      </c>
      <c r="C91" s="256" t="s">
        <v>323</v>
      </c>
      <c r="D91" s="239" t="s">
        <v>243</v>
      </c>
      <c r="E91" s="240">
        <v>0.57499999999999996</v>
      </c>
      <c r="F91" s="241"/>
      <c r="G91" s="242">
        <f>ROUND(E91*F91,2)</f>
        <v>0</v>
      </c>
      <c r="H91" s="241"/>
      <c r="I91" s="242">
        <f>ROUND(E91*H91,2)</f>
        <v>0</v>
      </c>
      <c r="J91" s="241"/>
      <c r="K91" s="242">
        <f>ROUND(E91*J91,2)</f>
        <v>0</v>
      </c>
      <c r="L91" s="242">
        <v>21</v>
      </c>
      <c r="M91" s="242">
        <f>G91*(1+L91/100)</f>
        <v>0</v>
      </c>
      <c r="N91" s="242">
        <v>0.33074999999999999</v>
      </c>
      <c r="O91" s="242">
        <f>ROUND(E91*N91,2)</f>
        <v>0.19</v>
      </c>
      <c r="P91" s="242">
        <v>0</v>
      </c>
      <c r="Q91" s="242">
        <f>ROUND(E91*P91,2)</f>
        <v>0</v>
      </c>
      <c r="R91" s="242" t="s">
        <v>258</v>
      </c>
      <c r="S91" s="242" t="s">
        <v>207</v>
      </c>
      <c r="T91" s="243" t="s">
        <v>207</v>
      </c>
      <c r="U91" s="221">
        <v>2.5999999999999999E-2</v>
      </c>
      <c r="V91" s="221">
        <f>ROUND(E91*U91,2)</f>
        <v>0.01</v>
      </c>
      <c r="W91" s="221"/>
      <c r="X91" s="221" t="s">
        <v>208</v>
      </c>
      <c r="Y91" s="212"/>
      <c r="Z91" s="212"/>
      <c r="AA91" s="212"/>
      <c r="AB91" s="212"/>
      <c r="AC91" s="212"/>
      <c r="AD91" s="212"/>
      <c r="AE91" s="212"/>
      <c r="AF91" s="212"/>
      <c r="AG91" s="212" t="s">
        <v>237</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8" t="s">
        <v>324</v>
      </c>
      <c r="D92" s="222"/>
      <c r="E92" s="223"/>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213</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8" t="s">
        <v>260</v>
      </c>
      <c r="D93" s="222"/>
      <c r="E93" s="223"/>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213</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8" t="s">
        <v>823</v>
      </c>
      <c r="D94" s="222"/>
      <c r="E94" s="223">
        <v>0.57499999999999996</v>
      </c>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213</v>
      </c>
      <c r="AH94" s="212">
        <v>5</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7">
        <v>18</v>
      </c>
      <c r="B95" s="238" t="s">
        <v>325</v>
      </c>
      <c r="C95" s="256" t="s">
        <v>326</v>
      </c>
      <c r="D95" s="239" t="s">
        <v>243</v>
      </c>
      <c r="E95" s="240">
        <v>0.57499999999999996</v>
      </c>
      <c r="F95" s="241"/>
      <c r="G95" s="242">
        <f>ROUND(E95*F95,2)</f>
        <v>0</v>
      </c>
      <c r="H95" s="241"/>
      <c r="I95" s="242">
        <f>ROUND(E95*H95,2)</f>
        <v>0</v>
      </c>
      <c r="J95" s="241"/>
      <c r="K95" s="242">
        <f>ROUND(E95*J95,2)</f>
        <v>0</v>
      </c>
      <c r="L95" s="242">
        <v>21</v>
      </c>
      <c r="M95" s="242">
        <f>G95*(1+L95/100)</f>
        <v>0</v>
      </c>
      <c r="N95" s="242">
        <v>0.35759999999999997</v>
      </c>
      <c r="O95" s="242">
        <f>ROUND(E95*N95,2)</f>
        <v>0.21</v>
      </c>
      <c r="P95" s="242">
        <v>0</v>
      </c>
      <c r="Q95" s="242">
        <f>ROUND(E95*P95,2)</f>
        <v>0</v>
      </c>
      <c r="R95" s="242" t="s">
        <v>258</v>
      </c>
      <c r="S95" s="242" t="s">
        <v>207</v>
      </c>
      <c r="T95" s="243" t="s">
        <v>207</v>
      </c>
      <c r="U95" s="221">
        <v>2.5999999999999999E-2</v>
      </c>
      <c r="V95" s="221">
        <f>ROUND(E95*U95,2)</f>
        <v>0.01</v>
      </c>
      <c r="W95" s="221"/>
      <c r="X95" s="221" t="s">
        <v>208</v>
      </c>
      <c r="Y95" s="212"/>
      <c r="Z95" s="212"/>
      <c r="AA95" s="212"/>
      <c r="AB95" s="212"/>
      <c r="AC95" s="212"/>
      <c r="AD95" s="212"/>
      <c r="AE95" s="212"/>
      <c r="AF95" s="212"/>
      <c r="AG95" s="212" t="s">
        <v>237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7" t="s">
        <v>327</v>
      </c>
      <c r="D96" s="245"/>
      <c r="E96" s="245"/>
      <c r="F96" s="245"/>
      <c r="G96" s="245"/>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211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8" t="s">
        <v>328</v>
      </c>
      <c r="D97" s="222"/>
      <c r="E97" s="223"/>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213</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8" t="s">
        <v>329</v>
      </c>
      <c r="D98" s="222"/>
      <c r="E98" s="223"/>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213</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8" t="s">
        <v>823</v>
      </c>
      <c r="D99" s="222"/>
      <c r="E99" s="223">
        <v>0.57499999999999996</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213</v>
      </c>
      <c r="AH99" s="212">
        <v>5</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231" t="s">
        <v>201</v>
      </c>
      <c r="B100" s="232" t="s">
        <v>158</v>
      </c>
      <c r="C100" s="255" t="s">
        <v>159</v>
      </c>
      <c r="D100" s="233"/>
      <c r="E100" s="234"/>
      <c r="F100" s="235"/>
      <c r="G100" s="235">
        <f>SUMIF(AG101:AG153,"&lt;&gt;NOR",G101:G153)</f>
        <v>0</v>
      </c>
      <c r="H100" s="235"/>
      <c r="I100" s="235">
        <f>SUM(I101:I153)</f>
        <v>0</v>
      </c>
      <c r="J100" s="235"/>
      <c r="K100" s="235">
        <f>SUM(K101:K153)</f>
        <v>0</v>
      </c>
      <c r="L100" s="235"/>
      <c r="M100" s="235">
        <f>SUM(M101:M153)</f>
        <v>0</v>
      </c>
      <c r="N100" s="235"/>
      <c r="O100" s="235">
        <f>SUM(O101:O153)</f>
        <v>0.35000000000000003</v>
      </c>
      <c r="P100" s="235"/>
      <c r="Q100" s="235">
        <f>SUM(Q101:Q153)</f>
        <v>0</v>
      </c>
      <c r="R100" s="235"/>
      <c r="S100" s="235"/>
      <c r="T100" s="236"/>
      <c r="U100" s="230"/>
      <c r="V100" s="230">
        <f>SUM(V101:V153)</f>
        <v>9.5200000000000014</v>
      </c>
      <c r="W100" s="230"/>
      <c r="X100" s="230"/>
      <c r="AG100" t="s">
        <v>202</v>
      </c>
    </row>
    <row r="101" spans="1:60" outlineLevel="1" x14ac:dyDescent="0.2">
      <c r="A101" s="237">
        <v>19</v>
      </c>
      <c r="B101" s="238" t="s">
        <v>338</v>
      </c>
      <c r="C101" s="256" t="s">
        <v>339</v>
      </c>
      <c r="D101" s="239" t="s">
        <v>243</v>
      </c>
      <c r="E101" s="240">
        <v>1.1499999999999999</v>
      </c>
      <c r="F101" s="241"/>
      <c r="G101" s="242">
        <f>ROUND(E101*F101,2)</f>
        <v>0</v>
      </c>
      <c r="H101" s="241"/>
      <c r="I101" s="242">
        <f>ROUND(E101*H101,2)</f>
        <v>0</v>
      </c>
      <c r="J101" s="241"/>
      <c r="K101" s="242">
        <f>ROUND(E101*J101,2)</f>
        <v>0</v>
      </c>
      <c r="L101" s="242">
        <v>21</v>
      </c>
      <c r="M101" s="242">
        <f>G101*(1+L101/100)</f>
        <v>0</v>
      </c>
      <c r="N101" s="242">
        <v>1.2E-2</v>
      </c>
      <c r="O101" s="242">
        <f>ROUND(E101*N101,2)</f>
        <v>0.01</v>
      </c>
      <c r="P101" s="242">
        <v>0</v>
      </c>
      <c r="Q101" s="242">
        <f>ROUND(E101*P101,2)</f>
        <v>0</v>
      </c>
      <c r="R101" s="242" t="s">
        <v>258</v>
      </c>
      <c r="S101" s="242" t="s">
        <v>207</v>
      </c>
      <c r="T101" s="243" t="s">
        <v>207</v>
      </c>
      <c r="U101" s="221">
        <v>0.29899999999999999</v>
      </c>
      <c r="V101" s="221">
        <f>ROUND(E101*U101,2)</f>
        <v>0.34</v>
      </c>
      <c r="W101" s="221"/>
      <c r="X101" s="221" t="s">
        <v>208</v>
      </c>
      <c r="Y101" s="212"/>
      <c r="Z101" s="212"/>
      <c r="AA101" s="212"/>
      <c r="AB101" s="212"/>
      <c r="AC101" s="212"/>
      <c r="AD101" s="212"/>
      <c r="AE101" s="212"/>
      <c r="AF101" s="212"/>
      <c r="AG101" s="212" t="s">
        <v>237</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7" t="s">
        <v>340</v>
      </c>
      <c r="D102" s="245"/>
      <c r="E102" s="245"/>
      <c r="F102" s="245"/>
      <c r="G102" s="245"/>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211</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8" t="s">
        <v>341</v>
      </c>
      <c r="D103" s="222"/>
      <c r="E103" s="223"/>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213</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9" t="s">
        <v>215</v>
      </c>
      <c r="D104" s="224"/>
      <c r="E104" s="225"/>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213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60" t="s">
        <v>580</v>
      </c>
      <c r="D105" s="224"/>
      <c r="E105" s="225">
        <v>0.5</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213</v>
      </c>
      <c r="AH105" s="212">
        <v>2</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9" t="s">
        <v>217</v>
      </c>
      <c r="D106" s="224"/>
      <c r="E106" s="225"/>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213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8" t="s">
        <v>833</v>
      </c>
      <c r="D107" s="222"/>
      <c r="E107" s="223">
        <v>1.1499999999999999</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213</v>
      </c>
      <c r="AH107" s="212">
        <v>5</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7">
        <v>20</v>
      </c>
      <c r="B108" s="238" t="s">
        <v>582</v>
      </c>
      <c r="C108" s="256" t="s">
        <v>583</v>
      </c>
      <c r="D108" s="239" t="s">
        <v>275</v>
      </c>
      <c r="E108" s="240">
        <v>24</v>
      </c>
      <c r="F108" s="241"/>
      <c r="G108" s="242">
        <f>ROUND(E108*F108,2)</f>
        <v>0</v>
      </c>
      <c r="H108" s="241"/>
      <c r="I108" s="242">
        <f>ROUND(E108*H108,2)</f>
        <v>0</v>
      </c>
      <c r="J108" s="241"/>
      <c r="K108" s="242">
        <f>ROUND(E108*J108,2)</f>
        <v>0</v>
      </c>
      <c r="L108" s="242">
        <v>21</v>
      </c>
      <c r="M108" s="242">
        <f>G108*(1+L108/100)</f>
        <v>0</v>
      </c>
      <c r="N108" s="242">
        <v>9.0000000000000006E-5</v>
      </c>
      <c r="O108" s="242">
        <f>ROUND(E108*N108,2)</f>
        <v>0</v>
      </c>
      <c r="P108" s="242">
        <v>0</v>
      </c>
      <c r="Q108" s="242">
        <f>ROUND(E108*P108,2)</f>
        <v>0</v>
      </c>
      <c r="R108" s="242" t="s">
        <v>258</v>
      </c>
      <c r="S108" s="242" t="s">
        <v>207</v>
      </c>
      <c r="T108" s="243" t="s">
        <v>207</v>
      </c>
      <c r="U108" s="221">
        <v>2.1999999999999999E-2</v>
      </c>
      <c r="V108" s="221">
        <f>ROUND(E108*U108,2)</f>
        <v>0.53</v>
      </c>
      <c r="W108" s="221"/>
      <c r="X108" s="221" t="s">
        <v>208</v>
      </c>
      <c r="Y108" s="212"/>
      <c r="Z108" s="212"/>
      <c r="AA108" s="212"/>
      <c r="AB108" s="212"/>
      <c r="AC108" s="212"/>
      <c r="AD108" s="212"/>
      <c r="AE108" s="212"/>
      <c r="AF108" s="212"/>
      <c r="AG108" s="212" t="s">
        <v>209</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584</v>
      </c>
      <c r="D109" s="222"/>
      <c r="E109" s="22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8" t="s">
        <v>577</v>
      </c>
      <c r="D110" s="222"/>
      <c r="E110" s="223"/>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8" t="s">
        <v>829</v>
      </c>
      <c r="D111" s="222"/>
      <c r="E111" s="223"/>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213</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8" t="s">
        <v>585</v>
      </c>
      <c r="D112" s="222"/>
      <c r="E112" s="223"/>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213</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8" t="s">
        <v>834</v>
      </c>
      <c r="D113" s="222"/>
      <c r="E113" s="223"/>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213</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58" t="s">
        <v>835</v>
      </c>
      <c r="D114" s="222"/>
      <c r="E114" s="223">
        <v>24</v>
      </c>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213</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37">
        <v>21</v>
      </c>
      <c r="B115" s="238" t="s">
        <v>361</v>
      </c>
      <c r="C115" s="256" t="s">
        <v>362</v>
      </c>
      <c r="D115" s="239" t="s">
        <v>275</v>
      </c>
      <c r="E115" s="240">
        <v>2.2999999999999998</v>
      </c>
      <c r="F115" s="241"/>
      <c r="G115" s="242">
        <f>ROUND(E115*F115,2)</f>
        <v>0</v>
      </c>
      <c r="H115" s="241"/>
      <c r="I115" s="242">
        <f>ROUND(E115*H115,2)</f>
        <v>0</v>
      </c>
      <c r="J115" s="241"/>
      <c r="K115" s="242">
        <f>ROUND(E115*J115,2)</f>
        <v>0</v>
      </c>
      <c r="L115" s="242">
        <v>21</v>
      </c>
      <c r="M115" s="242">
        <f>G115*(1+L115/100)</f>
        <v>0</v>
      </c>
      <c r="N115" s="242">
        <v>9.9709999999999993E-2</v>
      </c>
      <c r="O115" s="242">
        <f>ROUND(E115*N115,2)</f>
        <v>0.23</v>
      </c>
      <c r="P115" s="242">
        <v>0</v>
      </c>
      <c r="Q115" s="242">
        <f>ROUND(E115*P115,2)</f>
        <v>0</v>
      </c>
      <c r="R115" s="242" t="s">
        <v>258</v>
      </c>
      <c r="S115" s="242" t="s">
        <v>207</v>
      </c>
      <c r="T115" s="243" t="s">
        <v>207</v>
      </c>
      <c r="U115" s="221">
        <v>0.11899999999999999</v>
      </c>
      <c r="V115" s="221">
        <f>ROUND(E115*U115,2)</f>
        <v>0.27</v>
      </c>
      <c r="W115" s="221"/>
      <c r="X115" s="221" t="s">
        <v>208</v>
      </c>
      <c r="Y115" s="212"/>
      <c r="Z115" s="212"/>
      <c r="AA115" s="212"/>
      <c r="AB115" s="212"/>
      <c r="AC115" s="212"/>
      <c r="AD115" s="212"/>
      <c r="AE115" s="212"/>
      <c r="AF115" s="212"/>
      <c r="AG115" s="212" t="s">
        <v>237</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57" t="s">
        <v>363</v>
      </c>
      <c r="D116" s="245"/>
      <c r="E116" s="245"/>
      <c r="F116" s="245"/>
      <c r="G116" s="245"/>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211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58" t="s">
        <v>587</v>
      </c>
      <c r="D117" s="222"/>
      <c r="E117" s="223"/>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213</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58" t="s">
        <v>588</v>
      </c>
      <c r="D118" s="222"/>
      <c r="E118" s="223"/>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213</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8" t="s">
        <v>577</v>
      </c>
      <c r="D119" s="222"/>
      <c r="E119" s="223"/>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213</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8" t="s">
        <v>829</v>
      </c>
      <c r="D120" s="222"/>
      <c r="E120" s="223"/>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213</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8" t="s">
        <v>836</v>
      </c>
      <c r="D121" s="222"/>
      <c r="E121" s="223">
        <v>6</v>
      </c>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213</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8" t="s">
        <v>837</v>
      </c>
      <c r="D122" s="222"/>
      <c r="E122" s="223">
        <v>17</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213</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61" t="s">
        <v>375</v>
      </c>
      <c r="D123" s="226"/>
      <c r="E123" s="227">
        <v>23</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213</v>
      </c>
      <c r="AH123" s="212">
        <v>1</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62" t="s">
        <v>590</v>
      </c>
      <c r="D124" s="228"/>
      <c r="E124" s="229">
        <v>-20.7</v>
      </c>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213</v>
      </c>
      <c r="AH124" s="212">
        <v>4</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7">
        <v>22</v>
      </c>
      <c r="B125" s="238" t="s">
        <v>390</v>
      </c>
      <c r="C125" s="256" t="s">
        <v>391</v>
      </c>
      <c r="D125" s="239" t="s">
        <v>275</v>
      </c>
      <c r="E125" s="240">
        <v>24.1</v>
      </c>
      <c r="F125" s="241"/>
      <c r="G125" s="242">
        <f>ROUND(E125*F125,2)</f>
        <v>0</v>
      </c>
      <c r="H125" s="241"/>
      <c r="I125" s="242">
        <f>ROUND(E125*H125,2)</f>
        <v>0</v>
      </c>
      <c r="J125" s="241"/>
      <c r="K125" s="242">
        <f>ROUND(E125*J125,2)</f>
        <v>0</v>
      </c>
      <c r="L125" s="242">
        <v>21</v>
      </c>
      <c r="M125" s="242">
        <f>G125*(1+L125/100)</f>
        <v>0</v>
      </c>
      <c r="N125" s="242">
        <v>4.3E-3</v>
      </c>
      <c r="O125" s="242">
        <f>ROUND(E125*N125,2)</f>
        <v>0.1</v>
      </c>
      <c r="P125" s="242">
        <v>0</v>
      </c>
      <c r="Q125" s="242">
        <f>ROUND(E125*P125,2)</f>
        <v>0</v>
      </c>
      <c r="R125" s="242" t="s">
        <v>258</v>
      </c>
      <c r="S125" s="242" t="s">
        <v>207</v>
      </c>
      <c r="T125" s="243" t="s">
        <v>207</v>
      </c>
      <c r="U125" s="221">
        <v>0.20799999999999999</v>
      </c>
      <c r="V125" s="221">
        <f>ROUND(E125*U125,2)</f>
        <v>5.01</v>
      </c>
      <c r="W125" s="221"/>
      <c r="X125" s="221" t="s">
        <v>208</v>
      </c>
      <c r="Y125" s="212"/>
      <c r="Z125" s="212"/>
      <c r="AA125" s="212"/>
      <c r="AB125" s="212"/>
      <c r="AC125" s="212"/>
      <c r="AD125" s="212"/>
      <c r="AE125" s="212"/>
      <c r="AF125" s="212"/>
      <c r="AG125" s="212" t="s">
        <v>209</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57" t="s">
        <v>392</v>
      </c>
      <c r="D126" s="245"/>
      <c r="E126" s="245"/>
      <c r="F126" s="245"/>
      <c r="G126" s="245"/>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211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8" t="s">
        <v>393</v>
      </c>
      <c r="D127" s="222"/>
      <c r="E127" s="223"/>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213</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8" t="s">
        <v>838</v>
      </c>
      <c r="D128" s="222"/>
      <c r="E128" s="223">
        <v>24.1</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5</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7">
        <v>23</v>
      </c>
      <c r="B129" s="238" t="s">
        <v>395</v>
      </c>
      <c r="C129" s="256" t="s">
        <v>396</v>
      </c>
      <c r="D129" s="239" t="s">
        <v>275</v>
      </c>
      <c r="E129" s="240">
        <v>24.1</v>
      </c>
      <c r="F129" s="241"/>
      <c r="G129" s="242">
        <f>ROUND(E129*F129,2)</f>
        <v>0</v>
      </c>
      <c r="H129" s="241"/>
      <c r="I129" s="242">
        <f>ROUND(E129*H129,2)</f>
        <v>0</v>
      </c>
      <c r="J129" s="241"/>
      <c r="K129" s="242">
        <f>ROUND(E129*J129,2)</f>
        <v>0</v>
      </c>
      <c r="L129" s="242">
        <v>21</v>
      </c>
      <c r="M129" s="242">
        <f>G129*(1+L129/100)</f>
        <v>0</v>
      </c>
      <c r="N129" s="242">
        <v>1.0000000000000001E-5</v>
      </c>
      <c r="O129" s="242">
        <f>ROUND(E129*N129,2)</f>
        <v>0</v>
      </c>
      <c r="P129" s="242">
        <v>0</v>
      </c>
      <c r="Q129" s="242">
        <f>ROUND(E129*P129,2)</f>
        <v>0</v>
      </c>
      <c r="R129" s="242" t="s">
        <v>258</v>
      </c>
      <c r="S129" s="242" t="s">
        <v>207</v>
      </c>
      <c r="T129" s="243" t="s">
        <v>207</v>
      </c>
      <c r="U129" s="221">
        <v>3.5999999999999997E-2</v>
      </c>
      <c r="V129" s="221">
        <f>ROUND(E129*U129,2)</f>
        <v>0.87</v>
      </c>
      <c r="W129" s="221"/>
      <c r="X129" s="221" t="s">
        <v>208</v>
      </c>
      <c r="Y129" s="212"/>
      <c r="Z129" s="212"/>
      <c r="AA129" s="212"/>
      <c r="AB129" s="212"/>
      <c r="AC129" s="212"/>
      <c r="AD129" s="212"/>
      <c r="AE129" s="212"/>
      <c r="AF129" s="212"/>
      <c r="AG129" s="212" t="s">
        <v>209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7" t="s">
        <v>397</v>
      </c>
      <c r="D130" s="245"/>
      <c r="E130" s="245"/>
      <c r="F130" s="245"/>
      <c r="G130" s="245"/>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211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8" t="s">
        <v>398</v>
      </c>
      <c r="D131" s="222"/>
      <c r="E131" s="223"/>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213</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8" t="s">
        <v>399</v>
      </c>
      <c r="D132" s="222"/>
      <c r="E132" s="223"/>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213</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8" t="s">
        <v>577</v>
      </c>
      <c r="D133" s="222"/>
      <c r="E133" s="223"/>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213</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8" t="s">
        <v>829</v>
      </c>
      <c r="D134" s="222"/>
      <c r="E134" s="223"/>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213</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839</v>
      </c>
      <c r="D135" s="222"/>
      <c r="E135" s="223">
        <v>6.5</v>
      </c>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213</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8" t="s">
        <v>840</v>
      </c>
      <c r="D136" s="222"/>
      <c r="E136" s="223">
        <v>17.600000000000001</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213</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7">
        <v>24</v>
      </c>
      <c r="B137" s="238" t="s">
        <v>412</v>
      </c>
      <c r="C137" s="256" t="s">
        <v>413</v>
      </c>
      <c r="D137" s="239" t="s">
        <v>275</v>
      </c>
      <c r="E137" s="240">
        <v>24.1</v>
      </c>
      <c r="F137" s="241"/>
      <c r="G137" s="242">
        <f>ROUND(E137*F137,2)</f>
        <v>0</v>
      </c>
      <c r="H137" s="241"/>
      <c r="I137" s="242">
        <f>ROUND(E137*H137,2)</f>
        <v>0</v>
      </c>
      <c r="J137" s="241"/>
      <c r="K137" s="242">
        <f>ROUND(E137*J137,2)</f>
        <v>0</v>
      </c>
      <c r="L137" s="242">
        <v>21</v>
      </c>
      <c r="M137" s="242">
        <f>G137*(1+L137/100)</f>
        <v>0</v>
      </c>
      <c r="N137" s="242">
        <v>0</v>
      </c>
      <c r="O137" s="242">
        <f>ROUND(E137*N137,2)</f>
        <v>0</v>
      </c>
      <c r="P137" s="242">
        <v>0</v>
      </c>
      <c r="Q137" s="242">
        <f>ROUND(E137*P137,2)</f>
        <v>0</v>
      </c>
      <c r="R137" s="242" t="s">
        <v>258</v>
      </c>
      <c r="S137" s="242" t="s">
        <v>207</v>
      </c>
      <c r="T137" s="243" t="s">
        <v>207</v>
      </c>
      <c r="U137" s="221">
        <v>6.7000000000000004E-2</v>
      </c>
      <c r="V137" s="221">
        <f>ROUND(E137*U137,2)</f>
        <v>1.61</v>
      </c>
      <c r="W137" s="221"/>
      <c r="X137" s="221" t="s">
        <v>208</v>
      </c>
      <c r="Y137" s="212"/>
      <c r="Z137" s="212"/>
      <c r="AA137" s="212"/>
      <c r="AB137" s="212"/>
      <c r="AC137" s="212"/>
      <c r="AD137" s="212"/>
      <c r="AE137" s="212"/>
      <c r="AF137" s="212"/>
      <c r="AG137" s="212" t="s">
        <v>209</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7" t="s">
        <v>414</v>
      </c>
      <c r="D138" s="245"/>
      <c r="E138" s="245"/>
      <c r="F138" s="245"/>
      <c r="G138" s="245"/>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8" t="s">
        <v>415</v>
      </c>
      <c r="D139" s="222"/>
      <c r="E139" s="223"/>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213</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8" t="s">
        <v>399</v>
      </c>
      <c r="D140" s="222"/>
      <c r="E140" s="223"/>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213</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8" t="s">
        <v>838</v>
      </c>
      <c r="D141" s="222"/>
      <c r="E141" s="223">
        <v>24.1</v>
      </c>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213</v>
      </c>
      <c r="AH141" s="212">
        <v>5</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37">
        <v>25</v>
      </c>
      <c r="B142" s="238" t="s">
        <v>418</v>
      </c>
      <c r="C142" s="256" t="s">
        <v>419</v>
      </c>
      <c r="D142" s="239" t="s">
        <v>275</v>
      </c>
      <c r="E142" s="240">
        <v>24.1</v>
      </c>
      <c r="F142" s="241"/>
      <c r="G142" s="242">
        <f>ROUND(E142*F142,2)</f>
        <v>0</v>
      </c>
      <c r="H142" s="241"/>
      <c r="I142" s="242">
        <f>ROUND(E142*H142,2)</f>
        <v>0</v>
      </c>
      <c r="J142" s="241"/>
      <c r="K142" s="242">
        <f>ROUND(E142*J142,2)</f>
        <v>0</v>
      </c>
      <c r="L142" s="242">
        <v>21</v>
      </c>
      <c r="M142" s="242">
        <f>G142*(1+L142/100)</f>
        <v>0</v>
      </c>
      <c r="N142" s="242">
        <v>0</v>
      </c>
      <c r="O142" s="242">
        <f>ROUND(E142*N142,2)</f>
        <v>0</v>
      </c>
      <c r="P142" s="242">
        <v>0</v>
      </c>
      <c r="Q142" s="242">
        <f>ROUND(E142*P142,2)</f>
        <v>0</v>
      </c>
      <c r="R142" s="242" t="s">
        <v>258</v>
      </c>
      <c r="S142" s="242" t="s">
        <v>207</v>
      </c>
      <c r="T142" s="243" t="s">
        <v>207</v>
      </c>
      <c r="U142" s="221">
        <v>3.6999999999999998E-2</v>
      </c>
      <c r="V142" s="221">
        <f>ROUND(E142*U142,2)</f>
        <v>0.89</v>
      </c>
      <c r="W142" s="221"/>
      <c r="X142" s="221" t="s">
        <v>208</v>
      </c>
      <c r="Y142" s="212"/>
      <c r="Z142" s="212"/>
      <c r="AA142" s="212"/>
      <c r="AB142" s="212"/>
      <c r="AC142" s="212"/>
      <c r="AD142" s="212"/>
      <c r="AE142" s="212"/>
      <c r="AF142" s="212"/>
      <c r="AG142" s="212" t="s">
        <v>209</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7" t="s">
        <v>420</v>
      </c>
      <c r="D143" s="245"/>
      <c r="E143" s="245"/>
      <c r="F143" s="245"/>
      <c r="G143" s="245"/>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211</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8" t="s">
        <v>421</v>
      </c>
      <c r="D144" s="222"/>
      <c r="E144" s="223"/>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213</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8" t="s">
        <v>399</v>
      </c>
      <c r="D145" s="222"/>
      <c r="E145" s="223"/>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213</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8" t="s">
        <v>841</v>
      </c>
      <c r="D146" s="222"/>
      <c r="E146" s="223">
        <v>24.1</v>
      </c>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213</v>
      </c>
      <c r="AH146" s="212">
        <v>5</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7">
        <v>26</v>
      </c>
      <c r="B147" s="238" t="s">
        <v>423</v>
      </c>
      <c r="C147" s="256" t="s">
        <v>424</v>
      </c>
      <c r="D147" s="239" t="s">
        <v>425</v>
      </c>
      <c r="E147" s="240">
        <v>5.8700000000000002E-3</v>
      </c>
      <c r="F147" s="241"/>
      <c r="G147" s="242">
        <f>ROUND(E147*F147,2)</f>
        <v>0</v>
      </c>
      <c r="H147" s="241"/>
      <c r="I147" s="242">
        <f>ROUND(E147*H147,2)</f>
        <v>0</v>
      </c>
      <c r="J147" s="241"/>
      <c r="K147" s="242">
        <f>ROUND(E147*J147,2)</f>
        <v>0</v>
      </c>
      <c r="L147" s="242">
        <v>21</v>
      </c>
      <c r="M147" s="242">
        <f>G147*(1+L147/100)</f>
        <v>0</v>
      </c>
      <c r="N147" s="242">
        <v>1</v>
      </c>
      <c r="O147" s="242">
        <f>ROUND(E147*N147,2)</f>
        <v>0.01</v>
      </c>
      <c r="P147" s="242">
        <v>0</v>
      </c>
      <c r="Q147" s="242">
        <f>ROUND(E147*P147,2)</f>
        <v>0</v>
      </c>
      <c r="R147" s="242" t="s">
        <v>426</v>
      </c>
      <c r="S147" s="242" t="s">
        <v>207</v>
      </c>
      <c r="T147" s="243" t="s">
        <v>207</v>
      </c>
      <c r="U147" s="221">
        <v>0</v>
      </c>
      <c r="V147" s="221">
        <f>ROUND(E147*U147,2)</f>
        <v>0</v>
      </c>
      <c r="W147" s="221"/>
      <c r="X147" s="221" t="s">
        <v>427</v>
      </c>
      <c r="Y147" s="212"/>
      <c r="Z147" s="212"/>
      <c r="AA147" s="212"/>
      <c r="AB147" s="212"/>
      <c r="AC147" s="212"/>
      <c r="AD147" s="212"/>
      <c r="AE147" s="212"/>
      <c r="AF147" s="212"/>
      <c r="AG147" s="212" t="s">
        <v>428</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8" t="s">
        <v>429</v>
      </c>
      <c r="D148" s="222"/>
      <c r="E148" s="223"/>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213</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8" t="s">
        <v>430</v>
      </c>
      <c r="D149" s="222"/>
      <c r="E149" s="223"/>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213</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9" t="s">
        <v>215</v>
      </c>
      <c r="D150" s="224"/>
      <c r="E150" s="225"/>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213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60" t="s">
        <v>431</v>
      </c>
      <c r="D151" s="224"/>
      <c r="E151" s="225">
        <v>2.5500000000000002E-3</v>
      </c>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213</v>
      </c>
      <c r="AH151" s="212">
        <v>2</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59" t="s">
        <v>217</v>
      </c>
      <c r="D152" s="224"/>
      <c r="E152" s="225"/>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213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8" t="s">
        <v>842</v>
      </c>
      <c r="D153" s="222"/>
      <c r="E153" s="223">
        <v>5.8700000000000002E-3</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213</v>
      </c>
      <c r="AH153" s="212">
        <v>5</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x14ac:dyDescent="0.2">
      <c r="A154" s="231" t="s">
        <v>201</v>
      </c>
      <c r="B154" s="232" t="s">
        <v>160</v>
      </c>
      <c r="C154" s="255" t="s">
        <v>161</v>
      </c>
      <c r="D154" s="233"/>
      <c r="E154" s="234"/>
      <c r="F154" s="235"/>
      <c r="G154" s="235">
        <f>SUMIF(AG155:AG164,"&lt;&gt;NOR",G155:G164)</f>
        <v>0</v>
      </c>
      <c r="H154" s="235"/>
      <c r="I154" s="235">
        <f>SUM(I155:I164)</f>
        <v>0</v>
      </c>
      <c r="J154" s="235"/>
      <c r="K154" s="235">
        <f>SUM(K155:K164)</f>
        <v>0</v>
      </c>
      <c r="L154" s="235"/>
      <c r="M154" s="235">
        <f>SUM(M155:M164)</f>
        <v>0</v>
      </c>
      <c r="N154" s="235"/>
      <c r="O154" s="235">
        <f>SUM(O155:O164)</f>
        <v>0</v>
      </c>
      <c r="P154" s="235"/>
      <c r="Q154" s="235">
        <f>SUM(Q155:Q164)</f>
        <v>0.46</v>
      </c>
      <c r="R154" s="235"/>
      <c r="S154" s="235"/>
      <c r="T154" s="236"/>
      <c r="U154" s="230"/>
      <c r="V154" s="230">
        <f>SUM(V155:V164)</f>
        <v>0.16999999999999998</v>
      </c>
      <c r="W154" s="230"/>
      <c r="X154" s="230"/>
      <c r="AG154" t="s">
        <v>202</v>
      </c>
    </row>
    <row r="155" spans="1:60" outlineLevel="1" x14ac:dyDescent="0.2">
      <c r="A155" s="237">
        <v>27</v>
      </c>
      <c r="B155" s="238" t="s">
        <v>279</v>
      </c>
      <c r="C155" s="256" t="s">
        <v>280</v>
      </c>
      <c r="D155" s="239" t="s">
        <v>243</v>
      </c>
      <c r="E155" s="240">
        <v>26.675000000000001</v>
      </c>
      <c r="F155" s="241"/>
      <c r="G155" s="242">
        <f>ROUND(E155*F155,2)</f>
        <v>0</v>
      </c>
      <c r="H155" s="241"/>
      <c r="I155" s="242">
        <f>ROUND(E155*H155,2)</f>
        <v>0</v>
      </c>
      <c r="J155" s="241"/>
      <c r="K155" s="242">
        <f>ROUND(E155*J155,2)</f>
        <v>0</v>
      </c>
      <c r="L155" s="242">
        <v>21</v>
      </c>
      <c r="M155" s="242">
        <f>G155*(1+L155/100)</f>
        <v>0</v>
      </c>
      <c r="N155" s="242">
        <v>0</v>
      </c>
      <c r="O155" s="242">
        <f>ROUND(E155*N155,2)</f>
        <v>0</v>
      </c>
      <c r="P155" s="242">
        <v>0</v>
      </c>
      <c r="Q155" s="242">
        <f>ROUND(E155*P155,2)</f>
        <v>0</v>
      </c>
      <c r="R155" s="242" t="s">
        <v>258</v>
      </c>
      <c r="S155" s="242" t="s">
        <v>207</v>
      </c>
      <c r="T155" s="243" t="s">
        <v>207</v>
      </c>
      <c r="U155" s="221">
        <v>2E-3</v>
      </c>
      <c r="V155" s="221">
        <f>ROUND(E155*U155,2)</f>
        <v>0.05</v>
      </c>
      <c r="W155" s="221"/>
      <c r="X155" s="221" t="s">
        <v>208</v>
      </c>
      <c r="Y155" s="212"/>
      <c r="Z155" s="212"/>
      <c r="AA155" s="212"/>
      <c r="AB155" s="212"/>
      <c r="AC155" s="212"/>
      <c r="AD155" s="212"/>
      <c r="AE155" s="212"/>
      <c r="AF155" s="212"/>
      <c r="AG155" s="212" t="s">
        <v>209</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58" t="s">
        <v>281</v>
      </c>
      <c r="D156" s="222"/>
      <c r="E156" s="223"/>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213</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8" t="s">
        <v>266</v>
      </c>
      <c r="D157" s="222"/>
      <c r="E157" s="223"/>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213</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8" t="s">
        <v>825</v>
      </c>
      <c r="D158" s="222"/>
      <c r="E158" s="223">
        <v>2.4249999999999998</v>
      </c>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213</v>
      </c>
      <c r="AH158" s="212">
        <v>5</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8" t="s">
        <v>271</v>
      </c>
      <c r="D159" s="222"/>
      <c r="E159" s="223"/>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213</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58" t="s">
        <v>826</v>
      </c>
      <c r="D160" s="222"/>
      <c r="E160" s="223">
        <v>24.25</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213</v>
      </c>
      <c r="AH160" s="212">
        <v>5</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7">
        <v>28</v>
      </c>
      <c r="B161" s="238" t="s">
        <v>282</v>
      </c>
      <c r="C161" s="256" t="s">
        <v>283</v>
      </c>
      <c r="D161" s="239" t="s">
        <v>243</v>
      </c>
      <c r="E161" s="240">
        <v>3.6375000000000002</v>
      </c>
      <c r="F161" s="241"/>
      <c r="G161" s="242">
        <f>ROUND(E161*F161,2)</f>
        <v>0</v>
      </c>
      <c r="H161" s="241"/>
      <c r="I161" s="242">
        <f>ROUND(E161*H161,2)</f>
        <v>0</v>
      </c>
      <c r="J161" s="241"/>
      <c r="K161" s="242">
        <f>ROUND(E161*J161,2)</f>
        <v>0</v>
      </c>
      <c r="L161" s="242">
        <v>21</v>
      </c>
      <c r="M161" s="242">
        <f>G161*(1+L161/100)</f>
        <v>0</v>
      </c>
      <c r="N161" s="242">
        <v>0</v>
      </c>
      <c r="O161" s="242">
        <f>ROUND(E161*N161,2)</f>
        <v>0</v>
      </c>
      <c r="P161" s="242">
        <v>0.126</v>
      </c>
      <c r="Q161" s="242">
        <f>ROUND(E161*P161,2)</f>
        <v>0.46</v>
      </c>
      <c r="R161" s="242" t="s">
        <v>258</v>
      </c>
      <c r="S161" s="242" t="s">
        <v>207</v>
      </c>
      <c r="T161" s="243" t="s">
        <v>207</v>
      </c>
      <c r="U161" s="221">
        <v>3.4000000000000002E-2</v>
      </c>
      <c r="V161" s="221">
        <f>ROUND(E161*U161,2)</f>
        <v>0.12</v>
      </c>
      <c r="W161" s="221"/>
      <c r="X161" s="221" t="s">
        <v>208</v>
      </c>
      <c r="Y161" s="212"/>
      <c r="Z161" s="212"/>
      <c r="AA161" s="212"/>
      <c r="AB161" s="212"/>
      <c r="AC161" s="212"/>
      <c r="AD161" s="212"/>
      <c r="AE161" s="212"/>
      <c r="AF161" s="212"/>
      <c r="AG161" s="212" t="s">
        <v>209</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8" t="s">
        <v>284</v>
      </c>
      <c r="D162" s="222"/>
      <c r="E162" s="223"/>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213</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8" t="s">
        <v>595</v>
      </c>
      <c r="D163" s="222"/>
      <c r="E163" s="223"/>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213</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58" t="s">
        <v>843</v>
      </c>
      <c r="D164" s="222"/>
      <c r="E164" s="223">
        <v>3.6375000000000002</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213</v>
      </c>
      <c r="AH164" s="212">
        <v>5</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x14ac:dyDescent="0.2">
      <c r="A165" s="231" t="s">
        <v>201</v>
      </c>
      <c r="B165" s="232" t="s">
        <v>164</v>
      </c>
      <c r="C165" s="255" t="s">
        <v>165</v>
      </c>
      <c r="D165" s="233"/>
      <c r="E165" s="234"/>
      <c r="F165" s="235"/>
      <c r="G165" s="235">
        <f>SUMIF(AG166:AG170,"&lt;&gt;NOR",G166:G170)</f>
        <v>0</v>
      </c>
      <c r="H165" s="235"/>
      <c r="I165" s="235">
        <f>SUM(I166:I170)</f>
        <v>0</v>
      </c>
      <c r="J165" s="235"/>
      <c r="K165" s="235">
        <f>SUM(K166:K170)</f>
        <v>0</v>
      </c>
      <c r="L165" s="235"/>
      <c r="M165" s="235">
        <f>SUM(M166:M170)</f>
        <v>0</v>
      </c>
      <c r="N165" s="235"/>
      <c r="O165" s="235">
        <f>SUM(O166:O170)</f>
        <v>0</v>
      </c>
      <c r="P165" s="235"/>
      <c r="Q165" s="235">
        <f>SUM(Q166:Q170)</f>
        <v>0</v>
      </c>
      <c r="R165" s="235"/>
      <c r="S165" s="235"/>
      <c r="T165" s="236"/>
      <c r="U165" s="230"/>
      <c r="V165" s="230">
        <f>SUM(V166:V170)</f>
        <v>7.0000000000000007E-2</v>
      </c>
      <c r="W165" s="230"/>
      <c r="X165" s="230"/>
      <c r="AG165" t="s">
        <v>202</v>
      </c>
    </row>
    <row r="166" spans="1:60" outlineLevel="1" x14ac:dyDescent="0.2">
      <c r="A166" s="237">
        <v>29</v>
      </c>
      <c r="B166" s="238" t="s">
        <v>433</v>
      </c>
      <c r="C166" s="256" t="s">
        <v>434</v>
      </c>
      <c r="D166" s="239" t="s">
        <v>425</v>
      </c>
      <c r="E166" s="240">
        <v>4.2284499999999996</v>
      </c>
      <c r="F166" s="241"/>
      <c r="G166" s="242">
        <f>ROUND(E166*F166,2)</f>
        <v>0</v>
      </c>
      <c r="H166" s="241"/>
      <c r="I166" s="242">
        <f>ROUND(E166*H166,2)</f>
        <v>0</v>
      </c>
      <c r="J166" s="241"/>
      <c r="K166" s="242">
        <f>ROUND(E166*J166,2)</f>
        <v>0</v>
      </c>
      <c r="L166" s="242">
        <v>21</v>
      </c>
      <c r="M166" s="242">
        <f>G166*(1+L166/100)</f>
        <v>0</v>
      </c>
      <c r="N166" s="242">
        <v>0</v>
      </c>
      <c r="O166" s="242">
        <f>ROUND(E166*N166,2)</f>
        <v>0</v>
      </c>
      <c r="P166" s="242">
        <v>0</v>
      </c>
      <c r="Q166" s="242">
        <f>ROUND(E166*P166,2)</f>
        <v>0</v>
      </c>
      <c r="R166" s="242" t="s">
        <v>258</v>
      </c>
      <c r="S166" s="242" t="s">
        <v>207</v>
      </c>
      <c r="T166" s="243" t="s">
        <v>207</v>
      </c>
      <c r="U166" s="221">
        <v>1.6E-2</v>
      </c>
      <c r="V166" s="221">
        <f>ROUND(E166*U166,2)</f>
        <v>7.0000000000000007E-2</v>
      </c>
      <c r="W166" s="221"/>
      <c r="X166" s="221" t="s">
        <v>435</v>
      </c>
      <c r="Y166" s="212"/>
      <c r="Z166" s="212"/>
      <c r="AA166" s="212"/>
      <c r="AB166" s="212"/>
      <c r="AC166" s="212"/>
      <c r="AD166" s="212"/>
      <c r="AE166" s="212"/>
      <c r="AF166" s="212"/>
      <c r="AG166" s="212" t="s">
        <v>436</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57" t="s">
        <v>437</v>
      </c>
      <c r="D167" s="245"/>
      <c r="E167" s="245"/>
      <c r="F167" s="245"/>
      <c r="G167" s="245"/>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211</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8" t="s">
        <v>438</v>
      </c>
      <c r="D168" s="222"/>
      <c r="E168" s="223"/>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213</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8" t="s">
        <v>597</v>
      </c>
      <c r="D169" s="222"/>
      <c r="E169" s="223"/>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213</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844</v>
      </c>
      <c r="D170" s="222"/>
      <c r="E170" s="223">
        <v>4.2284499999999996</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213</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x14ac:dyDescent="0.2">
      <c r="A171" s="231" t="s">
        <v>201</v>
      </c>
      <c r="B171" s="232" t="s">
        <v>166</v>
      </c>
      <c r="C171" s="255" t="s">
        <v>167</v>
      </c>
      <c r="D171" s="233"/>
      <c r="E171" s="234"/>
      <c r="F171" s="235"/>
      <c r="G171" s="235">
        <f>SUMIF(AG172:AG196,"&lt;&gt;NOR",G172:G196)</f>
        <v>0</v>
      </c>
      <c r="H171" s="235"/>
      <c r="I171" s="235">
        <f>SUM(I172:I196)</f>
        <v>0</v>
      </c>
      <c r="J171" s="235"/>
      <c r="K171" s="235">
        <f>SUM(K172:K196)</f>
        <v>0</v>
      </c>
      <c r="L171" s="235"/>
      <c r="M171" s="235">
        <f>SUM(M172:M196)</f>
        <v>0</v>
      </c>
      <c r="N171" s="235"/>
      <c r="O171" s="235">
        <f>SUM(O172:O196)</f>
        <v>0</v>
      </c>
      <c r="P171" s="235"/>
      <c r="Q171" s="235">
        <f>SUM(Q172:Q196)</f>
        <v>0</v>
      </c>
      <c r="R171" s="235"/>
      <c r="S171" s="235"/>
      <c r="T171" s="236"/>
      <c r="U171" s="230"/>
      <c r="V171" s="230">
        <f>SUM(V172:V196)</f>
        <v>0.68</v>
      </c>
      <c r="W171" s="230"/>
      <c r="X171" s="230"/>
      <c r="AG171" t="s">
        <v>202</v>
      </c>
    </row>
    <row r="172" spans="1:60" ht="33.75" outlineLevel="1" x14ac:dyDescent="0.2">
      <c r="A172" s="237">
        <v>30</v>
      </c>
      <c r="B172" s="238" t="s">
        <v>441</v>
      </c>
      <c r="C172" s="256" t="s">
        <v>442</v>
      </c>
      <c r="D172" s="239" t="s">
        <v>425</v>
      </c>
      <c r="E172" s="240">
        <v>2.93425</v>
      </c>
      <c r="F172" s="241"/>
      <c r="G172" s="242">
        <f>ROUND(E172*F172,2)</f>
        <v>0</v>
      </c>
      <c r="H172" s="241"/>
      <c r="I172" s="242">
        <f>ROUND(E172*H172,2)</f>
        <v>0</v>
      </c>
      <c r="J172" s="241"/>
      <c r="K172" s="242">
        <f>ROUND(E172*J172,2)</f>
        <v>0</v>
      </c>
      <c r="L172" s="242">
        <v>21</v>
      </c>
      <c r="M172" s="242">
        <f>G172*(1+L172/100)</f>
        <v>0</v>
      </c>
      <c r="N172" s="242">
        <v>0</v>
      </c>
      <c r="O172" s="242">
        <f>ROUND(E172*N172,2)</f>
        <v>0</v>
      </c>
      <c r="P172" s="242">
        <v>0</v>
      </c>
      <c r="Q172" s="242">
        <f>ROUND(E172*P172,2)</f>
        <v>0</v>
      </c>
      <c r="R172" s="242" t="s">
        <v>443</v>
      </c>
      <c r="S172" s="242" t="s">
        <v>207</v>
      </c>
      <c r="T172" s="243" t="s">
        <v>207</v>
      </c>
      <c r="U172" s="221">
        <v>0</v>
      </c>
      <c r="V172" s="221">
        <f>ROUND(E172*U172,2)</f>
        <v>0</v>
      </c>
      <c r="W172" s="221"/>
      <c r="X172" s="221" t="s">
        <v>208</v>
      </c>
      <c r="Y172" s="212"/>
      <c r="Z172" s="212"/>
      <c r="AA172" s="212"/>
      <c r="AB172" s="212"/>
      <c r="AC172" s="212"/>
      <c r="AD172" s="212"/>
      <c r="AE172" s="212"/>
      <c r="AF172" s="212"/>
      <c r="AG172" s="212" t="s">
        <v>209</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7" t="s">
        <v>444</v>
      </c>
      <c r="D173" s="245"/>
      <c r="E173" s="245"/>
      <c r="F173" s="245"/>
      <c r="G173" s="245"/>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211</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58" t="s">
        <v>445</v>
      </c>
      <c r="D174" s="222"/>
      <c r="E174" s="223"/>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213</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8" t="s">
        <v>446</v>
      </c>
      <c r="D175" s="222"/>
      <c r="E175" s="223"/>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213</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58" t="s">
        <v>845</v>
      </c>
      <c r="D176" s="222"/>
      <c r="E176" s="223">
        <v>2.6675</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213</v>
      </c>
      <c r="AH176" s="212">
        <v>7</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8" t="s">
        <v>448</v>
      </c>
      <c r="D177" s="222"/>
      <c r="E177" s="223"/>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213</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58" t="s">
        <v>846</v>
      </c>
      <c r="D178" s="222"/>
      <c r="E178" s="223">
        <v>0.26674999999999999</v>
      </c>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213</v>
      </c>
      <c r="AH178" s="212">
        <v>7</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37">
        <v>31</v>
      </c>
      <c r="B179" s="238" t="s">
        <v>450</v>
      </c>
      <c r="C179" s="256" t="s">
        <v>451</v>
      </c>
      <c r="D179" s="239" t="s">
        <v>425</v>
      </c>
      <c r="E179" s="240">
        <v>0.64807999999999999</v>
      </c>
      <c r="F179" s="241"/>
      <c r="G179" s="242">
        <f>ROUND(E179*F179,2)</f>
        <v>0</v>
      </c>
      <c r="H179" s="241"/>
      <c r="I179" s="242">
        <f>ROUND(E179*H179,2)</f>
        <v>0</v>
      </c>
      <c r="J179" s="241"/>
      <c r="K179" s="242">
        <f>ROUND(E179*J179,2)</f>
        <v>0</v>
      </c>
      <c r="L179" s="242">
        <v>21</v>
      </c>
      <c r="M179" s="242">
        <f>G179*(1+L179/100)</f>
        <v>0</v>
      </c>
      <c r="N179" s="242">
        <v>0</v>
      </c>
      <c r="O179" s="242">
        <f>ROUND(E179*N179,2)</f>
        <v>0</v>
      </c>
      <c r="P179" s="242">
        <v>0</v>
      </c>
      <c r="Q179" s="242">
        <f>ROUND(E179*P179,2)</f>
        <v>0</v>
      </c>
      <c r="R179" s="242"/>
      <c r="S179" s="242" t="s">
        <v>207</v>
      </c>
      <c r="T179" s="243" t="s">
        <v>207</v>
      </c>
      <c r="U179" s="221">
        <v>4.2000000000000003E-2</v>
      </c>
      <c r="V179" s="221">
        <f>ROUND(E179*U179,2)</f>
        <v>0.03</v>
      </c>
      <c r="W179" s="221"/>
      <c r="X179" s="221" t="s">
        <v>208</v>
      </c>
      <c r="Y179" s="212"/>
      <c r="Z179" s="212"/>
      <c r="AA179" s="212"/>
      <c r="AB179" s="212"/>
      <c r="AC179" s="212"/>
      <c r="AD179" s="212"/>
      <c r="AE179" s="212"/>
      <c r="AF179" s="212"/>
      <c r="AG179" s="212" t="s">
        <v>209</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58" t="s">
        <v>452</v>
      </c>
      <c r="D180" s="222"/>
      <c r="E180" s="223"/>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213</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8" t="s">
        <v>453</v>
      </c>
      <c r="D181" s="222"/>
      <c r="E181" s="223"/>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213</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58" t="s">
        <v>847</v>
      </c>
      <c r="D182" s="222"/>
      <c r="E182" s="223">
        <v>0.18975</v>
      </c>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213</v>
      </c>
      <c r="AH182" s="212">
        <v>7</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58" t="s">
        <v>455</v>
      </c>
      <c r="D183" s="222"/>
      <c r="E183" s="223"/>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213</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58" t="s">
        <v>602</v>
      </c>
      <c r="D184" s="222"/>
      <c r="E184" s="223"/>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213</v>
      </c>
      <c r="AH184" s="212">
        <v>7</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58" t="s">
        <v>848</v>
      </c>
      <c r="D185" s="222"/>
      <c r="E185" s="223">
        <v>0.45833000000000002</v>
      </c>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213</v>
      </c>
      <c r="AH185" s="212">
        <v>7</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37">
        <v>32</v>
      </c>
      <c r="B186" s="238" t="s">
        <v>458</v>
      </c>
      <c r="C186" s="256" t="s">
        <v>459</v>
      </c>
      <c r="D186" s="239" t="s">
        <v>425</v>
      </c>
      <c r="E186" s="240">
        <v>5.8326799999999999</v>
      </c>
      <c r="F186" s="241"/>
      <c r="G186" s="242">
        <f>ROUND(E186*F186,2)</f>
        <v>0</v>
      </c>
      <c r="H186" s="241"/>
      <c r="I186" s="242">
        <f>ROUND(E186*H186,2)</f>
        <v>0</v>
      </c>
      <c r="J186" s="241"/>
      <c r="K186" s="242">
        <f>ROUND(E186*J186,2)</f>
        <v>0</v>
      </c>
      <c r="L186" s="242">
        <v>21</v>
      </c>
      <c r="M186" s="242">
        <f>G186*(1+L186/100)</f>
        <v>0</v>
      </c>
      <c r="N186" s="242">
        <v>0</v>
      </c>
      <c r="O186" s="242">
        <f>ROUND(E186*N186,2)</f>
        <v>0</v>
      </c>
      <c r="P186" s="242">
        <v>0</v>
      </c>
      <c r="Q186" s="242">
        <f>ROUND(E186*P186,2)</f>
        <v>0</v>
      </c>
      <c r="R186" s="242"/>
      <c r="S186" s="242" t="s">
        <v>207</v>
      </c>
      <c r="T186" s="243" t="s">
        <v>207</v>
      </c>
      <c r="U186" s="221">
        <v>0</v>
      </c>
      <c r="V186" s="221">
        <f>ROUND(E186*U186,2)</f>
        <v>0</v>
      </c>
      <c r="W186" s="221"/>
      <c r="X186" s="221" t="s">
        <v>208</v>
      </c>
      <c r="Y186" s="212"/>
      <c r="Z186" s="212"/>
      <c r="AA186" s="212"/>
      <c r="AB186" s="212"/>
      <c r="AC186" s="212"/>
      <c r="AD186" s="212"/>
      <c r="AE186" s="212"/>
      <c r="AF186" s="212"/>
      <c r="AG186" s="212" t="s">
        <v>209</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8" t="s">
        <v>460</v>
      </c>
      <c r="D187" s="222"/>
      <c r="E187" s="223"/>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213</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58" t="s">
        <v>849</v>
      </c>
      <c r="D188" s="222"/>
      <c r="E188" s="223">
        <v>5.8326799999999999</v>
      </c>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213</v>
      </c>
      <c r="AH188" s="212">
        <v>5</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37">
        <v>33</v>
      </c>
      <c r="B189" s="238" t="s">
        <v>462</v>
      </c>
      <c r="C189" s="256" t="s">
        <v>463</v>
      </c>
      <c r="D189" s="239" t="s">
        <v>425</v>
      </c>
      <c r="E189" s="240">
        <v>3.8468300000000002</v>
      </c>
      <c r="F189" s="241"/>
      <c r="G189" s="242">
        <f>ROUND(E189*F189,2)</f>
        <v>0</v>
      </c>
      <c r="H189" s="241"/>
      <c r="I189" s="242">
        <f>ROUND(E189*H189,2)</f>
        <v>0</v>
      </c>
      <c r="J189" s="241"/>
      <c r="K189" s="242">
        <f>ROUND(E189*J189,2)</f>
        <v>0</v>
      </c>
      <c r="L189" s="242">
        <v>21</v>
      </c>
      <c r="M189" s="242">
        <f>G189*(1+L189/100)</f>
        <v>0</v>
      </c>
      <c r="N189" s="242">
        <v>0</v>
      </c>
      <c r="O189" s="242">
        <f>ROUND(E189*N189,2)</f>
        <v>0</v>
      </c>
      <c r="P189" s="242">
        <v>0</v>
      </c>
      <c r="Q189" s="242">
        <f>ROUND(E189*P189,2)</f>
        <v>0</v>
      </c>
      <c r="R189" s="242"/>
      <c r="S189" s="242" t="s">
        <v>207</v>
      </c>
      <c r="T189" s="243" t="s">
        <v>207</v>
      </c>
      <c r="U189" s="221">
        <v>0.16400000000000001</v>
      </c>
      <c r="V189" s="221">
        <f>ROUND(E189*U189,2)</f>
        <v>0.63</v>
      </c>
      <c r="W189" s="221"/>
      <c r="X189" s="221" t="s">
        <v>464</v>
      </c>
      <c r="Y189" s="212"/>
      <c r="Z189" s="212"/>
      <c r="AA189" s="212"/>
      <c r="AB189" s="212"/>
      <c r="AC189" s="212"/>
      <c r="AD189" s="212"/>
      <c r="AE189" s="212"/>
      <c r="AF189" s="212"/>
      <c r="AG189" s="212" t="s">
        <v>465</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58" t="s">
        <v>466</v>
      </c>
      <c r="D190" s="222"/>
      <c r="E190" s="223"/>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213</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8" t="s">
        <v>605</v>
      </c>
      <c r="D191" s="222"/>
      <c r="E191" s="223"/>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213</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8" t="s">
        <v>850</v>
      </c>
      <c r="D192" s="222"/>
      <c r="E192" s="223">
        <v>3.8468300000000002</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213</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7">
        <v>34</v>
      </c>
      <c r="B193" s="238" t="s">
        <v>469</v>
      </c>
      <c r="C193" s="256" t="s">
        <v>470</v>
      </c>
      <c r="D193" s="239" t="s">
        <v>425</v>
      </c>
      <c r="E193" s="240">
        <v>3.8468300000000002</v>
      </c>
      <c r="F193" s="241"/>
      <c r="G193" s="242">
        <f>ROUND(E193*F193,2)</f>
        <v>0</v>
      </c>
      <c r="H193" s="241"/>
      <c r="I193" s="242">
        <f>ROUND(E193*H193,2)</f>
        <v>0</v>
      </c>
      <c r="J193" s="241"/>
      <c r="K193" s="242">
        <f>ROUND(E193*J193,2)</f>
        <v>0</v>
      </c>
      <c r="L193" s="242">
        <v>21</v>
      </c>
      <c r="M193" s="242">
        <f>G193*(1+L193/100)</f>
        <v>0</v>
      </c>
      <c r="N193" s="242">
        <v>0</v>
      </c>
      <c r="O193" s="242">
        <f>ROUND(E193*N193,2)</f>
        <v>0</v>
      </c>
      <c r="P193" s="242">
        <v>0</v>
      </c>
      <c r="Q193" s="242">
        <f>ROUND(E193*P193,2)</f>
        <v>0</v>
      </c>
      <c r="R193" s="242"/>
      <c r="S193" s="242" t="s">
        <v>207</v>
      </c>
      <c r="T193" s="243" t="s">
        <v>207</v>
      </c>
      <c r="U193" s="221">
        <v>6.0000000000000001E-3</v>
      </c>
      <c r="V193" s="221">
        <f>ROUND(E193*U193,2)</f>
        <v>0.02</v>
      </c>
      <c r="W193" s="221"/>
      <c r="X193" s="221" t="s">
        <v>464</v>
      </c>
      <c r="Y193" s="212"/>
      <c r="Z193" s="212"/>
      <c r="AA193" s="212"/>
      <c r="AB193" s="212"/>
      <c r="AC193" s="212"/>
      <c r="AD193" s="212"/>
      <c r="AE193" s="212"/>
      <c r="AF193" s="212"/>
      <c r="AG193" s="212" t="s">
        <v>465</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8" t="s">
        <v>466</v>
      </c>
      <c r="D194" s="222"/>
      <c r="E194" s="223"/>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213</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58" t="s">
        <v>605</v>
      </c>
      <c r="D195" s="222"/>
      <c r="E195" s="223"/>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213</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58" t="s">
        <v>850</v>
      </c>
      <c r="D196" s="222"/>
      <c r="E196" s="223">
        <v>3.8468300000000002</v>
      </c>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213</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x14ac:dyDescent="0.2">
      <c r="A197" s="231" t="s">
        <v>201</v>
      </c>
      <c r="B197" s="232" t="s">
        <v>169</v>
      </c>
      <c r="C197" s="255" t="s">
        <v>170</v>
      </c>
      <c r="D197" s="233"/>
      <c r="E197" s="234"/>
      <c r="F197" s="235"/>
      <c r="G197" s="235">
        <f>SUMIF(AG198:AG209,"&lt;&gt;NOR",G198:G209)</f>
        <v>0</v>
      </c>
      <c r="H197" s="235"/>
      <c r="I197" s="235">
        <f>SUM(I198:I209)</f>
        <v>0</v>
      </c>
      <c r="J197" s="235"/>
      <c r="K197" s="235">
        <f>SUM(K198:K209)</f>
        <v>0</v>
      </c>
      <c r="L197" s="235"/>
      <c r="M197" s="235">
        <f>SUM(M198:M209)</f>
        <v>0</v>
      </c>
      <c r="N197" s="235"/>
      <c r="O197" s="235">
        <f>SUM(O198:O209)</f>
        <v>0</v>
      </c>
      <c r="P197" s="235"/>
      <c r="Q197" s="235">
        <f>SUM(Q198:Q209)</f>
        <v>0</v>
      </c>
      <c r="R197" s="235"/>
      <c r="S197" s="235"/>
      <c r="T197" s="236"/>
      <c r="U197" s="230"/>
      <c r="V197" s="230">
        <f>SUM(V198:V209)</f>
        <v>0</v>
      </c>
      <c r="W197" s="230"/>
      <c r="X197" s="230"/>
      <c r="AG197" t="s">
        <v>202</v>
      </c>
    </row>
    <row r="198" spans="1:60" outlineLevel="1" x14ac:dyDescent="0.2">
      <c r="A198" s="237">
        <v>35</v>
      </c>
      <c r="B198" s="238" t="s">
        <v>471</v>
      </c>
      <c r="C198" s="256" t="s">
        <v>472</v>
      </c>
      <c r="D198" s="239" t="s">
        <v>425</v>
      </c>
      <c r="E198" s="240">
        <v>0.64807999999999999</v>
      </c>
      <c r="F198" s="241"/>
      <c r="G198" s="242">
        <f>ROUND(E198*F198,2)</f>
        <v>0</v>
      </c>
      <c r="H198" s="241"/>
      <c r="I198" s="242">
        <f>ROUND(E198*H198,2)</f>
        <v>0</v>
      </c>
      <c r="J198" s="241"/>
      <c r="K198" s="242">
        <f>ROUND(E198*J198,2)</f>
        <v>0</v>
      </c>
      <c r="L198" s="242">
        <v>21</v>
      </c>
      <c r="M198" s="242">
        <f>G198*(1+L198/100)</f>
        <v>0</v>
      </c>
      <c r="N198" s="242">
        <v>0</v>
      </c>
      <c r="O198" s="242">
        <f>ROUND(E198*N198,2)</f>
        <v>0</v>
      </c>
      <c r="P198" s="242">
        <v>0</v>
      </c>
      <c r="Q198" s="242">
        <f>ROUND(E198*P198,2)</f>
        <v>0</v>
      </c>
      <c r="R198" s="242" t="s">
        <v>206</v>
      </c>
      <c r="S198" s="242" t="s">
        <v>207</v>
      </c>
      <c r="T198" s="243" t="s">
        <v>207</v>
      </c>
      <c r="U198" s="221">
        <v>0</v>
      </c>
      <c r="V198" s="221">
        <f>ROUND(E198*U198,2)</f>
        <v>0</v>
      </c>
      <c r="W198" s="221"/>
      <c r="X198" s="221" t="s">
        <v>208</v>
      </c>
      <c r="Y198" s="212"/>
      <c r="Z198" s="212"/>
      <c r="AA198" s="212"/>
      <c r="AB198" s="212"/>
      <c r="AC198" s="212"/>
      <c r="AD198" s="212"/>
      <c r="AE198" s="212"/>
      <c r="AF198" s="212"/>
      <c r="AG198" s="212" t="s">
        <v>209</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8" t="s">
        <v>473</v>
      </c>
      <c r="D199" s="222"/>
      <c r="E199" s="223"/>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213</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58" t="s">
        <v>453</v>
      </c>
      <c r="D200" s="222"/>
      <c r="E200" s="223"/>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213</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58" t="s">
        <v>847</v>
      </c>
      <c r="D201" s="222"/>
      <c r="E201" s="223">
        <v>0.18975</v>
      </c>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213</v>
      </c>
      <c r="AH201" s="212">
        <v>7</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58" t="s">
        <v>455</v>
      </c>
      <c r="D202" s="222"/>
      <c r="E202" s="223"/>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213</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58" t="s">
        <v>602</v>
      </c>
      <c r="D203" s="222"/>
      <c r="E203" s="223"/>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213</v>
      </c>
      <c r="AH203" s="212">
        <v>7</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58" t="s">
        <v>848</v>
      </c>
      <c r="D204" s="222"/>
      <c r="E204" s="223">
        <v>0.45833000000000002</v>
      </c>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213</v>
      </c>
      <c r="AH204" s="212">
        <v>7</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37">
        <v>36</v>
      </c>
      <c r="B205" s="238" t="s">
        <v>474</v>
      </c>
      <c r="C205" s="256" t="s">
        <v>475</v>
      </c>
      <c r="D205" s="239" t="s">
        <v>425</v>
      </c>
      <c r="E205" s="240">
        <v>2.93425</v>
      </c>
      <c r="F205" s="241"/>
      <c r="G205" s="242">
        <f>ROUND(E205*F205,2)</f>
        <v>0</v>
      </c>
      <c r="H205" s="241"/>
      <c r="I205" s="242">
        <f>ROUND(E205*H205,2)</f>
        <v>0</v>
      </c>
      <c r="J205" s="241"/>
      <c r="K205" s="242">
        <f>ROUND(E205*J205,2)</f>
        <v>0</v>
      </c>
      <c r="L205" s="242">
        <v>21</v>
      </c>
      <c r="M205" s="242">
        <f>G205*(1+L205/100)</f>
        <v>0</v>
      </c>
      <c r="N205" s="242">
        <v>0</v>
      </c>
      <c r="O205" s="242">
        <f>ROUND(E205*N205,2)</f>
        <v>0</v>
      </c>
      <c r="P205" s="242">
        <v>0</v>
      </c>
      <c r="Q205" s="242">
        <f>ROUND(E205*P205,2)</f>
        <v>0</v>
      </c>
      <c r="R205" s="242" t="s">
        <v>476</v>
      </c>
      <c r="S205" s="242" t="s">
        <v>207</v>
      </c>
      <c r="T205" s="243" t="s">
        <v>263</v>
      </c>
      <c r="U205" s="221">
        <v>0</v>
      </c>
      <c r="V205" s="221">
        <f>ROUND(E205*U205,2)</f>
        <v>0</v>
      </c>
      <c r="W205" s="221"/>
      <c r="X205" s="221" t="s">
        <v>208</v>
      </c>
      <c r="Y205" s="212"/>
      <c r="Z205" s="212"/>
      <c r="AA205" s="212"/>
      <c r="AB205" s="212"/>
      <c r="AC205" s="212"/>
      <c r="AD205" s="212"/>
      <c r="AE205" s="212"/>
      <c r="AF205" s="212"/>
      <c r="AG205" s="212" t="s">
        <v>209</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58" t="s">
        <v>446</v>
      </c>
      <c r="D206" s="222"/>
      <c r="E206" s="223"/>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213</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58" t="s">
        <v>845</v>
      </c>
      <c r="D207" s="222"/>
      <c r="E207" s="223">
        <v>2.6675</v>
      </c>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213</v>
      </c>
      <c r="AH207" s="212">
        <v>7</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58" t="s">
        <v>448</v>
      </c>
      <c r="D208" s="222"/>
      <c r="E208" s="223"/>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213</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58" t="s">
        <v>846</v>
      </c>
      <c r="D209" s="222"/>
      <c r="E209" s="223">
        <v>0.26674999999999999</v>
      </c>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213</v>
      </c>
      <c r="AH209" s="212">
        <v>7</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x14ac:dyDescent="0.2">
      <c r="A210" s="231" t="s">
        <v>201</v>
      </c>
      <c r="B210" s="232" t="s">
        <v>173</v>
      </c>
      <c r="C210" s="255" t="s">
        <v>27</v>
      </c>
      <c r="D210" s="233"/>
      <c r="E210" s="234"/>
      <c r="F210" s="235"/>
      <c r="G210" s="235">
        <f>SUMIF(AG211:AG224,"&lt;&gt;NOR",G211:G224)</f>
        <v>0</v>
      </c>
      <c r="H210" s="235"/>
      <c r="I210" s="235">
        <f>SUM(I211:I224)</f>
        <v>0</v>
      </c>
      <c r="J210" s="235"/>
      <c r="K210" s="235">
        <f>SUM(K211:K224)</f>
        <v>0</v>
      </c>
      <c r="L210" s="235"/>
      <c r="M210" s="235">
        <f>SUM(M211:M224)</f>
        <v>0</v>
      </c>
      <c r="N210" s="235"/>
      <c r="O210" s="235">
        <f>SUM(O211:O224)</f>
        <v>0</v>
      </c>
      <c r="P210" s="235"/>
      <c r="Q210" s="235">
        <f>SUM(Q211:Q224)</f>
        <v>0</v>
      </c>
      <c r="R210" s="235"/>
      <c r="S210" s="235"/>
      <c r="T210" s="236"/>
      <c r="U210" s="230"/>
      <c r="V210" s="230">
        <f>SUM(V211:V224)</f>
        <v>0</v>
      </c>
      <c r="W210" s="230"/>
      <c r="X210" s="230"/>
      <c r="AG210" t="s">
        <v>202</v>
      </c>
    </row>
    <row r="211" spans="1:60" outlineLevel="1" x14ac:dyDescent="0.2">
      <c r="A211" s="237">
        <v>37</v>
      </c>
      <c r="B211" s="238" t="s">
        <v>484</v>
      </c>
      <c r="C211" s="256" t="s">
        <v>485</v>
      </c>
      <c r="D211" s="239" t="s">
        <v>479</v>
      </c>
      <c r="E211" s="240">
        <v>1</v>
      </c>
      <c r="F211" s="241"/>
      <c r="G211" s="242">
        <f>ROUND(E211*F211,2)</f>
        <v>0</v>
      </c>
      <c r="H211" s="241"/>
      <c r="I211" s="242">
        <f>ROUND(E211*H211,2)</f>
        <v>0</v>
      </c>
      <c r="J211" s="241"/>
      <c r="K211" s="242">
        <f>ROUND(E211*J211,2)</f>
        <v>0</v>
      </c>
      <c r="L211" s="242">
        <v>21</v>
      </c>
      <c r="M211" s="242">
        <f>G211*(1+L211/100)</f>
        <v>0</v>
      </c>
      <c r="N211" s="242">
        <v>0</v>
      </c>
      <c r="O211" s="242">
        <f>ROUND(E211*N211,2)</f>
        <v>0</v>
      </c>
      <c r="P211" s="242">
        <v>0</v>
      </c>
      <c r="Q211" s="242">
        <f>ROUND(E211*P211,2)</f>
        <v>0</v>
      </c>
      <c r="R211" s="242"/>
      <c r="S211" s="242" t="s">
        <v>207</v>
      </c>
      <c r="T211" s="243" t="s">
        <v>263</v>
      </c>
      <c r="U211" s="221">
        <v>0</v>
      </c>
      <c r="V211" s="221">
        <f>ROUND(E211*U211,2)</f>
        <v>0</v>
      </c>
      <c r="W211" s="221"/>
      <c r="X211" s="221" t="s">
        <v>480</v>
      </c>
      <c r="Y211" s="212"/>
      <c r="Z211" s="212"/>
      <c r="AA211" s="212"/>
      <c r="AB211" s="212"/>
      <c r="AC211" s="212"/>
      <c r="AD211" s="212"/>
      <c r="AE211" s="212"/>
      <c r="AF211" s="212"/>
      <c r="AG211" s="212" t="s">
        <v>481</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2.5" outlineLevel="1" x14ac:dyDescent="0.2">
      <c r="A212" s="219"/>
      <c r="B212" s="220"/>
      <c r="C212" s="264" t="s">
        <v>486</v>
      </c>
      <c r="D212" s="253"/>
      <c r="E212" s="253"/>
      <c r="F212" s="253"/>
      <c r="G212" s="253"/>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487</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44" t="str">
        <f>C212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212" s="212"/>
      <c r="BC212" s="212"/>
      <c r="BD212" s="212"/>
      <c r="BE212" s="212"/>
      <c r="BF212" s="212"/>
      <c r="BG212" s="212"/>
      <c r="BH212" s="212"/>
    </row>
    <row r="213" spans="1:60" outlineLevel="1" x14ac:dyDescent="0.2">
      <c r="A213" s="237">
        <v>38</v>
      </c>
      <c r="B213" s="238" t="s">
        <v>488</v>
      </c>
      <c r="C213" s="256" t="s">
        <v>489</v>
      </c>
      <c r="D213" s="239" t="s">
        <v>479</v>
      </c>
      <c r="E213" s="240">
        <v>1</v>
      </c>
      <c r="F213" s="241"/>
      <c r="G213" s="242">
        <f>ROUND(E213*F213,2)</f>
        <v>0</v>
      </c>
      <c r="H213" s="241"/>
      <c r="I213" s="242">
        <f>ROUND(E213*H213,2)</f>
        <v>0</v>
      </c>
      <c r="J213" s="241"/>
      <c r="K213" s="242">
        <f>ROUND(E213*J213,2)</f>
        <v>0</v>
      </c>
      <c r="L213" s="242">
        <v>21</v>
      </c>
      <c r="M213" s="242">
        <f>G213*(1+L213/100)</f>
        <v>0</v>
      </c>
      <c r="N213" s="242">
        <v>0</v>
      </c>
      <c r="O213" s="242">
        <f>ROUND(E213*N213,2)</f>
        <v>0</v>
      </c>
      <c r="P213" s="242">
        <v>0</v>
      </c>
      <c r="Q213" s="242">
        <f>ROUND(E213*P213,2)</f>
        <v>0</v>
      </c>
      <c r="R213" s="242"/>
      <c r="S213" s="242" t="s">
        <v>207</v>
      </c>
      <c r="T213" s="243" t="s">
        <v>263</v>
      </c>
      <c r="U213" s="221">
        <v>0</v>
      </c>
      <c r="V213" s="221">
        <f>ROUND(E213*U213,2)</f>
        <v>0</v>
      </c>
      <c r="W213" s="221"/>
      <c r="X213" s="221" t="s">
        <v>480</v>
      </c>
      <c r="Y213" s="212"/>
      <c r="Z213" s="212"/>
      <c r="AA213" s="212"/>
      <c r="AB213" s="212"/>
      <c r="AC213" s="212"/>
      <c r="AD213" s="212"/>
      <c r="AE213" s="212"/>
      <c r="AF213" s="212"/>
      <c r="AG213" s="212" t="s">
        <v>481</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ht="33.75" outlineLevel="1" x14ac:dyDescent="0.2">
      <c r="A214" s="219"/>
      <c r="B214" s="220"/>
      <c r="C214" s="264" t="s">
        <v>490</v>
      </c>
      <c r="D214" s="253"/>
      <c r="E214" s="253"/>
      <c r="F214" s="253"/>
      <c r="G214" s="253"/>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487</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44" t="str">
        <f>C214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14" s="212"/>
      <c r="BC214" s="212"/>
      <c r="BD214" s="212"/>
      <c r="BE214" s="212"/>
      <c r="BF214" s="212"/>
      <c r="BG214" s="212"/>
      <c r="BH214" s="212"/>
    </row>
    <row r="215" spans="1:60" outlineLevel="1" x14ac:dyDescent="0.2">
      <c r="A215" s="237">
        <v>39</v>
      </c>
      <c r="B215" s="238" t="s">
        <v>491</v>
      </c>
      <c r="C215" s="256" t="s">
        <v>492</v>
      </c>
      <c r="D215" s="239" t="s">
        <v>479</v>
      </c>
      <c r="E215" s="240">
        <v>1</v>
      </c>
      <c r="F215" s="241"/>
      <c r="G215" s="242">
        <f>ROUND(E215*F215,2)</f>
        <v>0</v>
      </c>
      <c r="H215" s="241"/>
      <c r="I215" s="242">
        <f>ROUND(E215*H215,2)</f>
        <v>0</v>
      </c>
      <c r="J215" s="241"/>
      <c r="K215" s="242">
        <f>ROUND(E215*J215,2)</f>
        <v>0</v>
      </c>
      <c r="L215" s="242">
        <v>21</v>
      </c>
      <c r="M215" s="242">
        <f>G215*(1+L215/100)</f>
        <v>0</v>
      </c>
      <c r="N215" s="242">
        <v>0</v>
      </c>
      <c r="O215" s="242">
        <f>ROUND(E215*N215,2)</f>
        <v>0</v>
      </c>
      <c r="P215" s="242">
        <v>0</v>
      </c>
      <c r="Q215" s="242">
        <f>ROUND(E215*P215,2)</f>
        <v>0</v>
      </c>
      <c r="R215" s="242"/>
      <c r="S215" s="242" t="s">
        <v>207</v>
      </c>
      <c r="T215" s="243" t="s">
        <v>263</v>
      </c>
      <c r="U215" s="221">
        <v>0</v>
      </c>
      <c r="V215" s="221">
        <f>ROUND(E215*U215,2)</f>
        <v>0</v>
      </c>
      <c r="W215" s="221"/>
      <c r="X215" s="221" t="s">
        <v>480</v>
      </c>
      <c r="Y215" s="212"/>
      <c r="Z215" s="212"/>
      <c r="AA215" s="212"/>
      <c r="AB215" s="212"/>
      <c r="AC215" s="212"/>
      <c r="AD215" s="212"/>
      <c r="AE215" s="212"/>
      <c r="AF215" s="212"/>
      <c r="AG215" s="212" t="s">
        <v>481</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22.5" outlineLevel="1" x14ac:dyDescent="0.2">
      <c r="A216" s="219"/>
      <c r="B216" s="220"/>
      <c r="C216" s="264" t="s">
        <v>493</v>
      </c>
      <c r="D216" s="253"/>
      <c r="E216" s="253"/>
      <c r="F216" s="253"/>
      <c r="G216" s="253"/>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487</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44" t="str">
        <f>C216</f>
        <v>Odstranění objektů zařízení staveniště včetně přípojek energií a jejich odvoz. Položka zahrnuje i náklady na úpravu povrchů po odstranění zařízení staveniště a úklid ploch, na kterých bylo zařízení staveniště provozováno.</v>
      </c>
      <c r="BB216" s="212"/>
      <c r="BC216" s="212"/>
      <c r="BD216" s="212"/>
      <c r="BE216" s="212"/>
      <c r="BF216" s="212"/>
      <c r="BG216" s="212"/>
      <c r="BH216" s="212"/>
    </row>
    <row r="217" spans="1:60" outlineLevel="1" x14ac:dyDescent="0.2">
      <c r="A217" s="237">
        <v>40</v>
      </c>
      <c r="B217" s="238" t="s">
        <v>494</v>
      </c>
      <c r="C217" s="256" t="s">
        <v>495</v>
      </c>
      <c r="D217" s="239" t="s">
        <v>479</v>
      </c>
      <c r="E217" s="240">
        <v>1</v>
      </c>
      <c r="F217" s="241"/>
      <c r="G217" s="242">
        <f>ROUND(E217*F217,2)</f>
        <v>0</v>
      </c>
      <c r="H217" s="241"/>
      <c r="I217" s="242">
        <f>ROUND(E217*H217,2)</f>
        <v>0</v>
      </c>
      <c r="J217" s="241"/>
      <c r="K217" s="242">
        <f>ROUND(E217*J217,2)</f>
        <v>0</v>
      </c>
      <c r="L217" s="242">
        <v>21</v>
      </c>
      <c r="M217" s="242">
        <f>G217*(1+L217/100)</f>
        <v>0</v>
      </c>
      <c r="N217" s="242">
        <v>0</v>
      </c>
      <c r="O217" s="242">
        <f>ROUND(E217*N217,2)</f>
        <v>0</v>
      </c>
      <c r="P217" s="242">
        <v>0</v>
      </c>
      <c r="Q217" s="242">
        <f>ROUND(E217*P217,2)</f>
        <v>0</v>
      </c>
      <c r="R217" s="242"/>
      <c r="S217" s="242" t="s">
        <v>207</v>
      </c>
      <c r="T217" s="243" t="s">
        <v>263</v>
      </c>
      <c r="U217" s="221">
        <v>0</v>
      </c>
      <c r="V217" s="221">
        <f>ROUND(E217*U217,2)</f>
        <v>0</v>
      </c>
      <c r="W217" s="221"/>
      <c r="X217" s="221" t="s">
        <v>480</v>
      </c>
      <c r="Y217" s="212"/>
      <c r="Z217" s="212"/>
      <c r="AA217" s="212"/>
      <c r="AB217" s="212"/>
      <c r="AC217" s="212"/>
      <c r="AD217" s="212"/>
      <c r="AE217" s="212"/>
      <c r="AF217" s="212"/>
      <c r="AG217" s="212" t="s">
        <v>481</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33.75" outlineLevel="1" x14ac:dyDescent="0.2">
      <c r="A218" s="219"/>
      <c r="B218" s="220"/>
      <c r="C218" s="264" t="s">
        <v>496</v>
      </c>
      <c r="D218" s="253"/>
      <c r="E218" s="253"/>
      <c r="F218" s="253"/>
      <c r="G218" s="253"/>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487</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44" t="str">
        <f>C218</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18" s="212"/>
      <c r="BC218" s="212"/>
      <c r="BD218" s="212"/>
      <c r="BE218" s="212"/>
      <c r="BF218" s="212"/>
      <c r="BG218" s="212"/>
      <c r="BH218" s="212"/>
    </row>
    <row r="219" spans="1:60" outlineLevel="1" x14ac:dyDescent="0.2">
      <c r="A219" s="237">
        <v>41</v>
      </c>
      <c r="B219" s="238" t="s">
        <v>497</v>
      </c>
      <c r="C219" s="256" t="s">
        <v>498</v>
      </c>
      <c r="D219" s="239" t="s">
        <v>479</v>
      </c>
      <c r="E219" s="240">
        <v>1</v>
      </c>
      <c r="F219" s="241"/>
      <c r="G219" s="242">
        <f>ROUND(E219*F219,2)</f>
        <v>0</v>
      </c>
      <c r="H219" s="241"/>
      <c r="I219" s="242">
        <f>ROUND(E219*H219,2)</f>
        <v>0</v>
      </c>
      <c r="J219" s="241"/>
      <c r="K219" s="242">
        <f>ROUND(E219*J219,2)</f>
        <v>0</v>
      </c>
      <c r="L219" s="242">
        <v>21</v>
      </c>
      <c r="M219" s="242">
        <f>G219*(1+L219/100)</f>
        <v>0</v>
      </c>
      <c r="N219" s="242">
        <v>0</v>
      </c>
      <c r="O219" s="242">
        <f>ROUND(E219*N219,2)</f>
        <v>0</v>
      </c>
      <c r="P219" s="242">
        <v>0</v>
      </c>
      <c r="Q219" s="242">
        <f>ROUND(E219*P219,2)</f>
        <v>0</v>
      </c>
      <c r="R219" s="242"/>
      <c r="S219" s="242" t="s">
        <v>207</v>
      </c>
      <c r="T219" s="243" t="s">
        <v>263</v>
      </c>
      <c r="U219" s="221">
        <v>0</v>
      </c>
      <c r="V219" s="221">
        <f>ROUND(E219*U219,2)</f>
        <v>0</v>
      </c>
      <c r="W219" s="221"/>
      <c r="X219" s="221" t="s">
        <v>480</v>
      </c>
      <c r="Y219" s="212"/>
      <c r="Z219" s="212"/>
      <c r="AA219" s="212"/>
      <c r="AB219" s="212"/>
      <c r="AC219" s="212"/>
      <c r="AD219" s="212"/>
      <c r="AE219" s="212"/>
      <c r="AF219" s="212"/>
      <c r="AG219" s="212" t="s">
        <v>481</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64" t="s">
        <v>499</v>
      </c>
      <c r="D220" s="253"/>
      <c r="E220" s="253"/>
      <c r="F220" s="253"/>
      <c r="G220" s="253"/>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487</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37">
        <v>42</v>
      </c>
      <c r="B221" s="238" t="s">
        <v>500</v>
      </c>
      <c r="C221" s="256" t="s">
        <v>501</v>
      </c>
      <c r="D221" s="239" t="s">
        <v>479</v>
      </c>
      <c r="E221" s="240">
        <v>1</v>
      </c>
      <c r="F221" s="241"/>
      <c r="G221" s="242">
        <f>ROUND(E221*F221,2)</f>
        <v>0</v>
      </c>
      <c r="H221" s="241"/>
      <c r="I221" s="242">
        <f>ROUND(E221*H221,2)</f>
        <v>0</v>
      </c>
      <c r="J221" s="241"/>
      <c r="K221" s="242">
        <f>ROUND(E221*J221,2)</f>
        <v>0</v>
      </c>
      <c r="L221" s="242">
        <v>21</v>
      </c>
      <c r="M221" s="242">
        <f>G221*(1+L221/100)</f>
        <v>0</v>
      </c>
      <c r="N221" s="242">
        <v>0</v>
      </c>
      <c r="O221" s="242">
        <f>ROUND(E221*N221,2)</f>
        <v>0</v>
      </c>
      <c r="P221" s="242">
        <v>0</v>
      </c>
      <c r="Q221" s="242">
        <f>ROUND(E221*P221,2)</f>
        <v>0</v>
      </c>
      <c r="R221" s="242"/>
      <c r="S221" s="242" t="s">
        <v>207</v>
      </c>
      <c r="T221" s="243" t="s">
        <v>263</v>
      </c>
      <c r="U221" s="221">
        <v>0</v>
      </c>
      <c r="V221" s="221">
        <f>ROUND(E221*U221,2)</f>
        <v>0</v>
      </c>
      <c r="W221" s="221"/>
      <c r="X221" s="221" t="s">
        <v>480</v>
      </c>
      <c r="Y221" s="212"/>
      <c r="Z221" s="212"/>
      <c r="AA221" s="212"/>
      <c r="AB221" s="212"/>
      <c r="AC221" s="212"/>
      <c r="AD221" s="212"/>
      <c r="AE221" s="212"/>
      <c r="AF221" s="212"/>
      <c r="AG221" s="212" t="s">
        <v>481</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64" t="s">
        <v>502</v>
      </c>
      <c r="D222" s="253"/>
      <c r="E222" s="253"/>
      <c r="F222" s="253"/>
      <c r="G222" s="253"/>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487</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37">
        <v>43</v>
      </c>
      <c r="B223" s="238" t="s">
        <v>503</v>
      </c>
      <c r="C223" s="256" t="s">
        <v>504</v>
      </c>
      <c r="D223" s="239" t="s">
        <v>479</v>
      </c>
      <c r="E223" s="240">
        <v>1</v>
      </c>
      <c r="F223" s="241"/>
      <c r="G223" s="242">
        <f>ROUND(E223*F223,2)</f>
        <v>0</v>
      </c>
      <c r="H223" s="241"/>
      <c r="I223" s="242">
        <f>ROUND(E223*H223,2)</f>
        <v>0</v>
      </c>
      <c r="J223" s="241"/>
      <c r="K223" s="242">
        <f>ROUND(E223*J223,2)</f>
        <v>0</v>
      </c>
      <c r="L223" s="242">
        <v>21</v>
      </c>
      <c r="M223" s="242">
        <f>G223*(1+L223/100)</f>
        <v>0</v>
      </c>
      <c r="N223" s="242">
        <v>0</v>
      </c>
      <c r="O223" s="242">
        <f>ROUND(E223*N223,2)</f>
        <v>0</v>
      </c>
      <c r="P223" s="242">
        <v>0</v>
      </c>
      <c r="Q223" s="242">
        <f>ROUND(E223*P223,2)</f>
        <v>0</v>
      </c>
      <c r="R223" s="242"/>
      <c r="S223" s="242" t="s">
        <v>207</v>
      </c>
      <c r="T223" s="243" t="s">
        <v>263</v>
      </c>
      <c r="U223" s="221">
        <v>0</v>
      </c>
      <c r="V223" s="221">
        <f>ROUND(E223*U223,2)</f>
        <v>0</v>
      </c>
      <c r="W223" s="221"/>
      <c r="X223" s="221" t="s">
        <v>480</v>
      </c>
      <c r="Y223" s="212"/>
      <c r="Z223" s="212"/>
      <c r="AA223" s="212"/>
      <c r="AB223" s="212"/>
      <c r="AC223" s="212"/>
      <c r="AD223" s="212"/>
      <c r="AE223" s="212"/>
      <c r="AF223" s="212"/>
      <c r="AG223" s="212" t="s">
        <v>481</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ht="33.75" outlineLevel="1" x14ac:dyDescent="0.2">
      <c r="A224" s="219"/>
      <c r="B224" s="220"/>
      <c r="C224" s="264" t="s">
        <v>505</v>
      </c>
      <c r="D224" s="253"/>
      <c r="E224" s="253"/>
      <c r="F224" s="253"/>
      <c r="G224" s="253"/>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487</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44" t="str">
        <f>C224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24" s="212"/>
      <c r="BC224" s="212"/>
      <c r="BD224" s="212"/>
      <c r="BE224" s="212"/>
      <c r="BF224" s="212"/>
      <c r="BG224" s="212"/>
      <c r="BH224" s="212"/>
    </row>
    <row r="225" spans="1:60" x14ac:dyDescent="0.2">
      <c r="A225" s="231" t="s">
        <v>201</v>
      </c>
      <c r="B225" s="232" t="s">
        <v>174</v>
      </c>
      <c r="C225" s="255" t="s">
        <v>28</v>
      </c>
      <c r="D225" s="233"/>
      <c r="E225" s="234"/>
      <c r="F225" s="235"/>
      <c r="G225" s="235">
        <f>SUMIF(AG226:AG227,"&lt;&gt;NOR",G226:G227)</f>
        <v>0</v>
      </c>
      <c r="H225" s="235"/>
      <c r="I225" s="235">
        <f>SUM(I226:I227)</f>
        <v>0</v>
      </c>
      <c r="J225" s="235"/>
      <c r="K225" s="235">
        <f>SUM(K226:K227)</f>
        <v>0</v>
      </c>
      <c r="L225" s="235"/>
      <c r="M225" s="235">
        <f>SUM(M226:M227)</f>
        <v>0</v>
      </c>
      <c r="N225" s="235"/>
      <c r="O225" s="235">
        <f>SUM(O226:O227)</f>
        <v>0</v>
      </c>
      <c r="P225" s="235"/>
      <c r="Q225" s="235">
        <f>SUM(Q226:Q227)</f>
        <v>0</v>
      </c>
      <c r="R225" s="235"/>
      <c r="S225" s="235"/>
      <c r="T225" s="236"/>
      <c r="U225" s="230"/>
      <c r="V225" s="230">
        <f>SUM(V226:V227)</f>
        <v>0</v>
      </c>
      <c r="W225" s="230"/>
      <c r="X225" s="230"/>
      <c r="AG225" t="s">
        <v>202</v>
      </c>
    </row>
    <row r="226" spans="1:60" outlineLevel="1" x14ac:dyDescent="0.2">
      <c r="A226" s="237">
        <v>44</v>
      </c>
      <c r="B226" s="238" t="s">
        <v>508</v>
      </c>
      <c r="C226" s="256" t="s">
        <v>509</v>
      </c>
      <c r="D226" s="239" t="s">
        <v>479</v>
      </c>
      <c r="E226" s="240">
        <v>1</v>
      </c>
      <c r="F226" s="241"/>
      <c r="G226" s="242">
        <f>ROUND(E226*F226,2)</f>
        <v>0</v>
      </c>
      <c r="H226" s="241"/>
      <c r="I226" s="242">
        <f>ROUND(E226*H226,2)</f>
        <v>0</v>
      </c>
      <c r="J226" s="241"/>
      <c r="K226" s="242">
        <f>ROUND(E226*J226,2)</f>
        <v>0</v>
      </c>
      <c r="L226" s="242">
        <v>21</v>
      </c>
      <c r="M226" s="242">
        <f>G226*(1+L226/100)</f>
        <v>0</v>
      </c>
      <c r="N226" s="242">
        <v>0</v>
      </c>
      <c r="O226" s="242">
        <f>ROUND(E226*N226,2)</f>
        <v>0</v>
      </c>
      <c r="P226" s="242">
        <v>0</v>
      </c>
      <c r="Q226" s="242">
        <f>ROUND(E226*P226,2)</f>
        <v>0</v>
      </c>
      <c r="R226" s="242"/>
      <c r="S226" s="242" t="s">
        <v>207</v>
      </c>
      <c r="T226" s="243" t="s">
        <v>263</v>
      </c>
      <c r="U226" s="221">
        <v>0</v>
      </c>
      <c r="V226" s="221">
        <f>ROUND(E226*U226,2)</f>
        <v>0</v>
      </c>
      <c r="W226" s="221"/>
      <c r="X226" s="221" t="s">
        <v>480</v>
      </c>
      <c r="Y226" s="212"/>
      <c r="Z226" s="212"/>
      <c r="AA226" s="212"/>
      <c r="AB226" s="212"/>
      <c r="AC226" s="212"/>
      <c r="AD226" s="212"/>
      <c r="AE226" s="212"/>
      <c r="AF226" s="212"/>
      <c r="AG226" s="212" t="s">
        <v>481</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64" t="s">
        <v>510</v>
      </c>
      <c r="D227" s="253"/>
      <c r="E227" s="253"/>
      <c r="F227" s="253"/>
      <c r="G227" s="253"/>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487</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44" t="str">
        <f>C227</f>
        <v>Náklady zhotovitele, které vzniknou v souvislosti s povinnostmi zhotovitele při předání a převzetí díla.</v>
      </c>
      <c r="BB227" s="212"/>
      <c r="BC227" s="212"/>
      <c r="BD227" s="212"/>
      <c r="BE227" s="212"/>
      <c r="BF227" s="212"/>
      <c r="BG227" s="212"/>
      <c r="BH227" s="212"/>
    </row>
    <row r="228" spans="1:60" x14ac:dyDescent="0.2">
      <c r="A228" s="3"/>
      <c r="B228" s="4"/>
      <c r="C228" s="265"/>
      <c r="D228" s="6"/>
      <c r="E228" s="3"/>
      <c r="F228" s="3"/>
      <c r="G228" s="3"/>
      <c r="H228" s="3"/>
      <c r="I228" s="3"/>
      <c r="J228" s="3"/>
      <c r="K228" s="3"/>
      <c r="L228" s="3"/>
      <c r="M228" s="3"/>
      <c r="N228" s="3"/>
      <c r="O228" s="3"/>
      <c r="P228" s="3"/>
      <c r="Q228" s="3"/>
      <c r="R228" s="3"/>
      <c r="S228" s="3"/>
      <c r="T228" s="3"/>
      <c r="U228" s="3"/>
      <c r="V228" s="3"/>
      <c r="W228" s="3"/>
      <c r="X228" s="3"/>
      <c r="AE228">
        <v>15</v>
      </c>
      <c r="AF228">
        <v>21</v>
      </c>
      <c r="AG228" t="s">
        <v>188</v>
      </c>
    </row>
    <row r="229" spans="1:60" x14ac:dyDescent="0.2">
      <c r="A229" s="215"/>
      <c r="B229" s="216" t="s">
        <v>29</v>
      </c>
      <c r="C229" s="266"/>
      <c r="D229" s="217"/>
      <c r="E229" s="218"/>
      <c r="F229" s="218"/>
      <c r="G229" s="254">
        <f>G8+G49+G73+G90+G100+G154+G165+G171+G197+G210+G225</f>
        <v>0</v>
      </c>
      <c r="H229" s="3"/>
      <c r="I229" s="3"/>
      <c r="J229" s="3"/>
      <c r="K229" s="3"/>
      <c r="L229" s="3"/>
      <c r="M229" s="3"/>
      <c r="N229" s="3"/>
      <c r="O229" s="3"/>
      <c r="P229" s="3"/>
      <c r="Q229" s="3"/>
      <c r="R229" s="3"/>
      <c r="S229" s="3"/>
      <c r="T229" s="3"/>
      <c r="U229" s="3"/>
      <c r="V229" s="3"/>
      <c r="W229" s="3"/>
      <c r="X229" s="3"/>
      <c r="AE229">
        <f>SUMIF(L7:L227,AE228,G7:G227)</f>
        <v>0</v>
      </c>
      <c r="AF229">
        <f>SUMIF(L7:L227,AF228,G7:G227)</f>
        <v>0</v>
      </c>
      <c r="AG229" t="s">
        <v>511</v>
      </c>
    </row>
    <row r="230" spans="1:60" x14ac:dyDescent="0.2">
      <c r="C230" s="267"/>
      <c r="D230" s="10"/>
      <c r="AG230" t="s">
        <v>512</v>
      </c>
    </row>
    <row r="231" spans="1:60" x14ac:dyDescent="0.2">
      <c r="D231" s="10"/>
    </row>
    <row r="232" spans="1:60" x14ac:dyDescent="0.2">
      <c r="D232" s="10"/>
    </row>
    <row r="233" spans="1:60" x14ac:dyDescent="0.2">
      <c r="D233" s="10"/>
    </row>
    <row r="234" spans="1:60" x14ac:dyDescent="0.2">
      <c r="D234" s="10"/>
    </row>
    <row r="235" spans="1:60" x14ac:dyDescent="0.2">
      <c r="D235" s="10"/>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31">
    <mergeCell ref="C227:G227"/>
    <mergeCell ref="C214:G214"/>
    <mergeCell ref="C216:G216"/>
    <mergeCell ref="C218:G218"/>
    <mergeCell ref="C220:G220"/>
    <mergeCell ref="C222:G222"/>
    <mergeCell ref="C224:G224"/>
    <mergeCell ref="C130:G130"/>
    <mergeCell ref="C138:G138"/>
    <mergeCell ref="C143:G143"/>
    <mergeCell ref="C167:G167"/>
    <mergeCell ref="C173:G173"/>
    <mergeCell ref="C212:G212"/>
    <mergeCell ref="C65:G65"/>
    <mergeCell ref="C69:G69"/>
    <mergeCell ref="C96:G96"/>
    <mergeCell ref="C102:G102"/>
    <mergeCell ref="C116:G116"/>
    <mergeCell ref="C126:G126"/>
    <mergeCell ref="C23:G23"/>
    <mergeCell ref="C28:G28"/>
    <mergeCell ref="C37:G37"/>
    <mergeCell ref="C46:G46"/>
    <mergeCell ref="C55:G55"/>
    <mergeCell ref="C60:G60"/>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71" activePane="bottomLeft" state="frozen"/>
      <selection pane="bottomLeft" activeCell="A71" sqref="A7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54</v>
      </c>
      <c r="C3" s="201" t="s">
        <v>55</v>
      </c>
      <c r="D3" s="199"/>
      <c r="E3" s="199"/>
      <c r="F3" s="199"/>
      <c r="G3" s="200"/>
      <c r="AC3" s="177" t="s">
        <v>177</v>
      </c>
      <c r="AG3" t="s">
        <v>178</v>
      </c>
    </row>
    <row r="4" spans="1:60" ht="24.95" customHeight="1" x14ac:dyDescent="0.2">
      <c r="A4" s="202" t="s">
        <v>9</v>
      </c>
      <c r="B4" s="203" t="s">
        <v>72</v>
      </c>
      <c r="C4" s="204" t="s">
        <v>73</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SUMIF(AG9:AG48,"&lt;&gt;NOR",G9:G48)</f>
        <v>0</v>
      </c>
      <c r="H8" s="235"/>
      <c r="I8" s="235">
        <f>SUM(I9:I48)</f>
        <v>0</v>
      </c>
      <c r="J8" s="235"/>
      <c r="K8" s="235">
        <f>SUM(K9:K48)</f>
        <v>0</v>
      </c>
      <c r="L8" s="235"/>
      <c r="M8" s="235">
        <f>SUM(M9:M48)</f>
        <v>0</v>
      </c>
      <c r="N8" s="235"/>
      <c r="O8" s="235">
        <f>SUM(O9:O48)</f>
        <v>0</v>
      </c>
      <c r="P8" s="235"/>
      <c r="Q8" s="235">
        <f>SUM(Q9:Q48)</f>
        <v>0</v>
      </c>
      <c r="R8" s="235"/>
      <c r="S8" s="235"/>
      <c r="T8" s="236"/>
      <c r="U8" s="230"/>
      <c r="V8" s="230">
        <f>SUM(V9:V48)</f>
        <v>0.57000000000000006</v>
      </c>
      <c r="W8" s="230"/>
      <c r="X8" s="230"/>
      <c r="AG8" t="s">
        <v>202</v>
      </c>
    </row>
    <row r="9" spans="1:60" outlineLevel="1" x14ac:dyDescent="0.2">
      <c r="A9" s="237">
        <v>1</v>
      </c>
      <c r="B9" s="238" t="s">
        <v>203</v>
      </c>
      <c r="C9" s="256" t="s">
        <v>204</v>
      </c>
      <c r="D9" s="239" t="s">
        <v>205</v>
      </c>
      <c r="E9" s="240">
        <v>0.41875000000000001</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0.36499999999999999</v>
      </c>
      <c r="V9" s="221">
        <f>ROUND(E9*U9,2)</f>
        <v>0.15</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57" t="s">
        <v>210</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zapažených i nezapažených s urovnáním dna do předepsaného profilu a spádu, s přehozením výkopku na přilehlém terénu na vzdálenost do 3 m od podélné osy rýhy nebo s naložením výkopku na dopravní prostředek.</v>
      </c>
      <c r="BB10" s="212"/>
      <c r="BC10" s="212"/>
      <c r="BD10" s="212"/>
      <c r="BE10" s="212"/>
      <c r="BF10" s="212"/>
      <c r="BG10" s="212"/>
      <c r="BH10" s="212"/>
    </row>
    <row r="11" spans="1:60" outlineLevel="1" x14ac:dyDescent="0.2">
      <c r="A11" s="219"/>
      <c r="B11" s="220"/>
      <c r="C11" s="258" t="s">
        <v>212</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214</v>
      </c>
      <c r="D12" s="222"/>
      <c r="E12" s="22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9" t="s">
        <v>215</v>
      </c>
      <c r="D13" s="224"/>
      <c r="E13" s="225"/>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0" t="s">
        <v>216</v>
      </c>
      <c r="D14" s="224"/>
      <c r="E14" s="225">
        <v>6.25E-2</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t="s">
        <v>217</v>
      </c>
      <c r="D15" s="224"/>
      <c r="E15" s="225"/>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8" t="s">
        <v>851</v>
      </c>
      <c r="D16" s="222"/>
      <c r="E16" s="223">
        <v>0.41875000000000001</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2</v>
      </c>
      <c r="B17" s="238" t="s">
        <v>219</v>
      </c>
      <c r="C17" s="256" t="s">
        <v>220</v>
      </c>
      <c r="D17" s="239" t="s">
        <v>205</v>
      </c>
      <c r="E17" s="240">
        <v>0.20938000000000001</v>
      </c>
      <c r="F17" s="241"/>
      <c r="G17" s="242">
        <f>ROUND(E17*F17,2)</f>
        <v>0</v>
      </c>
      <c r="H17" s="241"/>
      <c r="I17" s="242">
        <f>ROUND(E17*H17,2)</f>
        <v>0</v>
      </c>
      <c r="J17" s="241"/>
      <c r="K17" s="242">
        <f>ROUND(E17*J17,2)</f>
        <v>0</v>
      </c>
      <c r="L17" s="242">
        <v>21</v>
      </c>
      <c r="M17" s="242">
        <f>G17*(1+L17/100)</f>
        <v>0</v>
      </c>
      <c r="N17" s="242">
        <v>0</v>
      </c>
      <c r="O17" s="242">
        <f>ROUND(E17*N17,2)</f>
        <v>0</v>
      </c>
      <c r="P17" s="242">
        <v>0</v>
      </c>
      <c r="Q17" s="242">
        <f>ROUND(E17*P17,2)</f>
        <v>0</v>
      </c>
      <c r="R17" s="242" t="s">
        <v>206</v>
      </c>
      <c r="S17" s="242" t="s">
        <v>207</v>
      </c>
      <c r="T17" s="243" t="s">
        <v>207</v>
      </c>
      <c r="U17" s="221">
        <v>0.64680000000000004</v>
      </c>
      <c r="V17" s="221">
        <f>ROUND(E17*U17,2)</f>
        <v>0.14000000000000001</v>
      </c>
      <c r="W17" s="221"/>
      <c r="X17" s="221" t="s">
        <v>208</v>
      </c>
      <c r="Y17" s="212"/>
      <c r="Z17" s="212"/>
      <c r="AA17" s="212"/>
      <c r="AB17" s="212"/>
      <c r="AC17" s="212"/>
      <c r="AD17" s="212"/>
      <c r="AE17" s="212"/>
      <c r="AF17" s="212"/>
      <c r="AG17" s="212" t="s">
        <v>209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19"/>
      <c r="B18" s="220"/>
      <c r="C18" s="257" t="s">
        <v>210</v>
      </c>
      <c r="D18" s="245"/>
      <c r="E18" s="245"/>
      <c r="F18" s="245"/>
      <c r="G18" s="245"/>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211</v>
      </c>
      <c r="AH18" s="212"/>
      <c r="AI18" s="212"/>
      <c r="AJ18" s="212"/>
      <c r="AK18" s="212"/>
      <c r="AL18" s="212"/>
      <c r="AM18" s="212"/>
      <c r="AN18" s="212"/>
      <c r="AO18" s="212"/>
      <c r="AP18" s="212"/>
      <c r="AQ18" s="212"/>
      <c r="AR18" s="212"/>
      <c r="AS18" s="212"/>
      <c r="AT18" s="212"/>
      <c r="AU18" s="212"/>
      <c r="AV18" s="212"/>
      <c r="AW18" s="212"/>
      <c r="AX18" s="212"/>
      <c r="AY18" s="212"/>
      <c r="AZ18" s="212"/>
      <c r="BA18" s="244" t="str">
        <f>C18</f>
        <v>zapažených i nezapažených s urovnáním dna do předepsaného profilu a spádu, s přehozením výkopku na přilehlém terénu na vzdálenost do 3 m od podélné osy rýhy nebo s naložením výkopku na dopravní prostředek.</v>
      </c>
      <c r="BB18" s="212"/>
      <c r="BC18" s="212"/>
      <c r="BD18" s="212"/>
      <c r="BE18" s="212"/>
      <c r="BF18" s="212"/>
      <c r="BG18" s="212"/>
      <c r="BH18" s="212"/>
    </row>
    <row r="19" spans="1:60" outlineLevel="1" x14ac:dyDescent="0.2">
      <c r="A19" s="219"/>
      <c r="B19" s="220"/>
      <c r="C19" s="258" t="s">
        <v>221</v>
      </c>
      <c r="D19" s="222"/>
      <c r="E19" s="223"/>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213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8" t="s">
        <v>222</v>
      </c>
      <c r="D20" s="222"/>
      <c r="E20" s="223"/>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852</v>
      </c>
      <c r="D21" s="222"/>
      <c r="E21" s="223">
        <v>0.20938000000000001</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7">
        <v>3</v>
      </c>
      <c r="B22" s="238" t="s">
        <v>224</v>
      </c>
      <c r="C22" s="256" t="s">
        <v>225</v>
      </c>
      <c r="D22" s="239" t="s">
        <v>205</v>
      </c>
      <c r="E22" s="240">
        <v>0.41875000000000001</v>
      </c>
      <c r="F22" s="241"/>
      <c r="G22" s="242">
        <f>ROUND(E22*F22,2)</f>
        <v>0</v>
      </c>
      <c r="H22" s="241"/>
      <c r="I22" s="242">
        <f>ROUND(E22*H22,2)</f>
        <v>0</v>
      </c>
      <c r="J22" s="241"/>
      <c r="K22" s="242">
        <f>ROUND(E22*J22,2)</f>
        <v>0</v>
      </c>
      <c r="L22" s="242">
        <v>21</v>
      </c>
      <c r="M22" s="242">
        <f>G22*(1+L22/100)</f>
        <v>0</v>
      </c>
      <c r="N22" s="242">
        <v>0</v>
      </c>
      <c r="O22" s="242">
        <f>ROUND(E22*N22,2)</f>
        <v>0</v>
      </c>
      <c r="P22" s="242">
        <v>0</v>
      </c>
      <c r="Q22" s="242">
        <f>ROUND(E22*P22,2)</f>
        <v>0</v>
      </c>
      <c r="R22" s="242" t="s">
        <v>206</v>
      </c>
      <c r="S22" s="242" t="s">
        <v>207</v>
      </c>
      <c r="T22" s="243" t="s">
        <v>207</v>
      </c>
      <c r="U22" s="221">
        <v>1.0999999999999999E-2</v>
      </c>
      <c r="V22" s="221">
        <f>ROUND(E22*U22,2)</f>
        <v>0</v>
      </c>
      <c r="W22" s="221"/>
      <c r="X22" s="221" t="s">
        <v>208</v>
      </c>
      <c r="Y22" s="212"/>
      <c r="Z22" s="212"/>
      <c r="AA22" s="212"/>
      <c r="AB22" s="212"/>
      <c r="AC22" s="212"/>
      <c r="AD22" s="212"/>
      <c r="AE22" s="212"/>
      <c r="AF22" s="212"/>
      <c r="AG22" s="212" t="s">
        <v>209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226</v>
      </c>
      <c r="D23" s="245"/>
      <c r="E23" s="245"/>
      <c r="F23" s="245"/>
      <c r="G23" s="245"/>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211</v>
      </c>
      <c r="AH23" s="212"/>
      <c r="AI23" s="212"/>
      <c r="AJ23" s="212"/>
      <c r="AK23" s="212"/>
      <c r="AL23" s="212"/>
      <c r="AM23" s="212"/>
      <c r="AN23" s="212"/>
      <c r="AO23" s="212"/>
      <c r="AP23" s="212"/>
      <c r="AQ23" s="212"/>
      <c r="AR23" s="212"/>
      <c r="AS23" s="212"/>
      <c r="AT23" s="212"/>
      <c r="AU23" s="212"/>
      <c r="AV23" s="212"/>
      <c r="AW23" s="212"/>
      <c r="AX23" s="212"/>
      <c r="AY23" s="212"/>
      <c r="AZ23" s="212"/>
      <c r="BA23" s="244" t="str">
        <f>C23</f>
        <v>po suchu, bez ohledu na druh dopravního prostředku, bez naložení výkopku, avšak se složením bez rozhrnutí,</v>
      </c>
      <c r="BB23" s="212"/>
      <c r="BC23" s="212"/>
      <c r="BD23" s="212"/>
      <c r="BE23" s="212"/>
      <c r="BF23" s="212"/>
      <c r="BG23" s="212"/>
      <c r="BH23" s="212"/>
    </row>
    <row r="24" spans="1:60" outlineLevel="1" x14ac:dyDescent="0.2">
      <c r="A24" s="219"/>
      <c r="B24" s="220"/>
      <c r="C24" s="258" t="s">
        <v>227</v>
      </c>
      <c r="D24" s="222"/>
      <c r="E24" s="223"/>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213</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8" t="s">
        <v>228</v>
      </c>
      <c r="D25" s="222"/>
      <c r="E25" s="22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8" t="s">
        <v>853</v>
      </c>
      <c r="D26" s="222"/>
      <c r="E26" s="223">
        <v>0.41875000000000001</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7">
        <v>4</v>
      </c>
      <c r="B27" s="238" t="s">
        <v>230</v>
      </c>
      <c r="C27" s="256" t="s">
        <v>231</v>
      </c>
      <c r="D27" s="239" t="s">
        <v>205</v>
      </c>
      <c r="E27" s="240">
        <v>2.09375</v>
      </c>
      <c r="F27" s="241"/>
      <c r="G27" s="242">
        <f>ROUND(E27*F27,2)</f>
        <v>0</v>
      </c>
      <c r="H27" s="241"/>
      <c r="I27" s="242">
        <f>ROUND(E27*H27,2)</f>
        <v>0</v>
      </c>
      <c r="J27" s="241"/>
      <c r="K27" s="242">
        <f>ROUND(E27*J27,2)</f>
        <v>0</v>
      </c>
      <c r="L27" s="242">
        <v>21</v>
      </c>
      <c r="M27" s="242">
        <f>G27*(1+L27/100)</f>
        <v>0</v>
      </c>
      <c r="N27" s="242">
        <v>0</v>
      </c>
      <c r="O27" s="242">
        <f>ROUND(E27*N27,2)</f>
        <v>0</v>
      </c>
      <c r="P27" s="242">
        <v>0</v>
      </c>
      <c r="Q27" s="242">
        <f>ROUND(E27*P27,2)</f>
        <v>0</v>
      </c>
      <c r="R27" s="242" t="s">
        <v>206</v>
      </c>
      <c r="S27" s="242" t="s">
        <v>207</v>
      </c>
      <c r="T27" s="243" t="s">
        <v>207</v>
      </c>
      <c r="U27" s="221">
        <v>0</v>
      </c>
      <c r="V27" s="221">
        <f>ROUND(E27*U27,2)</f>
        <v>0</v>
      </c>
      <c r="W27" s="221"/>
      <c r="X27" s="221" t="s">
        <v>208</v>
      </c>
      <c r="Y27" s="212"/>
      <c r="Z27" s="212"/>
      <c r="AA27" s="212"/>
      <c r="AB27" s="212"/>
      <c r="AC27" s="212"/>
      <c r="AD27" s="212"/>
      <c r="AE27" s="212"/>
      <c r="AF27" s="212"/>
      <c r="AG27" s="212" t="s">
        <v>209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226</v>
      </c>
      <c r="D28" s="245"/>
      <c r="E28" s="245"/>
      <c r="F28" s="245"/>
      <c r="G28" s="245"/>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211</v>
      </c>
      <c r="AH28" s="212"/>
      <c r="AI28" s="212"/>
      <c r="AJ28" s="212"/>
      <c r="AK28" s="212"/>
      <c r="AL28" s="212"/>
      <c r="AM28" s="212"/>
      <c r="AN28" s="212"/>
      <c r="AO28" s="212"/>
      <c r="AP28" s="212"/>
      <c r="AQ28" s="212"/>
      <c r="AR28" s="212"/>
      <c r="AS28" s="212"/>
      <c r="AT28" s="212"/>
      <c r="AU28" s="212"/>
      <c r="AV28" s="212"/>
      <c r="AW28" s="212"/>
      <c r="AX28" s="212"/>
      <c r="AY28" s="212"/>
      <c r="AZ28" s="212"/>
      <c r="BA28" s="244" t="str">
        <f>C28</f>
        <v>po suchu, bez ohledu na druh dopravního prostředku, bez naložení výkopku, avšak se složením bez rozhrnutí,</v>
      </c>
      <c r="BB28" s="212"/>
      <c r="BC28" s="212"/>
      <c r="BD28" s="212"/>
      <c r="BE28" s="212"/>
      <c r="BF28" s="212"/>
      <c r="BG28" s="212"/>
      <c r="BH28" s="212"/>
    </row>
    <row r="29" spans="1:60" outlineLevel="1" x14ac:dyDescent="0.2">
      <c r="A29" s="219"/>
      <c r="B29" s="220"/>
      <c r="C29" s="258" t="s">
        <v>232</v>
      </c>
      <c r="D29" s="222"/>
      <c r="E29" s="223"/>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213</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8" t="s">
        <v>233</v>
      </c>
      <c r="D30" s="222"/>
      <c r="E30" s="223"/>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213</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854</v>
      </c>
      <c r="D31" s="222"/>
      <c r="E31" s="223">
        <v>2.09375</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7">
        <v>5</v>
      </c>
      <c r="B32" s="238" t="s">
        <v>235</v>
      </c>
      <c r="C32" s="256" t="s">
        <v>236</v>
      </c>
      <c r="D32" s="239" t="s">
        <v>205</v>
      </c>
      <c r="E32" s="240">
        <v>0.41875000000000001</v>
      </c>
      <c r="F32" s="241"/>
      <c r="G32" s="242">
        <f>ROUND(E32*F32,2)</f>
        <v>0</v>
      </c>
      <c r="H32" s="241"/>
      <c r="I32" s="242">
        <f>ROUND(E32*H32,2)</f>
        <v>0</v>
      </c>
      <c r="J32" s="241"/>
      <c r="K32" s="242">
        <f>ROUND(E32*J32,2)</f>
        <v>0</v>
      </c>
      <c r="L32" s="242">
        <v>21</v>
      </c>
      <c r="M32" s="242">
        <f>G32*(1+L32/100)</f>
        <v>0</v>
      </c>
      <c r="N32" s="242">
        <v>0</v>
      </c>
      <c r="O32" s="242">
        <f>ROUND(E32*N32,2)</f>
        <v>0</v>
      </c>
      <c r="P32" s="242">
        <v>0</v>
      </c>
      <c r="Q32" s="242">
        <f>ROUND(E32*P32,2)</f>
        <v>0</v>
      </c>
      <c r="R32" s="242" t="s">
        <v>206</v>
      </c>
      <c r="S32" s="242" t="s">
        <v>207</v>
      </c>
      <c r="T32" s="243" t="s">
        <v>207</v>
      </c>
      <c r="U32" s="221">
        <v>8.9999999999999993E-3</v>
      </c>
      <c r="V32" s="221">
        <f>ROUND(E32*U32,2)</f>
        <v>0</v>
      </c>
      <c r="W32" s="221"/>
      <c r="X32" s="221" t="s">
        <v>208</v>
      </c>
      <c r="Y32" s="212"/>
      <c r="Z32" s="212"/>
      <c r="AA32" s="212"/>
      <c r="AB32" s="212"/>
      <c r="AC32" s="212"/>
      <c r="AD32" s="212"/>
      <c r="AE32" s="212"/>
      <c r="AF32" s="212"/>
      <c r="AG32" s="212" t="s">
        <v>237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8" t="s">
        <v>238</v>
      </c>
      <c r="D33" s="222"/>
      <c r="E33" s="223"/>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213</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8" t="s">
        <v>239</v>
      </c>
      <c r="D34" s="222"/>
      <c r="E34" s="223"/>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855</v>
      </c>
      <c r="D35" s="222"/>
      <c r="E35" s="223">
        <v>0.41875000000000001</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7">
        <v>6</v>
      </c>
      <c r="B36" s="238" t="s">
        <v>241</v>
      </c>
      <c r="C36" s="256" t="s">
        <v>242</v>
      </c>
      <c r="D36" s="239" t="s">
        <v>243</v>
      </c>
      <c r="E36" s="240">
        <v>1.675</v>
      </c>
      <c r="F36" s="241"/>
      <c r="G36" s="242">
        <f>ROUND(E36*F36,2)</f>
        <v>0</v>
      </c>
      <c r="H36" s="241"/>
      <c r="I36" s="242">
        <f>ROUND(E36*H36,2)</f>
        <v>0</v>
      </c>
      <c r="J36" s="241"/>
      <c r="K36" s="242">
        <f>ROUND(E36*J36,2)</f>
        <v>0</v>
      </c>
      <c r="L36" s="242">
        <v>21</v>
      </c>
      <c r="M36" s="242">
        <f>G36*(1+L36/100)</f>
        <v>0</v>
      </c>
      <c r="N36" s="242">
        <v>0</v>
      </c>
      <c r="O36" s="242">
        <f>ROUND(E36*N36,2)</f>
        <v>0</v>
      </c>
      <c r="P36" s="242">
        <v>0</v>
      </c>
      <c r="Q36" s="242">
        <f>ROUND(E36*P36,2)</f>
        <v>0</v>
      </c>
      <c r="R36" s="242" t="s">
        <v>206</v>
      </c>
      <c r="S36" s="242" t="s">
        <v>207</v>
      </c>
      <c r="T36" s="243" t="s">
        <v>207</v>
      </c>
      <c r="U36" s="221">
        <v>1.7999999999999999E-2</v>
      </c>
      <c r="V36" s="221">
        <f>ROUND(E36*U36,2)</f>
        <v>0.03</v>
      </c>
      <c r="W36" s="221"/>
      <c r="X36" s="221" t="s">
        <v>208</v>
      </c>
      <c r="Y36" s="212"/>
      <c r="Z36" s="212"/>
      <c r="AA36" s="212"/>
      <c r="AB36" s="212"/>
      <c r="AC36" s="212"/>
      <c r="AD36" s="212"/>
      <c r="AE36" s="212"/>
      <c r="AF36" s="212"/>
      <c r="AG36" s="212" t="s">
        <v>237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244</v>
      </c>
      <c r="D37" s="245"/>
      <c r="E37" s="245"/>
      <c r="F37" s="245"/>
      <c r="G37" s="245"/>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211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8" t="s">
        <v>245</v>
      </c>
      <c r="D38" s="222"/>
      <c r="E38" s="223"/>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8" t="s">
        <v>246</v>
      </c>
      <c r="D39" s="222"/>
      <c r="E39" s="22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856</v>
      </c>
      <c r="D40" s="222"/>
      <c r="E40" s="223">
        <v>1.675</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5</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7">
        <v>7</v>
      </c>
      <c r="B41" s="238" t="s">
        <v>248</v>
      </c>
      <c r="C41" s="256" t="s">
        <v>249</v>
      </c>
      <c r="D41" s="239" t="s">
        <v>205</v>
      </c>
      <c r="E41" s="240">
        <v>0.41875000000000001</v>
      </c>
      <c r="F41" s="241"/>
      <c r="G41" s="242">
        <f>ROUND(E41*F41,2)</f>
        <v>0</v>
      </c>
      <c r="H41" s="241"/>
      <c r="I41" s="242">
        <f>ROUND(E41*H41,2)</f>
        <v>0</v>
      </c>
      <c r="J41" s="241"/>
      <c r="K41" s="242">
        <f>ROUND(E41*J41,2)</f>
        <v>0</v>
      </c>
      <c r="L41" s="242">
        <v>21</v>
      </c>
      <c r="M41" s="242">
        <f>G41*(1+L41/100)</f>
        <v>0</v>
      </c>
      <c r="N41" s="242">
        <v>0</v>
      </c>
      <c r="O41" s="242">
        <f>ROUND(E41*N41,2)</f>
        <v>0</v>
      </c>
      <c r="P41" s="242">
        <v>0</v>
      </c>
      <c r="Q41" s="242">
        <f>ROUND(E41*P41,2)</f>
        <v>0</v>
      </c>
      <c r="R41" s="242" t="s">
        <v>206</v>
      </c>
      <c r="S41" s="242" t="s">
        <v>207</v>
      </c>
      <c r="T41" s="243" t="s">
        <v>207</v>
      </c>
      <c r="U41" s="221">
        <v>0</v>
      </c>
      <c r="V41" s="221">
        <f>ROUND(E41*U41,2)</f>
        <v>0</v>
      </c>
      <c r="W41" s="221"/>
      <c r="X41" s="221" t="s">
        <v>208</v>
      </c>
      <c r="Y41" s="212"/>
      <c r="Z41" s="212"/>
      <c r="AA41" s="212"/>
      <c r="AB41" s="212"/>
      <c r="AC41" s="212"/>
      <c r="AD41" s="212"/>
      <c r="AE41" s="212"/>
      <c r="AF41" s="212"/>
      <c r="AG41" s="212" t="s">
        <v>209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8" t="s">
        <v>250</v>
      </c>
      <c r="D42" s="222"/>
      <c r="E42" s="223"/>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213</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8" t="s">
        <v>239</v>
      </c>
      <c r="D43" s="222"/>
      <c r="E43" s="223"/>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8" t="s">
        <v>855</v>
      </c>
      <c r="D44" s="222"/>
      <c r="E44" s="223">
        <v>0.41875000000000001</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7">
        <v>8</v>
      </c>
      <c r="B45" s="238" t="s">
        <v>251</v>
      </c>
      <c r="C45" s="256" t="s">
        <v>252</v>
      </c>
      <c r="D45" s="239" t="s">
        <v>243</v>
      </c>
      <c r="E45" s="240">
        <v>1.675</v>
      </c>
      <c r="F45" s="241"/>
      <c r="G45" s="242">
        <f>ROUND(E45*F45,2)</f>
        <v>0</v>
      </c>
      <c r="H45" s="241"/>
      <c r="I45" s="242">
        <f>ROUND(E45*H45,2)</f>
        <v>0</v>
      </c>
      <c r="J45" s="241"/>
      <c r="K45" s="242">
        <f>ROUND(E45*J45,2)</f>
        <v>0</v>
      </c>
      <c r="L45" s="242">
        <v>21</v>
      </c>
      <c r="M45" s="242">
        <f>G45*(1+L45/100)</f>
        <v>0</v>
      </c>
      <c r="N45" s="242">
        <v>0</v>
      </c>
      <c r="O45" s="242">
        <f>ROUND(E45*N45,2)</f>
        <v>0</v>
      </c>
      <c r="P45" s="242">
        <v>0</v>
      </c>
      <c r="Q45" s="242">
        <f>ROUND(E45*P45,2)</f>
        <v>0</v>
      </c>
      <c r="R45" s="242" t="s">
        <v>206</v>
      </c>
      <c r="S45" s="242" t="s">
        <v>207</v>
      </c>
      <c r="T45" s="243" t="s">
        <v>207</v>
      </c>
      <c r="U45" s="221">
        <v>0.15</v>
      </c>
      <c r="V45" s="221">
        <f>ROUND(E45*U45,2)</f>
        <v>0.25</v>
      </c>
      <c r="W45" s="221"/>
      <c r="X45" s="221" t="s">
        <v>208</v>
      </c>
      <c r="Y45" s="212"/>
      <c r="Z45" s="212"/>
      <c r="AA45" s="212"/>
      <c r="AB45" s="212"/>
      <c r="AC45" s="212"/>
      <c r="AD45" s="212"/>
      <c r="AE45" s="212"/>
      <c r="AF45" s="212"/>
      <c r="AG45" s="212" t="s">
        <v>209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7" t="s">
        <v>253</v>
      </c>
      <c r="D46" s="245"/>
      <c r="E46" s="245"/>
      <c r="F46" s="245"/>
      <c r="G46" s="245"/>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211</v>
      </c>
      <c r="AH46" s="212"/>
      <c r="AI46" s="212"/>
      <c r="AJ46" s="212"/>
      <c r="AK46" s="212"/>
      <c r="AL46" s="212"/>
      <c r="AM46" s="212"/>
      <c r="AN46" s="212"/>
      <c r="AO46" s="212"/>
      <c r="AP46" s="212"/>
      <c r="AQ46" s="212"/>
      <c r="AR46" s="212"/>
      <c r="AS46" s="212"/>
      <c r="AT46" s="212"/>
      <c r="AU46" s="212"/>
      <c r="AV46" s="212"/>
      <c r="AW46" s="212"/>
      <c r="AX46" s="212"/>
      <c r="AY46" s="212"/>
      <c r="AZ46" s="212"/>
      <c r="BA46" s="244" t="str">
        <f>C46</f>
        <v>z rostlé horniny tř.1 - 4 pod násypy z hornin soudržných do 92% PS a hornin nesoudržných sypkých relativní ulehlosti I(d) do 0,8</v>
      </c>
      <c r="BB46" s="212"/>
      <c r="BC46" s="212"/>
      <c r="BD46" s="212"/>
      <c r="BE46" s="212"/>
      <c r="BF46" s="212"/>
      <c r="BG46" s="212"/>
      <c r="BH46" s="212"/>
    </row>
    <row r="47" spans="1:60" outlineLevel="1" x14ac:dyDescent="0.2">
      <c r="A47" s="219"/>
      <c r="B47" s="220"/>
      <c r="C47" s="258" t="s">
        <v>254</v>
      </c>
      <c r="D47" s="222"/>
      <c r="E47" s="223"/>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213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857</v>
      </c>
      <c r="D48" s="222"/>
      <c r="E48" s="223">
        <v>1.675</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31" t="s">
        <v>201</v>
      </c>
      <c r="B49" s="232" t="s">
        <v>143</v>
      </c>
      <c r="C49" s="255" t="s">
        <v>144</v>
      </c>
      <c r="D49" s="233"/>
      <c r="E49" s="234"/>
      <c r="F49" s="235"/>
      <c r="G49" s="235">
        <f>SUMIF(AG50:AG82,"&lt;&gt;NOR",G50:G82)</f>
        <v>0</v>
      </c>
      <c r="H49" s="235"/>
      <c r="I49" s="235">
        <f>SUM(I50:I82)</f>
        <v>0</v>
      </c>
      <c r="J49" s="235"/>
      <c r="K49" s="235">
        <f>SUM(K50:K82)</f>
        <v>0</v>
      </c>
      <c r="L49" s="235"/>
      <c r="M49" s="235">
        <f>SUM(M50:M82)</f>
        <v>0</v>
      </c>
      <c r="N49" s="235"/>
      <c r="O49" s="235">
        <f>SUM(O50:O82)</f>
        <v>0</v>
      </c>
      <c r="P49" s="235"/>
      <c r="Q49" s="235">
        <f>SUM(Q50:Q82)</f>
        <v>17.04</v>
      </c>
      <c r="R49" s="235"/>
      <c r="S49" s="235"/>
      <c r="T49" s="236"/>
      <c r="U49" s="230"/>
      <c r="V49" s="230">
        <f>SUM(V50:V82)</f>
        <v>9.1199999999999992</v>
      </c>
      <c r="W49" s="230"/>
      <c r="X49" s="230"/>
      <c r="AG49" t="s">
        <v>202</v>
      </c>
    </row>
    <row r="50" spans="1:60" ht="22.5" outlineLevel="1" x14ac:dyDescent="0.2">
      <c r="A50" s="237">
        <v>9</v>
      </c>
      <c r="B50" s="238" t="s">
        <v>256</v>
      </c>
      <c r="C50" s="256" t="s">
        <v>257</v>
      </c>
      <c r="D50" s="239" t="s">
        <v>243</v>
      </c>
      <c r="E50" s="240">
        <v>1.675</v>
      </c>
      <c r="F50" s="241"/>
      <c r="G50" s="242">
        <f>ROUND(E50*F50,2)</f>
        <v>0</v>
      </c>
      <c r="H50" s="241"/>
      <c r="I50" s="242">
        <f>ROUND(E50*H50,2)</f>
        <v>0</v>
      </c>
      <c r="J50" s="241"/>
      <c r="K50" s="242">
        <f>ROUND(E50*J50,2)</f>
        <v>0</v>
      </c>
      <c r="L50" s="242">
        <v>21</v>
      </c>
      <c r="M50" s="242">
        <f>G50*(1+L50/100)</f>
        <v>0</v>
      </c>
      <c r="N50" s="242">
        <v>0</v>
      </c>
      <c r="O50" s="242">
        <f>ROUND(E50*N50,2)</f>
        <v>0</v>
      </c>
      <c r="P50" s="242">
        <v>0.33</v>
      </c>
      <c r="Q50" s="242">
        <f>ROUND(E50*P50,2)</f>
        <v>0.55000000000000004</v>
      </c>
      <c r="R50" s="242" t="s">
        <v>258</v>
      </c>
      <c r="S50" s="242" t="s">
        <v>207</v>
      </c>
      <c r="T50" s="243" t="s">
        <v>207</v>
      </c>
      <c r="U50" s="221">
        <v>0.06</v>
      </c>
      <c r="V50" s="221">
        <f>ROUND(E50*U50,2)</f>
        <v>0.1</v>
      </c>
      <c r="W50" s="221"/>
      <c r="X50" s="221" t="s">
        <v>208</v>
      </c>
      <c r="Y50" s="212"/>
      <c r="Z50" s="212"/>
      <c r="AA50" s="212"/>
      <c r="AB50" s="212"/>
      <c r="AC50" s="212"/>
      <c r="AD50" s="212"/>
      <c r="AE50" s="212"/>
      <c r="AF50" s="212"/>
      <c r="AG50" s="212" t="s">
        <v>209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8" t="s">
        <v>259</v>
      </c>
      <c r="D51" s="222"/>
      <c r="E51" s="223"/>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213</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8" t="s">
        <v>260</v>
      </c>
      <c r="D52" s="222"/>
      <c r="E52" s="223"/>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213</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856</v>
      </c>
      <c r="D53" s="222"/>
      <c r="E53" s="223">
        <v>1.675</v>
      </c>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213</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7">
        <v>10</v>
      </c>
      <c r="B54" s="238" t="s">
        <v>261</v>
      </c>
      <c r="C54" s="256" t="s">
        <v>262</v>
      </c>
      <c r="D54" s="239" t="s">
        <v>243</v>
      </c>
      <c r="E54" s="240">
        <v>11.239129999999999</v>
      </c>
      <c r="F54" s="241"/>
      <c r="G54" s="242">
        <f>ROUND(E54*F54,2)</f>
        <v>0</v>
      </c>
      <c r="H54" s="241"/>
      <c r="I54" s="242">
        <f>ROUND(E54*H54,2)</f>
        <v>0</v>
      </c>
      <c r="J54" s="241"/>
      <c r="K54" s="242">
        <f>ROUND(E54*J54,2)</f>
        <v>0</v>
      </c>
      <c r="L54" s="242">
        <v>21</v>
      </c>
      <c r="M54" s="242">
        <f>G54*(1+L54/100)</f>
        <v>0</v>
      </c>
      <c r="N54" s="242">
        <v>0</v>
      </c>
      <c r="O54" s="242">
        <f>ROUND(E54*N54,2)</f>
        <v>0</v>
      </c>
      <c r="P54" s="242">
        <v>0.11</v>
      </c>
      <c r="Q54" s="242">
        <f>ROUND(E54*P54,2)</f>
        <v>1.24</v>
      </c>
      <c r="R54" s="242" t="s">
        <v>258</v>
      </c>
      <c r="S54" s="242" t="s">
        <v>207</v>
      </c>
      <c r="T54" s="243" t="s">
        <v>263</v>
      </c>
      <c r="U54" s="221">
        <v>0.08</v>
      </c>
      <c r="V54" s="221">
        <f>ROUND(E54*U54,2)</f>
        <v>0.9</v>
      </c>
      <c r="W54" s="221"/>
      <c r="X54" s="221" t="s">
        <v>208</v>
      </c>
      <c r="Y54" s="212"/>
      <c r="Z54" s="212"/>
      <c r="AA54" s="212"/>
      <c r="AB54" s="212"/>
      <c r="AC54" s="212"/>
      <c r="AD54" s="212"/>
      <c r="AE54" s="212"/>
      <c r="AF54" s="212"/>
      <c r="AG54" s="212" t="s">
        <v>237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19"/>
      <c r="B55" s="220"/>
      <c r="C55" s="257" t="s">
        <v>264</v>
      </c>
      <c r="D55" s="245"/>
      <c r="E55" s="245"/>
      <c r="F55" s="245"/>
      <c r="G55" s="245"/>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211</v>
      </c>
      <c r="AH55" s="212"/>
      <c r="AI55" s="212"/>
      <c r="AJ55" s="212"/>
      <c r="AK55" s="212"/>
      <c r="AL55" s="212"/>
      <c r="AM55" s="212"/>
      <c r="AN55" s="212"/>
      <c r="AO55" s="212"/>
      <c r="AP55" s="212"/>
      <c r="AQ55" s="212"/>
      <c r="AR55" s="212"/>
      <c r="AS55" s="212"/>
      <c r="AT55" s="212"/>
      <c r="AU55" s="212"/>
      <c r="AV55" s="212"/>
      <c r="AW55" s="212"/>
      <c r="AX55" s="212"/>
      <c r="AY55" s="212"/>
      <c r="AZ55" s="212"/>
      <c r="BA55" s="244" t="str">
        <f>C55</f>
        <v>s naložením na dopravní prostředek, očištění povrchu od frézované plochy, opotřebování frézovacích nástrojů (nožů, upínacích kroužků, držáků) nutné ruční odstranění (vybourání) živičného krytu kolem překážek,</v>
      </c>
      <c r="BB55" s="212"/>
      <c r="BC55" s="212"/>
      <c r="BD55" s="212"/>
      <c r="BE55" s="212"/>
      <c r="BF55" s="212"/>
      <c r="BG55" s="212"/>
      <c r="BH55" s="212"/>
    </row>
    <row r="56" spans="1:60" outlineLevel="1" x14ac:dyDescent="0.2">
      <c r="A56" s="219"/>
      <c r="B56" s="220"/>
      <c r="C56" s="258" t="s">
        <v>265</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266</v>
      </c>
      <c r="D57" s="222"/>
      <c r="E57" s="223"/>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8" t="s">
        <v>858</v>
      </c>
      <c r="D58" s="222"/>
      <c r="E58" s="223">
        <v>11.239129999999999</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213</v>
      </c>
      <c r="AH58" s="212">
        <v>5</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33.75" outlineLevel="1" x14ac:dyDescent="0.2">
      <c r="A59" s="237">
        <v>11</v>
      </c>
      <c r="B59" s="238" t="s">
        <v>268</v>
      </c>
      <c r="C59" s="256" t="s">
        <v>269</v>
      </c>
      <c r="D59" s="239" t="s">
        <v>243</v>
      </c>
      <c r="E59" s="240">
        <v>112.39126</v>
      </c>
      <c r="F59" s="241"/>
      <c r="G59" s="242">
        <f>ROUND(E59*F59,2)</f>
        <v>0</v>
      </c>
      <c r="H59" s="241"/>
      <c r="I59" s="242">
        <f>ROUND(E59*H59,2)</f>
        <v>0</v>
      </c>
      <c r="J59" s="241"/>
      <c r="K59" s="242">
        <f>ROUND(E59*J59,2)</f>
        <v>0</v>
      </c>
      <c r="L59" s="242">
        <v>21</v>
      </c>
      <c r="M59" s="242">
        <f>G59*(1+L59/100)</f>
        <v>0</v>
      </c>
      <c r="N59" s="242">
        <v>0</v>
      </c>
      <c r="O59" s="242">
        <f>ROUND(E59*N59,2)</f>
        <v>0</v>
      </c>
      <c r="P59" s="242">
        <v>0.11</v>
      </c>
      <c r="Q59" s="242">
        <f>ROUND(E59*P59,2)</f>
        <v>12.36</v>
      </c>
      <c r="R59" s="242" t="s">
        <v>258</v>
      </c>
      <c r="S59" s="242" t="s">
        <v>207</v>
      </c>
      <c r="T59" s="243" t="s">
        <v>263</v>
      </c>
      <c r="U59" s="221">
        <v>5.1499999999999997E-2</v>
      </c>
      <c r="V59" s="221">
        <f>ROUND(E59*U59,2)</f>
        <v>5.79</v>
      </c>
      <c r="W59" s="221"/>
      <c r="X59" s="221" t="s">
        <v>208</v>
      </c>
      <c r="Y59" s="212"/>
      <c r="Z59" s="212"/>
      <c r="AA59" s="212"/>
      <c r="AB59" s="212"/>
      <c r="AC59" s="212"/>
      <c r="AD59" s="212"/>
      <c r="AE59" s="212"/>
      <c r="AF59" s="212"/>
      <c r="AG59" s="212" t="s">
        <v>237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19"/>
      <c r="B60" s="220"/>
      <c r="C60" s="257" t="s">
        <v>264</v>
      </c>
      <c r="D60" s="245"/>
      <c r="E60" s="245"/>
      <c r="F60" s="245"/>
      <c r="G60" s="245"/>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211</v>
      </c>
      <c r="AH60" s="212"/>
      <c r="AI60" s="212"/>
      <c r="AJ60" s="212"/>
      <c r="AK60" s="212"/>
      <c r="AL60" s="212"/>
      <c r="AM60" s="212"/>
      <c r="AN60" s="212"/>
      <c r="AO60" s="212"/>
      <c r="AP60" s="212"/>
      <c r="AQ60" s="212"/>
      <c r="AR60" s="212"/>
      <c r="AS60" s="212"/>
      <c r="AT60" s="212"/>
      <c r="AU60" s="212"/>
      <c r="AV60" s="212"/>
      <c r="AW60" s="212"/>
      <c r="AX60" s="212"/>
      <c r="AY60" s="212"/>
      <c r="AZ60" s="212"/>
      <c r="BA60" s="244" t="str">
        <f>C60</f>
        <v>s naložením na dopravní prostředek, očištění povrchu od frézované plochy, opotřebování frézovacích nástrojů (nožů, upínacích kroužků, držáků) nutné ruční odstranění (vybourání) živičného krytu kolem překážek,</v>
      </c>
      <c r="BB60" s="212"/>
      <c r="BC60" s="212"/>
      <c r="BD60" s="212"/>
      <c r="BE60" s="212"/>
      <c r="BF60" s="212"/>
      <c r="BG60" s="212"/>
      <c r="BH60" s="212"/>
    </row>
    <row r="61" spans="1:60" outlineLevel="1" x14ac:dyDescent="0.2">
      <c r="A61" s="219"/>
      <c r="B61" s="220"/>
      <c r="C61" s="258" t="s">
        <v>270</v>
      </c>
      <c r="D61" s="222"/>
      <c r="E61" s="223"/>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8" t="s">
        <v>271</v>
      </c>
      <c r="D62" s="222"/>
      <c r="E62" s="223"/>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213</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8" t="s">
        <v>859</v>
      </c>
      <c r="D63" s="222"/>
      <c r="E63" s="223">
        <v>112.39126</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7">
        <v>12</v>
      </c>
      <c r="B64" s="238" t="s">
        <v>273</v>
      </c>
      <c r="C64" s="256" t="s">
        <v>274</v>
      </c>
      <c r="D64" s="239" t="s">
        <v>275</v>
      </c>
      <c r="E64" s="240">
        <v>6.7</v>
      </c>
      <c r="F64" s="241"/>
      <c r="G64" s="242">
        <f>ROUND(E64*F64,2)</f>
        <v>0</v>
      </c>
      <c r="H64" s="241"/>
      <c r="I64" s="242">
        <f>ROUND(E64*H64,2)</f>
        <v>0</v>
      </c>
      <c r="J64" s="241"/>
      <c r="K64" s="242">
        <f>ROUND(E64*J64,2)</f>
        <v>0</v>
      </c>
      <c r="L64" s="242">
        <v>21</v>
      </c>
      <c r="M64" s="242">
        <f>G64*(1+L64/100)</f>
        <v>0</v>
      </c>
      <c r="N64" s="242">
        <v>0</v>
      </c>
      <c r="O64" s="242">
        <f>ROUND(E64*N64,2)</f>
        <v>0</v>
      </c>
      <c r="P64" s="242">
        <v>0.115</v>
      </c>
      <c r="Q64" s="242">
        <f>ROUND(E64*P64,2)</f>
        <v>0.77</v>
      </c>
      <c r="R64" s="242" t="s">
        <v>258</v>
      </c>
      <c r="S64" s="242" t="s">
        <v>207</v>
      </c>
      <c r="T64" s="243" t="s">
        <v>207</v>
      </c>
      <c r="U64" s="221">
        <v>0.13700000000000001</v>
      </c>
      <c r="V64" s="221">
        <f>ROUND(E64*U64,2)</f>
        <v>0.92</v>
      </c>
      <c r="W64" s="221"/>
      <c r="X64" s="221" t="s">
        <v>208</v>
      </c>
      <c r="Y64" s="212"/>
      <c r="Z64" s="212"/>
      <c r="AA64" s="212"/>
      <c r="AB64" s="212"/>
      <c r="AC64" s="212"/>
      <c r="AD64" s="212"/>
      <c r="AE64" s="212"/>
      <c r="AF64" s="212"/>
      <c r="AG64" s="212" t="s">
        <v>209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7" t="s">
        <v>276</v>
      </c>
      <c r="D65" s="245"/>
      <c r="E65" s="245"/>
      <c r="F65" s="245"/>
      <c r="G65" s="245"/>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211</v>
      </c>
      <c r="AH65" s="212"/>
      <c r="AI65" s="212"/>
      <c r="AJ65" s="212"/>
      <c r="AK65" s="212"/>
      <c r="AL65" s="212"/>
      <c r="AM65" s="212"/>
      <c r="AN65" s="212"/>
      <c r="AO65" s="212"/>
      <c r="AP65" s="212"/>
      <c r="AQ65" s="212"/>
      <c r="AR65" s="212"/>
      <c r="AS65" s="212"/>
      <c r="AT65" s="212"/>
      <c r="AU65" s="212"/>
      <c r="AV65" s="212"/>
      <c r="AW65" s="212"/>
      <c r="AX65" s="212"/>
      <c r="AY65" s="212"/>
      <c r="AZ65" s="212"/>
      <c r="BA65" s="244" t="str">
        <f>C65</f>
        <v>s vybouráním lože, s přemístěním hmot na skládku na vzdálenost do 3 m nebo naložením na dopravní prostředek</v>
      </c>
      <c r="BB65" s="212"/>
      <c r="BC65" s="212"/>
      <c r="BD65" s="212"/>
      <c r="BE65" s="212"/>
      <c r="BF65" s="212"/>
      <c r="BG65" s="212"/>
      <c r="BH65" s="212"/>
    </row>
    <row r="66" spans="1:60" outlineLevel="1" x14ac:dyDescent="0.2">
      <c r="A66" s="219"/>
      <c r="B66" s="220"/>
      <c r="C66" s="258" t="s">
        <v>277</v>
      </c>
      <c r="D66" s="222"/>
      <c r="E66" s="223"/>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213</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8" t="s">
        <v>860</v>
      </c>
      <c r="D67" s="222"/>
      <c r="E67" s="223">
        <v>6.7</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213</v>
      </c>
      <c r="AH67" s="212">
        <v>5</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7">
        <v>13</v>
      </c>
      <c r="B68" s="238" t="s">
        <v>279</v>
      </c>
      <c r="C68" s="256" t="s">
        <v>280</v>
      </c>
      <c r="D68" s="239" t="s">
        <v>243</v>
      </c>
      <c r="E68" s="240">
        <v>123.63039000000001</v>
      </c>
      <c r="F68" s="241"/>
      <c r="G68" s="242">
        <f>ROUND(E68*F68,2)</f>
        <v>0</v>
      </c>
      <c r="H68" s="241"/>
      <c r="I68" s="242">
        <f>ROUND(E68*H68,2)</f>
        <v>0</v>
      </c>
      <c r="J68" s="241"/>
      <c r="K68" s="242">
        <f>ROUND(E68*J68,2)</f>
        <v>0</v>
      </c>
      <c r="L68" s="242">
        <v>21</v>
      </c>
      <c r="M68" s="242">
        <f>G68*(1+L68/100)</f>
        <v>0</v>
      </c>
      <c r="N68" s="242">
        <v>0</v>
      </c>
      <c r="O68" s="242">
        <f>ROUND(E68*N68,2)</f>
        <v>0</v>
      </c>
      <c r="P68" s="242">
        <v>0</v>
      </c>
      <c r="Q68" s="242">
        <f>ROUND(E68*P68,2)</f>
        <v>0</v>
      </c>
      <c r="R68" s="242" t="s">
        <v>258</v>
      </c>
      <c r="S68" s="242" t="s">
        <v>207</v>
      </c>
      <c r="T68" s="243" t="s">
        <v>207</v>
      </c>
      <c r="U68" s="221">
        <v>2E-3</v>
      </c>
      <c r="V68" s="221">
        <f>ROUND(E68*U68,2)</f>
        <v>0.25</v>
      </c>
      <c r="W68" s="221"/>
      <c r="X68" s="221" t="s">
        <v>208</v>
      </c>
      <c r="Y68" s="212"/>
      <c r="Z68" s="212"/>
      <c r="AA68" s="212"/>
      <c r="AB68" s="212"/>
      <c r="AC68" s="212"/>
      <c r="AD68" s="212"/>
      <c r="AE68" s="212"/>
      <c r="AF68" s="212"/>
      <c r="AG68" s="212" t="s">
        <v>209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8" t="s">
        <v>281</v>
      </c>
      <c r="D69" s="222"/>
      <c r="E69" s="223"/>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213</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8" t="s">
        <v>266</v>
      </c>
      <c r="D70" s="222"/>
      <c r="E70" s="223"/>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213</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8" t="s">
        <v>858</v>
      </c>
      <c r="D71" s="222"/>
      <c r="E71" s="223">
        <v>11.239129999999999</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213</v>
      </c>
      <c r="AH71" s="212">
        <v>5</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8" t="s">
        <v>271</v>
      </c>
      <c r="D72" s="222"/>
      <c r="E72" s="223"/>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213</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8" t="s">
        <v>859</v>
      </c>
      <c r="D73" s="222"/>
      <c r="E73" s="223">
        <v>112.39126</v>
      </c>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213</v>
      </c>
      <c r="AH73" s="212">
        <v>5</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7">
        <v>14</v>
      </c>
      <c r="B74" s="238" t="s">
        <v>282</v>
      </c>
      <c r="C74" s="256" t="s">
        <v>283</v>
      </c>
      <c r="D74" s="239" t="s">
        <v>243</v>
      </c>
      <c r="E74" s="240">
        <v>16.858689999999999</v>
      </c>
      <c r="F74" s="241"/>
      <c r="G74" s="242">
        <f>ROUND(E74*F74,2)</f>
        <v>0</v>
      </c>
      <c r="H74" s="241"/>
      <c r="I74" s="242">
        <f>ROUND(E74*H74,2)</f>
        <v>0</v>
      </c>
      <c r="J74" s="241"/>
      <c r="K74" s="242">
        <f>ROUND(E74*J74,2)</f>
        <v>0</v>
      </c>
      <c r="L74" s="242">
        <v>21</v>
      </c>
      <c r="M74" s="242">
        <f>G74*(1+L74/100)</f>
        <v>0</v>
      </c>
      <c r="N74" s="242">
        <v>0</v>
      </c>
      <c r="O74" s="242">
        <f>ROUND(E74*N74,2)</f>
        <v>0</v>
      </c>
      <c r="P74" s="242">
        <v>0.126</v>
      </c>
      <c r="Q74" s="242">
        <f>ROUND(E74*P74,2)</f>
        <v>2.12</v>
      </c>
      <c r="R74" s="242" t="s">
        <v>258</v>
      </c>
      <c r="S74" s="242" t="s">
        <v>207</v>
      </c>
      <c r="T74" s="243" t="s">
        <v>207</v>
      </c>
      <c r="U74" s="221">
        <v>3.4000000000000002E-2</v>
      </c>
      <c r="V74" s="221">
        <f>ROUND(E74*U74,2)</f>
        <v>0.56999999999999995</v>
      </c>
      <c r="W74" s="221"/>
      <c r="X74" s="221" t="s">
        <v>208</v>
      </c>
      <c r="Y74" s="212"/>
      <c r="Z74" s="212"/>
      <c r="AA74" s="212"/>
      <c r="AB74" s="212"/>
      <c r="AC74" s="212"/>
      <c r="AD74" s="212"/>
      <c r="AE74" s="212"/>
      <c r="AF74" s="212"/>
      <c r="AG74" s="212" t="s">
        <v>209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8" t="s">
        <v>284</v>
      </c>
      <c r="D75" s="222"/>
      <c r="E75" s="223"/>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213</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8" t="s">
        <v>595</v>
      </c>
      <c r="D76" s="222"/>
      <c r="E76" s="223"/>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213</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8" t="s">
        <v>861</v>
      </c>
      <c r="D77" s="222"/>
      <c r="E77" s="223">
        <v>16.858689999999999</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213</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7">
        <v>15</v>
      </c>
      <c r="B78" s="238" t="s">
        <v>287</v>
      </c>
      <c r="C78" s="256" t="s">
        <v>288</v>
      </c>
      <c r="D78" s="239" t="s">
        <v>243</v>
      </c>
      <c r="E78" s="240">
        <v>2.68</v>
      </c>
      <c r="F78" s="241"/>
      <c r="G78" s="242">
        <f>ROUND(E78*F78,2)</f>
        <v>0</v>
      </c>
      <c r="H78" s="241"/>
      <c r="I78" s="242">
        <f>ROUND(E78*H78,2)</f>
        <v>0</v>
      </c>
      <c r="J78" s="241"/>
      <c r="K78" s="242">
        <f>ROUND(E78*J78,2)</f>
        <v>0</v>
      </c>
      <c r="L78" s="242">
        <v>21</v>
      </c>
      <c r="M78" s="242">
        <f>G78*(1+L78/100)</f>
        <v>0</v>
      </c>
      <c r="N78" s="242">
        <v>0</v>
      </c>
      <c r="O78" s="242">
        <f>ROUND(E78*N78,2)</f>
        <v>0</v>
      </c>
      <c r="P78" s="242">
        <v>0</v>
      </c>
      <c r="Q78" s="242">
        <f>ROUND(E78*P78,2)</f>
        <v>0</v>
      </c>
      <c r="R78" s="242" t="s">
        <v>258</v>
      </c>
      <c r="S78" s="242" t="s">
        <v>207</v>
      </c>
      <c r="T78" s="243" t="s">
        <v>207</v>
      </c>
      <c r="U78" s="221">
        <v>0.22</v>
      </c>
      <c r="V78" s="221">
        <f>ROUND(E78*U78,2)</f>
        <v>0.59</v>
      </c>
      <c r="W78" s="221"/>
      <c r="X78" s="221" t="s">
        <v>208</v>
      </c>
      <c r="Y78" s="212"/>
      <c r="Z78" s="212"/>
      <c r="AA78" s="212"/>
      <c r="AB78" s="212"/>
      <c r="AC78" s="212"/>
      <c r="AD78" s="212"/>
      <c r="AE78" s="212"/>
      <c r="AF78" s="212"/>
      <c r="AG78" s="212" t="s">
        <v>209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19"/>
      <c r="B79" s="220"/>
      <c r="C79" s="257" t="s">
        <v>289</v>
      </c>
      <c r="D79" s="245"/>
      <c r="E79" s="245"/>
      <c r="F79" s="245"/>
      <c r="G79" s="245"/>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211</v>
      </c>
      <c r="AH79" s="212"/>
      <c r="AI79" s="212"/>
      <c r="AJ79" s="212"/>
      <c r="AK79" s="212"/>
      <c r="AL79" s="212"/>
      <c r="AM79" s="212"/>
      <c r="AN79" s="212"/>
      <c r="AO79" s="212"/>
      <c r="AP79" s="212"/>
      <c r="AQ79" s="212"/>
      <c r="AR79" s="212"/>
      <c r="AS79" s="212"/>
      <c r="AT79" s="212"/>
      <c r="AU79" s="212"/>
      <c r="AV79" s="212"/>
      <c r="AW79" s="212"/>
      <c r="AX79" s="212"/>
      <c r="AY79" s="212"/>
      <c r="AZ79" s="212"/>
      <c r="BA79" s="244" t="str">
        <f>C79</f>
        <v>od spojovacího materiálu, s uložením očištěných kostek na skládku, s odklizením odpadových hmot na hromady a s odklizením vybouraných kostek na vzdálenost do 3 m</v>
      </c>
      <c r="BB79" s="212"/>
      <c r="BC79" s="212"/>
      <c r="BD79" s="212"/>
      <c r="BE79" s="212"/>
      <c r="BF79" s="212"/>
      <c r="BG79" s="212"/>
      <c r="BH79" s="212"/>
    </row>
    <row r="80" spans="1:60" outlineLevel="1" x14ac:dyDescent="0.2">
      <c r="A80" s="219"/>
      <c r="B80" s="220"/>
      <c r="C80" s="258" t="s">
        <v>290</v>
      </c>
      <c r="D80" s="222"/>
      <c r="E80" s="223"/>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213</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8" t="s">
        <v>574</v>
      </c>
      <c r="D81" s="222"/>
      <c r="E81" s="223"/>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213</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8" t="s">
        <v>862</v>
      </c>
      <c r="D82" s="222"/>
      <c r="E82" s="223">
        <v>2.68</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213</v>
      </c>
      <c r="AH82" s="212">
        <v>5</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31" t="s">
        <v>201</v>
      </c>
      <c r="B83" s="232" t="s">
        <v>149</v>
      </c>
      <c r="C83" s="255" t="s">
        <v>55</v>
      </c>
      <c r="D83" s="233"/>
      <c r="E83" s="234"/>
      <c r="F83" s="235"/>
      <c r="G83" s="235">
        <f>SUMIF(AG84:AG101,"&lt;&gt;NOR",G84:G101)</f>
        <v>0</v>
      </c>
      <c r="H83" s="235"/>
      <c r="I83" s="235">
        <f>SUM(I84:I101)</f>
        <v>0</v>
      </c>
      <c r="J83" s="235"/>
      <c r="K83" s="235">
        <f>SUM(K84:K101)</f>
        <v>0</v>
      </c>
      <c r="L83" s="235"/>
      <c r="M83" s="235">
        <f>SUM(M84:M101)</f>
        <v>0</v>
      </c>
      <c r="N83" s="235"/>
      <c r="O83" s="235">
        <f>SUM(O84:O101)</f>
        <v>16.12</v>
      </c>
      <c r="P83" s="235"/>
      <c r="Q83" s="235">
        <f>SUM(Q84:Q101)</f>
        <v>0</v>
      </c>
      <c r="R83" s="235"/>
      <c r="S83" s="235"/>
      <c r="T83" s="236"/>
      <c r="U83" s="230"/>
      <c r="V83" s="230">
        <f>SUM(V84:V101)</f>
        <v>9.15</v>
      </c>
      <c r="W83" s="230"/>
      <c r="X83" s="230"/>
      <c r="AG83" t="s">
        <v>202</v>
      </c>
    </row>
    <row r="84" spans="1:60" ht="22.5" outlineLevel="1" x14ac:dyDescent="0.2">
      <c r="A84" s="237">
        <v>16</v>
      </c>
      <c r="B84" s="238" t="s">
        <v>298</v>
      </c>
      <c r="C84" s="256" t="s">
        <v>299</v>
      </c>
      <c r="D84" s="239" t="s">
        <v>243</v>
      </c>
      <c r="E84" s="240">
        <v>123.63039000000001</v>
      </c>
      <c r="F84" s="241"/>
      <c r="G84" s="242">
        <f>ROUND(E84*F84,2)</f>
        <v>0</v>
      </c>
      <c r="H84" s="241"/>
      <c r="I84" s="242">
        <f>ROUND(E84*H84,2)</f>
        <v>0</v>
      </c>
      <c r="J84" s="241"/>
      <c r="K84" s="242">
        <f>ROUND(E84*J84,2)</f>
        <v>0</v>
      </c>
      <c r="L84" s="242">
        <v>21</v>
      </c>
      <c r="M84" s="242">
        <f>G84*(1+L84/100)</f>
        <v>0</v>
      </c>
      <c r="N84" s="242">
        <v>7.1000000000000002E-4</v>
      </c>
      <c r="O84" s="242">
        <f>ROUND(E84*N84,2)</f>
        <v>0.09</v>
      </c>
      <c r="P84" s="242">
        <v>0</v>
      </c>
      <c r="Q84" s="242">
        <f>ROUND(E84*P84,2)</f>
        <v>0</v>
      </c>
      <c r="R84" s="242" t="s">
        <v>258</v>
      </c>
      <c r="S84" s="242" t="s">
        <v>207</v>
      </c>
      <c r="T84" s="243" t="s">
        <v>263</v>
      </c>
      <c r="U84" s="221">
        <v>2E-3</v>
      </c>
      <c r="V84" s="221">
        <f>ROUND(E84*U84,2)</f>
        <v>0.25</v>
      </c>
      <c r="W84" s="221"/>
      <c r="X84" s="221" t="s">
        <v>208</v>
      </c>
      <c r="Y84" s="212"/>
      <c r="Z84" s="212"/>
      <c r="AA84" s="212"/>
      <c r="AB84" s="212"/>
      <c r="AC84" s="212"/>
      <c r="AD84" s="212"/>
      <c r="AE84" s="212"/>
      <c r="AF84" s="212"/>
      <c r="AG84" s="212" t="s">
        <v>209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8" t="s">
        <v>300</v>
      </c>
      <c r="D85" s="222"/>
      <c r="E85" s="223"/>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8" t="s">
        <v>266</v>
      </c>
      <c r="D86" s="222"/>
      <c r="E86" s="223"/>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213</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8" t="s">
        <v>858</v>
      </c>
      <c r="D87" s="222"/>
      <c r="E87" s="223">
        <v>11.239129999999999</v>
      </c>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213</v>
      </c>
      <c r="AH87" s="212">
        <v>5</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8" t="s">
        <v>271</v>
      </c>
      <c r="D88" s="222"/>
      <c r="E88" s="223"/>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213</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8" t="s">
        <v>859</v>
      </c>
      <c r="D89" s="222"/>
      <c r="E89" s="223">
        <v>112.39126</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213</v>
      </c>
      <c r="AH89" s="212">
        <v>5</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37">
        <v>17</v>
      </c>
      <c r="B90" s="238" t="s">
        <v>863</v>
      </c>
      <c r="C90" s="256" t="s">
        <v>864</v>
      </c>
      <c r="D90" s="239" t="s">
        <v>243</v>
      </c>
      <c r="E90" s="240">
        <v>112.39126</v>
      </c>
      <c r="F90" s="241"/>
      <c r="G90" s="242">
        <f>ROUND(E90*F90,2)</f>
        <v>0</v>
      </c>
      <c r="H90" s="241"/>
      <c r="I90" s="242">
        <f>ROUND(E90*H90,2)</f>
        <v>0</v>
      </c>
      <c r="J90" s="241"/>
      <c r="K90" s="242">
        <f>ROUND(E90*J90,2)</f>
        <v>0</v>
      </c>
      <c r="L90" s="242">
        <v>21</v>
      </c>
      <c r="M90" s="242">
        <f>G90*(1+L90/100)</f>
        <v>0</v>
      </c>
      <c r="N90" s="242">
        <v>0.12966</v>
      </c>
      <c r="O90" s="242">
        <f>ROUND(E90*N90,2)</f>
        <v>14.57</v>
      </c>
      <c r="P90" s="242">
        <v>0</v>
      </c>
      <c r="Q90" s="242">
        <f>ROUND(E90*P90,2)</f>
        <v>0</v>
      </c>
      <c r="R90" s="242" t="s">
        <v>258</v>
      </c>
      <c r="S90" s="242" t="s">
        <v>207</v>
      </c>
      <c r="T90" s="243" t="s">
        <v>263</v>
      </c>
      <c r="U90" s="221">
        <v>7.1999999999999995E-2</v>
      </c>
      <c r="V90" s="221">
        <f>ROUND(E90*U90,2)</f>
        <v>8.09</v>
      </c>
      <c r="W90" s="221"/>
      <c r="X90" s="221" t="s">
        <v>208</v>
      </c>
      <c r="Y90" s="212"/>
      <c r="Z90" s="212"/>
      <c r="AA90" s="212"/>
      <c r="AB90" s="212"/>
      <c r="AC90" s="212"/>
      <c r="AD90" s="212"/>
      <c r="AE90" s="212"/>
      <c r="AF90" s="212"/>
      <c r="AG90" s="212" t="s">
        <v>209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8" t="s">
        <v>302</v>
      </c>
      <c r="D91" s="222"/>
      <c r="E91" s="223"/>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213</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8" t="s">
        <v>865</v>
      </c>
      <c r="D92" s="222"/>
      <c r="E92" s="223"/>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213</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8" t="s">
        <v>866</v>
      </c>
      <c r="D93" s="222"/>
      <c r="E93" s="223">
        <v>12.45</v>
      </c>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213</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8" t="s">
        <v>867</v>
      </c>
      <c r="D94" s="222"/>
      <c r="E94" s="223">
        <v>120</v>
      </c>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213</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8" t="s">
        <v>868</v>
      </c>
      <c r="D95" s="222"/>
      <c r="E95" s="223">
        <v>3.6</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213</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8" t="s">
        <v>869</v>
      </c>
      <c r="D96" s="222"/>
      <c r="E96" s="223">
        <v>-18.75</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213</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8" t="s">
        <v>870</v>
      </c>
      <c r="D97" s="222"/>
      <c r="E97" s="223">
        <v>-4.9087399999999999</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213</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37">
        <v>18</v>
      </c>
      <c r="B98" s="238" t="s">
        <v>317</v>
      </c>
      <c r="C98" s="256" t="s">
        <v>318</v>
      </c>
      <c r="D98" s="239" t="s">
        <v>243</v>
      </c>
      <c r="E98" s="240">
        <v>11.239129999999999</v>
      </c>
      <c r="F98" s="241"/>
      <c r="G98" s="242">
        <f>ROUND(E98*F98,2)</f>
        <v>0</v>
      </c>
      <c r="H98" s="241"/>
      <c r="I98" s="242">
        <f>ROUND(E98*H98,2)</f>
        <v>0</v>
      </c>
      <c r="J98" s="241"/>
      <c r="K98" s="242">
        <f>ROUND(E98*J98,2)</f>
        <v>0</v>
      </c>
      <c r="L98" s="242">
        <v>21</v>
      </c>
      <c r="M98" s="242">
        <f>G98*(1+L98/100)</f>
        <v>0</v>
      </c>
      <c r="N98" s="242">
        <v>0.12966</v>
      </c>
      <c r="O98" s="242">
        <f>ROUND(E98*N98,2)</f>
        <v>1.46</v>
      </c>
      <c r="P98" s="242">
        <v>0</v>
      </c>
      <c r="Q98" s="242">
        <f>ROUND(E98*P98,2)</f>
        <v>0</v>
      </c>
      <c r="R98" s="242" t="s">
        <v>258</v>
      </c>
      <c r="S98" s="242" t="s">
        <v>207</v>
      </c>
      <c r="T98" s="243" t="s">
        <v>263</v>
      </c>
      <c r="U98" s="221">
        <v>7.1999999999999995E-2</v>
      </c>
      <c r="V98" s="221">
        <f>ROUND(E98*U98,2)</f>
        <v>0.81</v>
      </c>
      <c r="W98" s="221"/>
      <c r="X98" s="221" t="s">
        <v>208</v>
      </c>
      <c r="Y98" s="212"/>
      <c r="Z98" s="212"/>
      <c r="AA98" s="212"/>
      <c r="AB98" s="212"/>
      <c r="AC98" s="212"/>
      <c r="AD98" s="212"/>
      <c r="AE98" s="212"/>
      <c r="AF98" s="212"/>
      <c r="AG98" s="212" t="s">
        <v>209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8" t="s">
        <v>319</v>
      </c>
      <c r="D99" s="222"/>
      <c r="E99" s="223"/>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213</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8" t="s">
        <v>320</v>
      </c>
      <c r="D100" s="222"/>
      <c r="E100" s="223"/>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213</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58" t="s">
        <v>871</v>
      </c>
      <c r="D101" s="222"/>
      <c r="E101" s="223">
        <v>11.239129999999999</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213</v>
      </c>
      <c r="AH101" s="212">
        <v>5</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31" t="s">
        <v>201</v>
      </c>
      <c r="B102" s="232" t="s">
        <v>150</v>
      </c>
      <c r="C102" s="255" t="s">
        <v>151</v>
      </c>
      <c r="D102" s="233"/>
      <c r="E102" s="234"/>
      <c r="F102" s="235"/>
      <c r="G102" s="235">
        <f>SUMIF(AG103:AG111,"&lt;&gt;NOR",G103:G111)</f>
        <v>0</v>
      </c>
      <c r="H102" s="235"/>
      <c r="I102" s="235">
        <f>SUM(I103:I111)</f>
        <v>0</v>
      </c>
      <c r="J102" s="235"/>
      <c r="K102" s="235">
        <f>SUM(K103:K111)</f>
        <v>0</v>
      </c>
      <c r="L102" s="235"/>
      <c r="M102" s="235">
        <f>SUM(M103:M111)</f>
        <v>0</v>
      </c>
      <c r="N102" s="235"/>
      <c r="O102" s="235">
        <f>SUM(O103:O111)</f>
        <v>1.1499999999999999</v>
      </c>
      <c r="P102" s="235"/>
      <c r="Q102" s="235">
        <f>SUM(Q103:Q111)</f>
        <v>0</v>
      </c>
      <c r="R102" s="235"/>
      <c r="S102" s="235"/>
      <c r="T102" s="236"/>
      <c r="U102" s="230"/>
      <c r="V102" s="230">
        <f>SUM(V103:V111)</f>
        <v>0.08</v>
      </c>
      <c r="W102" s="230"/>
      <c r="X102" s="230"/>
      <c r="AG102" t="s">
        <v>202</v>
      </c>
    </row>
    <row r="103" spans="1:60" outlineLevel="1" x14ac:dyDescent="0.2">
      <c r="A103" s="237">
        <v>19</v>
      </c>
      <c r="B103" s="238" t="s">
        <v>322</v>
      </c>
      <c r="C103" s="256" t="s">
        <v>323</v>
      </c>
      <c r="D103" s="239" t="s">
        <v>243</v>
      </c>
      <c r="E103" s="240">
        <v>1.675</v>
      </c>
      <c r="F103" s="241"/>
      <c r="G103" s="242">
        <f>ROUND(E103*F103,2)</f>
        <v>0</v>
      </c>
      <c r="H103" s="241"/>
      <c r="I103" s="242">
        <f>ROUND(E103*H103,2)</f>
        <v>0</v>
      </c>
      <c r="J103" s="241"/>
      <c r="K103" s="242">
        <f>ROUND(E103*J103,2)</f>
        <v>0</v>
      </c>
      <c r="L103" s="242">
        <v>21</v>
      </c>
      <c r="M103" s="242">
        <f>G103*(1+L103/100)</f>
        <v>0</v>
      </c>
      <c r="N103" s="242">
        <v>0.33074999999999999</v>
      </c>
      <c r="O103" s="242">
        <f>ROUND(E103*N103,2)</f>
        <v>0.55000000000000004</v>
      </c>
      <c r="P103" s="242">
        <v>0</v>
      </c>
      <c r="Q103" s="242">
        <f>ROUND(E103*P103,2)</f>
        <v>0</v>
      </c>
      <c r="R103" s="242" t="s">
        <v>258</v>
      </c>
      <c r="S103" s="242" t="s">
        <v>207</v>
      </c>
      <c r="T103" s="243" t="s">
        <v>207</v>
      </c>
      <c r="U103" s="221">
        <v>2.5999999999999999E-2</v>
      </c>
      <c r="V103" s="221">
        <f>ROUND(E103*U103,2)</f>
        <v>0.04</v>
      </c>
      <c r="W103" s="221"/>
      <c r="X103" s="221" t="s">
        <v>208</v>
      </c>
      <c r="Y103" s="212"/>
      <c r="Z103" s="212"/>
      <c r="AA103" s="212"/>
      <c r="AB103" s="212"/>
      <c r="AC103" s="212"/>
      <c r="AD103" s="212"/>
      <c r="AE103" s="212"/>
      <c r="AF103" s="212"/>
      <c r="AG103" s="212" t="s">
        <v>237</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8" t="s">
        <v>324</v>
      </c>
      <c r="D104" s="222"/>
      <c r="E104" s="223"/>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213</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8" t="s">
        <v>260</v>
      </c>
      <c r="D105" s="222"/>
      <c r="E105" s="223"/>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213</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8" t="s">
        <v>856</v>
      </c>
      <c r="D106" s="222"/>
      <c r="E106" s="223">
        <v>1.675</v>
      </c>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213</v>
      </c>
      <c r="AH106" s="212">
        <v>5</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7">
        <v>20</v>
      </c>
      <c r="B107" s="238" t="s">
        <v>325</v>
      </c>
      <c r="C107" s="256" t="s">
        <v>326</v>
      </c>
      <c r="D107" s="239" t="s">
        <v>243</v>
      </c>
      <c r="E107" s="240">
        <v>1.675</v>
      </c>
      <c r="F107" s="241"/>
      <c r="G107" s="242">
        <f>ROUND(E107*F107,2)</f>
        <v>0</v>
      </c>
      <c r="H107" s="241"/>
      <c r="I107" s="242">
        <f>ROUND(E107*H107,2)</f>
        <v>0</v>
      </c>
      <c r="J107" s="241"/>
      <c r="K107" s="242">
        <f>ROUND(E107*J107,2)</f>
        <v>0</v>
      </c>
      <c r="L107" s="242">
        <v>21</v>
      </c>
      <c r="M107" s="242">
        <f>G107*(1+L107/100)</f>
        <v>0</v>
      </c>
      <c r="N107" s="242">
        <v>0.35759999999999997</v>
      </c>
      <c r="O107" s="242">
        <f>ROUND(E107*N107,2)</f>
        <v>0.6</v>
      </c>
      <c r="P107" s="242">
        <v>0</v>
      </c>
      <c r="Q107" s="242">
        <f>ROUND(E107*P107,2)</f>
        <v>0</v>
      </c>
      <c r="R107" s="242" t="s">
        <v>258</v>
      </c>
      <c r="S107" s="242" t="s">
        <v>207</v>
      </c>
      <c r="T107" s="243" t="s">
        <v>207</v>
      </c>
      <c r="U107" s="221">
        <v>2.5999999999999999E-2</v>
      </c>
      <c r="V107" s="221">
        <f>ROUND(E107*U107,2)</f>
        <v>0.04</v>
      </c>
      <c r="W107" s="221"/>
      <c r="X107" s="221" t="s">
        <v>208</v>
      </c>
      <c r="Y107" s="212"/>
      <c r="Z107" s="212"/>
      <c r="AA107" s="212"/>
      <c r="AB107" s="212"/>
      <c r="AC107" s="212"/>
      <c r="AD107" s="212"/>
      <c r="AE107" s="212"/>
      <c r="AF107" s="212"/>
      <c r="AG107" s="212" t="s">
        <v>237</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7" t="s">
        <v>327</v>
      </c>
      <c r="D108" s="245"/>
      <c r="E108" s="245"/>
      <c r="F108" s="245"/>
      <c r="G108" s="245"/>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211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328</v>
      </c>
      <c r="D109" s="222"/>
      <c r="E109" s="22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8" t="s">
        <v>329</v>
      </c>
      <c r="D110" s="222"/>
      <c r="E110" s="223"/>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8" t="s">
        <v>856</v>
      </c>
      <c r="D111" s="222"/>
      <c r="E111" s="223">
        <v>1.675</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213</v>
      </c>
      <c r="AH111" s="212">
        <v>5</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
      <c r="A112" s="231" t="s">
        <v>201</v>
      </c>
      <c r="B112" s="232" t="s">
        <v>158</v>
      </c>
      <c r="C112" s="255" t="s">
        <v>159</v>
      </c>
      <c r="D112" s="233"/>
      <c r="E112" s="234"/>
      <c r="F112" s="235"/>
      <c r="G112" s="235">
        <f>SUMIF(AG113:AG190,"&lt;&gt;NOR",G113:G190)</f>
        <v>0</v>
      </c>
      <c r="H112" s="235"/>
      <c r="I112" s="235">
        <f>SUM(I113:I190)</f>
        <v>0</v>
      </c>
      <c r="J112" s="235"/>
      <c r="K112" s="235">
        <f>SUM(K113:K190)</f>
        <v>0</v>
      </c>
      <c r="L112" s="235"/>
      <c r="M112" s="235">
        <f>SUM(M113:M190)</f>
        <v>0</v>
      </c>
      <c r="N112" s="235"/>
      <c r="O112" s="235">
        <f>SUM(O113:O190)</f>
        <v>0.89000000000000012</v>
      </c>
      <c r="P112" s="235"/>
      <c r="Q112" s="235">
        <f>SUM(Q113:Q190)</f>
        <v>0</v>
      </c>
      <c r="R112" s="235"/>
      <c r="S112" s="235"/>
      <c r="T112" s="236"/>
      <c r="U112" s="230"/>
      <c r="V112" s="230">
        <f>SUM(V113:V190)</f>
        <v>20.340000000000003</v>
      </c>
      <c r="W112" s="230"/>
      <c r="X112" s="230"/>
      <c r="AG112" t="s">
        <v>202</v>
      </c>
    </row>
    <row r="113" spans="1:60" outlineLevel="1" x14ac:dyDescent="0.2">
      <c r="A113" s="237">
        <v>21</v>
      </c>
      <c r="B113" s="238" t="s">
        <v>338</v>
      </c>
      <c r="C113" s="256" t="s">
        <v>339</v>
      </c>
      <c r="D113" s="239" t="s">
        <v>243</v>
      </c>
      <c r="E113" s="240">
        <v>3.35</v>
      </c>
      <c r="F113" s="241"/>
      <c r="G113" s="242">
        <f>ROUND(E113*F113,2)</f>
        <v>0</v>
      </c>
      <c r="H113" s="241"/>
      <c r="I113" s="242">
        <f>ROUND(E113*H113,2)</f>
        <v>0</v>
      </c>
      <c r="J113" s="241"/>
      <c r="K113" s="242">
        <f>ROUND(E113*J113,2)</f>
        <v>0</v>
      </c>
      <c r="L113" s="242">
        <v>21</v>
      </c>
      <c r="M113" s="242">
        <f>G113*(1+L113/100)</f>
        <v>0</v>
      </c>
      <c r="N113" s="242">
        <v>1.2E-2</v>
      </c>
      <c r="O113" s="242">
        <f>ROUND(E113*N113,2)</f>
        <v>0.04</v>
      </c>
      <c r="P113" s="242">
        <v>0</v>
      </c>
      <c r="Q113" s="242">
        <f>ROUND(E113*P113,2)</f>
        <v>0</v>
      </c>
      <c r="R113" s="242" t="s">
        <v>258</v>
      </c>
      <c r="S113" s="242" t="s">
        <v>207</v>
      </c>
      <c r="T113" s="243" t="s">
        <v>207</v>
      </c>
      <c r="U113" s="221">
        <v>0.29899999999999999</v>
      </c>
      <c r="V113" s="221">
        <f>ROUND(E113*U113,2)</f>
        <v>1</v>
      </c>
      <c r="W113" s="221"/>
      <c r="X113" s="221" t="s">
        <v>208</v>
      </c>
      <c r="Y113" s="212"/>
      <c r="Z113" s="212"/>
      <c r="AA113" s="212"/>
      <c r="AB113" s="212"/>
      <c r="AC113" s="212"/>
      <c r="AD113" s="212"/>
      <c r="AE113" s="212"/>
      <c r="AF113" s="212"/>
      <c r="AG113" s="212" t="s">
        <v>237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57" t="s">
        <v>340</v>
      </c>
      <c r="D114" s="245"/>
      <c r="E114" s="245"/>
      <c r="F114" s="245"/>
      <c r="G114" s="245"/>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211</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8" t="s">
        <v>341</v>
      </c>
      <c r="D115" s="222"/>
      <c r="E115" s="223"/>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213</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59" t="s">
        <v>215</v>
      </c>
      <c r="D116" s="224"/>
      <c r="E116" s="225"/>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213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0" t="s">
        <v>580</v>
      </c>
      <c r="D117" s="224"/>
      <c r="E117" s="225">
        <v>0.5</v>
      </c>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213</v>
      </c>
      <c r="AH117" s="212">
        <v>2</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59" t="s">
        <v>217</v>
      </c>
      <c r="D118" s="224"/>
      <c r="E118" s="225"/>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213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8" t="s">
        <v>872</v>
      </c>
      <c r="D119" s="222"/>
      <c r="E119" s="223">
        <v>3.35</v>
      </c>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213</v>
      </c>
      <c r="AH119" s="212">
        <v>5</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7">
        <v>22</v>
      </c>
      <c r="B120" s="238" t="s">
        <v>762</v>
      </c>
      <c r="C120" s="256" t="s">
        <v>763</v>
      </c>
      <c r="D120" s="239" t="s">
        <v>275</v>
      </c>
      <c r="E120" s="240">
        <v>1</v>
      </c>
      <c r="F120" s="241"/>
      <c r="G120" s="242">
        <f>ROUND(E120*F120,2)</f>
        <v>0</v>
      </c>
      <c r="H120" s="241"/>
      <c r="I120" s="242">
        <f>ROUND(E120*H120,2)</f>
        <v>0</v>
      </c>
      <c r="J120" s="241"/>
      <c r="K120" s="242">
        <f>ROUND(E120*J120,2)</f>
        <v>0</v>
      </c>
      <c r="L120" s="242">
        <v>21</v>
      </c>
      <c r="M120" s="242">
        <f>G120*(1+L120/100)</f>
        <v>0</v>
      </c>
      <c r="N120" s="242">
        <v>9.0000000000000006E-5</v>
      </c>
      <c r="O120" s="242">
        <f>ROUND(E120*N120,2)</f>
        <v>0</v>
      </c>
      <c r="P120" s="242">
        <v>0</v>
      </c>
      <c r="Q120" s="242">
        <f>ROUND(E120*P120,2)</f>
        <v>0</v>
      </c>
      <c r="R120" s="242" t="s">
        <v>258</v>
      </c>
      <c r="S120" s="242" t="s">
        <v>207</v>
      </c>
      <c r="T120" s="243" t="s">
        <v>207</v>
      </c>
      <c r="U120" s="221">
        <v>2.1999999999999999E-2</v>
      </c>
      <c r="V120" s="221">
        <f>ROUND(E120*U120,2)</f>
        <v>0.02</v>
      </c>
      <c r="W120" s="221"/>
      <c r="X120" s="221" t="s">
        <v>208</v>
      </c>
      <c r="Y120" s="212"/>
      <c r="Z120" s="212"/>
      <c r="AA120" s="212"/>
      <c r="AB120" s="212"/>
      <c r="AC120" s="212"/>
      <c r="AD120" s="212"/>
      <c r="AE120" s="212"/>
      <c r="AF120" s="212"/>
      <c r="AG120" s="212" t="s">
        <v>209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8" t="s">
        <v>764</v>
      </c>
      <c r="D121" s="222"/>
      <c r="E121" s="223"/>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213</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8" t="s">
        <v>873</v>
      </c>
      <c r="D122" s="222"/>
      <c r="E122" s="223"/>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213</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58" t="s">
        <v>865</v>
      </c>
      <c r="D123" s="222"/>
      <c r="E123" s="223"/>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213</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58" t="s">
        <v>754</v>
      </c>
      <c r="D124" s="222"/>
      <c r="E124" s="223"/>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213</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58" t="s">
        <v>874</v>
      </c>
      <c r="D125" s="222"/>
      <c r="E125" s="223">
        <v>1</v>
      </c>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213</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58" t="s">
        <v>756</v>
      </c>
      <c r="D126" s="222"/>
      <c r="E126" s="223"/>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213</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7">
        <v>23</v>
      </c>
      <c r="B127" s="238" t="s">
        <v>773</v>
      </c>
      <c r="C127" s="256" t="s">
        <v>774</v>
      </c>
      <c r="D127" s="239" t="s">
        <v>275</v>
      </c>
      <c r="E127" s="240">
        <v>24</v>
      </c>
      <c r="F127" s="241"/>
      <c r="G127" s="242">
        <f>ROUND(E127*F127,2)</f>
        <v>0</v>
      </c>
      <c r="H127" s="241"/>
      <c r="I127" s="242">
        <f>ROUND(E127*H127,2)</f>
        <v>0</v>
      </c>
      <c r="J127" s="241"/>
      <c r="K127" s="242">
        <f>ROUND(E127*J127,2)</f>
        <v>0</v>
      </c>
      <c r="L127" s="242">
        <v>21</v>
      </c>
      <c r="M127" s="242">
        <f>G127*(1+L127/100)</f>
        <v>0</v>
      </c>
      <c r="N127" s="242">
        <v>1.2999999999999999E-4</v>
      </c>
      <c r="O127" s="242">
        <f>ROUND(E127*N127,2)</f>
        <v>0</v>
      </c>
      <c r="P127" s="242">
        <v>0</v>
      </c>
      <c r="Q127" s="242">
        <f>ROUND(E127*P127,2)</f>
        <v>0</v>
      </c>
      <c r="R127" s="242" t="s">
        <v>258</v>
      </c>
      <c r="S127" s="242" t="s">
        <v>207</v>
      </c>
      <c r="T127" s="243" t="s">
        <v>207</v>
      </c>
      <c r="U127" s="221">
        <v>2.1999999999999999E-2</v>
      </c>
      <c r="V127" s="221">
        <f>ROUND(E127*U127,2)</f>
        <v>0.53</v>
      </c>
      <c r="W127" s="221"/>
      <c r="X127" s="221" t="s">
        <v>208</v>
      </c>
      <c r="Y127" s="212"/>
      <c r="Z127" s="212"/>
      <c r="AA127" s="212"/>
      <c r="AB127" s="212"/>
      <c r="AC127" s="212"/>
      <c r="AD127" s="212"/>
      <c r="AE127" s="212"/>
      <c r="AF127" s="212"/>
      <c r="AG127" s="212" t="s">
        <v>209</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8" t="s">
        <v>764</v>
      </c>
      <c r="D128" s="222"/>
      <c r="E128" s="223"/>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8" t="s">
        <v>875</v>
      </c>
      <c r="D129" s="222"/>
      <c r="E129" s="223"/>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213</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8" t="s">
        <v>865</v>
      </c>
      <c r="D130" s="222"/>
      <c r="E130" s="223"/>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213</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8" t="s">
        <v>876</v>
      </c>
      <c r="D131" s="222"/>
      <c r="E131" s="223">
        <v>12</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213</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8" t="s">
        <v>877</v>
      </c>
      <c r="D132" s="222"/>
      <c r="E132" s="223"/>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213</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8" t="s">
        <v>878</v>
      </c>
      <c r="D133" s="222"/>
      <c r="E133" s="223">
        <v>12</v>
      </c>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213</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7">
        <v>24</v>
      </c>
      <c r="B134" s="238" t="s">
        <v>782</v>
      </c>
      <c r="C134" s="256" t="s">
        <v>783</v>
      </c>
      <c r="D134" s="239" t="s">
        <v>275</v>
      </c>
      <c r="E134" s="240">
        <v>30.8</v>
      </c>
      <c r="F134" s="241"/>
      <c r="G134" s="242">
        <f>ROUND(E134*F134,2)</f>
        <v>0</v>
      </c>
      <c r="H134" s="241"/>
      <c r="I134" s="242">
        <f>ROUND(E134*H134,2)</f>
        <v>0</v>
      </c>
      <c r="J134" s="241"/>
      <c r="K134" s="242">
        <f>ROUND(E134*J134,2)</f>
        <v>0</v>
      </c>
      <c r="L134" s="242">
        <v>21</v>
      </c>
      <c r="M134" s="242">
        <f>G134*(1+L134/100)</f>
        <v>0</v>
      </c>
      <c r="N134" s="242">
        <v>1.8000000000000001E-4</v>
      </c>
      <c r="O134" s="242">
        <f>ROUND(E134*N134,2)</f>
        <v>0.01</v>
      </c>
      <c r="P134" s="242">
        <v>0</v>
      </c>
      <c r="Q134" s="242">
        <f>ROUND(E134*P134,2)</f>
        <v>0</v>
      </c>
      <c r="R134" s="242" t="s">
        <v>258</v>
      </c>
      <c r="S134" s="242" t="s">
        <v>207</v>
      </c>
      <c r="T134" s="243" t="s">
        <v>207</v>
      </c>
      <c r="U134" s="221">
        <v>4.2999999999999997E-2</v>
      </c>
      <c r="V134" s="221">
        <f>ROUND(E134*U134,2)</f>
        <v>1.32</v>
      </c>
      <c r="W134" s="221"/>
      <c r="X134" s="221" t="s">
        <v>208</v>
      </c>
      <c r="Y134" s="212"/>
      <c r="Z134" s="212"/>
      <c r="AA134" s="212"/>
      <c r="AB134" s="212"/>
      <c r="AC134" s="212"/>
      <c r="AD134" s="212"/>
      <c r="AE134" s="212"/>
      <c r="AF134" s="212"/>
      <c r="AG134" s="212" t="s">
        <v>209</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764</v>
      </c>
      <c r="D135" s="222"/>
      <c r="E135" s="223"/>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213</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8" t="s">
        <v>879</v>
      </c>
      <c r="D136" s="222"/>
      <c r="E136" s="223"/>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213</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58" t="s">
        <v>865</v>
      </c>
      <c r="D137" s="222"/>
      <c r="E137" s="223"/>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213</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8" t="s">
        <v>880</v>
      </c>
      <c r="D138" s="222"/>
      <c r="E138" s="223">
        <v>4.3</v>
      </c>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213</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8" t="s">
        <v>881</v>
      </c>
      <c r="D139" s="222"/>
      <c r="E139" s="223">
        <v>24</v>
      </c>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213</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8" t="s">
        <v>882</v>
      </c>
      <c r="D140" s="222"/>
      <c r="E140" s="223">
        <v>2.5</v>
      </c>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213</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1" x14ac:dyDescent="0.2">
      <c r="A141" s="237">
        <v>25</v>
      </c>
      <c r="B141" s="238" t="s">
        <v>788</v>
      </c>
      <c r="C141" s="256" t="s">
        <v>789</v>
      </c>
      <c r="D141" s="239" t="s">
        <v>243</v>
      </c>
      <c r="E141" s="240">
        <v>18.5</v>
      </c>
      <c r="F141" s="241"/>
      <c r="G141" s="242">
        <f>ROUND(E141*F141,2)</f>
        <v>0</v>
      </c>
      <c r="H141" s="241"/>
      <c r="I141" s="242">
        <f>ROUND(E141*H141,2)</f>
        <v>0</v>
      </c>
      <c r="J141" s="241"/>
      <c r="K141" s="242">
        <f>ROUND(E141*J141,2)</f>
        <v>0</v>
      </c>
      <c r="L141" s="242">
        <v>21</v>
      </c>
      <c r="M141" s="242">
        <f>G141*(1+L141/100)</f>
        <v>0</v>
      </c>
      <c r="N141" s="242">
        <v>7.6000000000000004E-4</v>
      </c>
      <c r="O141" s="242">
        <f>ROUND(E141*N141,2)</f>
        <v>0.01</v>
      </c>
      <c r="P141" s="242">
        <v>0</v>
      </c>
      <c r="Q141" s="242">
        <f>ROUND(E141*P141,2)</f>
        <v>0</v>
      </c>
      <c r="R141" s="242" t="s">
        <v>258</v>
      </c>
      <c r="S141" s="242" t="s">
        <v>207</v>
      </c>
      <c r="T141" s="243" t="s">
        <v>207</v>
      </c>
      <c r="U141" s="221">
        <v>0.311</v>
      </c>
      <c r="V141" s="221">
        <f>ROUND(E141*U141,2)</f>
        <v>5.75</v>
      </c>
      <c r="W141" s="221"/>
      <c r="X141" s="221" t="s">
        <v>208</v>
      </c>
      <c r="Y141" s="212"/>
      <c r="Z141" s="212"/>
      <c r="AA141" s="212"/>
      <c r="AB141" s="212"/>
      <c r="AC141" s="212"/>
      <c r="AD141" s="212"/>
      <c r="AE141" s="212"/>
      <c r="AF141" s="212"/>
      <c r="AG141" s="212" t="s">
        <v>209</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8" t="s">
        <v>764</v>
      </c>
      <c r="D142" s="222"/>
      <c r="E142" s="223"/>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213</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8" t="s">
        <v>790</v>
      </c>
      <c r="D143" s="222"/>
      <c r="E143" s="223"/>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213</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8" t="s">
        <v>865</v>
      </c>
      <c r="D144" s="222"/>
      <c r="E144" s="223"/>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213</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8" t="s">
        <v>754</v>
      </c>
      <c r="D145" s="222"/>
      <c r="E145" s="223"/>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213</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8" t="s">
        <v>883</v>
      </c>
      <c r="D146" s="222"/>
      <c r="E146" s="223">
        <v>16</v>
      </c>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213</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8" t="s">
        <v>756</v>
      </c>
      <c r="D147" s="222"/>
      <c r="E147" s="223"/>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213</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8" t="s">
        <v>793</v>
      </c>
      <c r="D148" s="222"/>
      <c r="E148" s="223"/>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213</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8" t="s">
        <v>754</v>
      </c>
      <c r="D149" s="222"/>
      <c r="E149" s="223"/>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213</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8" t="s">
        <v>884</v>
      </c>
      <c r="D150" s="222"/>
      <c r="E150" s="223">
        <v>2.5</v>
      </c>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213</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8" t="s">
        <v>756</v>
      </c>
      <c r="D151" s="222"/>
      <c r="E151" s="223"/>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213</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37">
        <v>26</v>
      </c>
      <c r="B152" s="238" t="s">
        <v>361</v>
      </c>
      <c r="C152" s="256" t="s">
        <v>362</v>
      </c>
      <c r="D152" s="239" t="s">
        <v>275</v>
      </c>
      <c r="E152" s="240">
        <v>6.7</v>
      </c>
      <c r="F152" s="241"/>
      <c r="G152" s="242">
        <f>ROUND(E152*F152,2)</f>
        <v>0</v>
      </c>
      <c r="H152" s="241"/>
      <c r="I152" s="242">
        <f>ROUND(E152*H152,2)</f>
        <v>0</v>
      </c>
      <c r="J152" s="241"/>
      <c r="K152" s="242">
        <f>ROUND(E152*J152,2)</f>
        <v>0</v>
      </c>
      <c r="L152" s="242">
        <v>21</v>
      </c>
      <c r="M152" s="242">
        <f>G152*(1+L152/100)</f>
        <v>0</v>
      </c>
      <c r="N152" s="242">
        <v>9.9709999999999993E-2</v>
      </c>
      <c r="O152" s="242">
        <f>ROUND(E152*N152,2)</f>
        <v>0.67</v>
      </c>
      <c r="P152" s="242">
        <v>0</v>
      </c>
      <c r="Q152" s="242">
        <f>ROUND(E152*P152,2)</f>
        <v>0</v>
      </c>
      <c r="R152" s="242" t="s">
        <v>258</v>
      </c>
      <c r="S152" s="242" t="s">
        <v>207</v>
      </c>
      <c r="T152" s="243" t="s">
        <v>207</v>
      </c>
      <c r="U152" s="221">
        <v>0.11899999999999999</v>
      </c>
      <c r="V152" s="221">
        <f>ROUND(E152*U152,2)</f>
        <v>0.8</v>
      </c>
      <c r="W152" s="221"/>
      <c r="X152" s="221" t="s">
        <v>208</v>
      </c>
      <c r="Y152" s="212"/>
      <c r="Z152" s="212"/>
      <c r="AA152" s="212"/>
      <c r="AB152" s="212"/>
      <c r="AC152" s="212"/>
      <c r="AD152" s="212"/>
      <c r="AE152" s="212"/>
      <c r="AF152" s="212"/>
      <c r="AG152" s="212" t="s">
        <v>237</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7" t="s">
        <v>363</v>
      </c>
      <c r="D153" s="245"/>
      <c r="E153" s="245"/>
      <c r="F153" s="245"/>
      <c r="G153" s="245"/>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211</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8" t="s">
        <v>587</v>
      </c>
      <c r="D154" s="222"/>
      <c r="E154" s="223"/>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213</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8" t="s">
        <v>588</v>
      </c>
      <c r="D155" s="222"/>
      <c r="E155" s="223"/>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213</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58" t="s">
        <v>865</v>
      </c>
      <c r="D156" s="222"/>
      <c r="E156" s="223"/>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213</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8" t="s">
        <v>885</v>
      </c>
      <c r="D157" s="222"/>
      <c r="E157" s="223">
        <v>10.375</v>
      </c>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213</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8" t="s">
        <v>886</v>
      </c>
      <c r="D158" s="222"/>
      <c r="E158" s="223">
        <v>17.5</v>
      </c>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213</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8" t="s">
        <v>887</v>
      </c>
      <c r="D159" s="222"/>
      <c r="E159" s="223">
        <v>5.625</v>
      </c>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213</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61" t="s">
        <v>375</v>
      </c>
      <c r="D160" s="226"/>
      <c r="E160" s="227">
        <v>33.5</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213</v>
      </c>
      <c r="AH160" s="212">
        <v>1</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62" t="s">
        <v>389</v>
      </c>
      <c r="D161" s="228"/>
      <c r="E161" s="229">
        <v>-26.8</v>
      </c>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213</v>
      </c>
      <c r="AH161" s="212">
        <v>4</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7">
        <v>27</v>
      </c>
      <c r="B162" s="238" t="s">
        <v>390</v>
      </c>
      <c r="C162" s="256" t="s">
        <v>391</v>
      </c>
      <c r="D162" s="239" t="s">
        <v>275</v>
      </c>
      <c r="E162" s="240">
        <v>31.4</v>
      </c>
      <c r="F162" s="241"/>
      <c r="G162" s="242">
        <f>ROUND(E162*F162,2)</f>
        <v>0</v>
      </c>
      <c r="H162" s="241"/>
      <c r="I162" s="242">
        <f>ROUND(E162*H162,2)</f>
        <v>0</v>
      </c>
      <c r="J162" s="241"/>
      <c r="K162" s="242">
        <f>ROUND(E162*J162,2)</f>
        <v>0</v>
      </c>
      <c r="L162" s="242">
        <v>21</v>
      </c>
      <c r="M162" s="242">
        <f>G162*(1+L162/100)</f>
        <v>0</v>
      </c>
      <c r="N162" s="242">
        <v>4.3E-3</v>
      </c>
      <c r="O162" s="242">
        <f>ROUND(E162*N162,2)</f>
        <v>0.14000000000000001</v>
      </c>
      <c r="P162" s="242">
        <v>0</v>
      </c>
      <c r="Q162" s="242">
        <f>ROUND(E162*P162,2)</f>
        <v>0</v>
      </c>
      <c r="R162" s="242" t="s">
        <v>258</v>
      </c>
      <c r="S162" s="242" t="s">
        <v>207</v>
      </c>
      <c r="T162" s="243" t="s">
        <v>207</v>
      </c>
      <c r="U162" s="221">
        <v>0.20799999999999999</v>
      </c>
      <c r="V162" s="221">
        <f>ROUND(E162*U162,2)</f>
        <v>6.53</v>
      </c>
      <c r="W162" s="221"/>
      <c r="X162" s="221" t="s">
        <v>208</v>
      </c>
      <c r="Y162" s="212"/>
      <c r="Z162" s="212"/>
      <c r="AA162" s="212"/>
      <c r="AB162" s="212"/>
      <c r="AC162" s="212"/>
      <c r="AD162" s="212"/>
      <c r="AE162" s="212"/>
      <c r="AF162" s="212"/>
      <c r="AG162" s="212" t="s">
        <v>209</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7" t="s">
        <v>392</v>
      </c>
      <c r="D163" s="245"/>
      <c r="E163" s="245"/>
      <c r="F163" s="245"/>
      <c r="G163" s="245"/>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211</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58" t="s">
        <v>393</v>
      </c>
      <c r="D164" s="222"/>
      <c r="E164" s="223"/>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213</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58" t="s">
        <v>888</v>
      </c>
      <c r="D165" s="222"/>
      <c r="E165" s="223">
        <v>31.4</v>
      </c>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213</v>
      </c>
      <c r="AH165" s="212">
        <v>5</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37">
        <v>28</v>
      </c>
      <c r="B166" s="238" t="s">
        <v>395</v>
      </c>
      <c r="C166" s="256" t="s">
        <v>396</v>
      </c>
      <c r="D166" s="239" t="s">
        <v>275</v>
      </c>
      <c r="E166" s="240">
        <v>31.4</v>
      </c>
      <c r="F166" s="241"/>
      <c r="G166" s="242">
        <f>ROUND(E166*F166,2)</f>
        <v>0</v>
      </c>
      <c r="H166" s="241"/>
      <c r="I166" s="242">
        <f>ROUND(E166*H166,2)</f>
        <v>0</v>
      </c>
      <c r="J166" s="241"/>
      <c r="K166" s="242">
        <f>ROUND(E166*J166,2)</f>
        <v>0</v>
      </c>
      <c r="L166" s="242">
        <v>21</v>
      </c>
      <c r="M166" s="242">
        <f>G166*(1+L166/100)</f>
        <v>0</v>
      </c>
      <c r="N166" s="242">
        <v>1.0000000000000001E-5</v>
      </c>
      <c r="O166" s="242">
        <f>ROUND(E166*N166,2)</f>
        <v>0</v>
      </c>
      <c r="P166" s="242">
        <v>0</v>
      </c>
      <c r="Q166" s="242">
        <f>ROUND(E166*P166,2)</f>
        <v>0</v>
      </c>
      <c r="R166" s="242" t="s">
        <v>258</v>
      </c>
      <c r="S166" s="242" t="s">
        <v>207</v>
      </c>
      <c r="T166" s="243" t="s">
        <v>207</v>
      </c>
      <c r="U166" s="221">
        <v>3.5999999999999997E-2</v>
      </c>
      <c r="V166" s="221">
        <f>ROUND(E166*U166,2)</f>
        <v>1.1299999999999999</v>
      </c>
      <c r="W166" s="221"/>
      <c r="X166" s="221" t="s">
        <v>208</v>
      </c>
      <c r="Y166" s="212"/>
      <c r="Z166" s="212"/>
      <c r="AA166" s="212"/>
      <c r="AB166" s="212"/>
      <c r="AC166" s="212"/>
      <c r="AD166" s="212"/>
      <c r="AE166" s="212"/>
      <c r="AF166" s="212"/>
      <c r="AG166" s="212" t="s">
        <v>209</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57" t="s">
        <v>397</v>
      </c>
      <c r="D167" s="245"/>
      <c r="E167" s="245"/>
      <c r="F167" s="245"/>
      <c r="G167" s="245"/>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211</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8" t="s">
        <v>398</v>
      </c>
      <c r="D168" s="222"/>
      <c r="E168" s="223"/>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213</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8" t="s">
        <v>399</v>
      </c>
      <c r="D169" s="222"/>
      <c r="E169" s="223"/>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213</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865</v>
      </c>
      <c r="D170" s="222"/>
      <c r="E170" s="223"/>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213</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8" t="s">
        <v>889</v>
      </c>
      <c r="D171" s="222"/>
      <c r="E171" s="223">
        <v>7.3</v>
      </c>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213</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8" t="s">
        <v>890</v>
      </c>
      <c r="D172" s="222"/>
      <c r="E172" s="223">
        <v>20</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213</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8" t="s">
        <v>891</v>
      </c>
      <c r="D173" s="222"/>
      <c r="E173" s="223">
        <v>4.0999999999999996</v>
      </c>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213</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37">
        <v>29</v>
      </c>
      <c r="B174" s="238" t="s">
        <v>412</v>
      </c>
      <c r="C174" s="256" t="s">
        <v>413</v>
      </c>
      <c r="D174" s="239" t="s">
        <v>275</v>
      </c>
      <c r="E174" s="240">
        <v>31.4</v>
      </c>
      <c r="F174" s="241"/>
      <c r="G174" s="242">
        <f>ROUND(E174*F174,2)</f>
        <v>0</v>
      </c>
      <c r="H174" s="241"/>
      <c r="I174" s="242">
        <f>ROUND(E174*H174,2)</f>
        <v>0</v>
      </c>
      <c r="J174" s="241"/>
      <c r="K174" s="242">
        <f>ROUND(E174*J174,2)</f>
        <v>0</v>
      </c>
      <c r="L174" s="242">
        <v>21</v>
      </c>
      <c r="M174" s="242">
        <f>G174*(1+L174/100)</f>
        <v>0</v>
      </c>
      <c r="N174" s="242">
        <v>0</v>
      </c>
      <c r="O174" s="242">
        <f>ROUND(E174*N174,2)</f>
        <v>0</v>
      </c>
      <c r="P174" s="242">
        <v>0</v>
      </c>
      <c r="Q174" s="242">
        <f>ROUND(E174*P174,2)</f>
        <v>0</v>
      </c>
      <c r="R174" s="242" t="s">
        <v>258</v>
      </c>
      <c r="S174" s="242" t="s">
        <v>207</v>
      </c>
      <c r="T174" s="243" t="s">
        <v>207</v>
      </c>
      <c r="U174" s="221">
        <v>6.7000000000000004E-2</v>
      </c>
      <c r="V174" s="221">
        <f>ROUND(E174*U174,2)</f>
        <v>2.1</v>
      </c>
      <c r="W174" s="221"/>
      <c r="X174" s="221" t="s">
        <v>208</v>
      </c>
      <c r="Y174" s="212"/>
      <c r="Z174" s="212"/>
      <c r="AA174" s="212"/>
      <c r="AB174" s="212"/>
      <c r="AC174" s="212"/>
      <c r="AD174" s="212"/>
      <c r="AE174" s="212"/>
      <c r="AF174" s="212"/>
      <c r="AG174" s="212" t="s">
        <v>209</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7" t="s">
        <v>414</v>
      </c>
      <c r="D175" s="245"/>
      <c r="E175" s="245"/>
      <c r="F175" s="245"/>
      <c r="G175" s="245"/>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211</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58" t="s">
        <v>415</v>
      </c>
      <c r="D176" s="222"/>
      <c r="E176" s="223"/>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213</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8" t="s">
        <v>399</v>
      </c>
      <c r="D177" s="222"/>
      <c r="E177" s="223"/>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213</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58" t="s">
        <v>888</v>
      </c>
      <c r="D178" s="222"/>
      <c r="E178" s="223">
        <v>31.4</v>
      </c>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213</v>
      </c>
      <c r="AH178" s="212">
        <v>5</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37">
        <v>30</v>
      </c>
      <c r="B179" s="238" t="s">
        <v>418</v>
      </c>
      <c r="C179" s="256" t="s">
        <v>419</v>
      </c>
      <c r="D179" s="239" t="s">
        <v>275</v>
      </c>
      <c r="E179" s="240">
        <v>31.4</v>
      </c>
      <c r="F179" s="241"/>
      <c r="G179" s="242">
        <f>ROUND(E179*F179,2)</f>
        <v>0</v>
      </c>
      <c r="H179" s="241"/>
      <c r="I179" s="242">
        <f>ROUND(E179*H179,2)</f>
        <v>0</v>
      </c>
      <c r="J179" s="241"/>
      <c r="K179" s="242">
        <f>ROUND(E179*J179,2)</f>
        <v>0</v>
      </c>
      <c r="L179" s="242">
        <v>21</v>
      </c>
      <c r="M179" s="242">
        <f>G179*(1+L179/100)</f>
        <v>0</v>
      </c>
      <c r="N179" s="242">
        <v>0</v>
      </c>
      <c r="O179" s="242">
        <f>ROUND(E179*N179,2)</f>
        <v>0</v>
      </c>
      <c r="P179" s="242">
        <v>0</v>
      </c>
      <c r="Q179" s="242">
        <f>ROUND(E179*P179,2)</f>
        <v>0</v>
      </c>
      <c r="R179" s="242" t="s">
        <v>258</v>
      </c>
      <c r="S179" s="242" t="s">
        <v>207</v>
      </c>
      <c r="T179" s="243" t="s">
        <v>207</v>
      </c>
      <c r="U179" s="221">
        <v>3.6999999999999998E-2</v>
      </c>
      <c r="V179" s="221">
        <f>ROUND(E179*U179,2)</f>
        <v>1.1599999999999999</v>
      </c>
      <c r="W179" s="221"/>
      <c r="X179" s="221" t="s">
        <v>208</v>
      </c>
      <c r="Y179" s="212"/>
      <c r="Z179" s="212"/>
      <c r="AA179" s="212"/>
      <c r="AB179" s="212"/>
      <c r="AC179" s="212"/>
      <c r="AD179" s="212"/>
      <c r="AE179" s="212"/>
      <c r="AF179" s="212"/>
      <c r="AG179" s="212" t="s">
        <v>209</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57" t="s">
        <v>420</v>
      </c>
      <c r="D180" s="245"/>
      <c r="E180" s="245"/>
      <c r="F180" s="245"/>
      <c r="G180" s="245"/>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211</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8" t="s">
        <v>421</v>
      </c>
      <c r="D181" s="222"/>
      <c r="E181" s="223"/>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213</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58" t="s">
        <v>399</v>
      </c>
      <c r="D182" s="222"/>
      <c r="E182" s="223"/>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213</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58" t="s">
        <v>892</v>
      </c>
      <c r="D183" s="222"/>
      <c r="E183" s="223">
        <v>31.4</v>
      </c>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213</v>
      </c>
      <c r="AH183" s="212">
        <v>5</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7">
        <v>31</v>
      </c>
      <c r="B184" s="238" t="s">
        <v>423</v>
      </c>
      <c r="C184" s="256" t="s">
        <v>424</v>
      </c>
      <c r="D184" s="239" t="s">
        <v>425</v>
      </c>
      <c r="E184" s="240">
        <v>1.7090000000000001E-2</v>
      </c>
      <c r="F184" s="241"/>
      <c r="G184" s="242">
        <f>ROUND(E184*F184,2)</f>
        <v>0</v>
      </c>
      <c r="H184" s="241"/>
      <c r="I184" s="242">
        <f>ROUND(E184*H184,2)</f>
        <v>0</v>
      </c>
      <c r="J184" s="241"/>
      <c r="K184" s="242">
        <f>ROUND(E184*J184,2)</f>
        <v>0</v>
      </c>
      <c r="L184" s="242">
        <v>21</v>
      </c>
      <c r="M184" s="242">
        <f>G184*(1+L184/100)</f>
        <v>0</v>
      </c>
      <c r="N184" s="242">
        <v>1</v>
      </c>
      <c r="O184" s="242">
        <f>ROUND(E184*N184,2)</f>
        <v>0.02</v>
      </c>
      <c r="P184" s="242">
        <v>0</v>
      </c>
      <c r="Q184" s="242">
        <f>ROUND(E184*P184,2)</f>
        <v>0</v>
      </c>
      <c r="R184" s="242" t="s">
        <v>426</v>
      </c>
      <c r="S184" s="242" t="s">
        <v>207</v>
      </c>
      <c r="T184" s="243" t="s">
        <v>207</v>
      </c>
      <c r="U184" s="221">
        <v>0</v>
      </c>
      <c r="V184" s="221">
        <f>ROUND(E184*U184,2)</f>
        <v>0</v>
      </c>
      <c r="W184" s="221"/>
      <c r="X184" s="221" t="s">
        <v>427</v>
      </c>
      <c r="Y184" s="212"/>
      <c r="Z184" s="212"/>
      <c r="AA184" s="212"/>
      <c r="AB184" s="212"/>
      <c r="AC184" s="212"/>
      <c r="AD184" s="212"/>
      <c r="AE184" s="212"/>
      <c r="AF184" s="212"/>
      <c r="AG184" s="212" t="s">
        <v>428</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58" t="s">
        <v>429</v>
      </c>
      <c r="D185" s="222"/>
      <c r="E185" s="223"/>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213</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58" t="s">
        <v>430</v>
      </c>
      <c r="D186" s="222"/>
      <c r="E186" s="223"/>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213</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9" t="s">
        <v>215</v>
      </c>
      <c r="D187" s="224"/>
      <c r="E187" s="225"/>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60" t="s">
        <v>431</v>
      </c>
      <c r="D188" s="224"/>
      <c r="E188" s="225">
        <v>2.5500000000000002E-3</v>
      </c>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213</v>
      </c>
      <c r="AH188" s="212">
        <v>2</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59" t="s">
        <v>217</v>
      </c>
      <c r="D189" s="224"/>
      <c r="E189" s="225"/>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213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58" t="s">
        <v>893</v>
      </c>
      <c r="D190" s="222"/>
      <c r="E190" s="223">
        <v>1.7090000000000001E-2</v>
      </c>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213</v>
      </c>
      <c r="AH190" s="212">
        <v>5</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x14ac:dyDescent="0.2">
      <c r="A191" s="231" t="s">
        <v>201</v>
      </c>
      <c r="B191" s="232" t="s">
        <v>164</v>
      </c>
      <c r="C191" s="255" t="s">
        <v>165</v>
      </c>
      <c r="D191" s="233"/>
      <c r="E191" s="234"/>
      <c r="F191" s="235"/>
      <c r="G191" s="235">
        <f>SUMIF(AG192:AG196,"&lt;&gt;NOR",G192:G196)</f>
        <v>0</v>
      </c>
      <c r="H191" s="235"/>
      <c r="I191" s="235">
        <f>SUM(I192:I196)</f>
        <v>0</v>
      </c>
      <c r="J191" s="235"/>
      <c r="K191" s="235">
        <f>SUM(K192:K196)</f>
        <v>0</v>
      </c>
      <c r="L191" s="235"/>
      <c r="M191" s="235">
        <f>SUM(M192:M196)</f>
        <v>0</v>
      </c>
      <c r="N191" s="235"/>
      <c r="O191" s="235">
        <f>SUM(O192:O196)</f>
        <v>0</v>
      </c>
      <c r="P191" s="235"/>
      <c r="Q191" s="235">
        <f>SUM(Q192:Q196)</f>
        <v>0</v>
      </c>
      <c r="R191" s="235"/>
      <c r="S191" s="235"/>
      <c r="T191" s="236"/>
      <c r="U191" s="230"/>
      <c r="V191" s="230">
        <f>SUM(V192:V196)</f>
        <v>0.28999999999999998</v>
      </c>
      <c r="W191" s="230"/>
      <c r="X191" s="230"/>
      <c r="AG191" t="s">
        <v>202</v>
      </c>
    </row>
    <row r="192" spans="1:60" outlineLevel="1" x14ac:dyDescent="0.2">
      <c r="A192" s="237">
        <v>32</v>
      </c>
      <c r="B192" s="238" t="s">
        <v>433</v>
      </c>
      <c r="C192" s="256" t="s">
        <v>434</v>
      </c>
      <c r="D192" s="239" t="s">
        <v>425</v>
      </c>
      <c r="E192" s="240">
        <v>18.15418</v>
      </c>
      <c r="F192" s="241"/>
      <c r="G192" s="242">
        <f>ROUND(E192*F192,2)</f>
        <v>0</v>
      </c>
      <c r="H192" s="241"/>
      <c r="I192" s="242">
        <f>ROUND(E192*H192,2)</f>
        <v>0</v>
      </c>
      <c r="J192" s="241"/>
      <c r="K192" s="242">
        <f>ROUND(E192*J192,2)</f>
        <v>0</v>
      </c>
      <c r="L192" s="242">
        <v>21</v>
      </c>
      <c r="M192" s="242">
        <f>G192*(1+L192/100)</f>
        <v>0</v>
      </c>
      <c r="N192" s="242">
        <v>0</v>
      </c>
      <c r="O192" s="242">
        <f>ROUND(E192*N192,2)</f>
        <v>0</v>
      </c>
      <c r="P192" s="242">
        <v>0</v>
      </c>
      <c r="Q192" s="242">
        <f>ROUND(E192*P192,2)</f>
        <v>0</v>
      </c>
      <c r="R192" s="242" t="s">
        <v>258</v>
      </c>
      <c r="S192" s="242" t="s">
        <v>207</v>
      </c>
      <c r="T192" s="243" t="s">
        <v>207</v>
      </c>
      <c r="U192" s="221">
        <v>1.6E-2</v>
      </c>
      <c r="V192" s="221">
        <f>ROUND(E192*U192,2)</f>
        <v>0.28999999999999998</v>
      </c>
      <c r="W192" s="221"/>
      <c r="X192" s="221" t="s">
        <v>435</v>
      </c>
      <c r="Y192" s="212"/>
      <c r="Z192" s="212"/>
      <c r="AA192" s="212"/>
      <c r="AB192" s="212"/>
      <c r="AC192" s="212"/>
      <c r="AD192" s="212"/>
      <c r="AE192" s="212"/>
      <c r="AF192" s="212"/>
      <c r="AG192" s="212" t="s">
        <v>436</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57" t="s">
        <v>437</v>
      </c>
      <c r="D193" s="245"/>
      <c r="E193" s="245"/>
      <c r="F193" s="245"/>
      <c r="G193" s="245"/>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211</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8" t="s">
        <v>438</v>
      </c>
      <c r="D194" s="222"/>
      <c r="E194" s="223"/>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213</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58" t="s">
        <v>894</v>
      </c>
      <c r="D195" s="222"/>
      <c r="E195" s="223"/>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213</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58" t="s">
        <v>895</v>
      </c>
      <c r="D196" s="222"/>
      <c r="E196" s="223">
        <v>18.15418</v>
      </c>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213</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x14ac:dyDescent="0.2">
      <c r="A197" s="231" t="s">
        <v>201</v>
      </c>
      <c r="B197" s="232" t="s">
        <v>166</v>
      </c>
      <c r="C197" s="255" t="s">
        <v>167</v>
      </c>
      <c r="D197" s="233"/>
      <c r="E197" s="234"/>
      <c r="F197" s="235"/>
      <c r="G197" s="235">
        <f>SUMIF(AG198:AG222,"&lt;&gt;NOR",G198:G222)</f>
        <v>0</v>
      </c>
      <c r="H197" s="235"/>
      <c r="I197" s="235">
        <f>SUM(I198:I222)</f>
        <v>0</v>
      </c>
      <c r="J197" s="235"/>
      <c r="K197" s="235">
        <f>SUM(K198:K222)</f>
        <v>0</v>
      </c>
      <c r="L197" s="235"/>
      <c r="M197" s="235">
        <f>SUM(M198:M222)</f>
        <v>0</v>
      </c>
      <c r="N197" s="235"/>
      <c r="O197" s="235">
        <f>SUM(O198:O222)</f>
        <v>0</v>
      </c>
      <c r="P197" s="235"/>
      <c r="Q197" s="235">
        <f>SUM(Q198:Q222)</f>
        <v>0</v>
      </c>
      <c r="R197" s="235"/>
      <c r="S197" s="235"/>
      <c r="T197" s="236"/>
      <c r="U197" s="230"/>
      <c r="V197" s="230">
        <f>SUM(V198:V222)</f>
        <v>3.01</v>
      </c>
      <c r="W197" s="230"/>
      <c r="X197" s="230"/>
      <c r="AG197" t="s">
        <v>202</v>
      </c>
    </row>
    <row r="198" spans="1:60" ht="33.75" outlineLevel="1" x14ac:dyDescent="0.2">
      <c r="A198" s="237">
        <v>33</v>
      </c>
      <c r="B198" s="238" t="s">
        <v>441</v>
      </c>
      <c r="C198" s="256" t="s">
        <v>442</v>
      </c>
      <c r="D198" s="239" t="s">
        <v>425</v>
      </c>
      <c r="E198" s="240">
        <v>13.59934</v>
      </c>
      <c r="F198" s="241"/>
      <c r="G198" s="242">
        <f>ROUND(E198*F198,2)</f>
        <v>0</v>
      </c>
      <c r="H198" s="241"/>
      <c r="I198" s="242">
        <f>ROUND(E198*H198,2)</f>
        <v>0</v>
      </c>
      <c r="J198" s="241"/>
      <c r="K198" s="242">
        <f>ROUND(E198*J198,2)</f>
        <v>0</v>
      </c>
      <c r="L198" s="242">
        <v>21</v>
      </c>
      <c r="M198" s="242">
        <f>G198*(1+L198/100)</f>
        <v>0</v>
      </c>
      <c r="N198" s="242">
        <v>0</v>
      </c>
      <c r="O198" s="242">
        <f>ROUND(E198*N198,2)</f>
        <v>0</v>
      </c>
      <c r="P198" s="242">
        <v>0</v>
      </c>
      <c r="Q198" s="242">
        <f>ROUND(E198*P198,2)</f>
        <v>0</v>
      </c>
      <c r="R198" s="242" t="s">
        <v>443</v>
      </c>
      <c r="S198" s="242" t="s">
        <v>207</v>
      </c>
      <c r="T198" s="243" t="s">
        <v>207</v>
      </c>
      <c r="U198" s="221">
        <v>0</v>
      </c>
      <c r="V198" s="221">
        <f>ROUND(E198*U198,2)</f>
        <v>0</v>
      </c>
      <c r="W198" s="221"/>
      <c r="X198" s="221" t="s">
        <v>208</v>
      </c>
      <c r="Y198" s="212"/>
      <c r="Z198" s="212"/>
      <c r="AA198" s="212"/>
      <c r="AB198" s="212"/>
      <c r="AC198" s="212"/>
      <c r="AD198" s="212"/>
      <c r="AE198" s="212"/>
      <c r="AF198" s="212"/>
      <c r="AG198" s="212" t="s">
        <v>209</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7" t="s">
        <v>444</v>
      </c>
      <c r="D199" s="245"/>
      <c r="E199" s="245"/>
      <c r="F199" s="245"/>
      <c r="G199" s="245"/>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211</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58" t="s">
        <v>445</v>
      </c>
      <c r="D200" s="222"/>
      <c r="E200" s="223"/>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213</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58" t="s">
        <v>446</v>
      </c>
      <c r="D201" s="222"/>
      <c r="E201" s="223"/>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213</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58" t="s">
        <v>896</v>
      </c>
      <c r="D202" s="222"/>
      <c r="E202" s="223">
        <v>12.36304</v>
      </c>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213</v>
      </c>
      <c r="AH202" s="212">
        <v>7</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58" t="s">
        <v>448</v>
      </c>
      <c r="D203" s="222"/>
      <c r="E203" s="223"/>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213</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58" t="s">
        <v>897</v>
      </c>
      <c r="D204" s="222"/>
      <c r="E204" s="223">
        <v>1.2363</v>
      </c>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213</v>
      </c>
      <c r="AH204" s="212">
        <v>7</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37">
        <v>34</v>
      </c>
      <c r="B205" s="238" t="s">
        <v>450</v>
      </c>
      <c r="C205" s="256" t="s">
        <v>451</v>
      </c>
      <c r="D205" s="239" t="s">
        <v>425</v>
      </c>
      <c r="E205" s="240">
        <v>2.6769400000000001</v>
      </c>
      <c r="F205" s="241"/>
      <c r="G205" s="242">
        <f>ROUND(E205*F205,2)</f>
        <v>0</v>
      </c>
      <c r="H205" s="241"/>
      <c r="I205" s="242">
        <f>ROUND(E205*H205,2)</f>
        <v>0</v>
      </c>
      <c r="J205" s="241"/>
      <c r="K205" s="242">
        <f>ROUND(E205*J205,2)</f>
        <v>0</v>
      </c>
      <c r="L205" s="242">
        <v>21</v>
      </c>
      <c r="M205" s="242">
        <f>G205*(1+L205/100)</f>
        <v>0</v>
      </c>
      <c r="N205" s="242">
        <v>0</v>
      </c>
      <c r="O205" s="242">
        <f>ROUND(E205*N205,2)</f>
        <v>0</v>
      </c>
      <c r="P205" s="242">
        <v>0</v>
      </c>
      <c r="Q205" s="242">
        <f>ROUND(E205*P205,2)</f>
        <v>0</v>
      </c>
      <c r="R205" s="242"/>
      <c r="S205" s="242" t="s">
        <v>207</v>
      </c>
      <c r="T205" s="243" t="s">
        <v>207</v>
      </c>
      <c r="U205" s="221">
        <v>4.2000000000000003E-2</v>
      </c>
      <c r="V205" s="221">
        <f>ROUND(E205*U205,2)</f>
        <v>0.11</v>
      </c>
      <c r="W205" s="221"/>
      <c r="X205" s="221" t="s">
        <v>208</v>
      </c>
      <c r="Y205" s="212"/>
      <c r="Z205" s="212"/>
      <c r="AA205" s="212"/>
      <c r="AB205" s="212"/>
      <c r="AC205" s="212"/>
      <c r="AD205" s="212"/>
      <c r="AE205" s="212"/>
      <c r="AF205" s="212"/>
      <c r="AG205" s="212" t="s">
        <v>209</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58" t="s">
        <v>452</v>
      </c>
      <c r="D206" s="222"/>
      <c r="E206" s="223"/>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213</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58" t="s">
        <v>453</v>
      </c>
      <c r="D207" s="222"/>
      <c r="E207" s="223"/>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213</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58" t="s">
        <v>898</v>
      </c>
      <c r="D208" s="222"/>
      <c r="E208" s="223">
        <v>0.55274999999999996</v>
      </c>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213</v>
      </c>
      <c r="AH208" s="212">
        <v>7</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58" t="s">
        <v>455</v>
      </c>
      <c r="D209" s="222"/>
      <c r="E209" s="223"/>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213</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58" t="s">
        <v>560</v>
      </c>
      <c r="D210" s="222"/>
      <c r="E210" s="223"/>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213</v>
      </c>
      <c r="AH210" s="212">
        <v>7</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58" t="s">
        <v>899</v>
      </c>
      <c r="D211" s="222"/>
      <c r="E211" s="223">
        <v>2.12419</v>
      </c>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213</v>
      </c>
      <c r="AH211" s="212">
        <v>7</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37">
        <v>35</v>
      </c>
      <c r="B212" s="238" t="s">
        <v>458</v>
      </c>
      <c r="C212" s="256" t="s">
        <v>459</v>
      </c>
      <c r="D212" s="239" t="s">
        <v>425</v>
      </c>
      <c r="E212" s="240">
        <v>24.092500000000001</v>
      </c>
      <c r="F212" s="241"/>
      <c r="G212" s="242">
        <f>ROUND(E212*F212,2)</f>
        <v>0</v>
      </c>
      <c r="H212" s="241"/>
      <c r="I212" s="242">
        <f>ROUND(E212*H212,2)</f>
        <v>0</v>
      </c>
      <c r="J212" s="241"/>
      <c r="K212" s="242">
        <f>ROUND(E212*J212,2)</f>
        <v>0</v>
      </c>
      <c r="L212" s="242">
        <v>21</v>
      </c>
      <c r="M212" s="242">
        <f>G212*(1+L212/100)</f>
        <v>0</v>
      </c>
      <c r="N212" s="242">
        <v>0</v>
      </c>
      <c r="O212" s="242">
        <f>ROUND(E212*N212,2)</f>
        <v>0</v>
      </c>
      <c r="P212" s="242">
        <v>0</v>
      </c>
      <c r="Q212" s="242">
        <f>ROUND(E212*P212,2)</f>
        <v>0</v>
      </c>
      <c r="R212" s="242"/>
      <c r="S212" s="242" t="s">
        <v>207</v>
      </c>
      <c r="T212" s="243" t="s">
        <v>207</v>
      </c>
      <c r="U212" s="221">
        <v>0</v>
      </c>
      <c r="V212" s="221">
        <f>ROUND(E212*U212,2)</f>
        <v>0</v>
      </c>
      <c r="W212" s="221"/>
      <c r="X212" s="221" t="s">
        <v>208</v>
      </c>
      <c r="Y212" s="212"/>
      <c r="Z212" s="212"/>
      <c r="AA212" s="212"/>
      <c r="AB212" s="212"/>
      <c r="AC212" s="212"/>
      <c r="AD212" s="212"/>
      <c r="AE212" s="212"/>
      <c r="AF212" s="212"/>
      <c r="AG212" s="212" t="s">
        <v>209</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58" t="s">
        <v>460</v>
      </c>
      <c r="D213" s="222"/>
      <c r="E213" s="223"/>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213</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58" t="s">
        <v>900</v>
      </c>
      <c r="D214" s="222"/>
      <c r="E214" s="223">
        <v>24.092500000000001</v>
      </c>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213</v>
      </c>
      <c r="AH214" s="212">
        <v>5</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7">
        <v>36</v>
      </c>
      <c r="B215" s="238" t="s">
        <v>462</v>
      </c>
      <c r="C215" s="256" t="s">
        <v>463</v>
      </c>
      <c r="D215" s="239" t="s">
        <v>425</v>
      </c>
      <c r="E215" s="240">
        <v>17.046790000000001</v>
      </c>
      <c r="F215" s="241"/>
      <c r="G215" s="242">
        <f>ROUND(E215*F215,2)</f>
        <v>0</v>
      </c>
      <c r="H215" s="241"/>
      <c r="I215" s="242">
        <f>ROUND(E215*H215,2)</f>
        <v>0</v>
      </c>
      <c r="J215" s="241"/>
      <c r="K215" s="242">
        <f>ROUND(E215*J215,2)</f>
        <v>0</v>
      </c>
      <c r="L215" s="242">
        <v>21</v>
      </c>
      <c r="M215" s="242">
        <f>G215*(1+L215/100)</f>
        <v>0</v>
      </c>
      <c r="N215" s="242">
        <v>0</v>
      </c>
      <c r="O215" s="242">
        <f>ROUND(E215*N215,2)</f>
        <v>0</v>
      </c>
      <c r="P215" s="242">
        <v>0</v>
      </c>
      <c r="Q215" s="242">
        <f>ROUND(E215*P215,2)</f>
        <v>0</v>
      </c>
      <c r="R215" s="242"/>
      <c r="S215" s="242" t="s">
        <v>207</v>
      </c>
      <c r="T215" s="243" t="s">
        <v>207</v>
      </c>
      <c r="U215" s="221">
        <v>0.16400000000000001</v>
      </c>
      <c r="V215" s="221">
        <f>ROUND(E215*U215,2)</f>
        <v>2.8</v>
      </c>
      <c r="W215" s="221"/>
      <c r="X215" s="221" t="s">
        <v>464</v>
      </c>
      <c r="Y215" s="212"/>
      <c r="Z215" s="212"/>
      <c r="AA215" s="212"/>
      <c r="AB215" s="212"/>
      <c r="AC215" s="212"/>
      <c r="AD215" s="212"/>
      <c r="AE215" s="212"/>
      <c r="AF215" s="212"/>
      <c r="AG215" s="212" t="s">
        <v>465</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58" t="s">
        <v>466</v>
      </c>
      <c r="D216" s="222"/>
      <c r="E216" s="223"/>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213</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58" t="s">
        <v>736</v>
      </c>
      <c r="D217" s="222"/>
      <c r="E217" s="223"/>
      <c r="F217" s="221"/>
      <c r="G217" s="221"/>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213</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58" t="s">
        <v>901</v>
      </c>
      <c r="D218" s="222"/>
      <c r="E218" s="223">
        <v>17.046790000000001</v>
      </c>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213</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7">
        <v>37</v>
      </c>
      <c r="B219" s="238" t="s">
        <v>469</v>
      </c>
      <c r="C219" s="256" t="s">
        <v>470</v>
      </c>
      <c r="D219" s="239" t="s">
        <v>425</v>
      </c>
      <c r="E219" s="240">
        <v>17.046790000000001</v>
      </c>
      <c r="F219" s="241"/>
      <c r="G219" s="242">
        <f>ROUND(E219*F219,2)</f>
        <v>0</v>
      </c>
      <c r="H219" s="241"/>
      <c r="I219" s="242">
        <f>ROUND(E219*H219,2)</f>
        <v>0</v>
      </c>
      <c r="J219" s="241"/>
      <c r="K219" s="242">
        <f>ROUND(E219*J219,2)</f>
        <v>0</v>
      </c>
      <c r="L219" s="242">
        <v>21</v>
      </c>
      <c r="M219" s="242">
        <f>G219*(1+L219/100)</f>
        <v>0</v>
      </c>
      <c r="N219" s="242">
        <v>0</v>
      </c>
      <c r="O219" s="242">
        <f>ROUND(E219*N219,2)</f>
        <v>0</v>
      </c>
      <c r="P219" s="242">
        <v>0</v>
      </c>
      <c r="Q219" s="242">
        <f>ROUND(E219*P219,2)</f>
        <v>0</v>
      </c>
      <c r="R219" s="242"/>
      <c r="S219" s="242" t="s">
        <v>207</v>
      </c>
      <c r="T219" s="243" t="s">
        <v>207</v>
      </c>
      <c r="U219" s="221">
        <v>6.0000000000000001E-3</v>
      </c>
      <c r="V219" s="221">
        <f>ROUND(E219*U219,2)</f>
        <v>0.1</v>
      </c>
      <c r="W219" s="221"/>
      <c r="X219" s="221" t="s">
        <v>464</v>
      </c>
      <c r="Y219" s="212"/>
      <c r="Z219" s="212"/>
      <c r="AA219" s="212"/>
      <c r="AB219" s="212"/>
      <c r="AC219" s="212"/>
      <c r="AD219" s="212"/>
      <c r="AE219" s="212"/>
      <c r="AF219" s="212"/>
      <c r="AG219" s="212" t="s">
        <v>465</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58" t="s">
        <v>466</v>
      </c>
      <c r="D220" s="222"/>
      <c r="E220" s="223"/>
      <c r="F220" s="221"/>
      <c r="G220" s="221"/>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213</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58" t="s">
        <v>736</v>
      </c>
      <c r="D221" s="222"/>
      <c r="E221" s="223"/>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213</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58" t="s">
        <v>901</v>
      </c>
      <c r="D222" s="222"/>
      <c r="E222" s="223">
        <v>17.046790000000001</v>
      </c>
      <c r="F222" s="221"/>
      <c r="G222" s="221"/>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213</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x14ac:dyDescent="0.2">
      <c r="A223" s="231" t="s">
        <v>201</v>
      </c>
      <c r="B223" s="232" t="s">
        <v>169</v>
      </c>
      <c r="C223" s="255" t="s">
        <v>170</v>
      </c>
      <c r="D223" s="233"/>
      <c r="E223" s="234"/>
      <c r="F223" s="235"/>
      <c r="G223" s="235">
        <f>SUMIF(AG224:AG235,"&lt;&gt;NOR",G224:G235)</f>
        <v>0</v>
      </c>
      <c r="H223" s="235"/>
      <c r="I223" s="235">
        <f>SUM(I224:I235)</f>
        <v>0</v>
      </c>
      <c r="J223" s="235"/>
      <c r="K223" s="235">
        <f>SUM(K224:K235)</f>
        <v>0</v>
      </c>
      <c r="L223" s="235"/>
      <c r="M223" s="235">
        <f>SUM(M224:M235)</f>
        <v>0</v>
      </c>
      <c r="N223" s="235"/>
      <c r="O223" s="235">
        <f>SUM(O224:O235)</f>
        <v>0</v>
      </c>
      <c r="P223" s="235"/>
      <c r="Q223" s="235">
        <f>SUM(Q224:Q235)</f>
        <v>0</v>
      </c>
      <c r="R223" s="235"/>
      <c r="S223" s="235"/>
      <c r="T223" s="236"/>
      <c r="U223" s="230"/>
      <c r="V223" s="230">
        <f>SUM(V224:V235)</f>
        <v>0</v>
      </c>
      <c r="W223" s="230"/>
      <c r="X223" s="230"/>
      <c r="AG223" t="s">
        <v>202</v>
      </c>
    </row>
    <row r="224" spans="1:60" outlineLevel="1" x14ac:dyDescent="0.2">
      <c r="A224" s="237">
        <v>38</v>
      </c>
      <c r="B224" s="238" t="s">
        <v>471</v>
      </c>
      <c r="C224" s="256" t="s">
        <v>472</v>
      </c>
      <c r="D224" s="239" t="s">
        <v>425</v>
      </c>
      <c r="E224" s="240">
        <v>2.6769400000000001</v>
      </c>
      <c r="F224" s="241"/>
      <c r="G224" s="242">
        <f>ROUND(E224*F224,2)</f>
        <v>0</v>
      </c>
      <c r="H224" s="241"/>
      <c r="I224" s="242">
        <f>ROUND(E224*H224,2)</f>
        <v>0</v>
      </c>
      <c r="J224" s="241"/>
      <c r="K224" s="242">
        <f>ROUND(E224*J224,2)</f>
        <v>0</v>
      </c>
      <c r="L224" s="242">
        <v>21</v>
      </c>
      <c r="M224" s="242">
        <f>G224*(1+L224/100)</f>
        <v>0</v>
      </c>
      <c r="N224" s="242">
        <v>0</v>
      </c>
      <c r="O224" s="242">
        <f>ROUND(E224*N224,2)</f>
        <v>0</v>
      </c>
      <c r="P224" s="242">
        <v>0</v>
      </c>
      <c r="Q224" s="242">
        <f>ROUND(E224*P224,2)</f>
        <v>0</v>
      </c>
      <c r="R224" s="242" t="s">
        <v>206</v>
      </c>
      <c r="S224" s="242" t="s">
        <v>207</v>
      </c>
      <c r="T224" s="243" t="s">
        <v>207</v>
      </c>
      <c r="U224" s="221">
        <v>0</v>
      </c>
      <c r="V224" s="221">
        <f>ROUND(E224*U224,2)</f>
        <v>0</v>
      </c>
      <c r="W224" s="221"/>
      <c r="X224" s="221" t="s">
        <v>208</v>
      </c>
      <c r="Y224" s="212"/>
      <c r="Z224" s="212"/>
      <c r="AA224" s="212"/>
      <c r="AB224" s="212"/>
      <c r="AC224" s="212"/>
      <c r="AD224" s="212"/>
      <c r="AE224" s="212"/>
      <c r="AF224" s="212"/>
      <c r="AG224" s="212" t="s">
        <v>209</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58" t="s">
        <v>473</v>
      </c>
      <c r="D225" s="222"/>
      <c r="E225" s="223"/>
      <c r="F225" s="221"/>
      <c r="G225" s="221"/>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213</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58" t="s">
        <v>453</v>
      </c>
      <c r="D226" s="222"/>
      <c r="E226" s="223"/>
      <c r="F226" s="221"/>
      <c r="G226" s="221"/>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213</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58" t="s">
        <v>898</v>
      </c>
      <c r="D227" s="222"/>
      <c r="E227" s="223">
        <v>0.55274999999999996</v>
      </c>
      <c r="F227" s="221"/>
      <c r="G227" s="221"/>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213</v>
      </c>
      <c r="AH227" s="212">
        <v>7</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58" t="s">
        <v>455</v>
      </c>
      <c r="D228" s="222"/>
      <c r="E228" s="223"/>
      <c r="F228" s="221"/>
      <c r="G228" s="221"/>
      <c r="H228" s="221"/>
      <c r="I228" s="221"/>
      <c r="J228" s="221"/>
      <c r="K228" s="221"/>
      <c r="L228" s="221"/>
      <c r="M228" s="221"/>
      <c r="N228" s="221"/>
      <c r="O228" s="221"/>
      <c r="P228" s="221"/>
      <c r="Q228" s="221"/>
      <c r="R228" s="221"/>
      <c r="S228" s="221"/>
      <c r="T228" s="221"/>
      <c r="U228" s="221"/>
      <c r="V228" s="221"/>
      <c r="W228" s="221"/>
      <c r="X228" s="221"/>
      <c r="Y228" s="212"/>
      <c r="Z228" s="212"/>
      <c r="AA228" s="212"/>
      <c r="AB228" s="212"/>
      <c r="AC228" s="212"/>
      <c r="AD228" s="212"/>
      <c r="AE228" s="212"/>
      <c r="AF228" s="212"/>
      <c r="AG228" s="212" t="s">
        <v>213</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58" t="s">
        <v>560</v>
      </c>
      <c r="D229" s="222"/>
      <c r="E229" s="223"/>
      <c r="F229" s="221"/>
      <c r="G229" s="221"/>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213</v>
      </c>
      <c r="AH229" s="212">
        <v>7</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58" t="s">
        <v>899</v>
      </c>
      <c r="D230" s="222"/>
      <c r="E230" s="223">
        <v>2.12419</v>
      </c>
      <c r="F230" s="221"/>
      <c r="G230" s="221"/>
      <c r="H230" s="221"/>
      <c r="I230" s="221"/>
      <c r="J230" s="221"/>
      <c r="K230" s="221"/>
      <c r="L230" s="221"/>
      <c r="M230" s="221"/>
      <c r="N230" s="221"/>
      <c r="O230" s="221"/>
      <c r="P230" s="221"/>
      <c r="Q230" s="221"/>
      <c r="R230" s="221"/>
      <c r="S230" s="221"/>
      <c r="T230" s="221"/>
      <c r="U230" s="221"/>
      <c r="V230" s="221"/>
      <c r="W230" s="221"/>
      <c r="X230" s="221"/>
      <c r="Y230" s="212"/>
      <c r="Z230" s="212"/>
      <c r="AA230" s="212"/>
      <c r="AB230" s="212"/>
      <c r="AC230" s="212"/>
      <c r="AD230" s="212"/>
      <c r="AE230" s="212"/>
      <c r="AF230" s="212"/>
      <c r="AG230" s="212" t="s">
        <v>213</v>
      </c>
      <c r="AH230" s="212">
        <v>7</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37">
        <v>39</v>
      </c>
      <c r="B231" s="238" t="s">
        <v>474</v>
      </c>
      <c r="C231" s="256" t="s">
        <v>475</v>
      </c>
      <c r="D231" s="239" t="s">
        <v>425</v>
      </c>
      <c r="E231" s="240">
        <v>13.59934</v>
      </c>
      <c r="F231" s="241"/>
      <c r="G231" s="242">
        <f>ROUND(E231*F231,2)</f>
        <v>0</v>
      </c>
      <c r="H231" s="241"/>
      <c r="I231" s="242">
        <f>ROUND(E231*H231,2)</f>
        <v>0</v>
      </c>
      <c r="J231" s="241"/>
      <c r="K231" s="242">
        <f>ROUND(E231*J231,2)</f>
        <v>0</v>
      </c>
      <c r="L231" s="242">
        <v>21</v>
      </c>
      <c r="M231" s="242">
        <f>G231*(1+L231/100)</f>
        <v>0</v>
      </c>
      <c r="N231" s="242">
        <v>0</v>
      </c>
      <c r="O231" s="242">
        <f>ROUND(E231*N231,2)</f>
        <v>0</v>
      </c>
      <c r="P231" s="242">
        <v>0</v>
      </c>
      <c r="Q231" s="242">
        <f>ROUND(E231*P231,2)</f>
        <v>0</v>
      </c>
      <c r="R231" s="242" t="s">
        <v>476</v>
      </c>
      <c r="S231" s="242" t="s">
        <v>207</v>
      </c>
      <c r="T231" s="243" t="s">
        <v>263</v>
      </c>
      <c r="U231" s="221">
        <v>0</v>
      </c>
      <c r="V231" s="221">
        <f>ROUND(E231*U231,2)</f>
        <v>0</v>
      </c>
      <c r="W231" s="221"/>
      <c r="X231" s="221" t="s">
        <v>208</v>
      </c>
      <c r="Y231" s="212"/>
      <c r="Z231" s="212"/>
      <c r="AA231" s="212"/>
      <c r="AB231" s="212"/>
      <c r="AC231" s="212"/>
      <c r="AD231" s="212"/>
      <c r="AE231" s="212"/>
      <c r="AF231" s="212"/>
      <c r="AG231" s="212" t="s">
        <v>209</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58" t="s">
        <v>446</v>
      </c>
      <c r="D232" s="222"/>
      <c r="E232" s="223"/>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213</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58" t="s">
        <v>896</v>
      </c>
      <c r="D233" s="222"/>
      <c r="E233" s="223">
        <v>12.36304</v>
      </c>
      <c r="F233" s="221"/>
      <c r="G233" s="221"/>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213</v>
      </c>
      <c r="AH233" s="212">
        <v>7</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58" t="s">
        <v>448</v>
      </c>
      <c r="D234" s="222"/>
      <c r="E234" s="223"/>
      <c r="F234" s="221"/>
      <c r="G234" s="221"/>
      <c r="H234" s="221"/>
      <c r="I234" s="221"/>
      <c r="J234" s="221"/>
      <c r="K234" s="221"/>
      <c r="L234" s="221"/>
      <c r="M234" s="221"/>
      <c r="N234" s="221"/>
      <c r="O234" s="221"/>
      <c r="P234" s="221"/>
      <c r="Q234" s="221"/>
      <c r="R234" s="221"/>
      <c r="S234" s="221"/>
      <c r="T234" s="221"/>
      <c r="U234" s="221"/>
      <c r="V234" s="221"/>
      <c r="W234" s="221"/>
      <c r="X234" s="221"/>
      <c r="Y234" s="212"/>
      <c r="Z234" s="212"/>
      <c r="AA234" s="212"/>
      <c r="AB234" s="212"/>
      <c r="AC234" s="212"/>
      <c r="AD234" s="212"/>
      <c r="AE234" s="212"/>
      <c r="AF234" s="212"/>
      <c r="AG234" s="212" t="s">
        <v>213</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58" t="s">
        <v>897</v>
      </c>
      <c r="D235" s="222"/>
      <c r="E235" s="223">
        <v>1.2363</v>
      </c>
      <c r="F235" s="221"/>
      <c r="G235" s="221"/>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213</v>
      </c>
      <c r="AH235" s="212">
        <v>7</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x14ac:dyDescent="0.2">
      <c r="A236" s="231" t="s">
        <v>201</v>
      </c>
      <c r="B236" s="232" t="s">
        <v>173</v>
      </c>
      <c r="C236" s="255" t="s">
        <v>27</v>
      </c>
      <c r="D236" s="233"/>
      <c r="E236" s="234"/>
      <c r="F236" s="235"/>
      <c r="G236" s="235">
        <f>SUMIF(AG237:AG250,"&lt;&gt;NOR",G237:G250)</f>
        <v>0</v>
      </c>
      <c r="H236" s="235"/>
      <c r="I236" s="235">
        <f>SUM(I237:I250)</f>
        <v>0</v>
      </c>
      <c r="J236" s="235"/>
      <c r="K236" s="235">
        <f>SUM(K237:K250)</f>
        <v>0</v>
      </c>
      <c r="L236" s="235"/>
      <c r="M236" s="235">
        <f>SUM(M237:M250)</f>
        <v>0</v>
      </c>
      <c r="N236" s="235"/>
      <c r="O236" s="235">
        <f>SUM(O237:O250)</f>
        <v>0</v>
      </c>
      <c r="P236" s="235"/>
      <c r="Q236" s="235">
        <f>SUM(Q237:Q250)</f>
        <v>0</v>
      </c>
      <c r="R236" s="235"/>
      <c r="S236" s="235"/>
      <c r="T236" s="236"/>
      <c r="U236" s="230"/>
      <c r="V236" s="230">
        <f>SUM(V237:V250)</f>
        <v>0</v>
      </c>
      <c r="W236" s="230"/>
      <c r="X236" s="230"/>
      <c r="AG236" t="s">
        <v>202</v>
      </c>
    </row>
    <row r="237" spans="1:60" outlineLevel="1" x14ac:dyDescent="0.2">
      <c r="A237" s="237">
        <v>40</v>
      </c>
      <c r="B237" s="238" t="s">
        <v>484</v>
      </c>
      <c r="C237" s="256" t="s">
        <v>485</v>
      </c>
      <c r="D237" s="239" t="s">
        <v>479</v>
      </c>
      <c r="E237" s="240">
        <v>1</v>
      </c>
      <c r="F237" s="241"/>
      <c r="G237" s="242">
        <f>ROUND(E237*F237,2)</f>
        <v>0</v>
      </c>
      <c r="H237" s="241"/>
      <c r="I237" s="242">
        <f>ROUND(E237*H237,2)</f>
        <v>0</v>
      </c>
      <c r="J237" s="241"/>
      <c r="K237" s="242">
        <f>ROUND(E237*J237,2)</f>
        <v>0</v>
      </c>
      <c r="L237" s="242">
        <v>21</v>
      </c>
      <c r="M237" s="242">
        <f>G237*(1+L237/100)</f>
        <v>0</v>
      </c>
      <c r="N237" s="242">
        <v>0</v>
      </c>
      <c r="O237" s="242">
        <f>ROUND(E237*N237,2)</f>
        <v>0</v>
      </c>
      <c r="P237" s="242">
        <v>0</v>
      </c>
      <c r="Q237" s="242">
        <f>ROUND(E237*P237,2)</f>
        <v>0</v>
      </c>
      <c r="R237" s="242"/>
      <c r="S237" s="242" t="s">
        <v>207</v>
      </c>
      <c r="T237" s="243" t="s">
        <v>263</v>
      </c>
      <c r="U237" s="221">
        <v>0</v>
      </c>
      <c r="V237" s="221">
        <f>ROUND(E237*U237,2)</f>
        <v>0</v>
      </c>
      <c r="W237" s="221"/>
      <c r="X237" s="221" t="s">
        <v>480</v>
      </c>
      <c r="Y237" s="212"/>
      <c r="Z237" s="212"/>
      <c r="AA237" s="212"/>
      <c r="AB237" s="212"/>
      <c r="AC237" s="212"/>
      <c r="AD237" s="212"/>
      <c r="AE237" s="212"/>
      <c r="AF237" s="212"/>
      <c r="AG237" s="212" t="s">
        <v>481</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ht="22.5" outlineLevel="1" x14ac:dyDescent="0.2">
      <c r="A238" s="219"/>
      <c r="B238" s="220"/>
      <c r="C238" s="264" t="s">
        <v>486</v>
      </c>
      <c r="D238" s="253"/>
      <c r="E238" s="253"/>
      <c r="F238" s="253"/>
      <c r="G238" s="253"/>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487</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44" t="str">
        <f>C238</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238" s="212"/>
      <c r="BC238" s="212"/>
      <c r="BD238" s="212"/>
      <c r="BE238" s="212"/>
      <c r="BF238" s="212"/>
      <c r="BG238" s="212"/>
      <c r="BH238" s="212"/>
    </row>
    <row r="239" spans="1:60" outlineLevel="1" x14ac:dyDescent="0.2">
      <c r="A239" s="237">
        <v>41</v>
      </c>
      <c r="B239" s="238" t="s">
        <v>488</v>
      </c>
      <c r="C239" s="256" t="s">
        <v>489</v>
      </c>
      <c r="D239" s="239" t="s">
        <v>479</v>
      </c>
      <c r="E239" s="240">
        <v>1</v>
      </c>
      <c r="F239" s="241"/>
      <c r="G239" s="242">
        <f>ROUND(E239*F239,2)</f>
        <v>0</v>
      </c>
      <c r="H239" s="241"/>
      <c r="I239" s="242">
        <f>ROUND(E239*H239,2)</f>
        <v>0</v>
      </c>
      <c r="J239" s="241"/>
      <c r="K239" s="242">
        <f>ROUND(E239*J239,2)</f>
        <v>0</v>
      </c>
      <c r="L239" s="242">
        <v>21</v>
      </c>
      <c r="M239" s="242">
        <f>G239*(1+L239/100)</f>
        <v>0</v>
      </c>
      <c r="N239" s="242">
        <v>0</v>
      </c>
      <c r="O239" s="242">
        <f>ROUND(E239*N239,2)</f>
        <v>0</v>
      </c>
      <c r="P239" s="242">
        <v>0</v>
      </c>
      <c r="Q239" s="242">
        <f>ROUND(E239*P239,2)</f>
        <v>0</v>
      </c>
      <c r="R239" s="242"/>
      <c r="S239" s="242" t="s">
        <v>207</v>
      </c>
      <c r="T239" s="243" t="s">
        <v>263</v>
      </c>
      <c r="U239" s="221">
        <v>0</v>
      </c>
      <c r="V239" s="221">
        <f>ROUND(E239*U239,2)</f>
        <v>0</v>
      </c>
      <c r="W239" s="221"/>
      <c r="X239" s="221" t="s">
        <v>480</v>
      </c>
      <c r="Y239" s="212"/>
      <c r="Z239" s="212"/>
      <c r="AA239" s="212"/>
      <c r="AB239" s="212"/>
      <c r="AC239" s="212"/>
      <c r="AD239" s="212"/>
      <c r="AE239" s="212"/>
      <c r="AF239" s="212"/>
      <c r="AG239" s="212" t="s">
        <v>481</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ht="33.75" outlineLevel="1" x14ac:dyDescent="0.2">
      <c r="A240" s="219"/>
      <c r="B240" s="220"/>
      <c r="C240" s="264" t="s">
        <v>490</v>
      </c>
      <c r="D240" s="253"/>
      <c r="E240" s="253"/>
      <c r="F240" s="253"/>
      <c r="G240" s="253"/>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487</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44" t="str">
        <f>C240</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40" s="212"/>
      <c r="BC240" s="212"/>
      <c r="BD240" s="212"/>
      <c r="BE240" s="212"/>
      <c r="BF240" s="212"/>
      <c r="BG240" s="212"/>
      <c r="BH240" s="212"/>
    </row>
    <row r="241" spans="1:60" outlineLevel="1" x14ac:dyDescent="0.2">
      <c r="A241" s="237">
        <v>42</v>
      </c>
      <c r="B241" s="238" t="s">
        <v>491</v>
      </c>
      <c r="C241" s="256" t="s">
        <v>492</v>
      </c>
      <c r="D241" s="239" t="s">
        <v>479</v>
      </c>
      <c r="E241" s="240">
        <v>1</v>
      </c>
      <c r="F241" s="241"/>
      <c r="G241" s="242">
        <f>ROUND(E241*F241,2)</f>
        <v>0</v>
      </c>
      <c r="H241" s="241"/>
      <c r="I241" s="242">
        <f>ROUND(E241*H241,2)</f>
        <v>0</v>
      </c>
      <c r="J241" s="241"/>
      <c r="K241" s="242">
        <f>ROUND(E241*J241,2)</f>
        <v>0</v>
      </c>
      <c r="L241" s="242">
        <v>21</v>
      </c>
      <c r="M241" s="242">
        <f>G241*(1+L241/100)</f>
        <v>0</v>
      </c>
      <c r="N241" s="242">
        <v>0</v>
      </c>
      <c r="O241" s="242">
        <f>ROUND(E241*N241,2)</f>
        <v>0</v>
      </c>
      <c r="P241" s="242">
        <v>0</v>
      </c>
      <c r="Q241" s="242">
        <f>ROUND(E241*P241,2)</f>
        <v>0</v>
      </c>
      <c r="R241" s="242"/>
      <c r="S241" s="242" t="s">
        <v>207</v>
      </c>
      <c r="T241" s="243" t="s">
        <v>263</v>
      </c>
      <c r="U241" s="221">
        <v>0</v>
      </c>
      <c r="V241" s="221">
        <f>ROUND(E241*U241,2)</f>
        <v>0</v>
      </c>
      <c r="W241" s="221"/>
      <c r="X241" s="221" t="s">
        <v>480</v>
      </c>
      <c r="Y241" s="212"/>
      <c r="Z241" s="212"/>
      <c r="AA241" s="212"/>
      <c r="AB241" s="212"/>
      <c r="AC241" s="212"/>
      <c r="AD241" s="212"/>
      <c r="AE241" s="212"/>
      <c r="AF241" s="212"/>
      <c r="AG241" s="212" t="s">
        <v>481</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ht="22.5" outlineLevel="1" x14ac:dyDescent="0.2">
      <c r="A242" s="219"/>
      <c r="B242" s="220"/>
      <c r="C242" s="264" t="s">
        <v>493</v>
      </c>
      <c r="D242" s="253"/>
      <c r="E242" s="253"/>
      <c r="F242" s="253"/>
      <c r="G242" s="253"/>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487</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44" t="str">
        <f>C242</f>
        <v>Odstranění objektů zařízení staveniště včetně přípojek energií a jejich odvoz. Položka zahrnuje i náklady na úpravu povrchů po odstranění zařízení staveniště a úklid ploch, na kterých bylo zařízení staveniště provozováno.</v>
      </c>
      <c r="BB242" s="212"/>
      <c r="BC242" s="212"/>
      <c r="BD242" s="212"/>
      <c r="BE242" s="212"/>
      <c r="BF242" s="212"/>
      <c r="BG242" s="212"/>
      <c r="BH242" s="212"/>
    </row>
    <row r="243" spans="1:60" outlineLevel="1" x14ac:dyDescent="0.2">
      <c r="A243" s="237">
        <v>43</v>
      </c>
      <c r="B243" s="238" t="s">
        <v>494</v>
      </c>
      <c r="C243" s="256" t="s">
        <v>495</v>
      </c>
      <c r="D243" s="239" t="s">
        <v>479</v>
      </c>
      <c r="E243" s="240">
        <v>1</v>
      </c>
      <c r="F243" s="241"/>
      <c r="G243" s="242">
        <f>ROUND(E243*F243,2)</f>
        <v>0</v>
      </c>
      <c r="H243" s="241"/>
      <c r="I243" s="242">
        <f>ROUND(E243*H243,2)</f>
        <v>0</v>
      </c>
      <c r="J243" s="241"/>
      <c r="K243" s="242">
        <f>ROUND(E243*J243,2)</f>
        <v>0</v>
      </c>
      <c r="L243" s="242">
        <v>21</v>
      </c>
      <c r="M243" s="242">
        <f>G243*(1+L243/100)</f>
        <v>0</v>
      </c>
      <c r="N243" s="242">
        <v>0</v>
      </c>
      <c r="O243" s="242">
        <f>ROUND(E243*N243,2)</f>
        <v>0</v>
      </c>
      <c r="P243" s="242">
        <v>0</v>
      </c>
      <c r="Q243" s="242">
        <f>ROUND(E243*P243,2)</f>
        <v>0</v>
      </c>
      <c r="R243" s="242"/>
      <c r="S243" s="242" t="s">
        <v>207</v>
      </c>
      <c r="T243" s="243" t="s">
        <v>263</v>
      </c>
      <c r="U243" s="221">
        <v>0</v>
      </c>
      <c r="V243" s="221">
        <f>ROUND(E243*U243,2)</f>
        <v>0</v>
      </c>
      <c r="W243" s="221"/>
      <c r="X243" s="221" t="s">
        <v>480</v>
      </c>
      <c r="Y243" s="212"/>
      <c r="Z243" s="212"/>
      <c r="AA243" s="212"/>
      <c r="AB243" s="212"/>
      <c r="AC243" s="212"/>
      <c r="AD243" s="212"/>
      <c r="AE243" s="212"/>
      <c r="AF243" s="212"/>
      <c r="AG243" s="212" t="s">
        <v>481</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ht="33.75" outlineLevel="1" x14ac:dyDescent="0.2">
      <c r="A244" s="219"/>
      <c r="B244" s="220"/>
      <c r="C244" s="264" t="s">
        <v>496</v>
      </c>
      <c r="D244" s="253"/>
      <c r="E244" s="253"/>
      <c r="F244" s="253"/>
      <c r="G244" s="253"/>
      <c r="H244" s="221"/>
      <c r="I244" s="221"/>
      <c r="J244" s="221"/>
      <c r="K244" s="221"/>
      <c r="L244" s="221"/>
      <c r="M244" s="221"/>
      <c r="N244" s="221"/>
      <c r="O244" s="221"/>
      <c r="P244" s="221"/>
      <c r="Q244" s="221"/>
      <c r="R244" s="221"/>
      <c r="S244" s="221"/>
      <c r="T244" s="221"/>
      <c r="U244" s="221"/>
      <c r="V244" s="221"/>
      <c r="W244" s="221"/>
      <c r="X244" s="221"/>
      <c r="Y244" s="212"/>
      <c r="Z244" s="212"/>
      <c r="AA244" s="212"/>
      <c r="AB244" s="212"/>
      <c r="AC244" s="212"/>
      <c r="AD244" s="212"/>
      <c r="AE244" s="212"/>
      <c r="AF244" s="212"/>
      <c r="AG244" s="212" t="s">
        <v>487</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44" t="str">
        <f>C244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44" s="212"/>
      <c r="BC244" s="212"/>
      <c r="BD244" s="212"/>
      <c r="BE244" s="212"/>
      <c r="BF244" s="212"/>
      <c r="BG244" s="212"/>
      <c r="BH244" s="212"/>
    </row>
    <row r="245" spans="1:60" outlineLevel="1" x14ac:dyDescent="0.2">
      <c r="A245" s="237">
        <v>44</v>
      </c>
      <c r="B245" s="238" t="s">
        <v>497</v>
      </c>
      <c r="C245" s="256" t="s">
        <v>498</v>
      </c>
      <c r="D245" s="239" t="s">
        <v>479</v>
      </c>
      <c r="E245" s="240">
        <v>1</v>
      </c>
      <c r="F245" s="241"/>
      <c r="G245" s="242">
        <f>ROUND(E245*F245,2)</f>
        <v>0</v>
      </c>
      <c r="H245" s="241"/>
      <c r="I245" s="242">
        <f>ROUND(E245*H245,2)</f>
        <v>0</v>
      </c>
      <c r="J245" s="241"/>
      <c r="K245" s="242">
        <f>ROUND(E245*J245,2)</f>
        <v>0</v>
      </c>
      <c r="L245" s="242">
        <v>21</v>
      </c>
      <c r="M245" s="242">
        <f>G245*(1+L245/100)</f>
        <v>0</v>
      </c>
      <c r="N245" s="242">
        <v>0</v>
      </c>
      <c r="O245" s="242">
        <f>ROUND(E245*N245,2)</f>
        <v>0</v>
      </c>
      <c r="P245" s="242">
        <v>0</v>
      </c>
      <c r="Q245" s="242">
        <f>ROUND(E245*P245,2)</f>
        <v>0</v>
      </c>
      <c r="R245" s="242"/>
      <c r="S245" s="242" t="s">
        <v>207</v>
      </c>
      <c r="T245" s="243" t="s">
        <v>263</v>
      </c>
      <c r="U245" s="221">
        <v>0</v>
      </c>
      <c r="V245" s="221">
        <f>ROUND(E245*U245,2)</f>
        <v>0</v>
      </c>
      <c r="W245" s="221"/>
      <c r="X245" s="221" t="s">
        <v>480</v>
      </c>
      <c r="Y245" s="212"/>
      <c r="Z245" s="212"/>
      <c r="AA245" s="212"/>
      <c r="AB245" s="212"/>
      <c r="AC245" s="212"/>
      <c r="AD245" s="212"/>
      <c r="AE245" s="212"/>
      <c r="AF245" s="212"/>
      <c r="AG245" s="212" t="s">
        <v>481</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64" t="s">
        <v>499</v>
      </c>
      <c r="D246" s="253"/>
      <c r="E246" s="253"/>
      <c r="F246" s="253"/>
      <c r="G246" s="253"/>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487</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37">
        <v>45</v>
      </c>
      <c r="B247" s="238" t="s">
        <v>500</v>
      </c>
      <c r="C247" s="256" t="s">
        <v>501</v>
      </c>
      <c r="D247" s="239" t="s">
        <v>479</v>
      </c>
      <c r="E247" s="240">
        <v>1</v>
      </c>
      <c r="F247" s="241"/>
      <c r="G247" s="242">
        <f>ROUND(E247*F247,2)</f>
        <v>0</v>
      </c>
      <c r="H247" s="241"/>
      <c r="I247" s="242">
        <f>ROUND(E247*H247,2)</f>
        <v>0</v>
      </c>
      <c r="J247" s="241"/>
      <c r="K247" s="242">
        <f>ROUND(E247*J247,2)</f>
        <v>0</v>
      </c>
      <c r="L247" s="242">
        <v>21</v>
      </c>
      <c r="M247" s="242">
        <f>G247*(1+L247/100)</f>
        <v>0</v>
      </c>
      <c r="N247" s="242">
        <v>0</v>
      </c>
      <c r="O247" s="242">
        <f>ROUND(E247*N247,2)</f>
        <v>0</v>
      </c>
      <c r="P247" s="242">
        <v>0</v>
      </c>
      <c r="Q247" s="242">
        <f>ROUND(E247*P247,2)</f>
        <v>0</v>
      </c>
      <c r="R247" s="242"/>
      <c r="S247" s="242" t="s">
        <v>207</v>
      </c>
      <c r="T247" s="243" t="s">
        <v>263</v>
      </c>
      <c r="U247" s="221">
        <v>0</v>
      </c>
      <c r="V247" s="221">
        <f>ROUND(E247*U247,2)</f>
        <v>0</v>
      </c>
      <c r="W247" s="221"/>
      <c r="X247" s="221" t="s">
        <v>480</v>
      </c>
      <c r="Y247" s="212"/>
      <c r="Z247" s="212"/>
      <c r="AA247" s="212"/>
      <c r="AB247" s="212"/>
      <c r="AC247" s="212"/>
      <c r="AD247" s="212"/>
      <c r="AE247" s="212"/>
      <c r="AF247" s="212"/>
      <c r="AG247" s="212" t="s">
        <v>481</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19"/>
      <c r="B248" s="220"/>
      <c r="C248" s="264" t="s">
        <v>502</v>
      </c>
      <c r="D248" s="253"/>
      <c r="E248" s="253"/>
      <c r="F248" s="253"/>
      <c r="G248" s="253"/>
      <c r="H248" s="221"/>
      <c r="I248" s="221"/>
      <c r="J248" s="221"/>
      <c r="K248" s="221"/>
      <c r="L248" s="221"/>
      <c r="M248" s="221"/>
      <c r="N248" s="221"/>
      <c r="O248" s="221"/>
      <c r="P248" s="221"/>
      <c r="Q248" s="221"/>
      <c r="R248" s="221"/>
      <c r="S248" s="221"/>
      <c r="T248" s="221"/>
      <c r="U248" s="221"/>
      <c r="V248" s="221"/>
      <c r="W248" s="221"/>
      <c r="X248" s="221"/>
      <c r="Y248" s="212"/>
      <c r="Z248" s="212"/>
      <c r="AA248" s="212"/>
      <c r="AB248" s="212"/>
      <c r="AC248" s="212"/>
      <c r="AD248" s="212"/>
      <c r="AE248" s="212"/>
      <c r="AF248" s="212"/>
      <c r="AG248" s="212" t="s">
        <v>487</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7">
        <v>46</v>
      </c>
      <c r="B249" s="238" t="s">
        <v>503</v>
      </c>
      <c r="C249" s="256" t="s">
        <v>504</v>
      </c>
      <c r="D249" s="239" t="s">
        <v>479</v>
      </c>
      <c r="E249" s="240">
        <v>1</v>
      </c>
      <c r="F249" s="241"/>
      <c r="G249" s="242">
        <f>ROUND(E249*F249,2)</f>
        <v>0</v>
      </c>
      <c r="H249" s="241"/>
      <c r="I249" s="242">
        <f>ROUND(E249*H249,2)</f>
        <v>0</v>
      </c>
      <c r="J249" s="241"/>
      <c r="K249" s="242">
        <f>ROUND(E249*J249,2)</f>
        <v>0</v>
      </c>
      <c r="L249" s="242">
        <v>21</v>
      </c>
      <c r="M249" s="242">
        <f>G249*(1+L249/100)</f>
        <v>0</v>
      </c>
      <c r="N249" s="242">
        <v>0</v>
      </c>
      <c r="O249" s="242">
        <f>ROUND(E249*N249,2)</f>
        <v>0</v>
      </c>
      <c r="P249" s="242">
        <v>0</v>
      </c>
      <c r="Q249" s="242">
        <f>ROUND(E249*P249,2)</f>
        <v>0</v>
      </c>
      <c r="R249" s="242"/>
      <c r="S249" s="242" t="s">
        <v>207</v>
      </c>
      <c r="T249" s="243" t="s">
        <v>263</v>
      </c>
      <c r="U249" s="221">
        <v>0</v>
      </c>
      <c r="V249" s="221">
        <f>ROUND(E249*U249,2)</f>
        <v>0</v>
      </c>
      <c r="W249" s="221"/>
      <c r="X249" s="221" t="s">
        <v>480</v>
      </c>
      <c r="Y249" s="212"/>
      <c r="Z249" s="212"/>
      <c r="AA249" s="212"/>
      <c r="AB249" s="212"/>
      <c r="AC249" s="212"/>
      <c r="AD249" s="212"/>
      <c r="AE249" s="212"/>
      <c r="AF249" s="212"/>
      <c r="AG249" s="212" t="s">
        <v>481</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33.75" outlineLevel="1" x14ac:dyDescent="0.2">
      <c r="A250" s="219"/>
      <c r="B250" s="220"/>
      <c r="C250" s="264" t="s">
        <v>505</v>
      </c>
      <c r="D250" s="253"/>
      <c r="E250" s="253"/>
      <c r="F250" s="253"/>
      <c r="G250" s="253"/>
      <c r="H250" s="221"/>
      <c r="I250" s="221"/>
      <c r="J250" s="221"/>
      <c r="K250" s="221"/>
      <c r="L250" s="221"/>
      <c r="M250" s="221"/>
      <c r="N250" s="221"/>
      <c r="O250" s="221"/>
      <c r="P250" s="221"/>
      <c r="Q250" s="221"/>
      <c r="R250" s="221"/>
      <c r="S250" s="221"/>
      <c r="T250" s="221"/>
      <c r="U250" s="221"/>
      <c r="V250" s="221"/>
      <c r="W250" s="221"/>
      <c r="X250" s="221"/>
      <c r="Y250" s="212"/>
      <c r="Z250" s="212"/>
      <c r="AA250" s="212"/>
      <c r="AB250" s="212"/>
      <c r="AC250" s="212"/>
      <c r="AD250" s="212"/>
      <c r="AE250" s="212"/>
      <c r="AF250" s="212"/>
      <c r="AG250" s="212" t="s">
        <v>487</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44" t="str">
        <f>C250</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50" s="212"/>
      <c r="BC250" s="212"/>
      <c r="BD250" s="212"/>
      <c r="BE250" s="212"/>
      <c r="BF250" s="212"/>
      <c r="BG250" s="212"/>
      <c r="BH250" s="212"/>
    </row>
    <row r="251" spans="1:60" x14ac:dyDescent="0.2">
      <c r="A251" s="231" t="s">
        <v>201</v>
      </c>
      <c r="B251" s="232" t="s">
        <v>174</v>
      </c>
      <c r="C251" s="255" t="s">
        <v>28</v>
      </c>
      <c r="D251" s="233"/>
      <c r="E251" s="234"/>
      <c r="F251" s="235"/>
      <c r="G251" s="235">
        <f>SUMIF(AG252:AG253,"&lt;&gt;NOR",G252:G253)</f>
        <v>0</v>
      </c>
      <c r="H251" s="235"/>
      <c r="I251" s="235">
        <f>SUM(I252:I253)</f>
        <v>0</v>
      </c>
      <c r="J251" s="235"/>
      <c r="K251" s="235">
        <f>SUM(K252:K253)</f>
        <v>0</v>
      </c>
      <c r="L251" s="235"/>
      <c r="M251" s="235">
        <f>SUM(M252:M253)</f>
        <v>0</v>
      </c>
      <c r="N251" s="235"/>
      <c r="O251" s="235">
        <f>SUM(O252:O253)</f>
        <v>0</v>
      </c>
      <c r="P251" s="235"/>
      <c r="Q251" s="235">
        <f>SUM(Q252:Q253)</f>
        <v>0</v>
      </c>
      <c r="R251" s="235"/>
      <c r="S251" s="235"/>
      <c r="T251" s="236"/>
      <c r="U251" s="230"/>
      <c r="V251" s="230">
        <f>SUM(V252:V253)</f>
        <v>0</v>
      </c>
      <c r="W251" s="230"/>
      <c r="X251" s="230"/>
      <c r="AG251" t="s">
        <v>202</v>
      </c>
    </row>
    <row r="252" spans="1:60" outlineLevel="1" x14ac:dyDescent="0.2">
      <c r="A252" s="237">
        <v>47</v>
      </c>
      <c r="B252" s="238" t="s">
        <v>508</v>
      </c>
      <c r="C252" s="256" t="s">
        <v>509</v>
      </c>
      <c r="D252" s="239" t="s">
        <v>479</v>
      </c>
      <c r="E252" s="240">
        <v>1</v>
      </c>
      <c r="F252" s="241"/>
      <c r="G252" s="242">
        <f>ROUND(E252*F252,2)</f>
        <v>0</v>
      </c>
      <c r="H252" s="241"/>
      <c r="I252" s="242">
        <f>ROUND(E252*H252,2)</f>
        <v>0</v>
      </c>
      <c r="J252" s="241"/>
      <c r="K252" s="242">
        <f>ROUND(E252*J252,2)</f>
        <v>0</v>
      </c>
      <c r="L252" s="242">
        <v>21</v>
      </c>
      <c r="M252" s="242">
        <f>G252*(1+L252/100)</f>
        <v>0</v>
      </c>
      <c r="N252" s="242">
        <v>0</v>
      </c>
      <c r="O252" s="242">
        <f>ROUND(E252*N252,2)</f>
        <v>0</v>
      </c>
      <c r="P252" s="242">
        <v>0</v>
      </c>
      <c r="Q252" s="242">
        <f>ROUND(E252*P252,2)</f>
        <v>0</v>
      </c>
      <c r="R252" s="242"/>
      <c r="S252" s="242" t="s">
        <v>207</v>
      </c>
      <c r="T252" s="243" t="s">
        <v>263</v>
      </c>
      <c r="U252" s="221">
        <v>0</v>
      </c>
      <c r="V252" s="221">
        <f>ROUND(E252*U252,2)</f>
        <v>0</v>
      </c>
      <c r="W252" s="221"/>
      <c r="X252" s="221" t="s">
        <v>480</v>
      </c>
      <c r="Y252" s="212"/>
      <c r="Z252" s="212"/>
      <c r="AA252" s="212"/>
      <c r="AB252" s="212"/>
      <c r="AC252" s="212"/>
      <c r="AD252" s="212"/>
      <c r="AE252" s="212"/>
      <c r="AF252" s="212"/>
      <c r="AG252" s="212" t="s">
        <v>481</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64" t="s">
        <v>510</v>
      </c>
      <c r="D253" s="253"/>
      <c r="E253" s="253"/>
      <c r="F253" s="253"/>
      <c r="G253" s="253"/>
      <c r="H253" s="221"/>
      <c r="I253" s="221"/>
      <c r="J253" s="221"/>
      <c r="K253" s="221"/>
      <c r="L253" s="221"/>
      <c r="M253" s="221"/>
      <c r="N253" s="221"/>
      <c r="O253" s="221"/>
      <c r="P253" s="221"/>
      <c r="Q253" s="221"/>
      <c r="R253" s="221"/>
      <c r="S253" s="221"/>
      <c r="T253" s="221"/>
      <c r="U253" s="221"/>
      <c r="V253" s="221"/>
      <c r="W253" s="221"/>
      <c r="X253" s="221"/>
      <c r="Y253" s="212"/>
      <c r="Z253" s="212"/>
      <c r="AA253" s="212"/>
      <c r="AB253" s="212"/>
      <c r="AC253" s="212"/>
      <c r="AD253" s="212"/>
      <c r="AE253" s="212"/>
      <c r="AF253" s="212"/>
      <c r="AG253" s="212" t="s">
        <v>487</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44" t="str">
        <f>C253</f>
        <v>Náklady zhotovitele, které vzniknou v souvislosti s povinnostmi zhotovitele při předání a převzetí díla.</v>
      </c>
      <c r="BB253" s="212"/>
      <c r="BC253" s="212"/>
      <c r="BD253" s="212"/>
      <c r="BE253" s="212"/>
      <c r="BF253" s="212"/>
      <c r="BG253" s="212"/>
      <c r="BH253" s="212"/>
    </row>
    <row r="254" spans="1:60" x14ac:dyDescent="0.2">
      <c r="A254" s="3"/>
      <c r="B254" s="4"/>
      <c r="C254" s="265"/>
      <c r="D254" s="6"/>
      <c r="E254" s="3"/>
      <c r="F254" s="3"/>
      <c r="G254" s="3"/>
      <c r="H254" s="3"/>
      <c r="I254" s="3"/>
      <c r="J254" s="3"/>
      <c r="K254" s="3"/>
      <c r="L254" s="3"/>
      <c r="M254" s="3"/>
      <c r="N254" s="3"/>
      <c r="O254" s="3"/>
      <c r="P254" s="3"/>
      <c r="Q254" s="3"/>
      <c r="R254" s="3"/>
      <c r="S254" s="3"/>
      <c r="T254" s="3"/>
      <c r="U254" s="3"/>
      <c r="V254" s="3"/>
      <c r="W254" s="3"/>
      <c r="X254" s="3"/>
      <c r="AE254">
        <v>15</v>
      </c>
      <c r="AF254">
        <v>21</v>
      </c>
      <c r="AG254" t="s">
        <v>188</v>
      </c>
    </row>
    <row r="255" spans="1:60" x14ac:dyDescent="0.2">
      <c r="A255" s="215"/>
      <c r="B255" s="216" t="s">
        <v>29</v>
      </c>
      <c r="C255" s="266"/>
      <c r="D255" s="217"/>
      <c r="E255" s="218"/>
      <c r="F255" s="218"/>
      <c r="G255" s="254">
        <f>G8+G49+G83+G102+G112+G191+G197+G223+G236+G251</f>
        <v>0</v>
      </c>
      <c r="H255" s="3"/>
      <c r="I255" s="3"/>
      <c r="J255" s="3"/>
      <c r="K255" s="3"/>
      <c r="L255" s="3"/>
      <c r="M255" s="3"/>
      <c r="N255" s="3"/>
      <c r="O255" s="3"/>
      <c r="P255" s="3"/>
      <c r="Q255" s="3"/>
      <c r="R255" s="3"/>
      <c r="S255" s="3"/>
      <c r="T255" s="3"/>
      <c r="U255" s="3"/>
      <c r="V255" s="3"/>
      <c r="W255" s="3"/>
      <c r="X255" s="3"/>
      <c r="AE255">
        <f>SUMIF(L7:L253,AE254,G7:G253)</f>
        <v>0</v>
      </c>
      <c r="AF255">
        <f>SUMIF(L7:L253,AF254,G7:G253)</f>
        <v>0</v>
      </c>
      <c r="AG255" t="s">
        <v>511</v>
      </c>
    </row>
    <row r="256" spans="1:60" x14ac:dyDescent="0.2">
      <c r="C256" s="267"/>
      <c r="D256" s="10"/>
      <c r="AG256" t="s">
        <v>512</v>
      </c>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31">
    <mergeCell ref="C253:G253"/>
    <mergeCell ref="C240:G240"/>
    <mergeCell ref="C242:G242"/>
    <mergeCell ref="C244:G244"/>
    <mergeCell ref="C246:G246"/>
    <mergeCell ref="C248:G248"/>
    <mergeCell ref="C250:G250"/>
    <mergeCell ref="C167:G167"/>
    <mergeCell ref="C175:G175"/>
    <mergeCell ref="C180:G180"/>
    <mergeCell ref="C193:G193"/>
    <mergeCell ref="C199:G199"/>
    <mergeCell ref="C238:G238"/>
    <mergeCell ref="C65:G65"/>
    <mergeCell ref="C79:G79"/>
    <mergeCell ref="C108:G108"/>
    <mergeCell ref="C114:G114"/>
    <mergeCell ref="C153:G153"/>
    <mergeCell ref="C163:G163"/>
    <mergeCell ref="C23:G23"/>
    <mergeCell ref="C28:G28"/>
    <mergeCell ref="C37:G37"/>
    <mergeCell ref="C46:G46"/>
    <mergeCell ref="C55:G55"/>
    <mergeCell ref="C60:G60"/>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74</v>
      </c>
      <c r="C3" s="201" t="s">
        <v>75</v>
      </c>
      <c r="D3" s="199"/>
      <c r="E3" s="199"/>
      <c r="F3" s="199"/>
      <c r="G3" s="200"/>
      <c r="AC3" s="177" t="s">
        <v>177</v>
      </c>
      <c r="AG3" t="s">
        <v>178</v>
      </c>
    </row>
    <row r="4" spans="1:60" ht="24.95" customHeight="1" x14ac:dyDescent="0.2">
      <c r="A4" s="202" t="s">
        <v>9</v>
      </c>
      <c r="B4" s="203" t="s">
        <v>76</v>
      </c>
      <c r="C4" s="204" t="s">
        <v>77</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SUMIF(AG9:AG69,"&lt;&gt;NOR",G9:G69)</f>
        <v>0</v>
      </c>
      <c r="H8" s="235"/>
      <c r="I8" s="235">
        <f>SUM(I9:I69)</f>
        <v>0</v>
      </c>
      <c r="J8" s="235"/>
      <c r="K8" s="235">
        <f>SUM(K9:K69)</f>
        <v>0</v>
      </c>
      <c r="L8" s="235"/>
      <c r="M8" s="235">
        <f>SUM(M9:M69)</f>
        <v>0</v>
      </c>
      <c r="N8" s="235"/>
      <c r="O8" s="235">
        <f>SUM(O9:O69)</f>
        <v>0</v>
      </c>
      <c r="P8" s="235"/>
      <c r="Q8" s="235">
        <f>SUM(Q9:Q69)</f>
        <v>0</v>
      </c>
      <c r="R8" s="235"/>
      <c r="S8" s="235"/>
      <c r="T8" s="236"/>
      <c r="U8" s="230"/>
      <c r="V8" s="230">
        <f>SUM(V9:V69)</f>
        <v>20.310000000000002</v>
      </c>
      <c r="W8" s="230"/>
      <c r="X8" s="230"/>
      <c r="AG8" t="s">
        <v>202</v>
      </c>
    </row>
    <row r="9" spans="1:60" outlineLevel="1" x14ac:dyDescent="0.2">
      <c r="A9" s="237">
        <v>1</v>
      </c>
      <c r="B9" s="238" t="s">
        <v>203</v>
      </c>
      <c r="C9" s="256" t="s">
        <v>204</v>
      </c>
      <c r="D9" s="239" t="s">
        <v>205</v>
      </c>
      <c r="E9" s="240">
        <v>15.19375</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0.36499999999999999</v>
      </c>
      <c r="V9" s="221">
        <f>ROUND(E9*U9,2)</f>
        <v>5.55</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57" t="s">
        <v>210</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zapažených i nezapažených s urovnáním dna do předepsaného profilu a spádu, s přehozením výkopku na přilehlém terénu na vzdálenost do 3 m od podélné osy rýhy nebo s naložením výkopku na dopravní prostředek.</v>
      </c>
      <c r="BB10" s="212"/>
      <c r="BC10" s="212"/>
      <c r="BD10" s="212"/>
      <c r="BE10" s="212"/>
      <c r="BF10" s="212"/>
      <c r="BG10" s="212"/>
      <c r="BH10" s="212"/>
    </row>
    <row r="11" spans="1:60" outlineLevel="1" x14ac:dyDescent="0.2">
      <c r="A11" s="219"/>
      <c r="B11" s="220"/>
      <c r="C11" s="258" t="s">
        <v>212</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902</v>
      </c>
      <c r="D12" s="222"/>
      <c r="E12" s="22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9" t="s">
        <v>215</v>
      </c>
      <c r="D13" s="224"/>
      <c r="E13" s="225"/>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0" t="s">
        <v>903</v>
      </c>
      <c r="D14" s="224"/>
      <c r="E14" s="225">
        <v>0.15</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t="s">
        <v>217</v>
      </c>
      <c r="D15" s="224"/>
      <c r="E15" s="225"/>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8" t="s">
        <v>904</v>
      </c>
      <c r="D16" s="222"/>
      <c r="E16" s="223">
        <v>10.725</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8" t="s">
        <v>905</v>
      </c>
      <c r="D17" s="222"/>
      <c r="E17" s="223"/>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213</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9" t="s">
        <v>215</v>
      </c>
      <c r="D18" s="224"/>
      <c r="E18" s="225"/>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0" t="s">
        <v>906</v>
      </c>
      <c r="D19" s="224"/>
      <c r="E19" s="225">
        <v>6.25E-2</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213</v>
      </c>
      <c r="AH19" s="212">
        <v>2</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9" t="s">
        <v>217</v>
      </c>
      <c r="D20" s="224"/>
      <c r="E20" s="225"/>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907</v>
      </c>
      <c r="D21" s="222"/>
      <c r="E21" s="223">
        <v>1</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8" t="s">
        <v>908</v>
      </c>
      <c r="D22" s="222"/>
      <c r="E22" s="223"/>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213</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9" t="s">
        <v>215</v>
      </c>
      <c r="D23" s="224"/>
      <c r="E23" s="225"/>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0" t="s">
        <v>906</v>
      </c>
      <c r="D24" s="224"/>
      <c r="E24" s="225">
        <v>6.25E-2</v>
      </c>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213</v>
      </c>
      <c r="AH24" s="212">
        <v>2</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9" t="s">
        <v>217</v>
      </c>
      <c r="D25" s="224"/>
      <c r="E25" s="225"/>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8" t="s">
        <v>909</v>
      </c>
      <c r="D26" s="222"/>
      <c r="E26" s="223">
        <v>2.46875</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8" t="s">
        <v>910</v>
      </c>
      <c r="D27" s="222"/>
      <c r="E27" s="223"/>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213</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9" t="s">
        <v>215</v>
      </c>
      <c r="D28" s="224"/>
      <c r="E28" s="225"/>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0" t="s">
        <v>906</v>
      </c>
      <c r="D29" s="224"/>
      <c r="E29" s="225">
        <v>6.25E-2</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213</v>
      </c>
      <c r="AH29" s="212">
        <v>2</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9" t="s">
        <v>217</v>
      </c>
      <c r="D30" s="224"/>
      <c r="E30" s="225"/>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911</v>
      </c>
      <c r="D31" s="222"/>
      <c r="E31" s="223">
        <v>1</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7">
        <v>2</v>
      </c>
      <c r="B32" s="238" t="s">
        <v>219</v>
      </c>
      <c r="C32" s="256" t="s">
        <v>220</v>
      </c>
      <c r="D32" s="239" t="s">
        <v>205</v>
      </c>
      <c r="E32" s="240">
        <v>7.5968799999999996</v>
      </c>
      <c r="F32" s="241"/>
      <c r="G32" s="242">
        <f>ROUND(E32*F32,2)</f>
        <v>0</v>
      </c>
      <c r="H32" s="241"/>
      <c r="I32" s="242">
        <f>ROUND(E32*H32,2)</f>
        <v>0</v>
      </c>
      <c r="J32" s="241"/>
      <c r="K32" s="242">
        <f>ROUND(E32*J32,2)</f>
        <v>0</v>
      </c>
      <c r="L32" s="242">
        <v>21</v>
      </c>
      <c r="M32" s="242">
        <f>G32*(1+L32/100)</f>
        <v>0</v>
      </c>
      <c r="N32" s="242">
        <v>0</v>
      </c>
      <c r="O32" s="242">
        <f>ROUND(E32*N32,2)</f>
        <v>0</v>
      </c>
      <c r="P32" s="242">
        <v>0</v>
      </c>
      <c r="Q32" s="242">
        <f>ROUND(E32*P32,2)</f>
        <v>0</v>
      </c>
      <c r="R32" s="242" t="s">
        <v>206</v>
      </c>
      <c r="S32" s="242" t="s">
        <v>207</v>
      </c>
      <c r="T32" s="243" t="s">
        <v>207</v>
      </c>
      <c r="U32" s="221">
        <v>0.64680000000000004</v>
      </c>
      <c r="V32" s="221">
        <f>ROUND(E32*U32,2)</f>
        <v>4.91</v>
      </c>
      <c r="W32" s="221"/>
      <c r="X32" s="221" t="s">
        <v>208</v>
      </c>
      <c r="Y32" s="212"/>
      <c r="Z32" s="212"/>
      <c r="AA32" s="212"/>
      <c r="AB32" s="212"/>
      <c r="AC32" s="212"/>
      <c r="AD32" s="212"/>
      <c r="AE32" s="212"/>
      <c r="AF32" s="212"/>
      <c r="AG32" s="212" t="s">
        <v>209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19"/>
      <c r="B33" s="220"/>
      <c r="C33" s="257" t="s">
        <v>210</v>
      </c>
      <c r="D33" s="245"/>
      <c r="E33" s="245"/>
      <c r="F33" s="245"/>
      <c r="G33" s="245"/>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211</v>
      </c>
      <c r="AH33" s="212"/>
      <c r="AI33" s="212"/>
      <c r="AJ33" s="212"/>
      <c r="AK33" s="212"/>
      <c r="AL33" s="212"/>
      <c r="AM33" s="212"/>
      <c r="AN33" s="212"/>
      <c r="AO33" s="212"/>
      <c r="AP33" s="212"/>
      <c r="AQ33" s="212"/>
      <c r="AR33" s="212"/>
      <c r="AS33" s="212"/>
      <c r="AT33" s="212"/>
      <c r="AU33" s="212"/>
      <c r="AV33" s="212"/>
      <c r="AW33" s="212"/>
      <c r="AX33" s="212"/>
      <c r="AY33" s="212"/>
      <c r="AZ33" s="212"/>
      <c r="BA33" s="244" t="str">
        <f>C33</f>
        <v>zapažených i nezapažených s urovnáním dna do předepsaného profilu a spádu, s přehozením výkopku na přilehlém terénu na vzdálenost do 3 m od podélné osy rýhy nebo s naložením výkopku na dopravní prostředek.</v>
      </c>
      <c r="BB33" s="212"/>
      <c r="BC33" s="212"/>
      <c r="BD33" s="212"/>
      <c r="BE33" s="212"/>
      <c r="BF33" s="212"/>
      <c r="BG33" s="212"/>
      <c r="BH33" s="212"/>
    </row>
    <row r="34" spans="1:60" outlineLevel="1" x14ac:dyDescent="0.2">
      <c r="A34" s="219"/>
      <c r="B34" s="220"/>
      <c r="C34" s="258" t="s">
        <v>221</v>
      </c>
      <c r="D34" s="222"/>
      <c r="E34" s="223"/>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222</v>
      </c>
      <c r="D35" s="222"/>
      <c r="E35" s="223"/>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8" t="s">
        <v>912</v>
      </c>
      <c r="D36" s="222"/>
      <c r="E36" s="223">
        <v>7.5968799999999996</v>
      </c>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213</v>
      </c>
      <c r="AH36" s="212">
        <v>5</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7">
        <v>3</v>
      </c>
      <c r="B37" s="238" t="s">
        <v>224</v>
      </c>
      <c r="C37" s="256" t="s">
        <v>225</v>
      </c>
      <c r="D37" s="239" t="s">
        <v>205</v>
      </c>
      <c r="E37" s="240">
        <v>15.19375</v>
      </c>
      <c r="F37" s="241"/>
      <c r="G37" s="242">
        <f>ROUND(E37*F37,2)</f>
        <v>0</v>
      </c>
      <c r="H37" s="241"/>
      <c r="I37" s="242">
        <f>ROUND(E37*H37,2)</f>
        <v>0</v>
      </c>
      <c r="J37" s="241"/>
      <c r="K37" s="242">
        <f>ROUND(E37*J37,2)</f>
        <v>0</v>
      </c>
      <c r="L37" s="242">
        <v>21</v>
      </c>
      <c r="M37" s="242">
        <f>G37*(1+L37/100)</f>
        <v>0</v>
      </c>
      <c r="N37" s="242">
        <v>0</v>
      </c>
      <c r="O37" s="242">
        <f>ROUND(E37*N37,2)</f>
        <v>0</v>
      </c>
      <c r="P37" s="242">
        <v>0</v>
      </c>
      <c r="Q37" s="242">
        <f>ROUND(E37*P37,2)</f>
        <v>0</v>
      </c>
      <c r="R37" s="242" t="s">
        <v>206</v>
      </c>
      <c r="S37" s="242" t="s">
        <v>207</v>
      </c>
      <c r="T37" s="243" t="s">
        <v>207</v>
      </c>
      <c r="U37" s="221">
        <v>1.0999999999999999E-2</v>
      </c>
      <c r="V37" s="221">
        <f>ROUND(E37*U37,2)</f>
        <v>0.17</v>
      </c>
      <c r="W37" s="221"/>
      <c r="X37" s="221" t="s">
        <v>208</v>
      </c>
      <c r="Y37" s="212"/>
      <c r="Z37" s="212"/>
      <c r="AA37" s="212"/>
      <c r="AB37" s="212"/>
      <c r="AC37" s="212"/>
      <c r="AD37" s="212"/>
      <c r="AE37" s="212"/>
      <c r="AF37" s="212"/>
      <c r="AG37" s="212" t="s">
        <v>209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226</v>
      </c>
      <c r="D38" s="245"/>
      <c r="E38" s="245"/>
      <c r="F38" s="245"/>
      <c r="G38" s="245"/>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211</v>
      </c>
      <c r="AH38" s="212"/>
      <c r="AI38" s="212"/>
      <c r="AJ38" s="212"/>
      <c r="AK38" s="212"/>
      <c r="AL38" s="212"/>
      <c r="AM38" s="212"/>
      <c r="AN38" s="212"/>
      <c r="AO38" s="212"/>
      <c r="AP38" s="212"/>
      <c r="AQ38" s="212"/>
      <c r="AR38" s="212"/>
      <c r="AS38" s="212"/>
      <c r="AT38" s="212"/>
      <c r="AU38" s="212"/>
      <c r="AV38" s="212"/>
      <c r="AW38" s="212"/>
      <c r="AX38" s="212"/>
      <c r="AY38" s="212"/>
      <c r="AZ38" s="212"/>
      <c r="BA38" s="244" t="str">
        <f>C38</f>
        <v>po suchu, bez ohledu na druh dopravního prostředku, bez naložení výkopku, avšak se složením bez rozhrnutí,</v>
      </c>
      <c r="BB38" s="212"/>
      <c r="BC38" s="212"/>
      <c r="BD38" s="212"/>
      <c r="BE38" s="212"/>
      <c r="BF38" s="212"/>
      <c r="BG38" s="212"/>
      <c r="BH38" s="212"/>
    </row>
    <row r="39" spans="1:60" outlineLevel="1" x14ac:dyDescent="0.2">
      <c r="A39" s="219"/>
      <c r="B39" s="220"/>
      <c r="C39" s="258" t="s">
        <v>227</v>
      </c>
      <c r="D39" s="222"/>
      <c r="E39" s="22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228</v>
      </c>
      <c r="D40" s="222"/>
      <c r="E40" s="223"/>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8" t="s">
        <v>913</v>
      </c>
      <c r="D41" s="222"/>
      <c r="E41" s="223">
        <v>15.19375</v>
      </c>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213</v>
      </c>
      <c r="AH41" s="212">
        <v>5</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33.75" outlineLevel="1" x14ac:dyDescent="0.2">
      <c r="A42" s="237">
        <v>4</v>
      </c>
      <c r="B42" s="238" t="s">
        <v>230</v>
      </c>
      <c r="C42" s="256" t="s">
        <v>231</v>
      </c>
      <c r="D42" s="239" t="s">
        <v>205</v>
      </c>
      <c r="E42" s="240">
        <v>75.96875</v>
      </c>
      <c r="F42" s="241"/>
      <c r="G42" s="242">
        <f>ROUND(E42*F42,2)</f>
        <v>0</v>
      </c>
      <c r="H42" s="241"/>
      <c r="I42" s="242">
        <f>ROUND(E42*H42,2)</f>
        <v>0</v>
      </c>
      <c r="J42" s="241"/>
      <c r="K42" s="242">
        <f>ROUND(E42*J42,2)</f>
        <v>0</v>
      </c>
      <c r="L42" s="242">
        <v>21</v>
      </c>
      <c r="M42" s="242">
        <f>G42*(1+L42/100)</f>
        <v>0</v>
      </c>
      <c r="N42" s="242">
        <v>0</v>
      </c>
      <c r="O42" s="242">
        <f>ROUND(E42*N42,2)</f>
        <v>0</v>
      </c>
      <c r="P42" s="242">
        <v>0</v>
      </c>
      <c r="Q42" s="242">
        <f>ROUND(E42*P42,2)</f>
        <v>0</v>
      </c>
      <c r="R42" s="242" t="s">
        <v>206</v>
      </c>
      <c r="S42" s="242" t="s">
        <v>207</v>
      </c>
      <c r="T42" s="243" t="s">
        <v>207</v>
      </c>
      <c r="U42" s="221">
        <v>0</v>
      </c>
      <c r="V42" s="221">
        <f>ROUND(E42*U42,2)</f>
        <v>0</v>
      </c>
      <c r="W42" s="221"/>
      <c r="X42" s="221" t="s">
        <v>208</v>
      </c>
      <c r="Y42" s="212"/>
      <c r="Z42" s="212"/>
      <c r="AA42" s="212"/>
      <c r="AB42" s="212"/>
      <c r="AC42" s="212"/>
      <c r="AD42" s="212"/>
      <c r="AE42" s="212"/>
      <c r="AF42" s="212"/>
      <c r="AG42" s="212" t="s">
        <v>209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226</v>
      </c>
      <c r="D43" s="245"/>
      <c r="E43" s="245"/>
      <c r="F43" s="245"/>
      <c r="G43" s="245"/>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211</v>
      </c>
      <c r="AH43" s="212"/>
      <c r="AI43" s="212"/>
      <c r="AJ43" s="212"/>
      <c r="AK43" s="212"/>
      <c r="AL43" s="212"/>
      <c r="AM43" s="212"/>
      <c r="AN43" s="212"/>
      <c r="AO43" s="212"/>
      <c r="AP43" s="212"/>
      <c r="AQ43" s="212"/>
      <c r="AR43" s="212"/>
      <c r="AS43" s="212"/>
      <c r="AT43" s="212"/>
      <c r="AU43" s="212"/>
      <c r="AV43" s="212"/>
      <c r="AW43" s="212"/>
      <c r="AX43" s="212"/>
      <c r="AY43" s="212"/>
      <c r="AZ43" s="212"/>
      <c r="BA43" s="244" t="str">
        <f>C43</f>
        <v>po suchu, bez ohledu na druh dopravního prostředku, bez naložení výkopku, avšak se složením bez rozhrnutí,</v>
      </c>
      <c r="BB43" s="212"/>
      <c r="BC43" s="212"/>
      <c r="BD43" s="212"/>
      <c r="BE43" s="212"/>
      <c r="BF43" s="212"/>
      <c r="BG43" s="212"/>
      <c r="BH43" s="212"/>
    </row>
    <row r="44" spans="1:60" outlineLevel="1" x14ac:dyDescent="0.2">
      <c r="A44" s="219"/>
      <c r="B44" s="220"/>
      <c r="C44" s="258" t="s">
        <v>232</v>
      </c>
      <c r="D44" s="222"/>
      <c r="E44" s="223"/>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8" t="s">
        <v>233</v>
      </c>
      <c r="D45" s="222"/>
      <c r="E45" s="223"/>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213</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8" t="s">
        <v>914</v>
      </c>
      <c r="D46" s="222"/>
      <c r="E46" s="223">
        <v>75.96875</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213</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37">
        <v>5</v>
      </c>
      <c r="B47" s="238" t="s">
        <v>235</v>
      </c>
      <c r="C47" s="256" t="s">
        <v>236</v>
      </c>
      <c r="D47" s="239" t="s">
        <v>205</v>
      </c>
      <c r="E47" s="240">
        <v>15.19375</v>
      </c>
      <c r="F47" s="241"/>
      <c r="G47" s="242">
        <f>ROUND(E47*F47,2)</f>
        <v>0</v>
      </c>
      <c r="H47" s="241"/>
      <c r="I47" s="242">
        <f>ROUND(E47*H47,2)</f>
        <v>0</v>
      </c>
      <c r="J47" s="241"/>
      <c r="K47" s="242">
        <f>ROUND(E47*J47,2)</f>
        <v>0</v>
      </c>
      <c r="L47" s="242">
        <v>21</v>
      </c>
      <c r="M47" s="242">
        <f>G47*(1+L47/100)</f>
        <v>0</v>
      </c>
      <c r="N47" s="242">
        <v>0</v>
      </c>
      <c r="O47" s="242">
        <f>ROUND(E47*N47,2)</f>
        <v>0</v>
      </c>
      <c r="P47" s="242">
        <v>0</v>
      </c>
      <c r="Q47" s="242">
        <f>ROUND(E47*P47,2)</f>
        <v>0</v>
      </c>
      <c r="R47" s="242" t="s">
        <v>206</v>
      </c>
      <c r="S47" s="242" t="s">
        <v>207</v>
      </c>
      <c r="T47" s="243" t="s">
        <v>207</v>
      </c>
      <c r="U47" s="221">
        <v>8.9999999999999993E-3</v>
      </c>
      <c r="V47" s="221">
        <f>ROUND(E47*U47,2)</f>
        <v>0.14000000000000001</v>
      </c>
      <c r="W47" s="221"/>
      <c r="X47" s="221" t="s">
        <v>208</v>
      </c>
      <c r="Y47" s="212"/>
      <c r="Z47" s="212"/>
      <c r="AA47" s="212"/>
      <c r="AB47" s="212"/>
      <c r="AC47" s="212"/>
      <c r="AD47" s="212"/>
      <c r="AE47" s="212"/>
      <c r="AF47" s="212"/>
      <c r="AG47" s="212" t="s">
        <v>237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238</v>
      </c>
      <c r="D48" s="222"/>
      <c r="E48" s="223"/>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8" t="s">
        <v>239</v>
      </c>
      <c r="D49" s="222"/>
      <c r="E49" s="223"/>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213</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8" t="s">
        <v>915</v>
      </c>
      <c r="D50" s="222"/>
      <c r="E50" s="223">
        <v>15.19375</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213</v>
      </c>
      <c r="AH50" s="212">
        <v>5</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7">
        <v>6</v>
      </c>
      <c r="B51" s="238" t="s">
        <v>241</v>
      </c>
      <c r="C51" s="256" t="s">
        <v>242</v>
      </c>
      <c r="D51" s="239" t="s">
        <v>243</v>
      </c>
      <c r="E51" s="240">
        <v>56.825000000000003</v>
      </c>
      <c r="F51" s="241"/>
      <c r="G51" s="242">
        <f>ROUND(E51*F51,2)</f>
        <v>0</v>
      </c>
      <c r="H51" s="241"/>
      <c r="I51" s="242">
        <f>ROUND(E51*H51,2)</f>
        <v>0</v>
      </c>
      <c r="J51" s="241"/>
      <c r="K51" s="242">
        <f>ROUND(E51*J51,2)</f>
        <v>0</v>
      </c>
      <c r="L51" s="242">
        <v>21</v>
      </c>
      <c r="M51" s="242">
        <f>G51*(1+L51/100)</f>
        <v>0</v>
      </c>
      <c r="N51" s="242">
        <v>0</v>
      </c>
      <c r="O51" s="242">
        <f>ROUND(E51*N51,2)</f>
        <v>0</v>
      </c>
      <c r="P51" s="242">
        <v>0</v>
      </c>
      <c r="Q51" s="242">
        <f>ROUND(E51*P51,2)</f>
        <v>0</v>
      </c>
      <c r="R51" s="242" t="s">
        <v>206</v>
      </c>
      <c r="S51" s="242" t="s">
        <v>207</v>
      </c>
      <c r="T51" s="243" t="s">
        <v>207</v>
      </c>
      <c r="U51" s="221">
        <v>1.7999999999999999E-2</v>
      </c>
      <c r="V51" s="221">
        <f>ROUND(E51*U51,2)</f>
        <v>1.02</v>
      </c>
      <c r="W51" s="221"/>
      <c r="X51" s="221" t="s">
        <v>208</v>
      </c>
      <c r="Y51" s="212"/>
      <c r="Z51" s="212"/>
      <c r="AA51" s="212"/>
      <c r="AB51" s="212"/>
      <c r="AC51" s="212"/>
      <c r="AD51" s="212"/>
      <c r="AE51" s="212"/>
      <c r="AF51" s="212"/>
      <c r="AG51" s="212" t="s">
        <v>237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7" t="s">
        <v>244</v>
      </c>
      <c r="D52" s="245"/>
      <c r="E52" s="245"/>
      <c r="F52" s="245"/>
      <c r="G52" s="245"/>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245</v>
      </c>
      <c r="D53" s="222"/>
      <c r="E53" s="223"/>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213</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8" t="s">
        <v>916</v>
      </c>
      <c r="D54" s="222"/>
      <c r="E54" s="223"/>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213</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8" t="s">
        <v>917</v>
      </c>
      <c r="D55" s="222"/>
      <c r="E55" s="223">
        <v>35.75</v>
      </c>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213</v>
      </c>
      <c r="AH55" s="212">
        <v>5</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8" t="s">
        <v>905</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918</v>
      </c>
      <c r="D57" s="222"/>
      <c r="E57" s="223">
        <v>4</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5</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8" t="s">
        <v>908</v>
      </c>
      <c r="D58" s="222"/>
      <c r="E58" s="223"/>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213</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8" t="s">
        <v>919</v>
      </c>
      <c r="D59" s="222"/>
      <c r="E59" s="223">
        <v>9.875</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213</v>
      </c>
      <c r="AH59" s="212">
        <v>5</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8" t="s">
        <v>920</v>
      </c>
      <c r="D60" s="222"/>
      <c r="E60" s="223"/>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213</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8" t="s">
        <v>921</v>
      </c>
      <c r="D61" s="222"/>
      <c r="E61" s="223">
        <v>7.2</v>
      </c>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5</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7">
        <v>7</v>
      </c>
      <c r="B62" s="238" t="s">
        <v>248</v>
      </c>
      <c r="C62" s="256" t="s">
        <v>249</v>
      </c>
      <c r="D62" s="239" t="s">
        <v>205</v>
      </c>
      <c r="E62" s="240">
        <v>15.19375</v>
      </c>
      <c r="F62" s="241"/>
      <c r="G62" s="242">
        <f>ROUND(E62*F62,2)</f>
        <v>0</v>
      </c>
      <c r="H62" s="241"/>
      <c r="I62" s="242">
        <f>ROUND(E62*H62,2)</f>
        <v>0</v>
      </c>
      <c r="J62" s="241"/>
      <c r="K62" s="242">
        <f>ROUND(E62*J62,2)</f>
        <v>0</v>
      </c>
      <c r="L62" s="242">
        <v>21</v>
      </c>
      <c r="M62" s="242">
        <f>G62*(1+L62/100)</f>
        <v>0</v>
      </c>
      <c r="N62" s="242">
        <v>0</v>
      </c>
      <c r="O62" s="242">
        <f>ROUND(E62*N62,2)</f>
        <v>0</v>
      </c>
      <c r="P62" s="242">
        <v>0</v>
      </c>
      <c r="Q62" s="242">
        <f>ROUND(E62*P62,2)</f>
        <v>0</v>
      </c>
      <c r="R62" s="242" t="s">
        <v>206</v>
      </c>
      <c r="S62" s="242" t="s">
        <v>207</v>
      </c>
      <c r="T62" s="243" t="s">
        <v>207</v>
      </c>
      <c r="U62" s="221">
        <v>0</v>
      </c>
      <c r="V62" s="221">
        <f>ROUND(E62*U62,2)</f>
        <v>0</v>
      </c>
      <c r="W62" s="221"/>
      <c r="X62" s="221" t="s">
        <v>208</v>
      </c>
      <c r="Y62" s="212"/>
      <c r="Z62" s="212"/>
      <c r="AA62" s="212"/>
      <c r="AB62" s="212"/>
      <c r="AC62" s="212"/>
      <c r="AD62" s="212"/>
      <c r="AE62" s="212"/>
      <c r="AF62" s="212"/>
      <c r="AG62" s="212" t="s">
        <v>209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8" t="s">
        <v>250</v>
      </c>
      <c r="D63" s="222"/>
      <c r="E63" s="223"/>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8" t="s">
        <v>239</v>
      </c>
      <c r="D64" s="222"/>
      <c r="E64" s="223"/>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213</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8" t="s">
        <v>915</v>
      </c>
      <c r="D65" s="222"/>
      <c r="E65" s="223">
        <v>15.19375</v>
      </c>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213</v>
      </c>
      <c r="AH65" s="212">
        <v>5</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37">
        <v>8</v>
      </c>
      <c r="B66" s="238" t="s">
        <v>251</v>
      </c>
      <c r="C66" s="256" t="s">
        <v>252</v>
      </c>
      <c r="D66" s="239" t="s">
        <v>243</v>
      </c>
      <c r="E66" s="240">
        <v>56.825000000000003</v>
      </c>
      <c r="F66" s="241"/>
      <c r="G66" s="242">
        <f>ROUND(E66*F66,2)</f>
        <v>0</v>
      </c>
      <c r="H66" s="241"/>
      <c r="I66" s="242">
        <f>ROUND(E66*H66,2)</f>
        <v>0</v>
      </c>
      <c r="J66" s="241"/>
      <c r="K66" s="242">
        <f>ROUND(E66*J66,2)</f>
        <v>0</v>
      </c>
      <c r="L66" s="242">
        <v>21</v>
      </c>
      <c r="M66" s="242">
        <f>G66*(1+L66/100)</f>
        <v>0</v>
      </c>
      <c r="N66" s="242">
        <v>0</v>
      </c>
      <c r="O66" s="242">
        <f>ROUND(E66*N66,2)</f>
        <v>0</v>
      </c>
      <c r="P66" s="242">
        <v>0</v>
      </c>
      <c r="Q66" s="242">
        <f>ROUND(E66*P66,2)</f>
        <v>0</v>
      </c>
      <c r="R66" s="242" t="s">
        <v>206</v>
      </c>
      <c r="S66" s="242" t="s">
        <v>207</v>
      </c>
      <c r="T66" s="243" t="s">
        <v>207</v>
      </c>
      <c r="U66" s="221">
        <v>0.15</v>
      </c>
      <c r="V66" s="221">
        <f>ROUND(E66*U66,2)</f>
        <v>8.52</v>
      </c>
      <c r="W66" s="221"/>
      <c r="X66" s="221" t="s">
        <v>208</v>
      </c>
      <c r="Y66" s="212"/>
      <c r="Z66" s="212"/>
      <c r="AA66" s="212"/>
      <c r="AB66" s="212"/>
      <c r="AC66" s="212"/>
      <c r="AD66" s="212"/>
      <c r="AE66" s="212"/>
      <c r="AF66" s="212"/>
      <c r="AG66" s="212" t="s">
        <v>209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7" t="s">
        <v>253</v>
      </c>
      <c r="D67" s="245"/>
      <c r="E67" s="245"/>
      <c r="F67" s="245"/>
      <c r="G67" s="245"/>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211</v>
      </c>
      <c r="AH67" s="212"/>
      <c r="AI67" s="212"/>
      <c r="AJ67" s="212"/>
      <c r="AK67" s="212"/>
      <c r="AL67" s="212"/>
      <c r="AM67" s="212"/>
      <c r="AN67" s="212"/>
      <c r="AO67" s="212"/>
      <c r="AP67" s="212"/>
      <c r="AQ67" s="212"/>
      <c r="AR67" s="212"/>
      <c r="AS67" s="212"/>
      <c r="AT67" s="212"/>
      <c r="AU67" s="212"/>
      <c r="AV67" s="212"/>
      <c r="AW67" s="212"/>
      <c r="AX67" s="212"/>
      <c r="AY67" s="212"/>
      <c r="AZ67" s="212"/>
      <c r="BA67" s="244" t="str">
        <f>C67</f>
        <v>z rostlé horniny tř.1 - 4 pod násypy z hornin soudržných do 92% PS a hornin nesoudržných sypkých relativní ulehlosti I(d) do 0,8</v>
      </c>
      <c r="BB67" s="212"/>
      <c r="BC67" s="212"/>
      <c r="BD67" s="212"/>
      <c r="BE67" s="212"/>
      <c r="BF67" s="212"/>
      <c r="BG67" s="212"/>
      <c r="BH67" s="212"/>
    </row>
    <row r="68" spans="1:60" outlineLevel="1" x14ac:dyDescent="0.2">
      <c r="A68" s="219"/>
      <c r="B68" s="220"/>
      <c r="C68" s="258" t="s">
        <v>254</v>
      </c>
      <c r="D68" s="222"/>
      <c r="E68" s="223"/>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213</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8" t="s">
        <v>922</v>
      </c>
      <c r="D69" s="222"/>
      <c r="E69" s="223">
        <v>56.825000000000003</v>
      </c>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213</v>
      </c>
      <c r="AH69" s="212">
        <v>5</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31" t="s">
        <v>201</v>
      </c>
      <c r="B70" s="232" t="s">
        <v>143</v>
      </c>
      <c r="C70" s="255" t="s">
        <v>144</v>
      </c>
      <c r="D70" s="233"/>
      <c r="E70" s="234"/>
      <c r="F70" s="235"/>
      <c r="G70" s="235">
        <f>SUMIF(AG71:AG99,"&lt;&gt;NOR",G71:G99)</f>
        <v>0</v>
      </c>
      <c r="H70" s="235"/>
      <c r="I70" s="235">
        <f>SUM(I71:I99)</f>
        <v>0</v>
      </c>
      <c r="J70" s="235"/>
      <c r="K70" s="235">
        <f>SUM(K71:K99)</f>
        <v>0</v>
      </c>
      <c r="L70" s="235"/>
      <c r="M70" s="235">
        <f>SUM(M71:M99)</f>
        <v>0</v>
      </c>
      <c r="N70" s="235"/>
      <c r="O70" s="235">
        <f>SUM(O71:O99)</f>
        <v>0</v>
      </c>
      <c r="P70" s="235"/>
      <c r="Q70" s="235">
        <f>SUM(Q71:Q99)</f>
        <v>73.81</v>
      </c>
      <c r="R70" s="235"/>
      <c r="S70" s="235"/>
      <c r="T70" s="236"/>
      <c r="U70" s="230"/>
      <c r="V70" s="230">
        <f>SUM(V71:V99)</f>
        <v>73.609999999999985</v>
      </c>
      <c r="W70" s="230"/>
      <c r="X70" s="230"/>
      <c r="AG70" t="s">
        <v>202</v>
      </c>
    </row>
    <row r="71" spans="1:60" ht="22.5" outlineLevel="1" x14ac:dyDescent="0.2">
      <c r="A71" s="237">
        <v>9</v>
      </c>
      <c r="B71" s="238" t="s">
        <v>923</v>
      </c>
      <c r="C71" s="256" t="s">
        <v>924</v>
      </c>
      <c r="D71" s="239" t="s">
        <v>243</v>
      </c>
      <c r="E71" s="240">
        <v>71.5</v>
      </c>
      <c r="F71" s="241"/>
      <c r="G71" s="242">
        <f>ROUND(E71*F71,2)</f>
        <v>0</v>
      </c>
      <c r="H71" s="241"/>
      <c r="I71" s="242">
        <f>ROUND(E71*H71,2)</f>
        <v>0</v>
      </c>
      <c r="J71" s="241"/>
      <c r="K71" s="242">
        <f>ROUND(E71*J71,2)</f>
        <v>0</v>
      </c>
      <c r="L71" s="242">
        <v>21</v>
      </c>
      <c r="M71" s="242">
        <f>G71*(1+L71/100)</f>
        <v>0</v>
      </c>
      <c r="N71" s="242">
        <v>0</v>
      </c>
      <c r="O71" s="242">
        <f>ROUND(E71*N71,2)</f>
        <v>0</v>
      </c>
      <c r="P71" s="242">
        <v>0.22500000000000001</v>
      </c>
      <c r="Q71" s="242">
        <f>ROUND(E71*P71,2)</f>
        <v>16.09</v>
      </c>
      <c r="R71" s="242" t="s">
        <v>258</v>
      </c>
      <c r="S71" s="242" t="s">
        <v>207</v>
      </c>
      <c r="T71" s="243" t="s">
        <v>207</v>
      </c>
      <c r="U71" s="221">
        <v>0.14199999999999999</v>
      </c>
      <c r="V71" s="221">
        <f>ROUND(E71*U71,2)</f>
        <v>10.15</v>
      </c>
      <c r="W71" s="221"/>
      <c r="X71" s="221" t="s">
        <v>208</v>
      </c>
      <c r="Y71" s="212"/>
      <c r="Z71" s="212"/>
      <c r="AA71" s="212"/>
      <c r="AB71" s="212"/>
      <c r="AC71" s="212"/>
      <c r="AD71" s="212"/>
      <c r="AE71" s="212"/>
      <c r="AF71" s="212"/>
      <c r="AG71" s="212" t="s">
        <v>209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7" t="s">
        <v>925</v>
      </c>
      <c r="D72" s="245"/>
      <c r="E72" s="245"/>
      <c r="F72" s="245"/>
      <c r="G72" s="245"/>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8" t="s">
        <v>926</v>
      </c>
      <c r="D73" s="222"/>
      <c r="E73" s="223"/>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213</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8" t="s">
        <v>927</v>
      </c>
      <c r="D74" s="222"/>
      <c r="E74" s="223">
        <v>71.5</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213</v>
      </c>
      <c r="AH74" s="212">
        <v>5</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7">
        <v>10</v>
      </c>
      <c r="B75" s="238" t="s">
        <v>928</v>
      </c>
      <c r="C75" s="256" t="s">
        <v>929</v>
      </c>
      <c r="D75" s="239" t="s">
        <v>243</v>
      </c>
      <c r="E75" s="240">
        <v>71.5</v>
      </c>
      <c r="F75" s="241"/>
      <c r="G75" s="242">
        <f>ROUND(E75*F75,2)</f>
        <v>0</v>
      </c>
      <c r="H75" s="241"/>
      <c r="I75" s="242">
        <f>ROUND(E75*H75,2)</f>
        <v>0</v>
      </c>
      <c r="J75" s="241"/>
      <c r="K75" s="242">
        <f>ROUND(E75*J75,2)</f>
        <v>0</v>
      </c>
      <c r="L75" s="242">
        <v>21</v>
      </c>
      <c r="M75" s="242">
        <f>G75*(1+L75/100)</f>
        <v>0</v>
      </c>
      <c r="N75" s="242">
        <v>0</v>
      </c>
      <c r="O75" s="242">
        <f>ROUND(E75*N75,2)</f>
        <v>0</v>
      </c>
      <c r="P75" s="242">
        <v>0.44</v>
      </c>
      <c r="Q75" s="242">
        <f>ROUND(E75*P75,2)</f>
        <v>31.46</v>
      </c>
      <c r="R75" s="242" t="s">
        <v>258</v>
      </c>
      <c r="S75" s="242" t="s">
        <v>207</v>
      </c>
      <c r="T75" s="243" t="s">
        <v>207</v>
      </c>
      <c r="U75" s="221">
        <v>0.63200000000000001</v>
      </c>
      <c r="V75" s="221">
        <f>ROUND(E75*U75,2)</f>
        <v>45.19</v>
      </c>
      <c r="W75" s="221"/>
      <c r="X75" s="221" t="s">
        <v>208</v>
      </c>
      <c r="Y75" s="212"/>
      <c r="Z75" s="212"/>
      <c r="AA75" s="212"/>
      <c r="AB75" s="212"/>
      <c r="AC75" s="212"/>
      <c r="AD75" s="212"/>
      <c r="AE75" s="212"/>
      <c r="AF75" s="212"/>
      <c r="AG75" s="212" t="s">
        <v>237</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8" t="s">
        <v>930</v>
      </c>
      <c r="D76" s="222"/>
      <c r="E76" s="223"/>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213</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8" t="s">
        <v>931</v>
      </c>
      <c r="D77" s="222"/>
      <c r="E77" s="223"/>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213</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8" t="s">
        <v>927</v>
      </c>
      <c r="D78" s="222"/>
      <c r="E78" s="223">
        <v>71.5</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213</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7">
        <v>11</v>
      </c>
      <c r="B79" s="238" t="s">
        <v>256</v>
      </c>
      <c r="C79" s="256" t="s">
        <v>257</v>
      </c>
      <c r="D79" s="239" t="s">
        <v>243</v>
      </c>
      <c r="E79" s="240">
        <v>21.074999999999999</v>
      </c>
      <c r="F79" s="241"/>
      <c r="G79" s="242">
        <f>ROUND(E79*F79,2)</f>
        <v>0</v>
      </c>
      <c r="H79" s="241"/>
      <c r="I79" s="242">
        <f>ROUND(E79*H79,2)</f>
        <v>0</v>
      </c>
      <c r="J79" s="241"/>
      <c r="K79" s="242">
        <f>ROUND(E79*J79,2)</f>
        <v>0</v>
      </c>
      <c r="L79" s="242">
        <v>21</v>
      </c>
      <c r="M79" s="242">
        <f>G79*(1+L79/100)</f>
        <v>0</v>
      </c>
      <c r="N79" s="242">
        <v>0</v>
      </c>
      <c r="O79" s="242">
        <f>ROUND(E79*N79,2)</f>
        <v>0</v>
      </c>
      <c r="P79" s="242">
        <v>0.33</v>
      </c>
      <c r="Q79" s="242">
        <f>ROUND(E79*P79,2)</f>
        <v>6.95</v>
      </c>
      <c r="R79" s="242" t="s">
        <v>258</v>
      </c>
      <c r="S79" s="242" t="s">
        <v>207</v>
      </c>
      <c r="T79" s="243" t="s">
        <v>207</v>
      </c>
      <c r="U79" s="221">
        <v>0.06</v>
      </c>
      <c r="V79" s="221">
        <f>ROUND(E79*U79,2)</f>
        <v>1.26</v>
      </c>
      <c r="W79" s="221"/>
      <c r="X79" s="221" t="s">
        <v>208</v>
      </c>
      <c r="Y79" s="212"/>
      <c r="Z79" s="212"/>
      <c r="AA79" s="212"/>
      <c r="AB79" s="212"/>
      <c r="AC79" s="212"/>
      <c r="AD79" s="212"/>
      <c r="AE79" s="212"/>
      <c r="AF79" s="212"/>
      <c r="AG79" s="212" t="s">
        <v>209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8" t="s">
        <v>259</v>
      </c>
      <c r="D80" s="222"/>
      <c r="E80" s="223"/>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213</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8" t="s">
        <v>905</v>
      </c>
      <c r="D81" s="222"/>
      <c r="E81" s="223"/>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213</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8" t="s">
        <v>918</v>
      </c>
      <c r="D82" s="222"/>
      <c r="E82" s="223">
        <v>4</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213</v>
      </c>
      <c r="AH82" s="212">
        <v>5</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8" t="s">
        <v>908</v>
      </c>
      <c r="D83" s="222"/>
      <c r="E83" s="223"/>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213</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8" t="s">
        <v>919</v>
      </c>
      <c r="D84" s="222"/>
      <c r="E84" s="223">
        <v>9.875</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213</v>
      </c>
      <c r="AH84" s="212">
        <v>5</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8" t="s">
        <v>920</v>
      </c>
      <c r="D85" s="222"/>
      <c r="E85" s="223"/>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8" t="s">
        <v>921</v>
      </c>
      <c r="D86" s="222"/>
      <c r="E86" s="223">
        <v>7.2</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213</v>
      </c>
      <c r="AH86" s="212">
        <v>5</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7">
        <v>12</v>
      </c>
      <c r="B87" s="238" t="s">
        <v>932</v>
      </c>
      <c r="C87" s="256" t="s">
        <v>933</v>
      </c>
      <c r="D87" s="239" t="s">
        <v>275</v>
      </c>
      <c r="E87" s="240">
        <v>71.5</v>
      </c>
      <c r="F87" s="241"/>
      <c r="G87" s="242">
        <f>ROUND(E87*F87,2)</f>
        <v>0</v>
      </c>
      <c r="H87" s="241"/>
      <c r="I87" s="242">
        <f>ROUND(E87*H87,2)</f>
        <v>0</v>
      </c>
      <c r="J87" s="241"/>
      <c r="K87" s="242">
        <f>ROUND(E87*J87,2)</f>
        <v>0</v>
      </c>
      <c r="L87" s="242">
        <v>21</v>
      </c>
      <c r="M87" s="242">
        <f>G87*(1+L87/100)</f>
        <v>0</v>
      </c>
      <c r="N87" s="242">
        <v>0</v>
      </c>
      <c r="O87" s="242">
        <f>ROUND(E87*N87,2)</f>
        <v>0</v>
      </c>
      <c r="P87" s="242">
        <v>0.27</v>
      </c>
      <c r="Q87" s="242">
        <f>ROUND(E87*P87,2)</f>
        <v>19.309999999999999</v>
      </c>
      <c r="R87" s="242" t="s">
        <v>258</v>
      </c>
      <c r="S87" s="242" t="s">
        <v>207</v>
      </c>
      <c r="T87" s="243" t="s">
        <v>207</v>
      </c>
      <c r="U87" s="221">
        <v>0.123</v>
      </c>
      <c r="V87" s="221">
        <f>ROUND(E87*U87,2)</f>
        <v>8.7899999999999991</v>
      </c>
      <c r="W87" s="221"/>
      <c r="X87" s="221" t="s">
        <v>208</v>
      </c>
      <c r="Y87" s="212"/>
      <c r="Z87" s="212"/>
      <c r="AA87" s="212"/>
      <c r="AB87" s="212"/>
      <c r="AC87" s="212"/>
      <c r="AD87" s="212"/>
      <c r="AE87" s="212"/>
      <c r="AF87" s="212"/>
      <c r="AG87" s="212" t="s">
        <v>209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7" t="s">
        <v>276</v>
      </c>
      <c r="D88" s="245"/>
      <c r="E88" s="245"/>
      <c r="F88" s="245"/>
      <c r="G88" s="245"/>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211</v>
      </c>
      <c r="AH88" s="212"/>
      <c r="AI88" s="212"/>
      <c r="AJ88" s="212"/>
      <c r="AK88" s="212"/>
      <c r="AL88" s="212"/>
      <c r="AM88" s="212"/>
      <c r="AN88" s="212"/>
      <c r="AO88" s="212"/>
      <c r="AP88" s="212"/>
      <c r="AQ88" s="212"/>
      <c r="AR88" s="212"/>
      <c r="AS88" s="212"/>
      <c r="AT88" s="212"/>
      <c r="AU88" s="212"/>
      <c r="AV88" s="212"/>
      <c r="AW88" s="212"/>
      <c r="AX88" s="212"/>
      <c r="AY88" s="212"/>
      <c r="AZ88" s="212"/>
      <c r="BA88" s="244" t="str">
        <f>C88</f>
        <v>s vybouráním lože, s přemístěním hmot na skládku na vzdálenost do 3 m nebo naložením na dopravní prostředek</v>
      </c>
      <c r="BB88" s="212"/>
      <c r="BC88" s="212"/>
      <c r="BD88" s="212"/>
      <c r="BE88" s="212"/>
      <c r="BF88" s="212"/>
      <c r="BG88" s="212"/>
      <c r="BH88" s="212"/>
    </row>
    <row r="89" spans="1:60" outlineLevel="1" x14ac:dyDescent="0.2">
      <c r="A89" s="219"/>
      <c r="B89" s="220"/>
      <c r="C89" s="258" t="s">
        <v>934</v>
      </c>
      <c r="D89" s="222"/>
      <c r="E89" s="223"/>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213</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8" t="s">
        <v>365</v>
      </c>
      <c r="D90" s="222"/>
      <c r="E90" s="223"/>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213</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8" t="s">
        <v>935</v>
      </c>
      <c r="D91" s="222"/>
      <c r="E91" s="223">
        <v>16</v>
      </c>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213</v>
      </c>
      <c r="AH91" s="212">
        <v>5</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8" t="s">
        <v>376</v>
      </c>
      <c r="D92" s="222"/>
      <c r="E92" s="223"/>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213</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8" t="s">
        <v>936</v>
      </c>
      <c r="D93" s="222"/>
      <c r="E93" s="223">
        <v>39.5</v>
      </c>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213</v>
      </c>
      <c r="AH93" s="212">
        <v>5</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8" t="s">
        <v>937</v>
      </c>
      <c r="D94" s="222"/>
      <c r="E94" s="223"/>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213</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8" t="s">
        <v>938</v>
      </c>
      <c r="D95" s="222"/>
      <c r="E95" s="223">
        <v>16</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213</v>
      </c>
      <c r="AH95" s="212">
        <v>5</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37">
        <v>13</v>
      </c>
      <c r="B96" s="238" t="s">
        <v>939</v>
      </c>
      <c r="C96" s="256" t="s">
        <v>940</v>
      </c>
      <c r="D96" s="239" t="s">
        <v>243</v>
      </c>
      <c r="E96" s="240">
        <v>71.5</v>
      </c>
      <c r="F96" s="241"/>
      <c r="G96" s="242">
        <f>ROUND(E96*F96,2)</f>
        <v>0</v>
      </c>
      <c r="H96" s="241"/>
      <c r="I96" s="242">
        <f>ROUND(E96*H96,2)</f>
        <v>0</v>
      </c>
      <c r="J96" s="241"/>
      <c r="K96" s="242">
        <f>ROUND(E96*J96,2)</f>
        <v>0</v>
      </c>
      <c r="L96" s="242">
        <v>21</v>
      </c>
      <c r="M96" s="242">
        <f>G96*(1+L96/100)</f>
        <v>0</v>
      </c>
      <c r="N96" s="242">
        <v>0</v>
      </c>
      <c r="O96" s="242">
        <f>ROUND(E96*N96,2)</f>
        <v>0</v>
      </c>
      <c r="P96" s="242">
        <v>0</v>
      </c>
      <c r="Q96" s="242">
        <f>ROUND(E96*P96,2)</f>
        <v>0</v>
      </c>
      <c r="R96" s="242" t="s">
        <v>258</v>
      </c>
      <c r="S96" s="242" t="s">
        <v>207</v>
      </c>
      <c r="T96" s="243" t="s">
        <v>207</v>
      </c>
      <c r="U96" s="221">
        <v>0.115</v>
      </c>
      <c r="V96" s="221">
        <f>ROUND(E96*U96,2)</f>
        <v>8.2200000000000006</v>
      </c>
      <c r="W96" s="221"/>
      <c r="X96" s="221" t="s">
        <v>208</v>
      </c>
      <c r="Y96" s="212"/>
      <c r="Z96" s="212"/>
      <c r="AA96" s="212"/>
      <c r="AB96" s="212"/>
      <c r="AC96" s="212"/>
      <c r="AD96" s="212"/>
      <c r="AE96" s="212"/>
      <c r="AF96" s="212"/>
      <c r="AG96" s="212" t="s">
        <v>209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19"/>
      <c r="B97" s="220"/>
      <c r="C97" s="257" t="s">
        <v>941</v>
      </c>
      <c r="D97" s="245"/>
      <c r="E97" s="245"/>
      <c r="F97" s="245"/>
      <c r="G97" s="245"/>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211</v>
      </c>
      <c r="AH97" s="212"/>
      <c r="AI97" s="212"/>
      <c r="AJ97" s="212"/>
      <c r="AK97" s="212"/>
      <c r="AL97" s="212"/>
      <c r="AM97" s="212"/>
      <c r="AN97" s="212"/>
      <c r="AO97" s="212"/>
      <c r="AP97" s="212"/>
      <c r="AQ97" s="212"/>
      <c r="AR97" s="212"/>
      <c r="AS97" s="212"/>
      <c r="AT97" s="212"/>
      <c r="AU97" s="212"/>
      <c r="AV97" s="212"/>
      <c r="AW97" s="212"/>
      <c r="AX97" s="212"/>
      <c r="AY97" s="212"/>
      <c r="AZ97" s="212"/>
      <c r="BA97" s="244" t="str">
        <f>C97</f>
        <v>krajníků, desek nebo panelů od spojovacího materiálu s odklizením a uložením očištěných hmot a spojovacího materiálu na skládku na vzdálenost do 10 m</v>
      </c>
      <c r="BB97" s="212"/>
      <c r="BC97" s="212"/>
      <c r="BD97" s="212"/>
      <c r="BE97" s="212"/>
      <c r="BF97" s="212"/>
      <c r="BG97" s="212"/>
      <c r="BH97" s="212"/>
    </row>
    <row r="98" spans="1:60" outlineLevel="1" x14ac:dyDescent="0.2">
      <c r="A98" s="219"/>
      <c r="B98" s="220"/>
      <c r="C98" s="258" t="s">
        <v>942</v>
      </c>
      <c r="D98" s="222"/>
      <c r="E98" s="223"/>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213</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8" t="s">
        <v>927</v>
      </c>
      <c r="D99" s="222"/>
      <c r="E99" s="223">
        <v>71.5</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213</v>
      </c>
      <c r="AH99" s="212">
        <v>5</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231" t="s">
        <v>201</v>
      </c>
      <c r="B100" s="232" t="s">
        <v>150</v>
      </c>
      <c r="C100" s="255" t="s">
        <v>151</v>
      </c>
      <c r="D100" s="233"/>
      <c r="E100" s="234"/>
      <c r="F100" s="235"/>
      <c r="G100" s="235">
        <f>SUMIF(AG101:AG120,"&lt;&gt;NOR",G101:G120)</f>
        <v>0</v>
      </c>
      <c r="H100" s="235"/>
      <c r="I100" s="235">
        <f>SUM(I101:I120)</f>
        <v>0</v>
      </c>
      <c r="J100" s="235"/>
      <c r="K100" s="235">
        <f>SUM(K101:K120)</f>
        <v>0</v>
      </c>
      <c r="L100" s="235"/>
      <c r="M100" s="235">
        <f>SUM(M101:M120)</f>
        <v>0</v>
      </c>
      <c r="N100" s="235"/>
      <c r="O100" s="235">
        <f>SUM(O101:O120)</f>
        <v>29.049999999999997</v>
      </c>
      <c r="P100" s="235"/>
      <c r="Q100" s="235">
        <f>SUM(Q101:Q120)</f>
        <v>0</v>
      </c>
      <c r="R100" s="235"/>
      <c r="S100" s="235"/>
      <c r="T100" s="236"/>
      <c r="U100" s="230"/>
      <c r="V100" s="230">
        <f>SUM(V101:V120)</f>
        <v>3.38</v>
      </c>
      <c r="W100" s="230"/>
      <c r="X100" s="230"/>
      <c r="AG100" t="s">
        <v>202</v>
      </c>
    </row>
    <row r="101" spans="1:60" outlineLevel="1" x14ac:dyDescent="0.2">
      <c r="A101" s="237">
        <v>14</v>
      </c>
      <c r="B101" s="238" t="s">
        <v>943</v>
      </c>
      <c r="C101" s="256" t="s">
        <v>944</v>
      </c>
      <c r="D101" s="239" t="s">
        <v>243</v>
      </c>
      <c r="E101" s="240">
        <v>71.5</v>
      </c>
      <c r="F101" s="241"/>
      <c r="G101" s="242">
        <f>ROUND(E101*F101,2)</f>
        <v>0</v>
      </c>
      <c r="H101" s="241"/>
      <c r="I101" s="242">
        <f>ROUND(E101*H101,2)</f>
        <v>0</v>
      </c>
      <c r="J101" s="241"/>
      <c r="K101" s="242">
        <f>ROUND(E101*J101,2)</f>
        <v>0</v>
      </c>
      <c r="L101" s="242">
        <v>21</v>
      </c>
      <c r="M101" s="242">
        <f>G101*(1+L101/100)</f>
        <v>0</v>
      </c>
      <c r="N101" s="242">
        <v>8.8200000000000001E-2</v>
      </c>
      <c r="O101" s="242">
        <f>ROUND(E101*N101,2)</f>
        <v>6.31</v>
      </c>
      <c r="P101" s="242">
        <v>0</v>
      </c>
      <c r="Q101" s="242">
        <f>ROUND(E101*P101,2)</f>
        <v>0</v>
      </c>
      <c r="R101" s="242" t="s">
        <v>258</v>
      </c>
      <c r="S101" s="242" t="s">
        <v>207</v>
      </c>
      <c r="T101" s="243" t="s">
        <v>207</v>
      </c>
      <c r="U101" s="221">
        <v>2.5000000000000001E-2</v>
      </c>
      <c r="V101" s="221">
        <f>ROUND(E101*U101,2)</f>
        <v>1.79</v>
      </c>
      <c r="W101" s="221"/>
      <c r="X101" s="221" t="s">
        <v>208</v>
      </c>
      <c r="Y101" s="212"/>
      <c r="Z101" s="212"/>
      <c r="AA101" s="212"/>
      <c r="AB101" s="212"/>
      <c r="AC101" s="212"/>
      <c r="AD101" s="212"/>
      <c r="AE101" s="212"/>
      <c r="AF101" s="212"/>
      <c r="AG101" s="212" t="s">
        <v>237</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8" t="s">
        <v>945</v>
      </c>
      <c r="D102" s="222"/>
      <c r="E102" s="223"/>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213</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8" t="s">
        <v>931</v>
      </c>
      <c r="D103" s="222"/>
      <c r="E103" s="223"/>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213</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8" t="s">
        <v>927</v>
      </c>
      <c r="D104" s="222"/>
      <c r="E104" s="223">
        <v>71.5</v>
      </c>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213</v>
      </c>
      <c r="AH104" s="212">
        <v>5</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7">
        <v>15</v>
      </c>
      <c r="B105" s="238" t="s">
        <v>322</v>
      </c>
      <c r="C105" s="256" t="s">
        <v>323</v>
      </c>
      <c r="D105" s="239" t="s">
        <v>243</v>
      </c>
      <c r="E105" s="240">
        <v>21.074999999999999</v>
      </c>
      <c r="F105" s="241"/>
      <c r="G105" s="242">
        <f>ROUND(E105*F105,2)</f>
        <v>0</v>
      </c>
      <c r="H105" s="241"/>
      <c r="I105" s="242">
        <f>ROUND(E105*H105,2)</f>
        <v>0</v>
      </c>
      <c r="J105" s="241"/>
      <c r="K105" s="242">
        <f>ROUND(E105*J105,2)</f>
        <v>0</v>
      </c>
      <c r="L105" s="242">
        <v>21</v>
      </c>
      <c r="M105" s="242">
        <f>G105*(1+L105/100)</f>
        <v>0</v>
      </c>
      <c r="N105" s="242">
        <v>0.33074999999999999</v>
      </c>
      <c r="O105" s="242">
        <f>ROUND(E105*N105,2)</f>
        <v>6.97</v>
      </c>
      <c r="P105" s="242">
        <v>0</v>
      </c>
      <c r="Q105" s="242">
        <f>ROUND(E105*P105,2)</f>
        <v>0</v>
      </c>
      <c r="R105" s="242" t="s">
        <v>258</v>
      </c>
      <c r="S105" s="242" t="s">
        <v>207</v>
      </c>
      <c r="T105" s="243" t="s">
        <v>207</v>
      </c>
      <c r="U105" s="221">
        <v>2.5999999999999999E-2</v>
      </c>
      <c r="V105" s="221">
        <f>ROUND(E105*U105,2)</f>
        <v>0.55000000000000004</v>
      </c>
      <c r="W105" s="221"/>
      <c r="X105" s="221" t="s">
        <v>208</v>
      </c>
      <c r="Y105" s="212"/>
      <c r="Z105" s="212"/>
      <c r="AA105" s="212"/>
      <c r="AB105" s="212"/>
      <c r="AC105" s="212"/>
      <c r="AD105" s="212"/>
      <c r="AE105" s="212"/>
      <c r="AF105" s="212"/>
      <c r="AG105" s="212" t="s">
        <v>237</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8" t="s">
        <v>324</v>
      </c>
      <c r="D106" s="222"/>
      <c r="E106" s="223"/>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213</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8" t="s">
        <v>905</v>
      </c>
      <c r="D107" s="222"/>
      <c r="E107" s="223"/>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213</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8" t="s">
        <v>918</v>
      </c>
      <c r="D108" s="222"/>
      <c r="E108" s="223">
        <v>4</v>
      </c>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213</v>
      </c>
      <c r="AH108" s="212">
        <v>5</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908</v>
      </c>
      <c r="D109" s="222"/>
      <c r="E109" s="22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8" t="s">
        <v>919</v>
      </c>
      <c r="D110" s="222"/>
      <c r="E110" s="223">
        <v>9.875</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v>5</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8" t="s">
        <v>920</v>
      </c>
      <c r="D111" s="222"/>
      <c r="E111" s="223"/>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213</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8" t="s">
        <v>921</v>
      </c>
      <c r="D112" s="222"/>
      <c r="E112" s="223">
        <v>7.2</v>
      </c>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213</v>
      </c>
      <c r="AH112" s="212">
        <v>5</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37">
        <v>16</v>
      </c>
      <c r="B113" s="238" t="s">
        <v>946</v>
      </c>
      <c r="C113" s="256" t="s">
        <v>947</v>
      </c>
      <c r="D113" s="239" t="s">
        <v>243</v>
      </c>
      <c r="E113" s="240">
        <v>35.75</v>
      </c>
      <c r="F113" s="241"/>
      <c r="G113" s="242">
        <f>ROUND(E113*F113,2)</f>
        <v>0</v>
      </c>
      <c r="H113" s="241"/>
      <c r="I113" s="242">
        <f>ROUND(E113*H113,2)</f>
        <v>0</v>
      </c>
      <c r="J113" s="241"/>
      <c r="K113" s="242">
        <f>ROUND(E113*J113,2)</f>
        <v>0</v>
      </c>
      <c r="L113" s="242">
        <v>21</v>
      </c>
      <c r="M113" s="242">
        <f>G113*(1+L113/100)</f>
        <v>0</v>
      </c>
      <c r="N113" s="242">
        <v>0.441</v>
      </c>
      <c r="O113" s="242">
        <f>ROUND(E113*N113,2)</f>
        <v>15.77</v>
      </c>
      <c r="P113" s="242">
        <v>0</v>
      </c>
      <c r="Q113" s="242">
        <f>ROUND(E113*P113,2)</f>
        <v>0</v>
      </c>
      <c r="R113" s="242" t="s">
        <v>258</v>
      </c>
      <c r="S113" s="242" t="s">
        <v>207</v>
      </c>
      <c r="T113" s="243" t="s">
        <v>207</v>
      </c>
      <c r="U113" s="221">
        <v>2.9000000000000001E-2</v>
      </c>
      <c r="V113" s="221">
        <f>ROUND(E113*U113,2)</f>
        <v>1.04</v>
      </c>
      <c r="W113" s="221"/>
      <c r="X113" s="221" t="s">
        <v>208</v>
      </c>
      <c r="Y113" s="212"/>
      <c r="Z113" s="212"/>
      <c r="AA113" s="212"/>
      <c r="AB113" s="212"/>
      <c r="AC113" s="212"/>
      <c r="AD113" s="212"/>
      <c r="AE113" s="212"/>
      <c r="AF113" s="212"/>
      <c r="AG113" s="212" t="s">
        <v>209</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64" t="s">
        <v>948</v>
      </c>
      <c r="D114" s="253"/>
      <c r="E114" s="253"/>
      <c r="F114" s="253"/>
      <c r="G114" s="253"/>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487</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69" t="s">
        <v>949</v>
      </c>
      <c r="D115" s="268"/>
      <c r="E115" s="268"/>
      <c r="F115" s="268"/>
      <c r="G115" s="268"/>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487</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9" t="s">
        <v>950</v>
      </c>
      <c r="D116" s="268"/>
      <c r="E116" s="268"/>
      <c r="F116" s="268"/>
      <c r="G116" s="268"/>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487</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56.25" outlineLevel="1" x14ac:dyDescent="0.2">
      <c r="A117" s="219"/>
      <c r="B117" s="220"/>
      <c r="C117" s="269" t="s">
        <v>951</v>
      </c>
      <c r="D117" s="268"/>
      <c r="E117" s="268"/>
      <c r="F117" s="268"/>
      <c r="G117" s="268"/>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487</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44" t="str">
        <f>C117</f>
        <v>Konstrukce komunikace pro pěší v příčném řezu je odvozena jen empiricky. Vzhledem k významu a dopravnímu zatížení uvedené komunikace nebyla pro konstrukci vozovky použita přesnější výpočtová metoda založená na chování vícevrstvého pružného poloprostoru. Důležité je však před položením prvních podkladních resp. podsypných vrstev vozovky zkontrolovat deformační modul přetvárnosti zemní pláně. Jeho hodnota nesmí být menší jak 45 MPa, jinak je negativně ovlivněna životnost vozovky. Zemní pláň by bylo nutno v tomto případě sanovat, tj nahradit část zemního podloží např. štěrkodrtí (obvykle v tl. 20 až 40 cm).</v>
      </c>
      <c r="BB117" s="212"/>
      <c r="BC117" s="212"/>
      <c r="BD117" s="212"/>
      <c r="BE117" s="212"/>
      <c r="BF117" s="212"/>
      <c r="BG117" s="212"/>
      <c r="BH117" s="212"/>
    </row>
    <row r="118" spans="1:60" outlineLevel="1" x14ac:dyDescent="0.2">
      <c r="A118" s="219"/>
      <c r="B118" s="220"/>
      <c r="C118" s="258" t="s">
        <v>952</v>
      </c>
      <c r="D118" s="222"/>
      <c r="E118" s="223"/>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213</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8" t="s">
        <v>916</v>
      </c>
      <c r="D119" s="222"/>
      <c r="E119" s="223"/>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213</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8" t="s">
        <v>917</v>
      </c>
      <c r="D120" s="222"/>
      <c r="E120" s="223">
        <v>35.75</v>
      </c>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213</v>
      </c>
      <c r="AH120" s="212">
        <v>5</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
      <c r="A121" s="231" t="s">
        <v>201</v>
      </c>
      <c r="B121" s="232" t="s">
        <v>152</v>
      </c>
      <c r="C121" s="255" t="s">
        <v>153</v>
      </c>
      <c r="D121" s="233"/>
      <c r="E121" s="234"/>
      <c r="F121" s="235"/>
      <c r="G121" s="235">
        <f>SUMIF(AG122:AG142,"&lt;&gt;NOR",G122:G142)</f>
        <v>0</v>
      </c>
      <c r="H121" s="235"/>
      <c r="I121" s="235">
        <f>SUM(I122:I142)</f>
        <v>0</v>
      </c>
      <c r="J121" s="235"/>
      <c r="K121" s="235">
        <f>SUM(K122:K142)</f>
        <v>0</v>
      </c>
      <c r="L121" s="235"/>
      <c r="M121" s="235">
        <f>SUM(M122:M142)</f>
        <v>0</v>
      </c>
      <c r="N121" s="235"/>
      <c r="O121" s="235">
        <f>SUM(O122:O142)</f>
        <v>6.36</v>
      </c>
      <c r="P121" s="235"/>
      <c r="Q121" s="235">
        <f>SUM(Q122:Q142)</f>
        <v>0</v>
      </c>
      <c r="R121" s="235"/>
      <c r="S121" s="235"/>
      <c r="T121" s="236"/>
      <c r="U121" s="230"/>
      <c r="V121" s="230">
        <f>SUM(V122:V142)</f>
        <v>32.32</v>
      </c>
      <c r="W121" s="230"/>
      <c r="X121" s="230"/>
      <c r="AG121" t="s">
        <v>202</v>
      </c>
    </row>
    <row r="122" spans="1:60" outlineLevel="1" x14ac:dyDescent="0.2">
      <c r="A122" s="237">
        <v>17</v>
      </c>
      <c r="B122" s="238" t="s">
        <v>953</v>
      </c>
      <c r="C122" s="256" t="s">
        <v>954</v>
      </c>
      <c r="D122" s="239" t="s">
        <v>243</v>
      </c>
      <c r="E122" s="240">
        <v>71.5</v>
      </c>
      <c r="F122" s="241"/>
      <c r="G122" s="242">
        <f>ROUND(E122*F122,2)</f>
        <v>0</v>
      </c>
      <c r="H122" s="241"/>
      <c r="I122" s="242">
        <f>ROUND(E122*H122,2)</f>
        <v>0</v>
      </c>
      <c r="J122" s="241"/>
      <c r="K122" s="242">
        <f>ROUND(E122*J122,2)</f>
        <v>0</v>
      </c>
      <c r="L122" s="242">
        <v>21</v>
      </c>
      <c r="M122" s="242">
        <f>G122*(1+L122/100)</f>
        <v>0</v>
      </c>
      <c r="N122" s="242">
        <v>7.3899999999999993E-2</v>
      </c>
      <c r="O122" s="242">
        <f>ROUND(E122*N122,2)</f>
        <v>5.28</v>
      </c>
      <c r="P122" s="242">
        <v>0</v>
      </c>
      <c r="Q122" s="242">
        <f>ROUND(E122*P122,2)</f>
        <v>0</v>
      </c>
      <c r="R122" s="242" t="s">
        <v>258</v>
      </c>
      <c r="S122" s="242" t="s">
        <v>207</v>
      </c>
      <c r="T122" s="243" t="s">
        <v>207</v>
      </c>
      <c r="U122" s="221">
        <v>0.45200000000000001</v>
      </c>
      <c r="V122" s="221">
        <f>ROUND(E122*U122,2)</f>
        <v>32.32</v>
      </c>
      <c r="W122" s="221"/>
      <c r="X122" s="221" t="s">
        <v>208</v>
      </c>
      <c r="Y122" s="212"/>
      <c r="Z122" s="212"/>
      <c r="AA122" s="212"/>
      <c r="AB122" s="212"/>
      <c r="AC122" s="212"/>
      <c r="AD122" s="212"/>
      <c r="AE122" s="212"/>
      <c r="AF122" s="212"/>
      <c r="AG122" s="212" t="s">
        <v>209</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19"/>
      <c r="B123" s="220"/>
      <c r="C123" s="257" t="s">
        <v>955</v>
      </c>
      <c r="D123" s="245"/>
      <c r="E123" s="245"/>
      <c r="F123" s="245"/>
      <c r="G123" s="245"/>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211</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44" t="str">
        <f>C123</f>
        <v>s provedením lože z kameniva drceného, s vyplněním spár, s dvojitým hutněním a se smetením přebytečného materiálu na krajnici. S dodáním hmot pro lože a výplň spár.</v>
      </c>
      <c r="BB123" s="212"/>
      <c r="BC123" s="212"/>
      <c r="BD123" s="212"/>
      <c r="BE123" s="212"/>
      <c r="BF123" s="212"/>
      <c r="BG123" s="212"/>
      <c r="BH123" s="212"/>
    </row>
    <row r="124" spans="1:60" outlineLevel="1" x14ac:dyDescent="0.2">
      <c r="A124" s="219"/>
      <c r="B124" s="220"/>
      <c r="C124" s="258" t="s">
        <v>956</v>
      </c>
      <c r="D124" s="222"/>
      <c r="E124" s="223"/>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213</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58" t="s">
        <v>957</v>
      </c>
      <c r="D125" s="222"/>
      <c r="E125" s="223"/>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213</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58" t="s">
        <v>958</v>
      </c>
      <c r="D126" s="222"/>
      <c r="E126" s="223"/>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213</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8" t="s">
        <v>935</v>
      </c>
      <c r="D127" s="222"/>
      <c r="E127" s="223">
        <v>16</v>
      </c>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213</v>
      </c>
      <c r="AH127" s="212">
        <v>5</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8" t="s">
        <v>959</v>
      </c>
      <c r="D128" s="222"/>
      <c r="E128" s="223"/>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8" t="s">
        <v>936</v>
      </c>
      <c r="D129" s="222"/>
      <c r="E129" s="223">
        <v>39.5</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213</v>
      </c>
      <c r="AH129" s="212">
        <v>5</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8" t="s">
        <v>960</v>
      </c>
      <c r="D130" s="222"/>
      <c r="E130" s="223"/>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213</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8" t="s">
        <v>938</v>
      </c>
      <c r="D131" s="222"/>
      <c r="E131" s="223">
        <v>16</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213</v>
      </c>
      <c r="AH131" s="212">
        <v>5</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7">
        <v>18</v>
      </c>
      <c r="B132" s="238" t="s">
        <v>961</v>
      </c>
      <c r="C132" s="256" t="s">
        <v>962</v>
      </c>
      <c r="D132" s="239" t="s">
        <v>963</v>
      </c>
      <c r="E132" s="240">
        <v>107.25</v>
      </c>
      <c r="F132" s="241"/>
      <c r="G132" s="242">
        <f>ROUND(E132*F132,2)</f>
        <v>0</v>
      </c>
      <c r="H132" s="241"/>
      <c r="I132" s="242">
        <f>ROUND(E132*H132,2)</f>
        <v>0</v>
      </c>
      <c r="J132" s="241"/>
      <c r="K132" s="242">
        <f>ROUND(E132*J132,2)</f>
        <v>0</v>
      </c>
      <c r="L132" s="242">
        <v>21</v>
      </c>
      <c r="M132" s="242">
        <f>G132*(1+L132/100)</f>
        <v>0</v>
      </c>
      <c r="N132" s="242">
        <v>1E-3</v>
      </c>
      <c r="O132" s="242">
        <f>ROUND(E132*N132,2)</f>
        <v>0.11</v>
      </c>
      <c r="P132" s="242">
        <v>0</v>
      </c>
      <c r="Q132" s="242">
        <f>ROUND(E132*P132,2)</f>
        <v>0</v>
      </c>
      <c r="R132" s="242" t="s">
        <v>426</v>
      </c>
      <c r="S132" s="242" t="s">
        <v>207</v>
      </c>
      <c r="T132" s="243" t="s">
        <v>207</v>
      </c>
      <c r="U132" s="221">
        <v>0</v>
      </c>
      <c r="V132" s="221">
        <f>ROUND(E132*U132,2)</f>
        <v>0</v>
      </c>
      <c r="W132" s="221"/>
      <c r="X132" s="221" t="s">
        <v>427</v>
      </c>
      <c r="Y132" s="212"/>
      <c r="Z132" s="212"/>
      <c r="AA132" s="212"/>
      <c r="AB132" s="212"/>
      <c r="AC132" s="212"/>
      <c r="AD132" s="212"/>
      <c r="AE132" s="212"/>
      <c r="AF132" s="212"/>
      <c r="AG132" s="212" t="s">
        <v>964</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8" t="s">
        <v>965</v>
      </c>
      <c r="D133" s="222"/>
      <c r="E133" s="223"/>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213</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8" t="s">
        <v>966</v>
      </c>
      <c r="D134" s="222"/>
      <c r="E134" s="223"/>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213</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967</v>
      </c>
      <c r="D135" s="222"/>
      <c r="E135" s="223">
        <v>107.25</v>
      </c>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213</v>
      </c>
      <c r="AH135" s="212">
        <v>5</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37">
        <v>19</v>
      </c>
      <c r="B136" s="238" t="s">
        <v>968</v>
      </c>
      <c r="C136" s="256" t="s">
        <v>969</v>
      </c>
      <c r="D136" s="239" t="s">
        <v>243</v>
      </c>
      <c r="E136" s="240">
        <v>7.5075000000000003</v>
      </c>
      <c r="F136" s="241"/>
      <c r="G136" s="242">
        <f>ROUND(E136*F136,2)</f>
        <v>0</v>
      </c>
      <c r="H136" s="241"/>
      <c r="I136" s="242">
        <f>ROUND(E136*H136,2)</f>
        <v>0</v>
      </c>
      <c r="J136" s="241"/>
      <c r="K136" s="242">
        <f>ROUND(E136*J136,2)</f>
        <v>0</v>
      </c>
      <c r="L136" s="242">
        <v>21</v>
      </c>
      <c r="M136" s="242">
        <f>G136*(1+L136/100)</f>
        <v>0</v>
      </c>
      <c r="N136" s="242">
        <v>0.129</v>
      </c>
      <c r="O136" s="242">
        <f>ROUND(E136*N136,2)</f>
        <v>0.97</v>
      </c>
      <c r="P136" s="242">
        <v>0</v>
      </c>
      <c r="Q136" s="242">
        <f>ROUND(E136*P136,2)</f>
        <v>0</v>
      </c>
      <c r="R136" s="242" t="s">
        <v>426</v>
      </c>
      <c r="S136" s="242" t="s">
        <v>207</v>
      </c>
      <c r="T136" s="243" t="s">
        <v>207</v>
      </c>
      <c r="U136" s="221">
        <v>0</v>
      </c>
      <c r="V136" s="221">
        <f>ROUND(E136*U136,2)</f>
        <v>0</v>
      </c>
      <c r="W136" s="221"/>
      <c r="X136" s="221" t="s">
        <v>427</v>
      </c>
      <c r="Y136" s="212"/>
      <c r="Z136" s="212"/>
      <c r="AA136" s="212"/>
      <c r="AB136" s="212"/>
      <c r="AC136" s="212"/>
      <c r="AD136" s="212"/>
      <c r="AE136" s="212"/>
      <c r="AF136" s="212"/>
      <c r="AG136" s="212" t="s">
        <v>964</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58" t="s">
        <v>970</v>
      </c>
      <c r="D137" s="222"/>
      <c r="E137" s="223"/>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213</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8" t="s">
        <v>971</v>
      </c>
      <c r="D138" s="222"/>
      <c r="E138" s="223"/>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213</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9" t="s">
        <v>215</v>
      </c>
      <c r="D139" s="224"/>
      <c r="E139" s="225"/>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213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0" t="s">
        <v>972</v>
      </c>
      <c r="D140" s="224"/>
      <c r="E140" s="225">
        <v>0.105</v>
      </c>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213</v>
      </c>
      <c r="AH140" s="212">
        <v>2</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9" t="s">
        <v>217</v>
      </c>
      <c r="D141" s="224"/>
      <c r="E141" s="225"/>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213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8" t="s">
        <v>973</v>
      </c>
      <c r="D142" s="222"/>
      <c r="E142" s="223">
        <v>7.5075000000000003</v>
      </c>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213</v>
      </c>
      <c r="AH142" s="212">
        <v>5</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x14ac:dyDescent="0.2">
      <c r="A143" s="231" t="s">
        <v>201</v>
      </c>
      <c r="B143" s="232" t="s">
        <v>158</v>
      </c>
      <c r="C143" s="255" t="s">
        <v>159</v>
      </c>
      <c r="D143" s="233"/>
      <c r="E143" s="234"/>
      <c r="F143" s="235"/>
      <c r="G143" s="235">
        <f>SUMIF(AG144:AG187,"&lt;&gt;NOR",G144:G187)</f>
        <v>0</v>
      </c>
      <c r="H143" s="235"/>
      <c r="I143" s="235">
        <f>SUM(I144:I187)</f>
        <v>0</v>
      </c>
      <c r="J143" s="235"/>
      <c r="K143" s="235">
        <f>SUM(K144:K187)</f>
        <v>0</v>
      </c>
      <c r="L143" s="235"/>
      <c r="M143" s="235">
        <f>SUM(M144:M187)</f>
        <v>0</v>
      </c>
      <c r="N143" s="235"/>
      <c r="O143" s="235">
        <f>SUM(O144:O187)</f>
        <v>18.080000000000002</v>
      </c>
      <c r="P143" s="235"/>
      <c r="Q143" s="235">
        <f>SUM(Q144:Q187)</f>
        <v>0</v>
      </c>
      <c r="R143" s="235"/>
      <c r="S143" s="235"/>
      <c r="T143" s="236"/>
      <c r="U143" s="230"/>
      <c r="V143" s="230">
        <f>SUM(V144:V187)</f>
        <v>23.049999999999997</v>
      </c>
      <c r="W143" s="230"/>
      <c r="X143" s="230"/>
      <c r="AG143" t="s">
        <v>202</v>
      </c>
    </row>
    <row r="144" spans="1:60" ht="22.5" outlineLevel="1" x14ac:dyDescent="0.2">
      <c r="A144" s="237">
        <v>20</v>
      </c>
      <c r="B144" s="238" t="s">
        <v>974</v>
      </c>
      <c r="C144" s="256" t="s">
        <v>975</v>
      </c>
      <c r="D144" s="239" t="s">
        <v>275</v>
      </c>
      <c r="E144" s="240">
        <v>16</v>
      </c>
      <c r="F144" s="241"/>
      <c r="G144" s="242">
        <f>ROUND(E144*F144,2)</f>
        <v>0</v>
      </c>
      <c r="H144" s="241"/>
      <c r="I144" s="242">
        <f>ROUND(E144*H144,2)</f>
        <v>0</v>
      </c>
      <c r="J144" s="241"/>
      <c r="K144" s="242">
        <f>ROUND(E144*J144,2)</f>
        <v>0</v>
      </c>
      <c r="L144" s="242">
        <v>21</v>
      </c>
      <c r="M144" s="242">
        <f>G144*(1+L144/100)</f>
        <v>0</v>
      </c>
      <c r="N144" s="242">
        <v>0.185</v>
      </c>
      <c r="O144" s="242">
        <f>ROUND(E144*N144,2)</f>
        <v>2.96</v>
      </c>
      <c r="P144" s="242">
        <v>0</v>
      </c>
      <c r="Q144" s="242">
        <f>ROUND(E144*P144,2)</f>
        <v>0</v>
      </c>
      <c r="R144" s="242" t="s">
        <v>258</v>
      </c>
      <c r="S144" s="242" t="s">
        <v>207</v>
      </c>
      <c r="T144" s="243" t="s">
        <v>207</v>
      </c>
      <c r="U144" s="221">
        <v>0.33704000000000001</v>
      </c>
      <c r="V144" s="221">
        <f>ROUND(E144*U144,2)</f>
        <v>5.39</v>
      </c>
      <c r="W144" s="221"/>
      <c r="X144" s="221" t="s">
        <v>208</v>
      </c>
      <c r="Y144" s="212"/>
      <c r="Z144" s="212"/>
      <c r="AA144" s="212"/>
      <c r="AB144" s="212"/>
      <c r="AC144" s="212"/>
      <c r="AD144" s="212"/>
      <c r="AE144" s="212"/>
      <c r="AF144" s="212"/>
      <c r="AG144" s="212" t="s">
        <v>237</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7" t="s">
        <v>976</v>
      </c>
      <c r="D145" s="245"/>
      <c r="E145" s="245"/>
      <c r="F145" s="245"/>
      <c r="G145" s="245"/>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211</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8" t="s">
        <v>977</v>
      </c>
      <c r="D146" s="222"/>
      <c r="E146" s="223"/>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213</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8" t="s">
        <v>366</v>
      </c>
      <c r="D147" s="222"/>
      <c r="E147" s="223"/>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213</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8" t="s">
        <v>367</v>
      </c>
      <c r="D148" s="222"/>
      <c r="E148" s="223">
        <v>2</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213</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8" t="s">
        <v>368</v>
      </c>
      <c r="D149" s="222"/>
      <c r="E149" s="223">
        <v>2</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213</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8" t="s">
        <v>369</v>
      </c>
      <c r="D150" s="222"/>
      <c r="E150" s="223">
        <v>2</v>
      </c>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213</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8" t="s">
        <v>370</v>
      </c>
      <c r="D151" s="222"/>
      <c r="E151" s="223">
        <v>2</v>
      </c>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213</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19"/>
      <c r="B152" s="220"/>
      <c r="C152" s="258" t="s">
        <v>371</v>
      </c>
      <c r="D152" s="222"/>
      <c r="E152" s="223">
        <v>2</v>
      </c>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213</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8" t="s">
        <v>372</v>
      </c>
      <c r="D153" s="222"/>
      <c r="E153" s="223">
        <v>2</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213</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8" t="s">
        <v>373</v>
      </c>
      <c r="D154" s="222"/>
      <c r="E154" s="223">
        <v>2</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213</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8" t="s">
        <v>374</v>
      </c>
      <c r="D155" s="222"/>
      <c r="E155" s="223">
        <v>2</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213</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37">
        <v>21</v>
      </c>
      <c r="B156" s="238" t="s">
        <v>974</v>
      </c>
      <c r="C156" s="256" t="s">
        <v>975</v>
      </c>
      <c r="D156" s="239" t="s">
        <v>275</v>
      </c>
      <c r="E156" s="240">
        <v>39.5</v>
      </c>
      <c r="F156" s="241"/>
      <c r="G156" s="242">
        <f>ROUND(E156*F156,2)</f>
        <v>0</v>
      </c>
      <c r="H156" s="241"/>
      <c r="I156" s="242">
        <f>ROUND(E156*H156,2)</f>
        <v>0</v>
      </c>
      <c r="J156" s="241"/>
      <c r="K156" s="242">
        <f>ROUND(E156*J156,2)</f>
        <v>0</v>
      </c>
      <c r="L156" s="242">
        <v>21</v>
      </c>
      <c r="M156" s="242">
        <f>G156*(1+L156/100)</f>
        <v>0</v>
      </c>
      <c r="N156" s="242">
        <v>0.185</v>
      </c>
      <c r="O156" s="242">
        <f>ROUND(E156*N156,2)</f>
        <v>7.31</v>
      </c>
      <c r="P156" s="242">
        <v>0</v>
      </c>
      <c r="Q156" s="242">
        <f>ROUND(E156*P156,2)</f>
        <v>0</v>
      </c>
      <c r="R156" s="242" t="s">
        <v>258</v>
      </c>
      <c r="S156" s="242" t="s">
        <v>207</v>
      </c>
      <c r="T156" s="243" t="s">
        <v>207</v>
      </c>
      <c r="U156" s="221">
        <v>0.33704000000000001</v>
      </c>
      <c r="V156" s="221">
        <f>ROUND(E156*U156,2)</f>
        <v>13.31</v>
      </c>
      <c r="W156" s="221"/>
      <c r="X156" s="221" t="s">
        <v>208</v>
      </c>
      <c r="Y156" s="212"/>
      <c r="Z156" s="212"/>
      <c r="AA156" s="212"/>
      <c r="AB156" s="212"/>
      <c r="AC156" s="212"/>
      <c r="AD156" s="212"/>
      <c r="AE156" s="212"/>
      <c r="AF156" s="212"/>
      <c r="AG156" s="212" t="s">
        <v>237</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7" t="s">
        <v>976</v>
      </c>
      <c r="D157" s="245"/>
      <c r="E157" s="245"/>
      <c r="F157" s="245"/>
      <c r="G157" s="245"/>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211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8" t="s">
        <v>978</v>
      </c>
      <c r="D158" s="222"/>
      <c r="E158" s="223"/>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213</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8" t="s">
        <v>366</v>
      </c>
      <c r="D159" s="222"/>
      <c r="E159" s="223"/>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213</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58" t="s">
        <v>377</v>
      </c>
      <c r="D160" s="222"/>
      <c r="E160" s="223">
        <v>15.5</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213</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8" t="s">
        <v>378</v>
      </c>
      <c r="D161" s="222"/>
      <c r="E161" s="223">
        <v>2</v>
      </c>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213</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8" t="s">
        <v>379</v>
      </c>
      <c r="D162" s="222"/>
      <c r="E162" s="223">
        <v>2</v>
      </c>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213</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8" t="s">
        <v>380</v>
      </c>
      <c r="D163" s="222"/>
      <c r="E163" s="223">
        <v>2</v>
      </c>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213</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1" x14ac:dyDescent="0.2">
      <c r="A164" s="219"/>
      <c r="B164" s="220"/>
      <c r="C164" s="258" t="s">
        <v>381</v>
      </c>
      <c r="D164" s="222"/>
      <c r="E164" s="223">
        <v>10</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213</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58" t="s">
        <v>382</v>
      </c>
      <c r="D165" s="222"/>
      <c r="E165" s="223">
        <v>2</v>
      </c>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213</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8" t="s">
        <v>383</v>
      </c>
      <c r="D166" s="222"/>
      <c r="E166" s="223">
        <v>3</v>
      </c>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213</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58" t="s">
        <v>384</v>
      </c>
      <c r="D167" s="222"/>
      <c r="E167" s="223">
        <v>3</v>
      </c>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213</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1" x14ac:dyDescent="0.2">
      <c r="A168" s="237">
        <v>22</v>
      </c>
      <c r="B168" s="238" t="s">
        <v>979</v>
      </c>
      <c r="C168" s="256" t="s">
        <v>980</v>
      </c>
      <c r="D168" s="239" t="s">
        <v>275</v>
      </c>
      <c r="E168" s="240">
        <v>16</v>
      </c>
      <c r="F168" s="241"/>
      <c r="G168" s="242">
        <f>ROUND(E168*F168,2)</f>
        <v>0</v>
      </c>
      <c r="H168" s="241"/>
      <c r="I168" s="242">
        <f>ROUND(E168*H168,2)</f>
        <v>0</v>
      </c>
      <c r="J168" s="241"/>
      <c r="K168" s="242">
        <f>ROUND(E168*J168,2)</f>
        <v>0</v>
      </c>
      <c r="L168" s="242">
        <v>21</v>
      </c>
      <c r="M168" s="242">
        <f>G168*(1+L168/100)</f>
        <v>0</v>
      </c>
      <c r="N168" s="242">
        <v>0.188</v>
      </c>
      <c r="O168" s="242">
        <f>ROUND(E168*N168,2)</f>
        <v>3.01</v>
      </c>
      <c r="P168" s="242">
        <v>0</v>
      </c>
      <c r="Q168" s="242">
        <f>ROUND(E168*P168,2)</f>
        <v>0</v>
      </c>
      <c r="R168" s="242" t="s">
        <v>258</v>
      </c>
      <c r="S168" s="242" t="s">
        <v>207</v>
      </c>
      <c r="T168" s="243" t="s">
        <v>207</v>
      </c>
      <c r="U168" s="221">
        <v>0.27200000000000002</v>
      </c>
      <c r="V168" s="221">
        <f>ROUND(E168*U168,2)</f>
        <v>4.3499999999999996</v>
      </c>
      <c r="W168" s="221"/>
      <c r="X168" s="221" t="s">
        <v>208</v>
      </c>
      <c r="Y168" s="212"/>
      <c r="Z168" s="212"/>
      <c r="AA168" s="212"/>
      <c r="AB168" s="212"/>
      <c r="AC168" s="212"/>
      <c r="AD168" s="212"/>
      <c r="AE168" s="212"/>
      <c r="AF168" s="212"/>
      <c r="AG168" s="212" t="s">
        <v>209</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7" t="s">
        <v>976</v>
      </c>
      <c r="D169" s="245"/>
      <c r="E169" s="245"/>
      <c r="F169" s="245"/>
      <c r="G169" s="245"/>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211</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981</v>
      </c>
      <c r="D170" s="222"/>
      <c r="E170" s="223"/>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213</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8" t="s">
        <v>982</v>
      </c>
      <c r="D171" s="222"/>
      <c r="E171" s="223"/>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213</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8" t="s">
        <v>935</v>
      </c>
      <c r="D172" s="222"/>
      <c r="E172" s="223">
        <v>16</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213</v>
      </c>
      <c r="AH172" s="212">
        <v>5</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2.5" outlineLevel="1" x14ac:dyDescent="0.2">
      <c r="A173" s="237">
        <v>23</v>
      </c>
      <c r="B173" s="238" t="s">
        <v>983</v>
      </c>
      <c r="C173" s="256" t="s">
        <v>984</v>
      </c>
      <c r="D173" s="239" t="s">
        <v>332</v>
      </c>
      <c r="E173" s="240">
        <v>8.24</v>
      </c>
      <c r="F173" s="241"/>
      <c r="G173" s="242">
        <f>ROUND(E173*F173,2)</f>
        <v>0</v>
      </c>
      <c r="H173" s="241"/>
      <c r="I173" s="242">
        <f>ROUND(E173*H173,2)</f>
        <v>0</v>
      </c>
      <c r="J173" s="241"/>
      <c r="K173" s="242">
        <f>ROUND(E173*J173,2)</f>
        <v>0</v>
      </c>
      <c r="L173" s="242">
        <v>21</v>
      </c>
      <c r="M173" s="242">
        <f>G173*(1+L173/100)</f>
        <v>0</v>
      </c>
      <c r="N173" s="242">
        <v>6.7000000000000004E-2</v>
      </c>
      <c r="O173" s="242">
        <f>ROUND(E173*N173,2)</f>
        <v>0.55000000000000004</v>
      </c>
      <c r="P173" s="242">
        <v>0</v>
      </c>
      <c r="Q173" s="242">
        <f>ROUND(E173*P173,2)</f>
        <v>0</v>
      </c>
      <c r="R173" s="242" t="s">
        <v>426</v>
      </c>
      <c r="S173" s="242" t="s">
        <v>207</v>
      </c>
      <c r="T173" s="243" t="s">
        <v>207</v>
      </c>
      <c r="U173" s="221">
        <v>0</v>
      </c>
      <c r="V173" s="221">
        <f>ROUND(E173*U173,2)</f>
        <v>0</v>
      </c>
      <c r="W173" s="221"/>
      <c r="X173" s="221" t="s">
        <v>427</v>
      </c>
      <c r="Y173" s="212"/>
      <c r="Z173" s="212"/>
      <c r="AA173" s="212"/>
      <c r="AB173" s="212"/>
      <c r="AC173" s="212"/>
      <c r="AD173" s="212"/>
      <c r="AE173" s="212"/>
      <c r="AF173" s="212"/>
      <c r="AG173" s="212" t="s">
        <v>428</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58" t="s">
        <v>985</v>
      </c>
      <c r="D174" s="222"/>
      <c r="E174" s="223"/>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213</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9" t="s">
        <v>215</v>
      </c>
      <c r="D175" s="224"/>
      <c r="E175" s="225"/>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213</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60" t="s">
        <v>986</v>
      </c>
      <c r="D176" s="224"/>
      <c r="E176" s="225">
        <v>0.51500000000000001</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213</v>
      </c>
      <c r="AH176" s="212">
        <v>2</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9" t="s">
        <v>217</v>
      </c>
      <c r="D177" s="224"/>
      <c r="E177" s="225"/>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213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58" t="s">
        <v>987</v>
      </c>
      <c r="D178" s="222"/>
      <c r="E178" s="223">
        <v>8.24</v>
      </c>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213</v>
      </c>
      <c r="AH178" s="212">
        <v>5</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37">
        <v>24</v>
      </c>
      <c r="B179" s="238" t="s">
        <v>988</v>
      </c>
      <c r="C179" s="256" t="s">
        <v>989</v>
      </c>
      <c r="D179" s="239" t="s">
        <v>332</v>
      </c>
      <c r="E179" s="240">
        <v>8.24</v>
      </c>
      <c r="F179" s="241"/>
      <c r="G179" s="242">
        <f>ROUND(E179*F179,2)</f>
        <v>0</v>
      </c>
      <c r="H179" s="241"/>
      <c r="I179" s="242">
        <f>ROUND(E179*H179,2)</f>
        <v>0</v>
      </c>
      <c r="J179" s="241"/>
      <c r="K179" s="242">
        <f>ROUND(E179*J179,2)</f>
        <v>0</v>
      </c>
      <c r="L179" s="242">
        <v>21</v>
      </c>
      <c r="M179" s="242">
        <f>G179*(1+L179/100)</f>
        <v>0</v>
      </c>
      <c r="N179" s="242">
        <v>6.7000000000000004E-2</v>
      </c>
      <c r="O179" s="242">
        <f>ROUND(E179*N179,2)</f>
        <v>0.55000000000000004</v>
      </c>
      <c r="P179" s="242">
        <v>0</v>
      </c>
      <c r="Q179" s="242">
        <f>ROUND(E179*P179,2)</f>
        <v>0</v>
      </c>
      <c r="R179" s="242" t="s">
        <v>426</v>
      </c>
      <c r="S179" s="242" t="s">
        <v>207</v>
      </c>
      <c r="T179" s="243" t="s">
        <v>207</v>
      </c>
      <c r="U179" s="221">
        <v>0</v>
      </c>
      <c r="V179" s="221">
        <f>ROUND(E179*U179,2)</f>
        <v>0</v>
      </c>
      <c r="W179" s="221"/>
      <c r="X179" s="221" t="s">
        <v>427</v>
      </c>
      <c r="Y179" s="212"/>
      <c r="Z179" s="212"/>
      <c r="AA179" s="212"/>
      <c r="AB179" s="212"/>
      <c r="AC179" s="212"/>
      <c r="AD179" s="212"/>
      <c r="AE179" s="212"/>
      <c r="AF179" s="212"/>
      <c r="AG179" s="212" t="s">
        <v>428</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58" t="s">
        <v>990</v>
      </c>
      <c r="D180" s="222"/>
      <c r="E180" s="223"/>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213</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8" t="s">
        <v>991</v>
      </c>
      <c r="D181" s="222"/>
      <c r="E181" s="223">
        <v>8.24</v>
      </c>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213</v>
      </c>
      <c r="AH181" s="212">
        <v>5</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37">
        <v>25</v>
      </c>
      <c r="B182" s="238" t="s">
        <v>992</v>
      </c>
      <c r="C182" s="256" t="s">
        <v>993</v>
      </c>
      <c r="D182" s="239" t="s">
        <v>332</v>
      </c>
      <c r="E182" s="240">
        <v>16.48</v>
      </c>
      <c r="F182" s="241"/>
      <c r="G182" s="242">
        <f>ROUND(E182*F182,2)</f>
        <v>0</v>
      </c>
      <c r="H182" s="241"/>
      <c r="I182" s="242">
        <f>ROUND(E182*H182,2)</f>
        <v>0</v>
      </c>
      <c r="J182" s="241"/>
      <c r="K182" s="242">
        <f>ROUND(E182*J182,2)</f>
        <v>0</v>
      </c>
      <c r="L182" s="242">
        <v>21</v>
      </c>
      <c r="M182" s="242">
        <f>G182*(1+L182/100)</f>
        <v>0</v>
      </c>
      <c r="N182" s="242">
        <v>9.6000000000000002E-2</v>
      </c>
      <c r="O182" s="242">
        <f>ROUND(E182*N182,2)</f>
        <v>1.58</v>
      </c>
      <c r="P182" s="242">
        <v>0</v>
      </c>
      <c r="Q182" s="242">
        <f>ROUND(E182*P182,2)</f>
        <v>0</v>
      </c>
      <c r="R182" s="242" t="s">
        <v>426</v>
      </c>
      <c r="S182" s="242" t="s">
        <v>207</v>
      </c>
      <c r="T182" s="243" t="s">
        <v>207</v>
      </c>
      <c r="U182" s="221">
        <v>0</v>
      </c>
      <c r="V182" s="221">
        <f>ROUND(E182*U182,2)</f>
        <v>0</v>
      </c>
      <c r="W182" s="221"/>
      <c r="X182" s="221" t="s">
        <v>427</v>
      </c>
      <c r="Y182" s="212"/>
      <c r="Z182" s="212"/>
      <c r="AA182" s="212"/>
      <c r="AB182" s="212"/>
      <c r="AC182" s="212"/>
      <c r="AD182" s="212"/>
      <c r="AE182" s="212"/>
      <c r="AF182" s="212"/>
      <c r="AG182" s="212" t="s">
        <v>964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58" t="s">
        <v>994</v>
      </c>
      <c r="D183" s="222"/>
      <c r="E183" s="223"/>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213</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58" t="s">
        <v>995</v>
      </c>
      <c r="D184" s="222"/>
      <c r="E184" s="223">
        <v>16.48</v>
      </c>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213</v>
      </c>
      <c r="AH184" s="212">
        <v>5</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1" x14ac:dyDescent="0.2">
      <c r="A185" s="237">
        <v>26</v>
      </c>
      <c r="B185" s="238" t="s">
        <v>996</v>
      </c>
      <c r="C185" s="256" t="s">
        <v>997</v>
      </c>
      <c r="D185" s="239" t="s">
        <v>332</v>
      </c>
      <c r="E185" s="240">
        <v>40.685000000000002</v>
      </c>
      <c r="F185" s="241"/>
      <c r="G185" s="242">
        <f>ROUND(E185*F185,2)</f>
        <v>0</v>
      </c>
      <c r="H185" s="241"/>
      <c r="I185" s="242">
        <f>ROUND(E185*H185,2)</f>
        <v>0</v>
      </c>
      <c r="J185" s="241"/>
      <c r="K185" s="242">
        <f>ROUND(E185*J185,2)</f>
        <v>0</v>
      </c>
      <c r="L185" s="242">
        <v>21</v>
      </c>
      <c r="M185" s="242">
        <f>G185*(1+L185/100)</f>
        <v>0</v>
      </c>
      <c r="N185" s="242">
        <v>5.1999999999999998E-2</v>
      </c>
      <c r="O185" s="242">
        <f>ROUND(E185*N185,2)</f>
        <v>2.12</v>
      </c>
      <c r="P185" s="242">
        <v>0</v>
      </c>
      <c r="Q185" s="242">
        <f>ROUND(E185*P185,2)</f>
        <v>0</v>
      </c>
      <c r="R185" s="242" t="s">
        <v>426</v>
      </c>
      <c r="S185" s="242" t="s">
        <v>207</v>
      </c>
      <c r="T185" s="243" t="s">
        <v>207</v>
      </c>
      <c r="U185" s="221">
        <v>0</v>
      </c>
      <c r="V185" s="221">
        <f>ROUND(E185*U185,2)</f>
        <v>0</v>
      </c>
      <c r="W185" s="221"/>
      <c r="X185" s="221" t="s">
        <v>427</v>
      </c>
      <c r="Y185" s="212"/>
      <c r="Z185" s="212"/>
      <c r="AA185" s="212"/>
      <c r="AB185" s="212"/>
      <c r="AC185" s="212"/>
      <c r="AD185" s="212"/>
      <c r="AE185" s="212"/>
      <c r="AF185" s="212"/>
      <c r="AG185" s="212" t="s">
        <v>428</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58" t="s">
        <v>998</v>
      </c>
      <c r="D186" s="222"/>
      <c r="E186" s="223"/>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213</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8" t="s">
        <v>999</v>
      </c>
      <c r="D187" s="222"/>
      <c r="E187" s="223">
        <v>40.685000000000002</v>
      </c>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213</v>
      </c>
      <c r="AH187" s="212">
        <v>5</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x14ac:dyDescent="0.2">
      <c r="A188" s="231" t="s">
        <v>201</v>
      </c>
      <c r="B188" s="232" t="s">
        <v>164</v>
      </c>
      <c r="C188" s="255" t="s">
        <v>165</v>
      </c>
      <c r="D188" s="233"/>
      <c r="E188" s="234"/>
      <c r="F188" s="235"/>
      <c r="G188" s="235">
        <f>SUMIF(AG189:AG193,"&lt;&gt;NOR",G189:G193)</f>
        <v>0</v>
      </c>
      <c r="H188" s="235"/>
      <c r="I188" s="235">
        <f>SUM(I189:I193)</f>
        <v>0</v>
      </c>
      <c r="J188" s="235"/>
      <c r="K188" s="235">
        <f>SUM(K189:K193)</f>
        <v>0</v>
      </c>
      <c r="L188" s="235"/>
      <c r="M188" s="235">
        <f>SUM(M189:M193)</f>
        <v>0</v>
      </c>
      <c r="N188" s="235"/>
      <c r="O188" s="235">
        <f>SUM(O189:O193)</f>
        <v>0</v>
      </c>
      <c r="P188" s="235"/>
      <c r="Q188" s="235">
        <f>SUM(Q189:Q193)</f>
        <v>0</v>
      </c>
      <c r="R188" s="235"/>
      <c r="S188" s="235"/>
      <c r="T188" s="236"/>
      <c r="U188" s="230"/>
      <c r="V188" s="230">
        <f>SUM(V189:V193)</f>
        <v>0.86</v>
      </c>
      <c r="W188" s="230"/>
      <c r="X188" s="230"/>
      <c r="AG188" t="s">
        <v>202</v>
      </c>
    </row>
    <row r="189" spans="1:60" outlineLevel="1" x14ac:dyDescent="0.2">
      <c r="A189" s="237">
        <v>27</v>
      </c>
      <c r="B189" s="238" t="s">
        <v>433</v>
      </c>
      <c r="C189" s="256" t="s">
        <v>434</v>
      </c>
      <c r="D189" s="239" t="s">
        <v>425</v>
      </c>
      <c r="E189" s="240">
        <v>53.479529999999997</v>
      </c>
      <c r="F189" s="241"/>
      <c r="G189" s="242">
        <f>ROUND(E189*F189,2)</f>
        <v>0</v>
      </c>
      <c r="H189" s="241"/>
      <c r="I189" s="242">
        <f>ROUND(E189*H189,2)</f>
        <v>0</v>
      </c>
      <c r="J189" s="241"/>
      <c r="K189" s="242">
        <f>ROUND(E189*J189,2)</f>
        <v>0</v>
      </c>
      <c r="L189" s="242">
        <v>21</v>
      </c>
      <c r="M189" s="242">
        <f>G189*(1+L189/100)</f>
        <v>0</v>
      </c>
      <c r="N189" s="242">
        <v>0</v>
      </c>
      <c r="O189" s="242">
        <f>ROUND(E189*N189,2)</f>
        <v>0</v>
      </c>
      <c r="P189" s="242">
        <v>0</v>
      </c>
      <c r="Q189" s="242">
        <f>ROUND(E189*P189,2)</f>
        <v>0</v>
      </c>
      <c r="R189" s="242" t="s">
        <v>258</v>
      </c>
      <c r="S189" s="242" t="s">
        <v>207</v>
      </c>
      <c r="T189" s="243" t="s">
        <v>207</v>
      </c>
      <c r="U189" s="221">
        <v>1.6E-2</v>
      </c>
      <c r="V189" s="221">
        <f>ROUND(E189*U189,2)</f>
        <v>0.86</v>
      </c>
      <c r="W189" s="221"/>
      <c r="X189" s="221" t="s">
        <v>435</v>
      </c>
      <c r="Y189" s="212"/>
      <c r="Z189" s="212"/>
      <c r="AA189" s="212"/>
      <c r="AB189" s="212"/>
      <c r="AC189" s="212"/>
      <c r="AD189" s="212"/>
      <c r="AE189" s="212"/>
      <c r="AF189" s="212"/>
      <c r="AG189" s="212" t="s">
        <v>436</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57" t="s">
        <v>437</v>
      </c>
      <c r="D190" s="245"/>
      <c r="E190" s="245"/>
      <c r="F190" s="245"/>
      <c r="G190" s="245"/>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211</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8" t="s">
        <v>438</v>
      </c>
      <c r="D191" s="222"/>
      <c r="E191" s="223"/>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213</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8" t="s">
        <v>1000</v>
      </c>
      <c r="D192" s="222"/>
      <c r="E192" s="223"/>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213</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58" t="s">
        <v>1001</v>
      </c>
      <c r="D193" s="222"/>
      <c r="E193" s="223">
        <v>53.479529999999997</v>
      </c>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213</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x14ac:dyDescent="0.2">
      <c r="A194" s="231" t="s">
        <v>201</v>
      </c>
      <c r="B194" s="232" t="s">
        <v>166</v>
      </c>
      <c r="C194" s="255" t="s">
        <v>167</v>
      </c>
      <c r="D194" s="233"/>
      <c r="E194" s="234"/>
      <c r="F194" s="235"/>
      <c r="G194" s="235">
        <f>SUMIF(AG195:AG212,"&lt;&gt;NOR",G195:G212)</f>
        <v>0</v>
      </c>
      <c r="H194" s="235"/>
      <c r="I194" s="235">
        <f>SUM(I195:I212)</f>
        <v>0</v>
      </c>
      <c r="J194" s="235"/>
      <c r="K194" s="235">
        <f>SUM(K195:K212)</f>
        <v>0</v>
      </c>
      <c r="L194" s="235"/>
      <c r="M194" s="235">
        <f>SUM(M195:M212)</f>
        <v>0</v>
      </c>
      <c r="N194" s="235"/>
      <c r="O194" s="235">
        <f>SUM(O195:O212)</f>
        <v>0</v>
      </c>
      <c r="P194" s="235"/>
      <c r="Q194" s="235">
        <f>SUM(Q195:Q212)</f>
        <v>0</v>
      </c>
      <c r="R194" s="235"/>
      <c r="S194" s="235"/>
      <c r="T194" s="236"/>
      <c r="U194" s="230"/>
      <c r="V194" s="230">
        <f>SUM(V195:V212)</f>
        <v>14.959999999999999</v>
      </c>
      <c r="W194" s="230"/>
      <c r="X194" s="230"/>
      <c r="AG194" t="s">
        <v>202</v>
      </c>
    </row>
    <row r="195" spans="1:60" outlineLevel="1" x14ac:dyDescent="0.2">
      <c r="A195" s="237">
        <v>28</v>
      </c>
      <c r="B195" s="238" t="s">
        <v>450</v>
      </c>
      <c r="C195" s="256" t="s">
        <v>451</v>
      </c>
      <c r="D195" s="239" t="s">
        <v>425</v>
      </c>
      <c r="E195" s="240">
        <v>57.719749999999998</v>
      </c>
      <c r="F195" s="241"/>
      <c r="G195" s="242">
        <f>ROUND(E195*F195,2)</f>
        <v>0</v>
      </c>
      <c r="H195" s="241"/>
      <c r="I195" s="242">
        <f>ROUND(E195*H195,2)</f>
        <v>0</v>
      </c>
      <c r="J195" s="241"/>
      <c r="K195" s="242">
        <f>ROUND(E195*J195,2)</f>
        <v>0</v>
      </c>
      <c r="L195" s="242">
        <v>21</v>
      </c>
      <c r="M195" s="242">
        <f>G195*(1+L195/100)</f>
        <v>0</v>
      </c>
      <c r="N195" s="242">
        <v>0</v>
      </c>
      <c r="O195" s="242">
        <f>ROUND(E195*N195,2)</f>
        <v>0</v>
      </c>
      <c r="P195" s="242">
        <v>0</v>
      </c>
      <c r="Q195" s="242">
        <f>ROUND(E195*P195,2)</f>
        <v>0</v>
      </c>
      <c r="R195" s="242"/>
      <c r="S195" s="242" t="s">
        <v>207</v>
      </c>
      <c r="T195" s="243" t="s">
        <v>207</v>
      </c>
      <c r="U195" s="221">
        <v>4.2000000000000003E-2</v>
      </c>
      <c r="V195" s="221">
        <f>ROUND(E195*U195,2)</f>
        <v>2.42</v>
      </c>
      <c r="W195" s="221"/>
      <c r="X195" s="221" t="s">
        <v>208</v>
      </c>
      <c r="Y195" s="212"/>
      <c r="Z195" s="212"/>
      <c r="AA195" s="212"/>
      <c r="AB195" s="212"/>
      <c r="AC195" s="212"/>
      <c r="AD195" s="212"/>
      <c r="AE195" s="212"/>
      <c r="AF195" s="212"/>
      <c r="AG195" s="212" t="s">
        <v>209</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58" t="s">
        <v>452</v>
      </c>
      <c r="D196" s="222"/>
      <c r="E196" s="223"/>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213</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58" t="s">
        <v>453</v>
      </c>
      <c r="D197" s="222"/>
      <c r="E197" s="223"/>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213</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58" t="s">
        <v>1002</v>
      </c>
      <c r="D198" s="222"/>
      <c r="E198" s="223">
        <v>31.46</v>
      </c>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213</v>
      </c>
      <c r="AH198" s="212">
        <v>7</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8" t="s">
        <v>1003</v>
      </c>
      <c r="D199" s="222"/>
      <c r="E199" s="223">
        <v>6.9547499999999998</v>
      </c>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213</v>
      </c>
      <c r="AH199" s="212">
        <v>7</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58" t="s">
        <v>1004</v>
      </c>
      <c r="D200" s="222"/>
      <c r="E200" s="223"/>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213</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58" t="s">
        <v>1005</v>
      </c>
      <c r="D201" s="222"/>
      <c r="E201" s="223">
        <v>19.305</v>
      </c>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213</v>
      </c>
      <c r="AH201" s="212">
        <v>7</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37">
        <v>29</v>
      </c>
      <c r="B202" s="238" t="s">
        <v>458</v>
      </c>
      <c r="C202" s="256" t="s">
        <v>459</v>
      </c>
      <c r="D202" s="239" t="s">
        <v>425</v>
      </c>
      <c r="E202" s="240">
        <v>519.47775000000001</v>
      </c>
      <c r="F202" s="241"/>
      <c r="G202" s="242">
        <f>ROUND(E202*F202,2)</f>
        <v>0</v>
      </c>
      <c r="H202" s="241"/>
      <c r="I202" s="242">
        <f>ROUND(E202*H202,2)</f>
        <v>0</v>
      </c>
      <c r="J202" s="241"/>
      <c r="K202" s="242">
        <f>ROUND(E202*J202,2)</f>
        <v>0</v>
      </c>
      <c r="L202" s="242">
        <v>21</v>
      </c>
      <c r="M202" s="242">
        <f>G202*(1+L202/100)</f>
        <v>0</v>
      </c>
      <c r="N202" s="242">
        <v>0</v>
      </c>
      <c r="O202" s="242">
        <f>ROUND(E202*N202,2)</f>
        <v>0</v>
      </c>
      <c r="P202" s="242">
        <v>0</v>
      </c>
      <c r="Q202" s="242">
        <f>ROUND(E202*P202,2)</f>
        <v>0</v>
      </c>
      <c r="R202" s="242"/>
      <c r="S202" s="242" t="s">
        <v>207</v>
      </c>
      <c r="T202" s="243" t="s">
        <v>207</v>
      </c>
      <c r="U202" s="221">
        <v>0</v>
      </c>
      <c r="V202" s="221">
        <f>ROUND(E202*U202,2)</f>
        <v>0</v>
      </c>
      <c r="W202" s="221"/>
      <c r="X202" s="221" t="s">
        <v>208</v>
      </c>
      <c r="Y202" s="212"/>
      <c r="Z202" s="212"/>
      <c r="AA202" s="212"/>
      <c r="AB202" s="212"/>
      <c r="AC202" s="212"/>
      <c r="AD202" s="212"/>
      <c r="AE202" s="212"/>
      <c r="AF202" s="212"/>
      <c r="AG202" s="212" t="s">
        <v>209</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58" t="s">
        <v>460</v>
      </c>
      <c r="D203" s="222"/>
      <c r="E203" s="223"/>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213</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58" t="s">
        <v>1006</v>
      </c>
      <c r="D204" s="222"/>
      <c r="E204" s="223">
        <v>519.47775000000001</v>
      </c>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213</v>
      </c>
      <c r="AH204" s="212">
        <v>5</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37">
        <v>30</v>
      </c>
      <c r="B205" s="238" t="s">
        <v>462</v>
      </c>
      <c r="C205" s="256" t="s">
        <v>463</v>
      </c>
      <c r="D205" s="239" t="s">
        <v>425</v>
      </c>
      <c r="E205" s="240">
        <v>73.807249999999996</v>
      </c>
      <c r="F205" s="241"/>
      <c r="G205" s="242">
        <f>ROUND(E205*F205,2)</f>
        <v>0</v>
      </c>
      <c r="H205" s="241"/>
      <c r="I205" s="242">
        <f>ROUND(E205*H205,2)</f>
        <v>0</v>
      </c>
      <c r="J205" s="241"/>
      <c r="K205" s="242">
        <f>ROUND(E205*J205,2)</f>
        <v>0</v>
      </c>
      <c r="L205" s="242">
        <v>21</v>
      </c>
      <c r="M205" s="242">
        <f>G205*(1+L205/100)</f>
        <v>0</v>
      </c>
      <c r="N205" s="242">
        <v>0</v>
      </c>
      <c r="O205" s="242">
        <f>ROUND(E205*N205,2)</f>
        <v>0</v>
      </c>
      <c r="P205" s="242">
        <v>0</v>
      </c>
      <c r="Q205" s="242">
        <f>ROUND(E205*P205,2)</f>
        <v>0</v>
      </c>
      <c r="R205" s="242"/>
      <c r="S205" s="242" t="s">
        <v>207</v>
      </c>
      <c r="T205" s="243" t="s">
        <v>207</v>
      </c>
      <c r="U205" s="221">
        <v>0.16400000000000001</v>
      </c>
      <c r="V205" s="221">
        <f>ROUND(E205*U205,2)</f>
        <v>12.1</v>
      </c>
      <c r="W205" s="221"/>
      <c r="X205" s="221" t="s">
        <v>464</v>
      </c>
      <c r="Y205" s="212"/>
      <c r="Z205" s="212"/>
      <c r="AA205" s="212"/>
      <c r="AB205" s="212"/>
      <c r="AC205" s="212"/>
      <c r="AD205" s="212"/>
      <c r="AE205" s="212"/>
      <c r="AF205" s="212"/>
      <c r="AG205" s="212" t="s">
        <v>465</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58" t="s">
        <v>466</v>
      </c>
      <c r="D206" s="222"/>
      <c r="E206" s="223"/>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213</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58" t="s">
        <v>1007</v>
      </c>
      <c r="D207" s="222"/>
      <c r="E207" s="223"/>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213</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58" t="s">
        <v>1008</v>
      </c>
      <c r="D208" s="222"/>
      <c r="E208" s="223">
        <v>73.807249999999996</v>
      </c>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213</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37">
        <v>31</v>
      </c>
      <c r="B209" s="238" t="s">
        <v>469</v>
      </c>
      <c r="C209" s="256" t="s">
        <v>470</v>
      </c>
      <c r="D209" s="239" t="s">
        <v>425</v>
      </c>
      <c r="E209" s="240">
        <v>73.807249999999996</v>
      </c>
      <c r="F209" s="241"/>
      <c r="G209" s="242">
        <f>ROUND(E209*F209,2)</f>
        <v>0</v>
      </c>
      <c r="H209" s="241"/>
      <c r="I209" s="242">
        <f>ROUND(E209*H209,2)</f>
        <v>0</v>
      </c>
      <c r="J209" s="241"/>
      <c r="K209" s="242">
        <f>ROUND(E209*J209,2)</f>
        <v>0</v>
      </c>
      <c r="L209" s="242">
        <v>21</v>
      </c>
      <c r="M209" s="242">
        <f>G209*(1+L209/100)</f>
        <v>0</v>
      </c>
      <c r="N209" s="242">
        <v>0</v>
      </c>
      <c r="O209" s="242">
        <f>ROUND(E209*N209,2)</f>
        <v>0</v>
      </c>
      <c r="P209" s="242">
        <v>0</v>
      </c>
      <c r="Q209" s="242">
        <f>ROUND(E209*P209,2)</f>
        <v>0</v>
      </c>
      <c r="R209" s="242"/>
      <c r="S209" s="242" t="s">
        <v>207</v>
      </c>
      <c r="T209" s="243" t="s">
        <v>207</v>
      </c>
      <c r="U209" s="221">
        <v>6.0000000000000001E-3</v>
      </c>
      <c r="V209" s="221">
        <f>ROUND(E209*U209,2)</f>
        <v>0.44</v>
      </c>
      <c r="W209" s="221"/>
      <c r="X209" s="221" t="s">
        <v>464</v>
      </c>
      <c r="Y209" s="212"/>
      <c r="Z209" s="212"/>
      <c r="AA209" s="212"/>
      <c r="AB209" s="212"/>
      <c r="AC209" s="212"/>
      <c r="AD209" s="212"/>
      <c r="AE209" s="212"/>
      <c r="AF209" s="212"/>
      <c r="AG209" s="212" t="s">
        <v>465</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58" t="s">
        <v>466</v>
      </c>
      <c r="D210" s="222"/>
      <c r="E210" s="223"/>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213</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58" t="s">
        <v>1007</v>
      </c>
      <c r="D211" s="222"/>
      <c r="E211" s="223"/>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213</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58" t="s">
        <v>1008</v>
      </c>
      <c r="D212" s="222"/>
      <c r="E212" s="223">
        <v>73.807249999999996</v>
      </c>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213</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x14ac:dyDescent="0.2">
      <c r="A213" s="231" t="s">
        <v>201</v>
      </c>
      <c r="B213" s="232" t="s">
        <v>169</v>
      </c>
      <c r="C213" s="255" t="s">
        <v>170</v>
      </c>
      <c r="D213" s="233"/>
      <c r="E213" s="234"/>
      <c r="F213" s="235"/>
      <c r="G213" s="235">
        <f>SUMIF(AG214:AG222,"&lt;&gt;NOR",G214:G222)</f>
        <v>0</v>
      </c>
      <c r="H213" s="235"/>
      <c r="I213" s="235">
        <f>SUM(I214:I222)</f>
        <v>0</v>
      </c>
      <c r="J213" s="235"/>
      <c r="K213" s="235">
        <f>SUM(K214:K222)</f>
        <v>0</v>
      </c>
      <c r="L213" s="235"/>
      <c r="M213" s="235">
        <f>SUM(M214:M222)</f>
        <v>0</v>
      </c>
      <c r="N213" s="235"/>
      <c r="O213" s="235">
        <f>SUM(O214:O222)</f>
        <v>0</v>
      </c>
      <c r="P213" s="235"/>
      <c r="Q213" s="235">
        <f>SUM(Q214:Q222)</f>
        <v>0</v>
      </c>
      <c r="R213" s="235"/>
      <c r="S213" s="235"/>
      <c r="T213" s="236"/>
      <c r="U213" s="230"/>
      <c r="V213" s="230">
        <f>SUM(V214:V222)</f>
        <v>0</v>
      </c>
      <c r="W213" s="230"/>
      <c r="X213" s="230"/>
      <c r="AG213" t="s">
        <v>202</v>
      </c>
    </row>
    <row r="214" spans="1:60" outlineLevel="1" x14ac:dyDescent="0.2">
      <c r="A214" s="237">
        <v>32</v>
      </c>
      <c r="B214" s="238" t="s">
        <v>471</v>
      </c>
      <c r="C214" s="256" t="s">
        <v>472</v>
      </c>
      <c r="D214" s="239" t="s">
        <v>425</v>
      </c>
      <c r="E214" s="240">
        <v>38.414749999999998</v>
      </c>
      <c r="F214" s="241"/>
      <c r="G214" s="242">
        <f>ROUND(E214*F214,2)</f>
        <v>0</v>
      </c>
      <c r="H214" s="241"/>
      <c r="I214" s="242">
        <f>ROUND(E214*H214,2)</f>
        <v>0</v>
      </c>
      <c r="J214" s="241"/>
      <c r="K214" s="242">
        <f>ROUND(E214*J214,2)</f>
        <v>0</v>
      </c>
      <c r="L214" s="242">
        <v>21</v>
      </c>
      <c r="M214" s="242">
        <f>G214*(1+L214/100)</f>
        <v>0</v>
      </c>
      <c r="N214" s="242">
        <v>0</v>
      </c>
      <c r="O214" s="242">
        <f>ROUND(E214*N214,2)</f>
        <v>0</v>
      </c>
      <c r="P214" s="242">
        <v>0</v>
      </c>
      <c r="Q214" s="242">
        <f>ROUND(E214*P214,2)</f>
        <v>0</v>
      </c>
      <c r="R214" s="242" t="s">
        <v>206</v>
      </c>
      <c r="S214" s="242" t="s">
        <v>207</v>
      </c>
      <c r="T214" s="243" t="s">
        <v>207</v>
      </c>
      <c r="U214" s="221">
        <v>0</v>
      </c>
      <c r="V214" s="221">
        <f>ROUND(E214*U214,2)</f>
        <v>0</v>
      </c>
      <c r="W214" s="221"/>
      <c r="X214" s="221" t="s">
        <v>208</v>
      </c>
      <c r="Y214" s="212"/>
      <c r="Z214" s="212"/>
      <c r="AA214" s="212"/>
      <c r="AB214" s="212"/>
      <c r="AC214" s="212"/>
      <c r="AD214" s="212"/>
      <c r="AE214" s="212"/>
      <c r="AF214" s="212"/>
      <c r="AG214" s="212" t="s">
        <v>209</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58" t="s">
        <v>473</v>
      </c>
      <c r="D215" s="222"/>
      <c r="E215" s="223"/>
      <c r="F215" s="221"/>
      <c r="G215" s="22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213</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58" t="s">
        <v>453</v>
      </c>
      <c r="D216" s="222"/>
      <c r="E216" s="223"/>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213</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58" t="s">
        <v>1002</v>
      </c>
      <c r="D217" s="222"/>
      <c r="E217" s="223">
        <v>31.46</v>
      </c>
      <c r="F217" s="221"/>
      <c r="G217" s="221"/>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213</v>
      </c>
      <c r="AH217" s="212">
        <v>7</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58" t="s">
        <v>1003</v>
      </c>
      <c r="D218" s="222"/>
      <c r="E218" s="223">
        <v>6.9547499999999998</v>
      </c>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213</v>
      </c>
      <c r="AH218" s="212">
        <v>7</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7">
        <v>33</v>
      </c>
      <c r="B219" s="238" t="s">
        <v>1009</v>
      </c>
      <c r="C219" s="256" t="s">
        <v>1010</v>
      </c>
      <c r="D219" s="239" t="s">
        <v>425</v>
      </c>
      <c r="E219" s="240">
        <v>19.305</v>
      </c>
      <c r="F219" s="241"/>
      <c r="G219" s="242">
        <f>ROUND(E219*F219,2)</f>
        <v>0</v>
      </c>
      <c r="H219" s="241"/>
      <c r="I219" s="242">
        <f>ROUND(E219*H219,2)</f>
        <v>0</v>
      </c>
      <c r="J219" s="241"/>
      <c r="K219" s="242">
        <f>ROUND(E219*J219,2)</f>
        <v>0</v>
      </c>
      <c r="L219" s="242">
        <v>21</v>
      </c>
      <c r="M219" s="242">
        <f>G219*(1+L219/100)</f>
        <v>0</v>
      </c>
      <c r="N219" s="242">
        <v>0</v>
      </c>
      <c r="O219" s="242">
        <f>ROUND(E219*N219,2)</f>
        <v>0</v>
      </c>
      <c r="P219" s="242">
        <v>0</v>
      </c>
      <c r="Q219" s="242">
        <f>ROUND(E219*P219,2)</f>
        <v>0</v>
      </c>
      <c r="R219" s="242" t="s">
        <v>476</v>
      </c>
      <c r="S219" s="242" t="s">
        <v>207</v>
      </c>
      <c r="T219" s="243" t="s">
        <v>207</v>
      </c>
      <c r="U219" s="221">
        <v>0</v>
      </c>
      <c r="V219" s="221">
        <f>ROUND(E219*U219,2)</f>
        <v>0</v>
      </c>
      <c r="W219" s="221"/>
      <c r="X219" s="221" t="s">
        <v>208</v>
      </c>
      <c r="Y219" s="212"/>
      <c r="Z219" s="212"/>
      <c r="AA219" s="212"/>
      <c r="AB219" s="212"/>
      <c r="AC219" s="212"/>
      <c r="AD219" s="212"/>
      <c r="AE219" s="212"/>
      <c r="AF219" s="212"/>
      <c r="AG219" s="212" t="s">
        <v>209</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58" t="s">
        <v>473</v>
      </c>
      <c r="D220" s="222"/>
      <c r="E220" s="223"/>
      <c r="F220" s="221"/>
      <c r="G220" s="221"/>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213</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58" t="s">
        <v>1011</v>
      </c>
      <c r="D221" s="222"/>
      <c r="E221" s="223"/>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213</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58" t="s">
        <v>1005</v>
      </c>
      <c r="D222" s="222"/>
      <c r="E222" s="223">
        <v>19.305</v>
      </c>
      <c r="F222" s="221"/>
      <c r="G222" s="221"/>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213</v>
      </c>
      <c r="AH222" s="212">
        <v>7</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x14ac:dyDescent="0.2">
      <c r="A223" s="231" t="s">
        <v>201</v>
      </c>
      <c r="B223" s="232" t="s">
        <v>173</v>
      </c>
      <c r="C223" s="255" t="s">
        <v>27</v>
      </c>
      <c r="D223" s="233"/>
      <c r="E223" s="234"/>
      <c r="F223" s="235"/>
      <c r="G223" s="235">
        <f>SUMIF(AG224:AG239,"&lt;&gt;NOR",G224:G239)</f>
        <v>0</v>
      </c>
      <c r="H223" s="235"/>
      <c r="I223" s="235">
        <f>SUM(I224:I239)</f>
        <v>0</v>
      </c>
      <c r="J223" s="235"/>
      <c r="K223" s="235">
        <f>SUM(K224:K239)</f>
        <v>0</v>
      </c>
      <c r="L223" s="235"/>
      <c r="M223" s="235">
        <f>SUM(M224:M239)</f>
        <v>0</v>
      </c>
      <c r="N223" s="235"/>
      <c r="O223" s="235">
        <f>SUM(O224:O239)</f>
        <v>0</v>
      </c>
      <c r="P223" s="235"/>
      <c r="Q223" s="235">
        <f>SUM(Q224:Q239)</f>
        <v>0</v>
      </c>
      <c r="R223" s="235"/>
      <c r="S223" s="235"/>
      <c r="T223" s="236"/>
      <c r="U223" s="230"/>
      <c r="V223" s="230">
        <f>SUM(V224:V239)</f>
        <v>0</v>
      </c>
      <c r="W223" s="230"/>
      <c r="X223" s="230"/>
      <c r="AG223" t="s">
        <v>202</v>
      </c>
    </row>
    <row r="224" spans="1:60" outlineLevel="1" x14ac:dyDescent="0.2">
      <c r="A224" s="246">
        <v>34</v>
      </c>
      <c r="B224" s="247" t="s">
        <v>477</v>
      </c>
      <c r="C224" s="263" t="s">
        <v>478</v>
      </c>
      <c r="D224" s="248" t="s">
        <v>479</v>
      </c>
      <c r="E224" s="249">
        <v>1</v>
      </c>
      <c r="F224" s="250"/>
      <c r="G224" s="251">
        <f>ROUND(E224*F224,2)</f>
        <v>0</v>
      </c>
      <c r="H224" s="250"/>
      <c r="I224" s="251">
        <f>ROUND(E224*H224,2)</f>
        <v>0</v>
      </c>
      <c r="J224" s="250"/>
      <c r="K224" s="251">
        <f>ROUND(E224*J224,2)</f>
        <v>0</v>
      </c>
      <c r="L224" s="251">
        <v>21</v>
      </c>
      <c r="M224" s="251">
        <f>G224*(1+L224/100)</f>
        <v>0</v>
      </c>
      <c r="N224" s="251">
        <v>0</v>
      </c>
      <c r="O224" s="251">
        <f>ROUND(E224*N224,2)</f>
        <v>0</v>
      </c>
      <c r="P224" s="251">
        <v>0</v>
      </c>
      <c r="Q224" s="251">
        <f>ROUND(E224*P224,2)</f>
        <v>0</v>
      </c>
      <c r="R224" s="251"/>
      <c r="S224" s="251" t="s">
        <v>207</v>
      </c>
      <c r="T224" s="252" t="s">
        <v>263</v>
      </c>
      <c r="U224" s="221">
        <v>0</v>
      </c>
      <c r="V224" s="221">
        <f>ROUND(E224*U224,2)</f>
        <v>0</v>
      </c>
      <c r="W224" s="221"/>
      <c r="X224" s="221" t="s">
        <v>480</v>
      </c>
      <c r="Y224" s="212"/>
      <c r="Z224" s="212"/>
      <c r="AA224" s="212"/>
      <c r="AB224" s="212"/>
      <c r="AC224" s="212"/>
      <c r="AD224" s="212"/>
      <c r="AE224" s="212"/>
      <c r="AF224" s="212"/>
      <c r="AG224" s="212" t="s">
        <v>481</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46">
        <v>35</v>
      </c>
      <c r="B225" s="247" t="s">
        <v>482</v>
      </c>
      <c r="C225" s="263" t="s">
        <v>483</v>
      </c>
      <c r="D225" s="248" t="s">
        <v>479</v>
      </c>
      <c r="E225" s="249">
        <v>1</v>
      </c>
      <c r="F225" s="250"/>
      <c r="G225" s="251">
        <f>ROUND(E225*F225,2)</f>
        <v>0</v>
      </c>
      <c r="H225" s="250"/>
      <c r="I225" s="251">
        <f>ROUND(E225*H225,2)</f>
        <v>0</v>
      </c>
      <c r="J225" s="250"/>
      <c r="K225" s="251">
        <f>ROUND(E225*J225,2)</f>
        <v>0</v>
      </c>
      <c r="L225" s="251">
        <v>21</v>
      </c>
      <c r="M225" s="251">
        <f>G225*(1+L225/100)</f>
        <v>0</v>
      </c>
      <c r="N225" s="251">
        <v>0</v>
      </c>
      <c r="O225" s="251">
        <f>ROUND(E225*N225,2)</f>
        <v>0</v>
      </c>
      <c r="P225" s="251">
        <v>0</v>
      </c>
      <c r="Q225" s="251">
        <f>ROUND(E225*P225,2)</f>
        <v>0</v>
      </c>
      <c r="R225" s="251"/>
      <c r="S225" s="251" t="s">
        <v>207</v>
      </c>
      <c r="T225" s="252" t="s">
        <v>263</v>
      </c>
      <c r="U225" s="221">
        <v>0</v>
      </c>
      <c r="V225" s="221">
        <f>ROUND(E225*U225,2)</f>
        <v>0</v>
      </c>
      <c r="W225" s="221"/>
      <c r="X225" s="221" t="s">
        <v>480</v>
      </c>
      <c r="Y225" s="212"/>
      <c r="Z225" s="212"/>
      <c r="AA225" s="212"/>
      <c r="AB225" s="212"/>
      <c r="AC225" s="212"/>
      <c r="AD225" s="212"/>
      <c r="AE225" s="212"/>
      <c r="AF225" s="212"/>
      <c r="AG225" s="212" t="s">
        <v>481</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37">
        <v>36</v>
      </c>
      <c r="B226" s="238" t="s">
        <v>484</v>
      </c>
      <c r="C226" s="256" t="s">
        <v>485</v>
      </c>
      <c r="D226" s="239" t="s">
        <v>479</v>
      </c>
      <c r="E226" s="240">
        <v>1</v>
      </c>
      <c r="F226" s="241"/>
      <c r="G226" s="242">
        <f>ROUND(E226*F226,2)</f>
        <v>0</v>
      </c>
      <c r="H226" s="241"/>
      <c r="I226" s="242">
        <f>ROUND(E226*H226,2)</f>
        <v>0</v>
      </c>
      <c r="J226" s="241"/>
      <c r="K226" s="242">
        <f>ROUND(E226*J226,2)</f>
        <v>0</v>
      </c>
      <c r="L226" s="242">
        <v>21</v>
      </c>
      <c r="M226" s="242">
        <f>G226*(1+L226/100)</f>
        <v>0</v>
      </c>
      <c r="N226" s="242">
        <v>0</v>
      </c>
      <c r="O226" s="242">
        <f>ROUND(E226*N226,2)</f>
        <v>0</v>
      </c>
      <c r="P226" s="242">
        <v>0</v>
      </c>
      <c r="Q226" s="242">
        <f>ROUND(E226*P226,2)</f>
        <v>0</v>
      </c>
      <c r="R226" s="242"/>
      <c r="S226" s="242" t="s">
        <v>207</v>
      </c>
      <c r="T226" s="243" t="s">
        <v>263</v>
      </c>
      <c r="U226" s="221">
        <v>0</v>
      </c>
      <c r="V226" s="221">
        <f>ROUND(E226*U226,2)</f>
        <v>0</v>
      </c>
      <c r="W226" s="221"/>
      <c r="X226" s="221" t="s">
        <v>480</v>
      </c>
      <c r="Y226" s="212"/>
      <c r="Z226" s="212"/>
      <c r="AA226" s="212"/>
      <c r="AB226" s="212"/>
      <c r="AC226" s="212"/>
      <c r="AD226" s="212"/>
      <c r="AE226" s="212"/>
      <c r="AF226" s="212"/>
      <c r="AG226" s="212" t="s">
        <v>481</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22.5" outlineLevel="1" x14ac:dyDescent="0.2">
      <c r="A227" s="219"/>
      <c r="B227" s="220"/>
      <c r="C227" s="264" t="s">
        <v>486</v>
      </c>
      <c r="D227" s="253"/>
      <c r="E227" s="253"/>
      <c r="F227" s="253"/>
      <c r="G227" s="253"/>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487</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44" t="str">
        <f>C227</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227" s="212"/>
      <c r="BC227" s="212"/>
      <c r="BD227" s="212"/>
      <c r="BE227" s="212"/>
      <c r="BF227" s="212"/>
      <c r="BG227" s="212"/>
      <c r="BH227" s="212"/>
    </row>
    <row r="228" spans="1:60" outlineLevel="1" x14ac:dyDescent="0.2">
      <c r="A228" s="237">
        <v>37</v>
      </c>
      <c r="B228" s="238" t="s">
        <v>488</v>
      </c>
      <c r="C228" s="256" t="s">
        <v>489</v>
      </c>
      <c r="D228" s="239" t="s">
        <v>479</v>
      </c>
      <c r="E228" s="240">
        <v>1</v>
      </c>
      <c r="F228" s="241"/>
      <c r="G228" s="242">
        <f>ROUND(E228*F228,2)</f>
        <v>0</v>
      </c>
      <c r="H228" s="241"/>
      <c r="I228" s="242">
        <f>ROUND(E228*H228,2)</f>
        <v>0</v>
      </c>
      <c r="J228" s="241"/>
      <c r="K228" s="242">
        <f>ROUND(E228*J228,2)</f>
        <v>0</v>
      </c>
      <c r="L228" s="242">
        <v>21</v>
      </c>
      <c r="M228" s="242">
        <f>G228*(1+L228/100)</f>
        <v>0</v>
      </c>
      <c r="N228" s="242">
        <v>0</v>
      </c>
      <c r="O228" s="242">
        <f>ROUND(E228*N228,2)</f>
        <v>0</v>
      </c>
      <c r="P228" s="242">
        <v>0</v>
      </c>
      <c r="Q228" s="242">
        <f>ROUND(E228*P228,2)</f>
        <v>0</v>
      </c>
      <c r="R228" s="242"/>
      <c r="S228" s="242" t="s">
        <v>207</v>
      </c>
      <c r="T228" s="243" t="s">
        <v>263</v>
      </c>
      <c r="U228" s="221">
        <v>0</v>
      </c>
      <c r="V228" s="221">
        <f>ROUND(E228*U228,2)</f>
        <v>0</v>
      </c>
      <c r="W228" s="221"/>
      <c r="X228" s="221" t="s">
        <v>480</v>
      </c>
      <c r="Y228" s="212"/>
      <c r="Z228" s="212"/>
      <c r="AA228" s="212"/>
      <c r="AB228" s="212"/>
      <c r="AC228" s="212"/>
      <c r="AD228" s="212"/>
      <c r="AE228" s="212"/>
      <c r="AF228" s="212"/>
      <c r="AG228" s="212" t="s">
        <v>481</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ht="33.75" outlineLevel="1" x14ac:dyDescent="0.2">
      <c r="A229" s="219"/>
      <c r="B229" s="220"/>
      <c r="C229" s="264" t="s">
        <v>490</v>
      </c>
      <c r="D229" s="253"/>
      <c r="E229" s="253"/>
      <c r="F229" s="253"/>
      <c r="G229" s="253"/>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487</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44" t="str">
        <f>C229</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29" s="212"/>
      <c r="BC229" s="212"/>
      <c r="BD229" s="212"/>
      <c r="BE229" s="212"/>
      <c r="BF229" s="212"/>
      <c r="BG229" s="212"/>
      <c r="BH229" s="212"/>
    </row>
    <row r="230" spans="1:60" outlineLevel="1" x14ac:dyDescent="0.2">
      <c r="A230" s="237">
        <v>38</v>
      </c>
      <c r="B230" s="238" t="s">
        <v>491</v>
      </c>
      <c r="C230" s="256" t="s">
        <v>492</v>
      </c>
      <c r="D230" s="239" t="s">
        <v>479</v>
      </c>
      <c r="E230" s="240">
        <v>1</v>
      </c>
      <c r="F230" s="241"/>
      <c r="G230" s="242">
        <f>ROUND(E230*F230,2)</f>
        <v>0</v>
      </c>
      <c r="H230" s="241"/>
      <c r="I230" s="242">
        <f>ROUND(E230*H230,2)</f>
        <v>0</v>
      </c>
      <c r="J230" s="241"/>
      <c r="K230" s="242">
        <f>ROUND(E230*J230,2)</f>
        <v>0</v>
      </c>
      <c r="L230" s="242">
        <v>21</v>
      </c>
      <c r="M230" s="242">
        <f>G230*(1+L230/100)</f>
        <v>0</v>
      </c>
      <c r="N230" s="242">
        <v>0</v>
      </c>
      <c r="O230" s="242">
        <f>ROUND(E230*N230,2)</f>
        <v>0</v>
      </c>
      <c r="P230" s="242">
        <v>0</v>
      </c>
      <c r="Q230" s="242">
        <f>ROUND(E230*P230,2)</f>
        <v>0</v>
      </c>
      <c r="R230" s="242"/>
      <c r="S230" s="242" t="s">
        <v>207</v>
      </c>
      <c r="T230" s="243" t="s">
        <v>263</v>
      </c>
      <c r="U230" s="221">
        <v>0</v>
      </c>
      <c r="V230" s="221">
        <f>ROUND(E230*U230,2)</f>
        <v>0</v>
      </c>
      <c r="W230" s="221"/>
      <c r="X230" s="221" t="s">
        <v>480</v>
      </c>
      <c r="Y230" s="212"/>
      <c r="Z230" s="212"/>
      <c r="AA230" s="212"/>
      <c r="AB230" s="212"/>
      <c r="AC230" s="212"/>
      <c r="AD230" s="212"/>
      <c r="AE230" s="212"/>
      <c r="AF230" s="212"/>
      <c r="AG230" s="212" t="s">
        <v>481</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ht="22.5" outlineLevel="1" x14ac:dyDescent="0.2">
      <c r="A231" s="219"/>
      <c r="B231" s="220"/>
      <c r="C231" s="264" t="s">
        <v>493</v>
      </c>
      <c r="D231" s="253"/>
      <c r="E231" s="253"/>
      <c r="F231" s="253"/>
      <c r="G231" s="253"/>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487</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44" t="str">
        <f>C231</f>
        <v>Odstranění objektů zařízení staveniště včetně přípojek energií a jejich odvoz. Položka zahrnuje i náklady na úpravu povrchů po odstranění zařízení staveniště a úklid ploch, na kterých bylo zařízení staveniště provozováno.</v>
      </c>
      <c r="BB231" s="212"/>
      <c r="BC231" s="212"/>
      <c r="BD231" s="212"/>
      <c r="BE231" s="212"/>
      <c r="BF231" s="212"/>
      <c r="BG231" s="212"/>
      <c r="BH231" s="212"/>
    </row>
    <row r="232" spans="1:60" outlineLevel="1" x14ac:dyDescent="0.2">
      <c r="A232" s="237">
        <v>39</v>
      </c>
      <c r="B232" s="238" t="s">
        <v>494</v>
      </c>
      <c r="C232" s="256" t="s">
        <v>495</v>
      </c>
      <c r="D232" s="239" t="s">
        <v>479</v>
      </c>
      <c r="E232" s="240">
        <v>1</v>
      </c>
      <c r="F232" s="241"/>
      <c r="G232" s="242">
        <f>ROUND(E232*F232,2)</f>
        <v>0</v>
      </c>
      <c r="H232" s="241"/>
      <c r="I232" s="242">
        <f>ROUND(E232*H232,2)</f>
        <v>0</v>
      </c>
      <c r="J232" s="241"/>
      <c r="K232" s="242">
        <f>ROUND(E232*J232,2)</f>
        <v>0</v>
      </c>
      <c r="L232" s="242">
        <v>21</v>
      </c>
      <c r="M232" s="242">
        <f>G232*(1+L232/100)</f>
        <v>0</v>
      </c>
      <c r="N232" s="242">
        <v>0</v>
      </c>
      <c r="O232" s="242">
        <f>ROUND(E232*N232,2)</f>
        <v>0</v>
      </c>
      <c r="P232" s="242">
        <v>0</v>
      </c>
      <c r="Q232" s="242">
        <f>ROUND(E232*P232,2)</f>
        <v>0</v>
      </c>
      <c r="R232" s="242"/>
      <c r="S232" s="242" t="s">
        <v>207</v>
      </c>
      <c r="T232" s="243" t="s">
        <v>263</v>
      </c>
      <c r="U232" s="221">
        <v>0</v>
      </c>
      <c r="V232" s="221">
        <f>ROUND(E232*U232,2)</f>
        <v>0</v>
      </c>
      <c r="W232" s="221"/>
      <c r="X232" s="221" t="s">
        <v>480</v>
      </c>
      <c r="Y232" s="212"/>
      <c r="Z232" s="212"/>
      <c r="AA232" s="212"/>
      <c r="AB232" s="212"/>
      <c r="AC232" s="212"/>
      <c r="AD232" s="212"/>
      <c r="AE232" s="212"/>
      <c r="AF232" s="212"/>
      <c r="AG232" s="212" t="s">
        <v>481</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ht="33.75" outlineLevel="1" x14ac:dyDescent="0.2">
      <c r="A233" s="219"/>
      <c r="B233" s="220"/>
      <c r="C233" s="264" t="s">
        <v>496</v>
      </c>
      <c r="D233" s="253"/>
      <c r="E233" s="253"/>
      <c r="F233" s="253"/>
      <c r="G233" s="253"/>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487</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44" t="str">
        <f>C233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33" s="212"/>
      <c r="BC233" s="212"/>
      <c r="BD233" s="212"/>
      <c r="BE233" s="212"/>
      <c r="BF233" s="212"/>
      <c r="BG233" s="212"/>
      <c r="BH233" s="212"/>
    </row>
    <row r="234" spans="1:60" outlineLevel="1" x14ac:dyDescent="0.2">
      <c r="A234" s="237">
        <v>40</v>
      </c>
      <c r="B234" s="238" t="s">
        <v>497</v>
      </c>
      <c r="C234" s="256" t="s">
        <v>498</v>
      </c>
      <c r="D234" s="239" t="s">
        <v>479</v>
      </c>
      <c r="E234" s="240">
        <v>1</v>
      </c>
      <c r="F234" s="241"/>
      <c r="G234" s="242">
        <f>ROUND(E234*F234,2)</f>
        <v>0</v>
      </c>
      <c r="H234" s="241"/>
      <c r="I234" s="242">
        <f>ROUND(E234*H234,2)</f>
        <v>0</v>
      </c>
      <c r="J234" s="241"/>
      <c r="K234" s="242">
        <f>ROUND(E234*J234,2)</f>
        <v>0</v>
      </c>
      <c r="L234" s="242">
        <v>21</v>
      </c>
      <c r="M234" s="242">
        <f>G234*(1+L234/100)</f>
        <v>0</v>
      </c>
      <c r="N234" s="242">
        <v>0</v>
      </c>
      <c r="O234" s="242">
        <f>ROUND(E234*N234,2)</f>
        <v>0</v>
      </c>
      <c r="P234" s="242">
        <v>0</v>
      </c>
      <c r="Q234" s="242">
        <f>ROUND(E234*P234,2)</f>
        <v>0</v>
      </c>
      <c r="R234" s="242"/>
      <c r="S234" s="242" t="s">
        <v>207</v>
      </c>
      <c r="T234" s="243" t="s">
        <v>263</v>
      </c>
      <c r="U234" s="221">
        <v>0</v>
      </c>
      <c r="V234" s="221">
        <f>ROUND(E234*U234,2)</f>
        <v>0</v>
      </c>
      <c r="W234" s="221"/>
      <c r="X234" s="221" t="s">
        <v>480</v>
      </c>
      <c r="Y234" s="212"/>
      <c r="Z234" s="212"/>
      <c r="AA234" s="212"/>
      <c r="AB234" s="212"/>
      <c r="AC234" s="212"/>
      <c r="AD234" s="212"/>
      <c r="AE234" s="212"/>
      <c r="AF234" s="212"/>
      <c r="AG234" s="212" t="s">
        <v>481</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64" t="s">
        <v>499</v>
      </c>
      <c r="D235" s="253"/>
      <c r="E235" s="253"/>
      <c r="F235" s="253"/>
      <c r="G235" s="253"/>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487</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37">
        <v>41</v>
      </c>
      <c r="B236" s="238" t="s">
        <v>500</v>
      </c>
      <c r="C236" s="256" t="s">
        <v>501</v>
      </c>
      <c r="D236" s="239" t="s">
        <v>479</v>
      </c>
      <c r="E236" s="240">
        <v>1</v>
      </c>
      <c r="F236" s="241"/>
      <c r="G236" s="242">
        <f>ROUND(E236*F236,2)</f>
        <v>0</v>
      </c>
      <c r="H236" s="241"/>
      <c r="I236" s="242">
        <f>ROUND(E236*H236,2)</f>
        <v>0</v>
      </c>
      <c r="J236" s="241"/>
      <c r="K236" s="242">
        <f>ROUND(E236*J236,2)</f>
        <v>0</v>
      </c>
      <c r="L236" s="242">
        <v>21</v>
      </c>
      <c r="M236" s="242">
        <f>G236*(1+L236/100)</f>
        <v>0</v>
      </c>
      <c r="N236" s="242">
        <v>0</v>
      </c>
      <c r="O236" s="242">
        <f>ROUND(E236*N236,2)</f>
        <v>0</v>
      </c>
      <c r="P236" s="242">
        <v>0</v>
      </c>
      <c r="Q236" s="242">
        <f>ROUND(E236*P236,2)</f>
        <v>0</v>
      </c>
      <c r="R236" s="242"/>
      <c r="S236" s="242" t="s">
        <v>207</v>
      </c>
      <c r="T236" s="243" t="s">
        <v>263</v>
      </c>
      <c r="U236" s="221">
        <v>0</v>
      </c>
      <c r="V236" s="221">
        <f>ROUND(E236*U236,2)</f>
        <v>0</v>
      </c>
      <c r="W236" s="221"/>
      <c r="X236" s="221" t="s">
        <v>480</v>
      </c>
      <c r="Y236" s="212"/>
      <c r="Z236" s="212"/>
      <c r="AA236" s="212"/>
      <c r="AB236" s="212"/>
      <c r="AC236" s="212"/>
      <c r="AD236" s="212"/>
      <c r="AE236" s="212"/>
      <c r="AF236" s="212"/>
      <c r="AG236" s="212" t="s">
        <v>481</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64" t="s">
        <v>502</v>
      </c>
      <c r="D237" s="253"/>
      <c r="E237" s="253"/>
      <c r="F237" s="253"/>
      <c r="G237" s="253"/>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487</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37">
        <v>42</v>
      </c>
      <c r="B238" s="238" t="s">
        <v>503</v>
      </c>
      <c r="C238" s="256" t="s">
        <v>504</v>
      </c>
      <c r="D238" s="239" t="s">
        <v>479</v>
      </c>
      <c r="E238" s="240">
        <v>1</v>
      </c>
      <c r="F238" s="241"/>
      <c r="G238" s="242">
        <f>ROUND(E238*F238,2)</f>
        <v>0</v>
      </c>
      <c r="H238" s="241"/>
      <c r="I238" s="242">
        <f>ROUND(E238*H238,2)</f>
        <v>0</v>
      </c>
      <c r="J238" s="241"/>
      <c r="K238" s="242">
        <f>ROUND(E238*J238,2)</f>
        <v>0</v>
      </c>
      <c r="L238" s="242">
        <v>21</v>
      </c>
      <c r="M238" s="242">
        <f>G238*(1+L238/100)</f>
        <v>0</v>
      </c>
      <c r="N238" s="242">
        <v>0</v>
      </c>
      <c r="O238" s="242">
        <f>ROUND(E238*N238,2)</f>
        <v>0</v>
      </c>
      <c r="P238" s="242">
        <v>0</v>
      </c>
      <c r="Q238" s="242">
        <f>ROUND(E238*P238,2)</f>
        <v>0</v>
      </c>
      <c r="R238" s="242"/>
      <c r="S238" s="242" t="s">
        <v>207</v>
      </c>
      <c r="T238" s="243" t="s">
        <v>263</v>
      </c>
      <c r="U238" s="221">
        <v>0</v>
      </c>
      <c r="V238" s="221">
        <f>ROUND(E238*U238,2)</f>
        <v>0</v>
      </c>
      <c r="W238" s="221"/>
      <c r="X238" s="221" t="s">
        <v>480</v>
      </c>
      <c r="Y238" s="212"/>
      <c r="Z238" s="212"/>
      <c r="AA238" s="212"/>
      <c r="AB238" s="212"/>
      <c r="AC238" s="212"/>
      <c r="AD238" s="212"/>
      <c r="AE238" s="212"/>
      <c r="AF238" s="212"/>
      <c r="AG238" s="212" t="s">
        <v>481</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ht="33.75" outlineLevel="1" x14ac:dyDescent="0.2">
      <c r="A239" s="219"/>
      <c r="B239" s="220"/>
      <c r="C239" s="264" t="s">
        <v>505</v>
      </c>
      <c r="D239" s="253"/>
      <c r="E239" s="253"/>
      <c r="F239" s="253"/>
      <c r="G239" s="253"/>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487</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44" t="str">
        <f>C239</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39" s="212"/>
      <c r="BC239" s="212"/>
      <c r="BD239" s="212"/>
      <c r="BE239" s="212"/>
      <c r="BF239" s="212"/>
      <c r="BG239" s="212"/>
      <c r="BH239" s="212"/>
    </row>
    <row r="240" spans="1:60" x14ac:dyDescent="0.2">
      <c r="A240" s="231" t="s">
        <v>201</v>
      </c>
      <c r="B240" s="232" t="s">
        <v>174</v>
      </c>
      <c r="C240" s="255" t="s">
        <v>28</v>
      </c>
      <c r="D240" s="233"/>
      <c r="E240" s="234"/>
      <c r="F240" s="235"/>
      <c r="G240" s="235">
        <f>SUMIF(AG241:AG242,"&lt;&gt;NOR",G241:G242)</f>
        <v>0</v>
      </c>
      <c r="H240" s="235"/>
      <c r="I240" s="235">
        <f>SUM(I241:I242)</f>
        <v>0</v>
      </c>
      <c r="J240" s="235"/>
      <c r="K240" s="235">
        <f>SUM(K241:K242)</f>
        <v>0</v>
      </c>
      <c r="L240" s="235"/>
      <c r="M240" s="235">
        <f>SUM(M241:M242)</f>
        <v>0</v>
      </c>
      <c r="N240" s="235"/>
      <c r="O240" s="235">
        <f>SUM(O241:O242)</f>
        <v>0</v>
      </c>
      <c r="P240" s="235"/>
      <c r="Q240" s="235">
        <f>SUM(Q241:Q242)</f>
        <v>0</v>
      </c>
      <c r="R240" s="235"/>
      <c r="S240" s="235"/>
      <c r="T240" s="236"/>
      <c r="U240" s="230"/>
      <c r="V240" s="230">
        <f>SUM(V241:V242)</f>
        <v>0</v>
      </c>
      <c r="W240" s="230"/>
      <c r="X240" s="230"/>
      <c r="AG240" t="s">
        <v>202</v>
      </c>
    </row>
    <row r="241" spans="1:60" outlineLevel="1" x14ac:dyDescent="0.2">
      <c r="A241" s="237">
        <v>43</v>
      </c>
      <c r="B241" s="238" t="s">
        <v>508</v>
      </c>
      <c r="C241" s="256" t="s">
        <v>509</v>
      </c>
      <c r="D241" s="239" t="s">
        <v>479</v>
      </c>
      <c r="E241" s="240">
        <v>1</v>
      </c>
      <c r="F241" s="241"/>
      <c r="G241" s="242">
        <f>ROUND(E241*F241,2)</f>
        <v>0</v>
      </c>
      <c r="H241" s="241"/>
      <c r="I241" s="242">
        <f>ROUND(E241*H241,2)</f>
        <v>0</v>
      </c>
      <c r="J241" s="241"/>
      <c r="K241" s="242">
        <f>ROUND(E241*J241,2)</f>
        <v>0</v>
      </c>
      <c r="L241" s="242">
        <v>21</v>
      </c>
      <c r="M241" s="242">
        <f>G241*(1+L241/100)</f>
        <v>0</v>
      </c>
      <c r="N241" s="242">
        <v>0</v>
      </c>
      <c r="O241" s="242">
        <f>ROUND(E241*N241,2)</f>
        <v>0</v>
      </c>
      <c r="P241" s="242">
        <v>0</v>
      </c>
      <c r="Q241" s="242">
        <f>ROUND(E241*P241,2)</f>
        <v>0</v>
      </c>
      <c r="R241" s="242"/>
      <c r="S241" s="242" t="s">
        <v>207</v>
      </c>
      <c r="T241" s="243" t="s">
        <v>263</v>
      </c>
      <c r="U241" s="221">
        <v>0</v>
      </c>
      <c r="V241" s="221">
        <f>ROUND(E241*U241,2)</f>
        <v>0</v>
      </c>
      <c r="W241" s="221"/>
      <c r="X241" s="221" t="s">
        <v>480</v>
      </c>
      <c r="Y241" s="212"/>
      <c r="Z241" s="212"/>
      <c r="AA241" s="212"/>
      <c r="AB241" s="212"/>
      <c r="AC241" s="212"/>
      <c r="AD241" s="212"/>
      <c r="AE241" s="212"/>
      <c r="AF241" s="212"/>
      <c r="AG241" s="212" t="s">
        <v>481</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64" t="s">
        <v>510</v>
      </c>
      <c r="D242" s="253"/>
      <c r="E242" s="253"/>
      <c r="F242" s="253"/>
      <c r="G242" s="253"/>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487</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44" t="str">
        <f>C242</f>
        <v>Náklady zhotovitele, které vzniknou v souvislosti s povinnostmi zhotovitele při předání a převzetí díla.</v>
      </c>
      <c r="BB242" s="212"/>
      <c r="BC242" s="212"/>
      <c r="BD242" s="212"/>
      <c r="BE242" s="212"/>
      <c r="BF242" s="212"/>
      <c r="BG242" s="212"/>
      <c r="BH242" s="212"/>
    </row>
    <row r="243" spans="1:60" x14ac:dyDescent="0.2">
      <c r="A243" s="3"/>
      <c r="B243" s="4"/>
      <c r="C243" s="265"/>
      <c r="D243" s="6"/>
      <c r="E243" s="3"/>
      <c r="F243" s="3"/>
      <c r="G243" s="3"/>
      <c r="H243" s="3"/>
      <c r="I243" s="3"/>
      <c r="J243" s="3"/>
      <c r="K243" s="3"/>
      <c r="L243" s="3"/>
      <c r="M243" s="3"/>
      <c r="N243" s="3"/>
      <c r="O243" s="3"/>
      <c r="P243" s="3"/>
      <c r="Q243" s="3"/>
      <c r="R243" s="3"/>
      <c r="S243" s="3"/>
      <c r="T243" s="3"/>
      <c r="U243" s="3"/>
      <c r="V243" s="3"/>
      <c r="W243" s="3"/>
      <c r="X243" s="3"/>
      <c r="AE243">
        <v>15</v>
      </c>
      <c r="AF243">
        <v>21</v>
      </c>
      <c r="AG243" t="s">
        <v>188</v>
      </c>
    </row>
    <row r="244" spans="1:60" x14ac:dyDescent="0.2">
      <c r="A244" s="215"/>
      <c r="B244" s="216" t="s">
        <v>29</v>
      </c>
      <c r="C244" s="266"/>
      <c r="D244" s="217"/>
      <c r="E244" s="218"/>
      <c r="F244" s="218"/>
      <c r="G244" s="254">
        <f>G8+G70+G100+G121+G143+G188+G194+G213+G223+G240</f>
        <v>0</v>
      </c>
      <c r="H244" s="3"/>
      <c r="I244" s="3"/>
      <c r="J244" s="3"/>
      <c r="K244" s="3"/>
      <c r="L244" s="3"/>
      <c r="M244" s="3"/>
      <c r="N244" s="3"/>
      <c r="O244" s="3"/>
      <c r="P244" s="3"/>
      <c r="Q244" s="3"/>
      <c r="R244" s="3"/>
      <c r="S244" s="3"/>
      <c r="T244" s="3"/>
      <c r="U244" s="3"/>
      <c r="V244" s="3"/>
      <c r="W244" s="3"/>
      <c r="X244" s="3"/>
      <c r="AE244">
        <f>SUMIF(L7:L242,AE243,G7:G242)</f>
        <v>0</v>
      </c>
      <c r="AF244">
        <f>SUMIF(L7:L242,AF243,G7:G242)</f>
        <v>0</v>
      </c>
      <c r="AG244" t="s">
        <v>511</v>
      </c>
    </row>
    <row r="245" spans="1:60" x14ac:dyDescent="0.2">
      <c r="C245" s="267"/>
      <c r="D245" s="10"/>
      <c r="AG245" t="s">
        <v>512</v>
      </c>
    </row>
    <row r="246" spans="1:60" x14ac:dyDescent="0.2">
      <c r="D246" s="10"/>
    </row>
    <row r="247" spans="1:60" x14ac:dyDescent="0.2">
      <c r="D247" s="10"/>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30">
    <mergeCell ref="C231:G231"/>
    <mergeCell ref="C233:G233"/>
    <mergeCell ref="C235:G235"/>
    <mergeCell ref="C237:G237"/>
    <mergeCell ref="C239:G239"/>
    <mergeCell ref="C242:G242"/>
    <mergeCell ref="C145:G145"/>
    <mergeCell ref="C157:G157"/>
    <mergeCell ref="C169:G169"/>
    <mergeCell ref="C190:G190"/>
    <mergeCell ref="C227:G227"/>
    <mergeCell ref="C229:G229"/>
    <mergeCell ref="C97:G97"/>
    <mergeCell ref="C114:G114"/>
    <mergeCell ref="C115:G115"/>
    <mergeCell ref="C116:G116"/>
    <mergeCell ref="C117:G117"/>
    <mergeCell ref="C123:G123"/>
    <mergeCell ref="C38:G38"/>
    <mergeCell ref="C43:G43"/>
    <mergeCell ref="C52:G52"/>
    <mergeCell ref="C67:G67"/>
    <mergeCell ref="C72:G72"/>
    <mergeCell ref="C88:G88"/>
    <mergeCell ref="A1:G1"/>
    <mergeCell ref="C2:G2"/>
    <mergeCell ref="C3:G3"/>
    <mergeCell ref="C4:G4"/>
    <mergeCell ref="C10:G10"/>
    <mergeCell ref="C33:G3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74</v>
      </c>
      <c r="C3" s="201" t="s">
        <v>75</v>
      </c>
      <c r="D3" s="199"/>
      <c r="E3" s="199"/>
      <c r="F3" s="199"/>
      <c r="G3" s="200"/>
      <c r="AC3" s="177" t="s">
        <v>177</v>
      </c>
      <c r="AG3" t="s">
        <v>178</v>
      </c>
    </row>
    <row r="4" spans="1:60" ht="24.95" customHeight="1" x14ac:dyDescent="0.2">
      <c r="A4" s="202" t="s">
        <v>9</v>
      </c>
      <c r="B4" s="203" t="s">
        <v>78</v>
      </c>
      <c r="C4" s="204" t="s">
        <v>79</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SUMIF(AG9:AG69,"&lt;&gt;NOR",G9:G69)</f>
        <v>0</v>
      </c>
      <c r="H8" s="235"/>
      <c r="I8" s="235">
        <f>SUM(I9:I69)</f>
        <v>0</v>
      </c>
      <c r="J8" s="235"/>
      <c r="K8" s="235">
        <f>SUM(K9:K69)</f>
        <v>0</v>
      </c>
      <c r="L8" s="235"/>
      <c r="M8" s="235">
        <f>SUM(M9:M69)</f>
        <v>0</v>
      </c>
      <c r="N8" s="235"/>
      <c r="O8" s="235">
        <f>SUM(O9:O69)</f>
        <v>0</v>
      </c>
      <c r="P8" s="235"/>
      <c r="Q8" s="235">
        <f>SUM(Q9:Q69)</f>
        <v>0</v>
      </c>
      <c r="R8" s="235"/>
      <c r="S8" s="235"/>
      <c r="T8" s="236"/>
      <c r="U8" s="230"/>
      <c r="V8" s="230">
        <f>SUM(V9:V69)</f>
        <v>5.73</v>
      </c>
      <c r="W8" s="230"/>
      <c r="X8" s="230"/>
      <c r="AG8" t="s">
        <v>202</v>
      </c>
    </row>
    <row r="9" spans="1:60" outlineLevel="1" x14ac:dyDescent="0.2">
      <c r="A9" s="237">
        <v>1</v>
      </c>
      <c r="B9" s="238" t="s">
        <v>203</v>
      </c>
      <c r="C9" s="256" t="s">
        <v>204</v>
      </c>
      <c r="D9" s="239" t="s">
        <v>205</v>
      </c>
      <c r="E9" s="240">
        <v>4.25</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0.36499999999999999</v>
      </c>
      <c r="V9" s="221">
        <f>ROUND(E9*U9,2)</f>
        <v>1.55</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57" t="s">
        <v>210</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zapažených i nezapažených s urovnáním dna do předepsaného profilu a spádu, s přehozením výkopku na přilehlém terénu na vzdálenost do 3 m od podélné osy rýhy nebo s naložením výkopku na dopravní prostředek.</v>
      </c>
      <c r="BB10" s="212"/>
      <c r="BC10" s="212"/>
      <c r="BD10" s="212"/>
      <c r="BE10" s="212"/>
      <c r="BF10" s="212"/>
      <c r="BG10" s="212"/>
      <c r="BH10" s="212"/>
    </row>
    <row r="11" spans="1:60" outlineLevel="1" x14ac:dyDescent="0.2">
      <c r="A11" s="219"/>
      <c r="B11" s="220"/>
      <c r="C11" s="258" t="s">
        <v>212</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902</v>
      </c>
      <c r="D12" s="222"/>
      <c r="E12" s="22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9" t="s">
        <v>215</v>
      </c>
      <c r="D13" s="224"/>
      <c r="E13" s="225"/>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0" t="s">
        <v>903</v>
      </c>
      <c r="D14" s="224"/>
      <c r="E14" s="225">
        <v>0.15</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t="s">
        <v>217</v>
      </c>
      <c r="D15" s="224"/>
      <c r="E15" s="225"/>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8" t="s">
        <v>1012</v>
      </c>
      <c r="D16" s="222"/>
      <c r="E16" s="223">
        <v>3</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8" t="s">
        <v>905</v>
      </c>
      <c r="D17" s="222"/>
      <c r="E17" s="223"/>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213</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9" t="s">
        <v>215</v>
      </c>
      <c r="D18" s="224"/>
      <c r="E18" s="225"/>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0" t="s">
        <v>906</v>
      </c>
      <c r="D19" s="224"/>
      <c r="E19" s="225">
        <v>6.25E-2</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213</v>
      </c>
      <c r="AH19" s="212">
        <v>2</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9" t="s">
        <v>217</v>
      </c>
      <c r="D20" s="224"/>
      <c r="E20" s="225"/>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1013</v>
      </c>
      <c r="D21" s="222"/>
      <c r="E21" s="223">
        <v>0.375</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8" t="s">
        <v>908</v>
      </c>
      <c r="D22" s="222"/>
      <c r="E22" s="223"/>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213</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9" t="s">
        <v>215</v>
      </c>
      <c r="D23" s="224"/>
      <c r="E23" s="225"/>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0" t="s">
        <v>906</v>
      </c>
      <c r="D24" s="224"/>
      <c r="E24" s="225">
        <v>6.25E-2</v>
      </c>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213</v>
      </c>
      <c r="AH24" s="212">
        <v>2</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9" t="s">
        <v>217</v>
      </c>
      <c r="D25" s="224"/>
      <c r="E25" s="225"/>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8" t="s">
        <v>1014</v>
      </c>
      <c r="D26" s="222"/>
      <c r="E26" s="223">
        <v>0.5</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8" t="s">
        <v>910</v>
      </c>
      <c r="D27" s="222"/>
      <c r="E27" s="223"/>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213</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9" t="s">
        <v>215</v>
      </c>
      <c r="D28" s="224"/>
      <c r="E28" s="225"/>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0" t="s">
        <v>906</v>
      </c>
      <c r="D29" s="224"/>
      <c r="E29" s="225">
        <v>6.25E-2</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213</v>
      </c>
      <c r="AH29" s="212">
        <v>2</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9" t="s">
        <v>217</v>
      </c>
      <c r="D30" s="224"/>
      <c r="E30" s="225"/>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1015</v>
      </c>
      <c r="D31" s="222"/>
      <c r="E31" s="223">
        <v>0.375</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7">
        <v>2</v>
      </c>
      <c r="B32" s="238" t="s">
        <v>219</v>
      </c>
      <c r="C32" s="256" t="s">
        <v>220</v>
      </c>
      <c r="D32" s="239" t="s">
        <v>205</v>
      </c>
      <c r="E32" s="240">
        <v>2.125</v>
      </c>
      <c r="F32" s="241"/>
      <c r="G32" s="242">
        <f>ROUND(E32*F32,2)</f>
        <v>0</v>
      </c>
      <c r="H32" s="241"/>
      <c r="I32" s="242">
        <f>ROUND(E32*H32,2)</f>
        <v>0</v>
      </c>
      <c r="J32" s="241"/>
      <c r="K32" s="242">
        <f>ROUND(E32*J32,2)</f>
        <v>0</v>
      </c>
      <c r="L32" s="242">
        <v>21</v>
      </c>
      <c r="M32" s="242">
        <f>G32*(1+L32/100)</f>
        <v>0</v>
      </c>
      <c r="N32" s="242">
        <v>0</v>
      </c>
      <c r="O32" s="242">
        <f>ROUND(E32*N32,2)</f>
        <v>0</v>
      </c>
      <c r="P32" s="242">
        <v>0</v>
      </c>
      <c r="Q32" s="242">
        <f>ROUND(E32*P32,2)</f>
        <v>0</v>
      </c>
      <c r="R32" s="242" t="s">
        <v>206</v>
      </c>
      <c r="S32" s="242" t="s">
        <v>207</v>
      </c>
      <c r="T32" s="243" t="s">
        <v>207</v>
      </c>
      <c r="U32" s="221">
        <v>0.64680000000000004</v>
      </c>
      <c r="V32" s="221">
        <f>ROUND(E32*U32,2)</f>
        <v>1.37</v>
      </c>
      <c r="W32" s="221"/>
      <c r="X32" s="221" t="s">
        <v>208</v>
      </c>
      <c r="Y32" s="212"/>
      <c r="Z32" s="212"/>
      <c r="AA32" s="212"/>
      <c r="AB32" s="212"/>
      <c r="AC32" s="212"/>
      <c r="AD32" s="212"/>
      <c r="AE32" s="212"/>
      <c r="AF32" s="212"/>
      <c r="AG32" s="212" t="s">
        <v>209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19"/>
      <c r="B33" s="220"/>
      <c r="C33" s="257" t="s">
        <v>210</v>
      </c>
      <c r="D33" s="245"/>
      <c r="E33" s="245"/>
      <c r="F33" s="245"/>
      <c r="G33" s="245"/>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211</v>
      </c>
      <c r="AH33" s="212"/>
      <c r="AI33" s="212"/>
      <c r="AJ33" s="212"/>
      <c r="AK33" s="212"/>
      <c r="AL33" s="212"/>
      <c r="AM33" s="212"/>
      <c r="AN33" s="212"/>
      <c r="AO33" s="212"/>
      <c r="AP33" s="212"/>
      <c r="AQ33" s="212"/>
      <c r="AR33" s="212"/>
      <c r="AS33" s="212"/>
      <c r="AT33" s="212"/>
      <c r="AU33" s="212"/>
      <c r="AV33" s="212"/>
      <c r="AW33" s="212"/>
      <c r="AX33" s="212"/>
      <c r="AY33" s="212"/>
      <c r="AZ33" s="212"/>
      <c r="BA33" s="244" t="str">
        <f>C33</f>
        <v>zapažených i nezapažených s urovnáním dna do předepsaného profilu a spádu, s přehozením výkopku na přilehlém terénu na vzdálenost do 3 m od podélné osy rýhy nebo s naložením výkopku na dopravní prostředek.</v>
      </c>
      <c r="BB33" s="212"/>
      <c r="BC33" s="212"/>
      <c r="BD33" s="212"/>
      <c r="BE33" s="212"/>
      <c r="BF33" s="212"/>
      <c r="BG33" s="212"/>
      <c r="BH33" s="212"/>
    </row>
    <row r="34" spans="1:60" outlineLevel="1" x14ac:dyDescent="0.2">
      <c r="A34" s="219"/>
      <c r="B34" s="220"/>
      <c r="C34" s="258" t="s">
        <v>221</v>
      </c>
      <c r="D34" s="222"/>
      <c r="E34" s="223"/>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222</v>
      </c>
      <c r="D35" s="222"/>
      <c r="E35" s="223"/>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8" t="s">
        <v>1016</v>
      </c>
      <c r="D36" s="222"/>
      <c r="E36" s="223">
        <v>2.125</v>
      </c>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213</v>
      </c>
      <c r="AH36" s="212">
        <v>5</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7">
        <v>3</v>
      </c>
      <c r="B37" s="238" t="s">
        <v>224</v>
      </c>
      <c r="C37" s="256" t="s">
        <v>225</v>
      </c>
      <c r="D37" s="239" t="s">
        <v>205</v>
      </c>
      <c r="E37" s="240">
        <v>4.25</v>
      </c>
      <c r="F37" s="241"/>
      <c r="G37" s="242">
        <f>ROUND(E37*F37,2)</f>
        <v>0</v>
      </c>
      <c r="H37" s="241"/>
      <c r="I37" s="242">
        <f>ROUND(E37*H37,2)</f>
        <v>0</v>
      </c>
      <c r="J37" s="241"/>
      <c r="K37" s="242">
        <f>ROUND(E37*J37,2)</f>
        <v>0</v>
      </c>
      <c r="L37" s="242">
        <v>21</v>
      </c>
      <c r="M37" s="242">
        <f>G37*(1+L37/100)</f>
        <v>0</v>
      </c>
      <c r="N37" s="242">
        <v>0</v>
      </c>
      <c r="O37" s="242">
        <f>ROUND(E37*N37,2)</f>
        <v>0</v>
      </c>
      <c r="P37" s="242">
        <v>0</v>
      </c>
      <c r="Q37" s="242">
        <f>ROUND(E37*P37,2)</f>
        <v>0</v>
      </c>
      <c r="R37" s="242" t="s">
        <v>206</v>
      </c>
      <c r="S37" s="242" t="s">
        <v>207</v>
      </c>
      <c r="T37" s="243" t="s">
        <v>207</v>
      </c>
      <c r="U37" s="221">
        <v>1.0999999999999999E-2</v>
      </c>
      <c r="V37" s="221">
        <f>ROUND(E37*U37,2)</f>
        <v>0.05</v>
      </c>
      <c r="W37" s="221"/>
      <c r="X37" s="221" t="s">
        <v>208</v>
      </c>
      <c r="Y37" s="212"/>
      <c r="Z37" s="212"/>
      <c r="AA37" s="212"/>
      <c r="AB37" s="212"/>
      <c r="AC37" s="212"/>
      <c r="AD37" s="212"/>
      <c r="AE37" s="212"/>
      <c r="AF37" s="212"/>
      <c r="AG37" s="212" t="s">
        <v>209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226</v>
      </c>
      <c r="D38" s="245"/>
      <c r="E38" s="245"/>
      <c r="F38" s="245"/>
      <c r="G38" s="245"/>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211</v>
      </c>
      <c r="AH38" s="212"/>
      <c r="AI38" s="212"/>
      <c r="AJ38" s="212"/>
      <c r="AK38" s="212"/>
      <c r="AL38" s="212"/>
      <c r="AM38" s="212"/>
      <c r="AN38" s="212"/>
      <c r="AO38" s="212"/>
      <c r="AP38" s="212"/>
      <c r="AQ38" s="212"/>
      <c r="AR38" s="212"/>
      <c r="AS38" s="212"/>
      <c r="AT38" s="212"/>
      <c r="AU38" s="212"/>
      <c r="AV38" s="212"/>
      <c r="AW38" s="212"/>
      <c r="AX38" s="212"/>
      <c r="AY38" s="212"/>
      <c r="AZ38" s="212"/>
      <c r="BA38" s="244" t="str">
        <f>C38</f>
        <v>po suchu, bez ohledu na druh dopravního prostředku, bez naložení výkopku, avšak se složením bez rozhrnutí,</v>
      </c>
      <c r="BB38" s="212"/>
      <c r="BC38" s="212"/>
      <c r="BD38" s="212"/>
      <c r="BE38" s="212"/>
      <c r="BF38" s="212"/>
      <c r="BG38" s="212"/>
      <c r="BH38" s="212"/>
    </row>
    <row r="39" spans="1:60" outlineLevel="1" x14ac:dyDescent="0.2">
      <c r="A39" s="219"/>
      <c r="B39" s="220"/>
      <c r="C39" s="258" t="s">
        <v>227</v>
      </c>
      <c r="D39" s="222"/>
      <c r="E39" s="22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228</v>
      </c>
      <c r="D40" s="222"/>
      <c r="E40" s="223"/>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8" t="s">
        <v>1017</v>
      </c>
      <c r="D41" s="222"/>
      <c r="E41" s="223">
        <v>4.25</v>
      </c>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213</v>
      </c>
      <c r="AH41" s="212">
        <v>5</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33.75" outlineLevel="1" x14ac:dyDescent="0.2">
      <c r="A42" s="237">
        <v>4</v>
      </c>
      <c r="B42" s="238" t="s">
        <v>230</v>
      </c>
      <c r="C42" s="256" t="s">
        <v>231</v>
      </c>
      <c r="D42" s="239" t="s">
        <v>205</v>
      </c>
      <c r="E42" s="240">
        <v>21.25</v>
      </c>
      <c r="F42" s="241"/>
      <c r="G42" s="242">
        <f>ROUND(E42*F42,2)</f>
        <v>0</v>
      </c>
      <c r="H42" s="241"/>
      <c r="I42" s="242">
        <f>ROUND(E42*H42,2)</f>
        <v>0</v>
      </c>
      <c r="J42" s="241"/>
      <c r="K42" s="242">
        <f>ROUND(E42*J42,2)</f>
        <v>0</v>
      </c>
      <c r="L42" s="242">
        <v>21</v>
      </c>
      <c r="M42" s="242">
        <f>G42*(1+L42/100)</f>
        <v>0</v>
      </c>
      <c r="N42" s="242">
        <v>0</v>
      </c>
      <c r="O42" s="242">
        <f>ROUND(E42*N42,2)</f>
        <v>0</v>
      </c>
      <c r="P42" s="242">
        <v>0</v>
      </c>
      <c r="Q42" s="242">
        <f>ROUND(E42*P42,2)</f>
        <v>0</v>
      </c>
      <c r="R42" s="242" t="s">
        <v>206</v>
      </c>
      <c r="S42" s="242" t="s">
        <v>207</v>
      </c>
      <c r="T42" s="243" t="s">
        <v>207</v>
      </c>
      <c r="U42" s="221">
        <v>0</v>
      </c>
      <c r="V42" s="221">
        <f>ROUND(E42*U42,2)</f>
        <v>0</v>
      </c>
      <c r="W42" s="221"/>
      <c r="X42" s="221" t="s">
        <v>208</v>
      </c>
      <c r="Y42" s="212"/>
      <c r="Z42" s="212"/>
      <c r="AA42" s="212"/>
      <c r="AB42" s="212"/>
      <c r="AC42" s="212"/>
      <c r="AD42" s="212"/>
      <c r="AE42" s="212"/>
      <c r="AF42" s="212"/>
      <c r="AG42" s="212" t="s">
        <v>209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226</v>
      </c>
      <c r="D43" s="245"/>
      <c r="E43" s="245"/>
      <c r="F43" s="245"/>
      <c r="G43" s="245"/>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211</v>
      </c>
      <c r="AH43" s="212"/>
      <c r="AI43" s="212"/>
      <c r="AJ43" s="212"/>
      <c r="AK43" s="212"/>
      <c r="AL43" s="212"/>
      <c r="AM43" s="212"/>
      <c r="AN43" s="212"/>
      <c r="AO43" s="212"/>
      <c r="AP43" s="212"/>
      <c r="AQ43" s="212"/>
      <c r="AR43" s="212"/>
      <c r="AS43" s="212"/>
      <c r="AT43" s="212"/>
      <c r="AU43" s="212"/>
      <c r="AV43" s="212"/>
      <c r="AW43" s="212"/>
      <c r="AX43" s="212"/>
      <c r="AY43" s="212"/>
      <c r="AZ43" s="212"/>
      <c r="BA43" s="244" t="str">
        <f>C43</f>
        <v>po suchu, bez ohledu na druh dopravního prostředku, bez naložení výkopku, avšak se složením bez rozhrnutí,</v>
      </c>
      <c r="BB43" s="212"/>
      <c r="BC43" s="212"/>
      <c r="BD43" s="212"/>
      <c r="BE43" s="212"/>
      <c r="BF43" s="212"/>
      <c r="BG43" s="212"/>
      <c r="BH43" s="212"/>
    </row>
    <row r="44" spans="1:60" outlineLevel="1" x14ac:dyDescent="0.2">
      <c r="A44" s="219"/>
      <c r="B44" s="220"/>
      <c r="C44" s="258" t="s">
        <v>232</v>
      </c>
      <c r="D44" s="222"/>
      <c r="E44" s="223"/>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8" t="s">
        <v>233</v>
      </c>
      <c r="D45" s="222"/>
      <c r="E45" s="223"/>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213</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8" t="s">
        <v>1018</v>
      </c>
      <c r="D46" s="222"/>
      <c r="E46" s="223">
        <v>21.25</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213</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37">
        <v>5</v>
      </c>
      <c r="B47" s="238" t="s">
        <v>235</v>
      </c>
      <c r="C47" s="256" t="s">
        <v>236</v>
      </c>
      <c r="D47" s="239" t="s">
        <v>205</v>
      </c>
      <c r="E47" s="240">
        <v>4.25</v>
      </c>
      <c r="F47" s="241"/>
      <c r="G47" s="242">
        <f>ROUND(E47*F47,2)</f>
        <v>0</v>
      </c>
      <c r="H47" s="241"/>
      <c r="I47" s="242">
        <f>ROUND(E47*H47,2)</f>
        <v>0</v>
      </c>
      <c r="J47" s="241"/>
      <c r="K47" s="242">
        <f>ROUND(E47*J47,2)</f>
        <v>0</v>
      </c>
      <c r="L47" s="242">
        <v>21</v>
      </c>
      <c r="M47" s="242">
        <f>G47*(1+L47/100)</f>
        <v>0</v>
      </c>
      <c r="N47" s="242">
        <v>0</v>
      </c>
      <c r="O47" s="242">
        <f>ROUND(E47*N47,2)</f>
        <v>0</v>
      </c>
      <c r="P47" s="242">
        <v>0</v>
      </c>
      <c r="Q47" s="242">
        <f>ROUND(E47*P47,2)</f>
        <v>0</v>
      </c>
      <c r="R47" s="242" t="s">
        <v>206</v>
      </c>
      <c r="S47" s="242" t="s">
        <v>207</v>
      </c>
      <c r="T47" s="243" t="s">
        <v>207</v>
      </c>
      <c r="U47" s="221">
        <v>8.9999999999999993E-3</v>
      </c>
      <c r="V47" s="221">
        <f>ROUND(E47*U47,2)</f>
        <v>0.04</v>
      </c>
      <c r="W47" s="221"/>
      <c r="X47" s="221" t="s">
        <v>208</v>
      </c>
      <c r="Y47" s="212"/>
      <c r="Z47" s="212"/>
      <c r="AA47" s="212"/>
      <c r="AB47" s="212"/>
      <c r="AC47" s="212"/>
      <c r="AD47" s="212"/>
      <c r="AE47" s="212"/>
      <c r="AF47" s="212"/>
      <c r="AG47" s="212" t="s">
        <v>237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238</v>
      </c>
      <c r="D48" s="222"/>
      <c r="E48" s="223"/>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8" t="s">
        <v>239</v>
      </c>
      <c r="D49" s="222"/>
      <c r="E49" s="223"/>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213</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8" t="s">
        <v>1019</v>
      </c>
      <c r="D50" s="222"/>
      <c r="E50" s="223">
        <v>4.25</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213</v>
      </c>
      <c r="AH50" s="212">
        <v>5</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7">
        <v>6</v>
      </c>
      <c r="B51" s="238" t="s">
        <v>241</v>
      </c>
      <c r="C51" s="256" t="s">
        <v>242</v>
      </c>
      <c r="D51" s="239" t="s">
        <v>243</v>
      </c>
      <c r="E51" s="240">
        <v>16.2</v>
      </c>
      <c r="F51" s="241"/>
      <c r="G51" s="242">
        <f>ROUND(E51*F51,2)</f>
        <v>0</v>
      </c>
      <c r="H51" s="241"/>
      <c r="I51" s="242">
        <f>ROUND(E51*H51,2)</f>
        <v>0</v>
      </c>
      <c r="J51" s="241"/>
      <c r="K51" s="242">
        <f>ROUND(E51*J51,2)</f>
        <v>0</v>
      </c>
      <c r="L51" s="242">
        <v>21</v>
      </c>
      <c r="M51" s="242">
        <f>G51*(1+L51/100)</f>
        <v>0</v>
      </c>
      <c r="N51" s="242">
        <v>0</v>
      </c>
      <c r="O51" s="242">
        <f>ROUND(E51*N51,2)</f>
        <v>0</v>
      </c>
      <c r="P51" s="242">
        <v>0</v>
      </c>
      <c r="Q51" s="242">
        <f>ROUND(E51*P51,2)</f>
        <v>0</v>
      </c>
      <c r="R51" s="242" t="s">
        <v>206</v>
      </c>
      <c r="S51" s="242" t="s">
        <v>207</v>
      </c>
      <c r="T51" s="243" t="s">
        <v>207</v>
      </c>
      <c r="U51" s="221">
        <v>1.7999999999999999E-2</v>
      </c>
      <c r="V51" s="221">
        <f>ROUND(E51*U51,2)</f>
        <v>0.28999999999999998</v>
      </c>
      <c r="W51" s="221"/>
      <c r="X51" s="221" t="s">
        <v>208</v>
      </c>
      <c r="Y51" s="212"/>
      <c r="Z51" s="212"/>
      <c r="AA51" s="212"/>
      <c r="AB51" s="212"/>
      <c r="AC51" s="212"/>
      <c r="AD51" s="212"/>
      <c r="AE51" s="212"/>
      <c r="AF51" s="212"/>
      <c r="AG51" s="212" t="s">
        <v>237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7" t="s">
        <v>244</v>
      </c>
      <c r="D52" s="245"/>
      <c r="E52" s="245"/>
      <c r="F52" s="245"/>
      <c r="G52" s="245"/>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245</v>
      </c>
      <c r="D53" s="222"/>
      <c r="E53" s="223"/>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213</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8" t="s">
        <v>916</v>
      </c>
      <c r="D54" s="222"/>
      <c r="E54" s="223"/>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213</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8" t="s">
        <v>1020</v>
      </c>
      <c r="D55" s="222"/>
      <c r="E55" s="223">
        <v>10</v>
      </c>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213</v>
      </c>
      <c r="AH55" s="212">
        <v>5</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8" t="s">
        <v>905</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1021</v>
      </c>
      <c r="D57" s="222"/>
      <c r="E57" s="223">
        <v>1.5</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5</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8" t="s">
        <v>908</v>
      </c>
      <c r="D58" s="222"/>
      <c r="E58" s="223"/>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213</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8" t="s">
        <v>1022</v>
      </c>
      <c r="D59" s="222"/>
      <c r="E59" s="223">
        <v>2</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213</v>
      </c>
      <c r="AH59" s="212">
        <v>5</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8" t="s">
        <v>920</v>
      </c>
      <c r="D60" s="222"/>
      <c r="E60" s="223"/>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213</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8" t="s">
        <v>1023</v>
      </c>
      <c r="D61" s="222"/>
      <c r="E61" s="223">
        <v>2.7</v>
      </c>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5</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7">
        <v>7</v>
      </c>
      <c r="B62" s="238" t="s">
        <v>248</v>
      </c>
      <c r="C62" s="256" t="s">
        <v>249</v>
      </c>
      <c r="D62" s="239" t="s">
        <v>205</v>
      </c>
      <c r="E62" s="240">
        <v>4.25</v>
      </c>
      <c r="F62" s="241"/>
      <c r="G62" s="242">
        <f>ROUND(E62*F62,2)</f>
        <v>0</v>
      </c>
      <c r="H62" s="241"/>
      <c r="I62" s="242">
        <f>ROUND(E62*H62,2)</f>
        <v>0</v>
      </c>
      <c r="J62" s="241"/>
      <c r="K62" s="242">
        <f>ROUND(E62*J62,2)</f>
        <v>0</v>
      </c>
      <c r="L62" s="242">
        <v>21</v>
      </c>
      <c r="M62" s="242">
        <f>G62*(1+L62/100)</f>
        <v>0</v>
      </c>
      <c r="N62" s="242">
        <v>0</v>
      </c>
      <c r="O62" s="242">
        <f>ROUND(E62*N62,2)</f>
        <v>0</v>
      </c>
      <c r="P62" s="242">
        <v>0</v>
      </c>
      <c r="Q62" s="242">
        <f>ROUND(E62*P62,2)</f>
        <v>0</v>
      </c>
      <c r="R62" s="242" t="s">
        <v>206</v>
      </c>
      <c r="S62" s="242" t="s">
        <v>207</v>
      </c>
      <c r="T62" s="243" t="s">
        <v>207</v>
      </c>
      <c r="U62" s="221">
        <v>0</v>
      </c>
      <c r="V62" s="221">
        <f>ROUND(E62*U62,2)</f>
        <v>0</v>
      </c>
      <c r="W62" s="221"/>
      <c r="X62" s="221" t="s">
        <v>208</v>
      </c>
      <c r="Y62" s="212"/>
      <c r="Z62" s="212"/>
      <c r="AA62" s="212"/>
      <c r="AB62" s="212"/>
      <c r="AC62" s="212"/>
      <c r="AD62" s="212"/>
      <c r="AE62" s="212"/>
      <c r="AF62" s="212"/>
      <c r="AG62" s="212" t="s">
        <v>209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8" t="s">
        <v>250</v>
      </c>
      <c r="D63" s="222"/>
      <c r="E63" s="223"/>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8" t="s">
        <v>239</v>
      </c>
      <c r="D64" s="222"/>
      <c r="E64" s="223"/>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213</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8" t="s">
        <v>1019</v>
      </c>
      <c r="D65" s="222"/>
      <c r="E65" s="223">
        <v>4.25</v>
      </c>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213</v>
      </c>
      <c r="AH65" s="212">
        <v>5</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37">
        <v>8</v>
      </c>
      <c r="B66" s="238" t="s">
        <v>251</v>
      </c>
      <c r="C66" s="256" t="s">
        <v>252</v>
      </c>
      <c r="D66" s="239" t="s">
        <v>243</v>
      </c>
      <c r="E66" s="240">
        <v>16.2</v>
      </c>
      <c r="F66" s="241"/>
      <c r="G66" s="242">
        <f>ROUND(E66*F66,2)</f>
        <v>0</v>
      </c>
      <c r="H66" s="241"/>
      <c r="I66" s="242">
        <f>ROUND(E66*H66,2)</f>
        <v>0</v>
      </c>
      <c r="J66" s="241"/>
      <c r="K66" s="242">
        <f>ROUND(E66*J66,2)</f>
        <v>0</v>
      </c>
      <c r="L66" s="242">
        <v>21</v>
      </c>
      <c r="M66" s="242">
        <f>G66*(1+L66/100)</f>
        <v>0</v>
      </c>
      <c r="N66" s="242">
        <v>0</v>
      </c>
      <c r="O66" s="242">
        <f>ROUND(E66*N66,2)</f>
        <v>0</v>
      </c>
      <c r="P66" s="242">
        <v>0</v>
      </c>
      <c r="Q66" s="242">
        <f>ROUND(E66*P66,2)</f>
        <v>0</v>
      </c>
      <c r="R66" s="242" t="s">
        <v>206</v>
      </c>
      <c r="S66" s="242" t="s">
        <v>207</v>
      </c>
      <c r="T66" s="243" t="s">
        <v>207</v>
      </c>
      <c r="U66" s="221">
        <v>0.15</v>
      </c>
      <c r="V66" s="221">
        <f>ROUND(E66*U66,2)</f>
        <v>2.4300000000000002</v>
      </c>
      <c r="W66" s="221"/>
      <c r="X66" s="221" t="s">
        <v>208</v>
      </c>
      <c r="Y66" s="212"/>
      <c r="Z66" s="212"/>
      <c r="AA66" s="212"/>
      <c r="AB66" s="212"/>
      <c r="AC66" s="212"/>
      <c r="AD66" s="212"/>
      <c r="AE66" s="212"/>
      <c r="AF66" s="212"/>
      <c r="AG66" s="212" t="s">
        <v>209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7" t="s">
        <v>253</v>
      </c>
      <c r="D67" s="245"/>
      <c r="E67" s="245"/>
      <c r="F67" s="245"/>
      <c r="G67" s="245"/>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211</v>
      </c>
      <c r="AH67" s="212"/>
      <c r="AI67" s="212"/>
      <c r="AJ67" s="212"/>
      <c r="AK67" s="212"/>
      <c r="AL67" s="212"/>
      <c r="AM67" s="212"/>
      <c r="AN67" s="212"/>
      <c r="AO67" s="212"/>
      <c r="AP67" s="212"/>
      <c r="AQ67" s="212"/>
      <c r="AR67" s="212"/>
      <c r="AS67" s="212"/>
      <c r="AT67" s="212"/>
      <c r="AU67" s="212"/>
      <c r="AV67" s="212"/>
      <c r="AW67" s="212"/>
      <c r="AX67" s="212"/>
      <c r="AY67" s="212"/>
      <c r="AZ67" s="212"/>
      <c r="BA67" s="244" t="str">
        <f>C67</f>
        <v>z rostlé horniny tř.1 - 4 pod násypy z hornin soudržných do 92% PS a hornin nesoudržných sypkých relativní ulehlosti I(d) do 0,8</v>
      </c>
      <c r="BB67" s="212"/>
      <c r="BC67" s="212"/>
      <c r="BD67" s="212"/>
      <c r="BE67" s="212"/>
      <c r="BF67" s="212"/>
      <c r="BG67" s="212"/>
      <c r="BH67" s="212"/>
    </row>
    <row r="68" spans="1:60" outlineLevel="1" x14ac:dyDescent="0.2">
      <c r="A68" s="219"/>
      <c r="B68" s="220"/>
      <c r="C68" s="258" t="s">
        <v>254</v>
      </c>
      <c r="D68" s="222"/>
      <c r="E68" s="223"/>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213</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8" t="s">
        <v>1024</v>
      </c>
      <c r="D69" s="222"/>
      <c r="E69" s="223">
        <v>16.2</v>
      </c>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213</v>
      </c>
      <c r="AH69" s="212">
        <v>5</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31" t="s">
        <v>201</v>
      </c>
      <c r="B70" s="232" t="s">
        <v>143</v>
      </c>
      <c r="C70" s="255" t="s">
        <v>144</v>
      </c>
      <c r="D70" s="233"/>
      <c r="E70" s="234"/>
      <c r="F70" s="235"/>
      <c r="G70" s="235">
        <f>SUMIF(AG71:AG99,"&lt;&gt;NOR",G71:G99)</f>
        <v>0</v>
      </c>
      <c r="H70" s="235"/>
      <c r="I70" s="235">
        <f>SUM(I71:I99)</f>
        <v>0</v>
      </c>
      <c r="J70" s="235"/>
      <c r="K70" s="235">
        <f>SUM(K71:K99)</f>
        <v>0</v>
      </c>
      <c r="L70" s="235"/>
      <c r="M70" s="235">
        <f>SUM(M71:M99)</f>
        <v>0</v>
      </c>
      <c r="N70" s="235"/>
      <c r="O70" s="235">
        <f>SUM(O71:O99)</f>
        <v>0</v>
      </c>
      <c r="P70" s="235"/>
      <c r="Q70" s="235">
        <f>SUM(Q71:Q99)</f>
        <v>20.75</v>
      </c>
      <c r="R70" s="235"/>
      <c r="S70" s="235"/>
      <c r="T70" s="236"/>
      <c r="U70" s="230"/>
      <c r="V70" s="230">
        <f>SUM(V71:V99)</f>
        <v>20.61</v>
      </c>
      <c r="W70" s="230"/>
      <c r="X70" s="230"/>
      <c r="AG70" t="s">
        <v>202</v>
      </c>
    </row>
    <row r="71" spans="1:60" ht="22.5" outlineLevel="1" x14ac:dyDescent="0.2">
      <c r="A71" s="237">
        <v>9</v>
      </c>
      <c r="B71" s="238" t="s">
        <v>923</v>
      </c>
      <c r="C71" s="256" t="s">
        <v>924</v>
      </c>
      <c r="D71" s="239" t="s">
        <v>243</v>
      </c>
      <c r="E71" s="240">
        <v>20</v>
      </c>
      <c r="F71" s="241"/>
      <c r="G71" s="242">
        <f>ROUND(E71*F71,2)</f>
        <v>0</v>
      </c>
      <c r="H71" s="241"/>
      <c r="I71" s="242">
        <f>ROUND(E71*H71,2)</f>
        <v>0</v>
      </c>
      <c r="J71" s="241"/>
      <c r="K71" s="242">
        <f>ROUND(E71*J71,2)</f>
        <v>0</v>
      </c>
      <c r="L71" s="242">
        <v>21</v>
      </c>
      <c r="M71" s="242">
        <f>G71*(1+L71/100)</f>
        <v>0</v>
      </c>
      <c r="N71" s="242">
        <v>0</v>
      </c>
      <c r="O71" s="242">
        <f>ROUND(E71*N71,2)</f>
        <v>0</v>
      </c>
      <c r="P71" s="242">
        <v>0.22500000000000001</v>
      </c>
      <c r="Q71" s="242">
        <f>ROUND(E71*P71,2)</f>
        <v>4.5</v>
      </c>
      <c r="R71" s="242" t="s">
        <v>258</v>
      </c>
      <c r="S71" s="242" t="s">
        <v>207</v>
      </c>
      <c r="T71" s="243" t="s">
        <v>207</v>
      </c>
      <c r="U71" s="221">
        <v>0.14199999999999999</v>
      </c>
      <c r="V71" s="221">
        <f>ROUND(E71*U71,2)</f>
        <v>2.84</v>
      </c>
      <c r="W71" s="221"/>
      <c r="X71" s="221" t="s">
        <v>208</v>
      </c>
      <c r="Y71" s="212"/>
      <c r="Z71" s="212"/>
      <c r="AA71" s="212"/>
      <c r="AB71" s="212"/>
      <c r="AC71" s="212"/>
      <c r="AD71" s="212"/>
      <c r="AE71" s="212"/>
      <c r="AF71" s="212"/>
      <c r="AG71" s="212" t="s">
        <v>209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7" t="s">
        <v>925</v>
      </c>
      <c r="D72" s="245"/>
      <c r="E72" s="245"/>
      <c r="F72" s="245"/>
      <c r="G72" s="245"/>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8" t="s">
        <v>926</v>
      </c>
      <c r="D73" s="222"/>
      <c r="E73" s="223"/>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213</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8" t="s">
        <v>1025</v>
      </c>
      <c r="D74" s="222"/>
      <c r="E74" s="223">
        <v>20</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213</v>
      </c>
      <c r="AH74" s="212">
        <v>5</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7">
        <v>10</v>
      </c>
      <c r="B75" s="238" t="s">
        <v>928</v>
      </c>
      <c r="C75" s="256" t="s">
        <v>929</v>
      </c>
      <c r="D75" s="239" t="s">
        <v>243</v>
      </c>
      <c r="E75" s="240">
        <v>20</v>
      </c>
      <c r="F75" s="241"/>
      <c r="G75" s="242">
        <f>ROUND(E75*F75,2)</f>
        <v>0</v>
      </c>
      <c r="H75" s="241"/>
      <c r="I75" s="242">
        <f>ROUND(E75*H75,2)</f>
        <v>0</v>
      </c>
      <c r="J75" s="241"/>
      <c r="K75" s="242">
        <f>ROUND(E75*J75,2)</f>
        <v>0</v>
      </c>
      <c r="L75" s="242">
        <v>21</v>
      </c>
      <c r="M75" s="242">
        <f>G75*(1+L75/100)</f>
        <v>0</v>
      </c>
      <c r="N75" s="242">
        <v>0</v>
      </c>
      <c r="O75" s="242">
        <f>ROUND(E75*N75,2)</f>
        <v>0</v>
      </c>
      <c r="P75" s="242">
        <v>0.44</v>
      </c>
      <c r="Q75" s="242">
        <f>ROUND(E75*P75,2)</f>
        <v>8.8000000000000007</v>
      </c>
      <c r="R75" s="242" t="s">
        <v>258</v>
      </c>
      <c r="S75" s="242" t="s">
        <v>207</v>
      </c>
      <c r="T75" s="243" t="s">
        <v>207</v>
      </c>
      <c r="U75" s="221">
        <v>0.63200000000000001</v>
      </c>
      <c r="V75" s="221">
        <f>ROUND(E75*U75,2)</f>
        <v>12.64</v>
      </c>
      <c r="W75" s="221"/>
      <c r="X75" s="221" t="s">
        <v>208</v>
      </c>
      <c r="Y75" s="212"/>
      <c r="Z75" s="212"/>
      <c r="AA75" s="212"/>
      <c r="AB75" s="212"/>
      <c r="AC75" s="212"/>
      <c r="AD75" s="212"/>
      <c r="AE75" s="212"/>
      <c r="AF75" s="212"/>
      <c r="AG75" s="212" t="s">
        <v>237</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8" t="s">
        <v>930</v>
      </c>
      <c r="D76" s="222"/>
      <c r="E76" s="223"/>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213</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8" t="s">
        <v>931</v>
      </c>
      <c r="D77" s="222"/>
      <c r="E77" s="223"/>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213</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8" t="s">
        <v>1025</v>
      </c>
      <c r="D78" s="222"/>
      <c r="E78" s="223">
        <v>20</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213</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7">
        <v>11</v>
      </c>
      <c r="B79" s="238" t="s">
        <v>256</v>
      </c>
      <c r="C79" s="256" t="s">
        <v>257</v>
      </c>
      <c r="D79" s="239" t="s">
        <v>243</v>
      </c>
      <c r="E79" s="240">
        <v>6.2</v>
      </c>
      <c r="F79" s="241"/>
      <c r="G79" s="242">
        <f>ROUND(E79*F79,2)</f>
        <v>0</v>
      </c>
      <c r="H79" s="241"/>
      <c r="I79" s="242">
        <f>ROUND(E79*H79,2)</f>
        <v>0</v>
      </c>
      <c r="J79" s="241"/>
      <c r="K79" s="242">
        <f>ROUND(E79*J79,2)</f>
        <v>0</v>
      </c>
      <c r="L79" s="242">
        <v>21</v>
      </c>
      <c r="M79" s="242">
        <f>G79*(1+L79/100)</f>
        <v>0</v>
      </c>
      <c r="N79" s="242">
        <v>0</v>
      </c>
      <c r="O79" s="242">
        <f>ROUND(E79*N79,2)</f>
        <v>0</v>
      </c>
      <c r="P79" s="242">
        <v>0.33</v>
      </c>
      <c r="Q79" s="242">
        <f>ROUND(E79*P79,2)</f>
        <v>2.0499999999999998</v>
      </c>
      <c r="R79" s="242" t="s">
        <v>258</v>
      </c>
      <c r="S79" s="242" t="s">
        <v>207</v>
      </c>
      <c r="T79" s="243" t="s">
        <v>207</v>
      </c>
      <c r="U79" s="221">
        <v>0.06</v>
      </c>
      <c r="V79" s="221">
        <f>ROUND(E79*U79,2)</f>
        <v>0.37</v>
      </c>
      <c r="W79" s="221"/>
      <c r="X79" s="221" t="s">
        <v>208</v>
      </c>
      <c r="Y79" s="212"/>
      <c r="Z79" s="212"/>
      <c r="AA79" s="212"/>
      <c r="AB79" s="212"/>
      <c r="AC79" s="212"/>
      <c r="AD79" s="212"/>
      <c r="AE79" s="212"/>
      <c r="AF79" s="212"/>
      <c r="AG79" s="212" t="s">
        <v>209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8" t="s">
        <v>259</v>
      </c>
      <c r="D80" s="222"/>
      <c r="E80" s="223"/>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213</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8" t="s">
        <v>905</v>
      </c>
      <c r="D81" s="222"/>
      <c r="E81" s="223"/>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213</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8" t="s">
        <v>1021</v>
      </c>
      <c r="D82" s="222"/>
      <c r="E82" s="223">
        <v>1.5</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213</v>
      </c>
      <c r="AH82" s="212">
        <v>5</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8" t="s">
        <v>908</v>
      </c>
      <c r="D83" s="222"/>
      <c r="E83" s="223"/>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213</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8" t="s">
        <v>1022</v>
      </c>
      <c r="D84" s="222"/>
      <c r="E84" s="223">
        <v>2</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213</v>
      </c>
      <c r="AH84" s="212">
        <v>5</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8" t="s">
        <v>920</v>
      </c>
      <c r="D85" s="222"/>
      <c r="E85" s="223"/>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8" t="s">
        <v>1023</v>
      </c>
      <c r="D86" s="222"/>
      <c r="E86" s="223">
        <v>2.7</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213</v>
      </c>
      <c r="AH86" s="212">
        <v>5</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7">
        <v>12</v>
      </c>
      <c r="B87" s="238" t="s">
        <v>932</v>
      </c>
      <c r="C87" s="256" t="s">
        <v>933</v>
      </c>
      <c r="D87" s="239" t="s">
        <v>275</v>
      </c>
      <c r="E87" s="240">
        <v>20</v>
      </c>
      <c r="F87" s="241"/>
      <c r="G87" s="242">
        <f>ROUND(E87*F87,2)</f>
        <v>0</v>
      </c>
      <c r="H87" s="241"/>
      <c r="I87" s="242">
        <f>ROUND(E87*H87,2)</f>
        <v>0</v>
      </c>
      <c r="J87" s="241"/>
      <c r="K87" s="242">
        <f>ROUND(E87*J87,2)</f>
        <v>0</v>
      </c>
      <c r="L87" s="242">
        <v>21</v>
      </c>
      <c r="M87" s="242">
        <f>G87*(1+L87/100)</f>
        <v>0</v>
      </c>
      <c r="N87" s="242">
        <v>0</v>
      </c>
      <c r="O87" s="242">
        <f>ROUND(E87*N87,2)</f>
        <v>0</v>
      </c>
      <c r="P87" s="242">
        <v>0.27</v>
      </c>
      <c r="Q87" s="242">
        <f>ROUND(E87*P87,2)</f>
        <v>5.4</v>
      </c>
      <c r="R87" s="242" t="s">
        <v>258</v>
      </c>
      <c r="S87" s="242" t="s">
        <v>207</v>
      </c>
      <c r="T87" s="243" t="s">
        <v>207</v>
      </c>
      <c r="U87" s="221">
        <v>0.123</v>
      </c>
      <c r="V87" s="221">
        <f>ROUND(E87*U87,2)</f>
        <v>2.46</v>
      </c>
      <c r="W87" s="221"/>
      <c r="X87" s="221" t="s">
        <v>208</v>
      </c>
      <c r="Y87" s="212"/>
      <c r="Z87" s="212"/>
      <c r="AA87" s="212"/>
      <c r="AB87" s="212"/>
      <c r="AC87" s="212"/>
      <c r="AD87" s="212"/>
      <c r="AE87" s="212"/>
      <c r="AF87" s="212"/>
      <c r="AG87" s="212" t="s">
        <v>209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7" t="s">
        <v>276</v>
      </c>
      <c r="D88" s="245"/>
      <c r="E88" s="245"/>
      <c r="F88" s="245"/>
      <c r="G88" s="245"/>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211</v>
      </c>
      <c r="AH88" s="212"/>
      <c r="AI88" s="212"/>
      <c r="AJ88" s="212"/>
      <c r="AK88" s="212"/>
      <c r="AL88" s="212"/>
      <c r="AM88" s="212"/>
      <c r="AN88" s="212"/>
      <c r="AO88" s="212"/>
      <c r="AP88" s="212"/>
      <c r="AQ88" s="212"/>
      <c r="AR88" s="212"/>
      <c r="AS88" s="212"/>
      <c r="AT88" s="212"/>
      <c r="AU88" s="212"/>
      <c r="AV88" s="212"/>
      <c r="AW88" s="212"/>
      <c r="AX88" s="212"/>
      <c r="AY88" s="212"/>
      <c r="AZ88" s="212"/>
      <c r="BA88" s="244" t="str">
        <f>C88</f>
        <v>s vybouráním lože, s přemístěním hmot na skládku na vzdálenost do 3 m nebo naložením na dopravní prostředek</v>
      </c>
      <c r="BB88" s="212"/>
      <c r="BC88" s="212"/>
      <c r="BD88" s="212"/>
      <c r="BE88" s="212"/>
      <c r="BF88" s="212"/>
      <c r="BG88" s="212"/>
      <c r="BH88" s="212"/>
    </row>
    <row r="89" spans="1:60" outlineLevel="1" x14ac:dyDescent="0.2">
      <c r="A89" s="219"/>
      <c r="B89" s="220"/>
      <c r="C89" s="258" t="s">
        <v>934</v>
      </c>
      <c r="D89" s="222"/>
      <c r="E89" s="223"/>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213</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8" t="s">
        <v>365</v>
      </c>
      <c r="D90" s="222"/>
      <c r="E90" s="223"/>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213</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8" t="s">
        <v>1026</v>
      </c>
      <c r="D91" s="222"/>
      <c r="E91" s="223">
        <v>6</v>
      </c>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213</v>
      </c>
      <c r="AH91" s="212">
        <v>5</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8" t="s">
        <v>376</v>
      </c>
      <c r="D92" s="222"/>
      <c r="E92" s="223"/>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213</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8" t="s">
        <v>1027</v>
      </c>
      <c r="D93" s="222"/>
      <c r="E93" s="223">
        <v>8</v>
      </c>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213</v>
      </c>
      <c r="AH93" s="212">
        <v>5</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8" t="s">
        <v>937</v>
      </c>
      <c r="D94" s="222"/>
      <c r="E94" s="223"/>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213</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8" t="s">
        <v>1028</v>
      </c>
      <c r="D95" s="222"/>
      <c r="E95" s="223">
        <v>6</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213</v>
      </c>
      <c r="AH95" s="212">
        <v>5</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37">
        <v>13</v>
      </c>
      <c r="B96" s="238" t="s">
        <v>939</v>
      </c>
      <c r="C96" s="256" t="s">
        <v>940</v>
      </c>
      <c r="D96" s="239" t="s">
        <v>243</v>
      </c>
      <c r="E96" s="240">
        <v>20</v>
      </c>
      <c r="F96" s="241"/>
      <c r="G96" s="242">
        <f>ROUND(E96*F96,2)</f>
        <v>0</v>
      </c>
      <c r="H96" s="241"/>
      <c r="I96" s="242">
        <f>ROUND(E96*H96,2)</f>
        <v>0</v>
      </c>
      <c r="J96" s="241"/>
      <c r="K96" s="242">
        <f>ROUND(E96*J96,2)</f>
        <v>0</v>
      </c>
      <c r="L96" s="242">
        <v>21</v>
      </c>
      <c r="M96" s="242">
        <f>G96*(1+L96/100)</f>
        <v>0</v>
      </c>
      <c r="N96" s="242">
        <v>0</v>
      </c>
      <c r="O96" s="242">
        <f>ROUND(E96*N96,2)</f>
        <v>0</v>
      </c>
      <c r="P96" s="242">
        <v>0</v>
      </c>
      <c r="Q96" s="242">
        <f>ROUND(E96*P96,2)</f>
        <v>0</v>
      </c>
      <c r="R96" s="242" t="s">
        <v>258</v>
      </c>
      <c r="S96" s="242" t="s">
        <v>207</v>
      </c>
      <c r="T96" s="243" t="s">
        <v>207</v>
      </c>
      <c r="U96" s="221">
        <v>0.115</v>
      </c>
      <c r="V96" s="221">
        <f>ROUND(E96*U96,2)</f>
        <v>2.2999999999999998</v>
      </c>
      <c r="W96" s="221"/>
      <c r="X96" s="221" t="s">
        <v>208</v>
      </c>
      <c r="Y96" s="212"/>
      <c r="Z96" s="212"/>
      <c r="AA96" s="212"/>
      <c r="AB96" s="212"/>
      <c r="AC96" s="212"/>
      <c r="AD96" s="212"/>
      <c r="AE96" s="212"/>
      <c r="AF96" s="212"/>
      <c r="AG96" s="212" t="s">
        <v>209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19"/>
      <c r="B97" s="220"/>
      <c r="C97" s="257" t="s">
        <v>941</v>
      </c>
      <c r="D97" s="245"/>
      <c r="E97" s="245"/>
      <c r="F97" s="245"/>
      <c r="G97" s="245"/>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211</v>
      </c>
      <c r="AH97" s="212"/>
      <c r="AI97" s="212"/>
      <c r="AJ97" s="212"/>
      <c r="AK97" s="212"/>
      <c r="AL97" s="212"/>
      <c r="AM97" s="212"/>
      <c r="AN97" s="212"/>
      <c r="AO97" s="212"/>
      <c r="AP97" s="212"/>
      <c r="AQ97" s="212"/>
      <c r="AR97" s="212"/>
      <c r="AS97" s="212"/>
      <c r="AT97" s="212"/>
      <c r="AU97" s="212"/>
      <c r="AV97" s="212"/>
      <c r="AW97" s="212"/>
      <c r="AX97" s="212"/>
      <c r="AY97" s="212"/>
      <c r="AZ97" s="212"/>
      <c r="BA97" s="244" t="str">
        <f>C97</f>
        <v>krajníků, desek nebo panelů od spojovacího materiálu s odklizením a uložením očištěných hmot a spojovacího materiálu na skládku na vzdálenost do 10 m</v>
      </c>
      <c r="BB97" s="212"/>
      <c r="BC97" s="212"/>
      <c r="BD97" s="212"/>
      <c r="BE97" s="212"/>
      <c r="BF97" s="212"/>
      <c r="BG97" s="212"/>
      <c r="BH97" s="212"/>
    </row>
    <row r="98" spans="1:60" outlineLevel="1" x14ac:dyDescent="0.2">
      <c r="A98" s="219"/>
      <c r="B98" s="220"/>
      <c r="C98" s="258" t="s">
        <v>942</v>
      </c>
      <c r="D98" s="222"/>
      <c r="E98" s="223"/>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213</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8" t="s">
        <v>1025</v>
      </c>
      <c r="D99" s="222"/>
      <c r="E99" s="223">
        <v>20</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213</v>
      </c>
      <c r="AH99" s="212">
        <v>5</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231" t="s">
        <v>201</v>
      </c>
      <c r="B100" s="232" t="s">
        <v>150</v>
      </c>
      <c r="C100" s="255" t="s">
        <v>151</v>
      </c>
      <c r="D100" s="233"/>
      <c r="E100" s="234"/>
      <c r="F100" s="235"/>
      <c r="G100" s="235">
        <f>SUMIF(AG101:AG120,"&lt;&gt;NOR",G101:G120)</f>
        <v>0</v>
      </c>
      <c r="H100" s="235"/>
      <c r="I100" s="235">
        <f>SUM(I101:I120)</f>
        <v>0</v>
      </c>
      <c r="J100" s="235"/>
      <c r="K100" s="235">
        <f>SUM(K101:K120)</f>
        <v>0</v>
      </c>
      <c r="L100" s="235"/>
      <c r="M100" s="235">
        <f>SUM(M101:M120)</f>
        <v>0</v>
      </c>
      <c r="N100" s="235"/>
      <c r="O100" s="235">
        <f>SUM(O101:O120)</f>
        <v>8.2199999999999989</v>
      </c>
      <c r="P100" s="235"/>
      <c r="Q100" s="235">
        <f>SUM(Q101:Q120)</f>
        <v>0</v>
      </c>
      <c r="R100" s="235"/>
      <c r="S100" s="235"/>
      <c r="T100" s="236"/>
      <c r="U100" s="230"/>
      <c r="V100" s="230">
        <f>SUM(V101:V120)</f>
        <v>0.95</v>
      </c>
      <c r="W100" s="230"/>
      <c r="X100" s="230"/>
      <c r="AG100" t="s">
        <v>202</v>
      </c>
    </row>
    <row r="101" spans="1:60" outlineLevel="1" x14ac:dyDescent="0.2">
      <c r="A101" s="237">
        <v>14</v>
      </c>
      <c r="B101" s="238" t="s">
        <v>943</v>
      </c>
      <c r="C101" s="256" t="s">
        <v>944</v>
      </c>
      <c r="D101" s="239" t="s">
        <v>243</v>
      </c>
      <c r="E101" s="240">
        <v>20</v>
      </c>
      <c r="F101" s="241"/>
      <c r="G101" s="242">
        <f>ROUND(E101*F101,2)</f>
        <v>0</v>
      </c>
      <c r="H101" s="241"/>
      <c r="I101" s="242">
        <f>ROUND(E101*H101,2)</f>
        <v>0</v>
      </c>
      <c r="J101" s="241"/>
      <c r="K101" s="242">
        <f>ROUND(E101*J101,2)</f>
        <v>0</v>
      </c>
      <c r="L101" s="242">
        <v>21</v>
      </c>
      <c r="M101" s="242">
        <f>G101*(1+L101/100)</f>
        <v>0</v>
      </c>
      <c r="N101" s="242">
        <v>8.8200000000000001E-2</v>
      </c>
      <c r="O101" s="242">
        <f>ROUND(E101*N101,2)</f>
        <v>1.76</v>
      </c>
      <c r="P101" s="242">
        <v>0</v>
      </c>
      <c r="Q101" s="242">
        <f>ROUND(E101*P101,2)</f>
        <v>0</v>
      </c>
      <c r="R101" s="242" t="s">
        <v>258</v>
      </c>
      <c r="S101" s="242" t="s">
        <v>207</v>
      </c>
      <c r="T101" s="243" t="s">
        <v>207</v>
      </c>
      <c r="U101" s="221">
        <v>2.5000000000000001E-2</v>
      </c>
      <c r="V101" s="221">
        <f>ROUND(E101*U101,2)</f>
        <v>0.5</v>
      </c>
      <c r="W101" s="221"/>
      <c r="X101" s="221" t="s">
        <v>208</v>
      </c>
      <c r="Y101" s="212"/>
      <c r="Z101" s="212"/>
      <c r="AA101" s="212"/>
      <c r="AB101" s="212"/>
      <c r="AC101" s="212"/>
      <c r="AD101" s="212"/>
      <c r="AE101" s="212"/>
      <c r="AF101" s="212"/>
      <c r="AG101" s="212" t="s">
        <v>237</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8" t="s">
        <v>945</v>
      </c>
      <c r="D102" s="222"/>
      <c r="E102" s="223"/>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213</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8" t="s">
        <v>931</v>
      </c>
      <c r="D103" s="222"/>
      <c r="E103" s="223"/>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213</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8" t="s">
        <v>1025</v>
      </c>
      <c r="D104" s="222"/>
      <c r="E104" s="223">
        <v>20</v>
      </c>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213</v>
      </c>
      <c r="AH104" s="212">
        <v>5</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7">
        <v>15</v>
      </c>
      <c r="B105" s="238" t="s">
        <v>322</v>
      </c>
      <c r="C105" s="256" t="s">
        <v>323</v>
      </c>
      <c r="D105" s="239" t="s">
        <v>243</v>
      </c>
      <c r="E105" s="240">
        <v>6.2</v>
      </c>
      <c r="F105" s="241"/>
      <c r="G105" s="242">
        <f>ROUND(E105*F105,2)</f>
        <v>0</v>
      </c>
      <c r="H105" s="241"/>
      <c r="I105" s="242">
        <f>ROUND(E105*H105,2)</f>
        <v>0</v>
      </c>
      <c r="J105" s="241"/>
      <c r="K105" s="242">
        <f>ROUND(E105*J105,2)</f>
        <v>0</v>
      </c>
      <c r="L105" s="242">
        <v>21</v>
      </c>
      <c r="M105" s="242">
        <f>G105*(1+L105/100)</f>
        <v>0</v>
      </c>
      <c r="N105" s="242">
        <v>0.33074999999999999</v>
      </c>
      <c r="O105" s="242">
        <f>ROUND(E105*N105,2)</f>
        <v>2.0499999999999998</v>
      </c>
      <c r="P105" s="242">
        <v>0</v>
      </c>
      <c r="Q105" s="242">
        <f>ROUND(E105*P105,2)</f>
        <v>0</v>
      </c>
      <c r="R105" s="242" t="s">
        <v>258</v>
      </c>
      <c r="S105" s="242" t="s">
        <v>207</v>
      </c>
      <c r="T105" s="243" t="s">
        <v>207</v>
      </c>
      <c r="U105" s="221">
        <v>2.5999999999999999E-2</v>
      </c>
      <c r="V105" s="221">
        <f>ROUND(E105*U105,2)</f>
        <v>0.16</v>
      </c>
      <c r="W105" s="221"/>
      <c r="X105" s="221" t="s">
        <v>208</v>
      </c>
      <c r="Y105" s="212"/>
      <c r="Z105" s="212"/>
      <c r="AA105" s="212"/>
      <c r="AB105" s="212"/>
      <c r="AC105" s="212"/>
      <c r="AD105" s="212"/>
      <c r="AE105" s="212"/>
      <c r="AF105" s="212"/>
      <c r="AG105" s="212" t="s">
        <v>237</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8" t="s">
        <v>324</v>
      </c>
      <c r="D106" s="222"/>
      <c r="E106" s="223"/>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213</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8" t="s">
        <v>905</v>
      </c>
      <c r="D107" s="222"/>
      <c r="E107" s="223"/>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213</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8" t="s">
        <v>1021</v>
      </c>
      <c r="D108" s="222"/>
      <c r="E108" s="223">
        <v>1.5</v>
      </c>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213</v>
      </c>
      <c r="AH108" s="212">
        <v>5</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908</v>
      </c>
      <c r="D109" s="222"/>
      <c r="E109" s="22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8" t="s">
        <v>1022</v>
      </c>
      <c r="D110" s="222"/>
      <c r="E110" s="223">
        <v>2</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v>5</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8" t="s">
        <v>920</v>
      </c>
      <c r="D111" s="222"/>
      <c r="E111" s="223"/>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213</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8" t="s">
        <v>1023</v>
      </c>
      <c r="D112" s="222"/>
      <c r="E112" s="223">
        <v>2.7</v>
      </c>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213</v>
      </c>
      <c r="AH112" s="212">
        <v>5</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37">
        <v>16</v>
      </c>
      <c r="B113" s="238" t="s">
        <v>946</v>
      </c>
      <c r="C113" s="256" t="s">
        <v>947</v>
      </c>
      <c r="D113" s="239" t="s">
        <v>243</v>
      </c>
      <c r="E113" s="240">
        <v>10</v>
      </c>
      <c r="F113" s="241"/>
      <c r="G113" s="242">
        <f>ROUND(E113*F113,2)</f>
        <v>0</v>
      </c>
      <c r="H113" s="241"/>
      <c r="I113" s="242">
        <f>ROUND(E113*H113,2)</f>
        <v>0</v>
      </c>
      <c r="J113" s="241"/>
      <c r="K113" s="242">
        <f>ROUND(E113*J113,2)</f>
        <v>0</v>
      </c>
      <c r="L113" s="242">
        <v>21</v>
      </c>
      <c r="M113" s="242">
        <f>G113*(1+L113/100)</f>
        <v>0</v>
      </c>
      <c r="N113" s="242">
        <v>0.441</v>
      </c>
      <c r="O113" s="242">
        <f>ROUND(E113*N113,2)</f>
        <v>4.41</v>
      </c>
      <c r="P113" s="242">
        <v>0</v>
      </c>
      <c r="Q113" s="242">
        <f>ROUND(E113*P113,2)</f>
        <v>0</v>
      </c>
      <c r="R113" s="242" t="s">
        <v>258</v>
      </c>
      <c r="S113" s="242" t="s">
        <v>207</v>
      </c>
      <c r="T113" s="243" t="s">
        <v>207</v>
      </c>
      <c r="U113" s="221">
        <v>2.9000000000000001E-2</v>
      </c>
      <c r="V113" s="221">
        <f>ROUND(E113*U113,2)</f>
        <v>0.28999999999999998</v>
      </c>
      <c r="W113" s="221"/>
      <c r="X113" s="221" t="s">
        <v>208</v>
      </c>
      <c r="Y113" s="212"/>
      <c r="Z113" s="212"/>
      <c r="AA113" s="212"/>
      <c r="AB113" s="212"/>
      <c r="AC113" s="212"/>
      <c r="AD113" s="212"/>
      <c r="AE113" s="212"/>
      <c r="AF113" s="212"/>
      <c r="AG113" s="212" t="s">
        <v>209</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64" t="s">
        <v>948</v>
      </c>
      <c r="D114" s="253"/>
      <c r="E114" s="253"/>
      <c r="F114" s="253"/>
      <c r="G114" s="253"/>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487</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69" t="s">
        <v>949</v>
      </c>
      <c r="D115" s="268"/>
      <c r="E115" s="268"/>
      <c r="F115" s="268"/>
      <c r="G115" s="268"/>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487</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9" t="s">
        <v>950</v>
      </c>
      <c r="D116" s="268"/>
      <c r="E116" s="268"/>
      <c r="F116" s="268"/>
      <c r="G116" s="268"/>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487</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56.25" outlineLevel="1" x14ac:dyDescent="0.2">
      <c r="A117" s="219"/>
      <c r="B117" s="220"/>
      <c r="C117" s="269" t="s">
        <v>951</v>
      </c>
      <c r="D117" s="268"/>
      <c r="E117" s="268"/>
      <c r="F117" s="268"/>
      <c r="G117" s="268"/>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487</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44" t="str">
        <f>C117</f>
        <v>Konstrukce komunikace pro pěší v příčném řezu je odvozena jen empiricky. Vzhledem k významu a dopravnímu zatížení uvedené komunikace nebyla pro konstrukci vozovky použita přesnější výpočtová metoda založená na chování vícevrstvého pružného poloprostoru. Důležité je však před položením prvních podkladních resp. podsypných vrstev vozovky zkontrolovat deformační modul přetvárnosti zemní pláně. Jeho hodnota nesmí být menší jak 45 MPa, jinak je negativně ovlivněna životnost vozovky. Zemní pláň by bylo nutno v tomto případě sanovat, tj nahradit část zemního podloží např. štěrkodrtí (obvykle v tl. 20 až 40 cm).</v>
      </c>
      <c r="BB117" s="212"/>
      <c r="BC117" s="212"/>
      <c r="BD117" s="212"/>
      <c r="BE117" s="212"/>
      <c r="BF117" s="212"/>
      <c r="BG117" s="212"/>
      <c r="BH117" s="212"/>
    </row>
    <row r="118" spans="1:60" outlineLevel="1" x14ac:dyDescent="0.2">
      <c r="A118" s="219"/>
      <c r="B118" s="220"/>
      <c r="C118" s="258" t="s">
        <v>952</v>
      </c>
      <c r="D118" s="222"/>
      <c r="E118" s="223"/>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213</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8" t="s">
        <v>916</v>
      </c>
      <c r="D119" s="222"/>
      <c r="E119" s="223"/>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213</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8" t="s">
        <v>1020</v>
      </c>
      <c r="D120" s="222"/>
      <c r="E120" s="223">
        <v>10</v>
      </c>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213</v>
      </c>
      <c r="AH120" s="212">
        <v>5</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
      <c r="A121" s="231" t="s">
        <v>201</v>
      </c>
      <c r="B121" s="232" t="s">
        <v>152</v>
      </c>
      <c r="C121" s="255" t="s">
        <v>153</v>
      </c>
      <c r="D121" s="233"/>
      <c r="E121" s="234"/>
      <c r="F121" s="235"/>
      <c r="G121" s="235">
        <f>SUMIF(AG122:AG142,"&lt;&gt;NOR",G122:G142)</f>
        <v>0</v>
      </c>
      <c r="H121" s="235"/>
      <c r="I121" s="235">
        <f>SUM(I122:I142)</f>
        <v>0</v>
      </c>
      <c r="J121" s="235"/>
      <c r="K121" s="235">
        <f>SUM(K122:K142)</f>
        <v>0</v>
      </c>
      <c r="L121" s="235"/>
      <c r="M121" s="235">
        <f>SUM(M122:M142)</f>
        <v>0</v>
      </c>
      <c r="N121" s="235"/>
      <c r="O121" s="235">
        <f>SUM(O122:O142)</f>
        <v>1.78</v>
      </c>
      <c r="P121" s="235"/>
      <c r="Q121" s="235">
        <f>SUM(Q122:Q142)</f>
        <v>0</v>
      </c>
      <c r="R121" s="235"/>
      <c r="S121" s="235"/>
      <c r="T121" s="236"/>
      <c r="U121" s="230"/>
      <c r="V121" s="230">
        <f>SUM(V122:V142)</f>
        <v>9.0399999999999991</v>
      </c>
      <c r="W121" s="230"/>
      <c r="X121" s="230"/>
      <c r="AG121" t="s">
        <v>202</v>
      </c>
    </row>
    <row r="122" spans="1:60" outlineLevel="1" x14ac:dyDescent="0.2">
      <c r="A122" s="237">
        <v>17</v>
      </c>
      <c r="B122" s="238" t="s">
        <v>953</v>
      </c>
      <c r="C122" s="256" t="s">
        <v>954</v>
      </c>
      <c r="D122" s="239" t="s">
        <v>243</v>
      </c>
      <c r="E122" s="240">
        <v>20</v>
      </c>
      <c r="F122" s="241"/>
      <c r="G122" s="242">
        <f>ROUND(E122*F122,2)</f>
        <v>0</v>
      </c>
      <c r="H122" s="241"/>
      <c r="I122" s="242">
        <f>ROUND(E122*H122,2)</f>
        <v>0</v>
      </c>
      <c r="J122" s="241"/>
      <c r="K122" s="242">
        <f>ROUND(E122*J122,2)</f>
        <v>0</v>
      </c>
      <c r="L122" s="242">
        <v>21</v>
      </c>
      <c r="M122" s="242">
        <f>G122*(1+L122/100)</f>
        <v>0</v>
      </c>
      <c r="N122" s="242">
        <v>7.3899999999999993E-2</v>
      </c>
      <c r="O122" s="242">
        <f>ROUND(E122*N122,2)</f>
        <v>1.48</v>
      </c>
      <c r="P122" s="242">
        <v>0</v>
      </c>
      <c r="Q122" s="242">
        <f>ROUND(E122*P122,2)</f>
        <v>0</v>
      </c>
      <c r="R122" s="242" t="s">
        <v>258</v>
      </c>
      <c r="S122" s="242" t="s">
        <v>207</v>
      </c>
      <c r="T122" s="243" t="s">
        <v>207</v>
      </c>
      <c r="U122" s="221">
        <v>0.45200000000000001</v>
      </c>
      <c r="V122" s="221">
        <f>ROUND(E122*U122,2)</f>
        <v>9.0399999999999991</v>
      </c>
      <c r="W122" s="221"/>
      <c r="X122" s="221" t="s">
        <v>208</v>
      </c>
      <c r="Y122" s="212"/>
      <c r="Z122" s="212"/>
      <c r="AA122" s="212"/>
      <c r="AB122" s="212"/>
      <c r="AC122" s="212"/>
      <c r="AD122" s="212"/>
      <c r="AE122" s="212"/>
      <c r="AF122" s="212"/>
      <c r="AG122" s="212" t="s">
        <v>209</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19"/>
      <c r="B123" s="220"/>
      <c r="C123" s="257" t="s">
        <v>955</v>
      </c>
      <c r="D123" s="245"/>
      <c r="E123" s="245"/>
      <c r="F123" s="245"/>
      <c r="G123" s="245"/>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211</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44" t="str">
        <f>C123</f>
        <v>s provedením lože z kameniva drceného, s vyplněním spár, s dvojitým hutněním a se smetením přebytečného materiálu na krajnici. S dodáním hmot pro lože a výplň spár.</v>
      </c>
      <c r="BB123" s="212"/>
      <c r="BC123" s="212"/>
      <c r="BD123" s="212"/>
      <c r="BE123" s="212"/>
      <c r="BF123" s="212"/>
      <c r="BG123" s="212"/>
      <c r="BH123" s="212"/>
    </row>
    <row r="124" spans="1:60" outlineLevel="1" x14ac:dyDescent="0.2">
      <c r="A124" s="219"/>
      <c r="B124" s="220"/>
      <c r="C124" s="258" t="s">
        <v>956</v>
      </c>
      <c r="D124" s="222"/>
      <c r="E124" s="223"/>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213</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58" t="s">
        <v>957</v>
      </c>
      <c r="D125" s="222"/>
      <c r="E125" s="223"/>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213</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58" t="s">
        <v>958</v>
      </c>
      <c r="D126" s="222"/>
      <c r="E126" s="223"/>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213</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8" t="s">
        <v>1026</v>
      </c>
      <c r="D127" s="222"/>
      <c r="E127" s="223">
        <v>6</v>
      </c>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213</v>
      </c>
      <c r="AH127" s="212">
        <v>5</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8" t="s">
        <v>959</v>
      </c>
      <c r="D128" s="222"/>
      <c r="E128" s="223"/>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8" t="s">
        <v>1027</v>
      </c>
      <c r="D129" s="222"/>
      <c r="E129" s="223">
        <v>8</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213</v>
      </c>
      <c r="AH129" s="212">
        <v>5</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8" t="s">
        <v>960</v>
      </c>
      <c r="D130" s="222"/>
      <c r="E130" s="223"/>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213</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8" t="s">
        <v>1028</v>
      </c>
      <c r="D131" s="222"/>
      <c r="E131" s="223">
        <v>6</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213</v>
      </c>
      <c r="AH131" s="212">
        <v>5</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7">
        <v>18</v>
      </c>
      <c r="B132" s="238" t="s">
        <v>961</v>
      </c>
      <c r="C132" s="256" t="s">
        <v>962</v>
      </c>
      <c r="D132" s="239" t="s">
        <v>963</v>
      </c>
      <c r="E132" s="240">
        <v>30</v>
      </c>
      <c r="F132" s="241"/>
      <c r="G132" s="242">
        <f>ROUND(E132*F132,2)</f>
        <v>0</v>
      </c>
      <c r="H132" s="241"/>
      <c r="I132" s="242">
        <f>ROUND(E132*H132,2)</f>
        <v>0</v>
      </c>
      <c r="J132" s="241"/>
      <c r="K132" s="242">
        <f>ROUND(E132*J132,2)</f>
        <v>0</v>
      </c>
      <c r="L132" s="242">
        <v>21</v>
      </c>
      <c r="M132" s="242">
        <f>G132*(1+L132/100)</f>
        <v>0</v>
      </c>
      <c r="N132" s="242">
        <v>1E-3</v>
      </c>
      <c r="O132" s="242">
        <f>ROUND(E132*N132,2)</f>
        <v>0.03</v>
      </c>
      <c r="P132" s="242">
        <v>0</v>
      </c>
      <c r="Q132" s="242">
        <f>ROUND(E132*P132,2)</f>
        <v>0</v>
      </c>
      <c r="R132" s="242" t="s">
        <v>426</v>
      </c>
      <c r="S132" s="242" t="s">
        <v>207</v>
      </c>
      <c r="T132" s="243" t="s">
        <v>207</v>
      </c>
      <c r="U132" s="221">
        <v>0</v>
      </c>
      <c r="V132" s="221">
        <f>ROUND(E132*U132,2)</f>
        <v>0</v>
      </c>
      <c r="W132" s="221"/>
      <c r="X132" s="221" t="s">
        <v>427</v>
      </c>
      <c r="Y132" s="212"/>
      <c r="Z132" s="212"/>
      <c r="AA132" s="212"/>
      <c r="AB132" s="212"/>
      <c r="AC132" s="212"/>
      <c r="AD132" s="212"/>
      <c r="AE132" s="212"/>
      <c r="AF132" s="212"/>
      <c r="AG132" s="212" t="s">
        <v>964</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8" t="s">
        <v>965</v>
      </c>
      <c r="D133" s="222"/>
      <c r="E133" s="223"/>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213</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8" t="s">
        <v>966</v>
      </c>
      <c r="D134" s="222"/>
      <c r="E134" s="223"/>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213</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1029</v>
      </c>
      <c r="D135" s="222"/>
      <c r="E135" s="223">
        <v>30</v>
      </c>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213</v>
      </c>
      <c r="AH135" s="212">
        <v>5</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37">
        <v>19</v>
      </c>
      <c r="B136" s="238" t="s">
        <v>968</v>
      </c>
      <c r="C136" s="256" t="s">
        <v>969</v>
      </c>
      <c r="D136" s="239" t="s">
        <v>243</v>
      </c>
      <c r="E136" s="240">
        <v>2.1</v>
      </c>
      <c r="F136" s="241"/>
      <c r="G136" s="242">
        <f>ROUND(E136*F136,2)</f>
        <v>0</v>
      </c>
      <c r="H136" s="241"/>
      <c r="I136" s="242">
        <f>ROUND(E136*H136,2)</f>
        <v>0</v>
      </c>
      <c r="J136" s="241"/>
      <c r="K136" s="242">
        <f>ROUND(E136*J136,2)</f>
        <v>0</v>
      </c>
      <c r="L136" s="242">
        <v>21</v>
      </c>
      <c r="M136" s="242">
        <f>G136*(1+L136/100)</f>
        <v>0</v>
      </c>
      <c r="N136" s="242">
        <v>0.129</v>
      </c>
      <c r="O136" s="242">
        <f>ROUND(E136*N136,2)</f>
        <v>0.27</v>
      </c>
      <c r="P136" s="242">
        <v>0</v>
      </c>
      <c r="Q136" s="242">
        <f>ROUND(E136*P136,2)</f>
        <v>0</v>
      </c>
      <c r="R136" s="242" t="s">
        <v>426</v>
      </c>
      <c r="S136" s="242" t="s">
        <v>207</v>
      </c>
      <c r="T136" s="243" t="s">
        <v>207</v>
      </c>
      <c r="U136" s="221">
        <v>0</v>
      </c>
      <c r="V136" s="221">
        <f>ROUND(E136*U136,2)</f>
        <v>0</v>
      </c>
      <c r="W136" s="221"/>
      <c r="X136" s="221" t="s">
        <v>427</v>
      </c>
      <c r="Y136" s="212"/>
      <c r="Z136" s="212"/>
      <c r="AA136" s="212"/>
      <c r="AB136" s="212"/>
      <c r="AC136" s="212"/>
      <c r="AD136" s="212"/>
      <c r="AE136" s="212"/>
      <c r="AF136" s="212"/>
      <c r="AG136" s="212" t="s">
        <v>964</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58" t="s">
        <v>970</v>
      </c>
      <c r="D137" s="222"/>
      <c r="E137" s="223"/>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213</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8" t="s">
        <v>971</v>
      </c>
      <c r="D138" s="222"/>
      <c r="E138" s="223"/>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213</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9" t="s">
        <v>215</v>
      </c>
      <c r="D139" s="224"/>
      <c r="E139" s="225"/>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213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0" t="s">
        <v>972</v>
      </c>
      <c r="D140" s="224"/>
      <c r="E140" s="225">
        <v>0.105</v>
      </c>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213</v>
      </c>
      <c r="AH140" s="212">
        <v>2</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9" t="s">
        <v>217</v>
      </c>
      <c r="D141" s="224"/>
      <c r="E141" s="225"/>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213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8" t="s">
        <v>1030</v>
      </c>
      <c r="D142" s="222"/>
      <c r="E142" s="223">
        <v>2.1</v>
      </c>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213</v>
      </c>
      <c r="AH142" s="212">
        <v>5</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x14ac:dyDescent="0.2">
      <c r="A143" s="231" t="s">
        <v>201</v>
      </c>
      <c r="B143" s="232" t="s">
        <v>158</v>
      </c>
      <c r="C143" s="255" t="s">
        <v>159</v>
      </c>
      <c r="D143" s="233"/>
      <c r="E143" s="234"/>
      <c r="F143" s="235"/>
      <c r="G143" s="235">
        <f>SUMIF(AG144:AG175,"&lt;&gt;NOR",G144:G175)</f>
        <v>0</v>
      </c>
      <c r="H143" s="235"/>
      <c r="I143" s="235">
        <f>SUM(I144:I175)</f>
        <v>0</v>
      </c>
      <c r="J143" s="235"/>
      <c r="K143" s="235">
        <f>SUM(K144:K175)</f>
        <v>0</v>
      </c>
      <c r="L143" s="235"/>
      <c r="M143" s="235">
        <f>SUM(M144:M175)</f>
        <v>0</v>
      </c>
      <c r="N143" s="235"/>
      <c r="O143" s="235">
        <f>SUM(O144:O175)</f>
        <v>5.1599999999999993</v>
      </c>
      <c r="P143" s="235"/>
      <c r="Q143" s="235">
        <f>SUM(Q144:Q175)</f>
        <v>0</v>
      </c>
      <c r="R143" s="235"/>
      <c r="S143" s="235"/>
      <c r="T143" s="236"/>
      <c r="U143" s="230"/>
      <c r="V143" s="230">
        <f>SUM(V144:V175)</f>
        <v>6.3500000000000005</v>
      </c>
      <c r="W143" s="230"/>
      <c r="X143" s="230"/>
      <c r="AG143" t="s">
        <v>202</v>
      </c>
    </row>
    <row r="144" spans="1:60" ht="22.5" outlineLevel="1" x14ac:dyDescent="0.2">
      <c r="A144" s="237">
        <v>20</v>
      </c>
      <c r="B144" s="238" t="s">
        <v>974</v>
      </c>
      <c r="C144" s="256" t="s">
        <v>975</v>
      </c>
      <c r="D144" s="239" t="s">
        <v>275</v>
      </c>
      <c r="E144" s="240">
        <v>6</v>
      </c>
      <c r="F144" s="241"/>
      <c r="G144" s="242">
        <f>ROUND(E144*F144,2)</f>
        <v>0</v>
      </c>
      <c r="H144" s="241"/>
      <c r="I144" s="242">
        <f>ROUND(E144*H144,2)</f>
        <v>0</v>
      </c>
      <c r="J144" s="241"/>
      <c r="K144" s="242">
        <f>ROUND(E144*J144,2)</f>
        <v>0</v>
      </c>
      <c r="L144" s="242">
        <v>21</v>
      </c>
      <c r="M144" s="242">
        <f>G144*(1+L144/100)</f>
        <v>0</v>
      </c>
      <c r="N144" s="242">
        <v>0.185</v>
      </c>
      <c r="O144" s="242">
        <f>ROUND(E144*N144,2)</f>
        <v>1.1100000000000001</v>
      </c>
      <c r="P144" s="242">
        <v>0</v>
      </c>
      <c r="Q144" s="242">
        <f>ROUND(E144*P144,2)</f>
        <v>0</v>
      </c>
      <c r="R144" s="242" t="s">
        <v>258</v>
      </c>
      <c r="S144" s="242" t="s">
        <v>207</v>
      </c>
      <c r="T144" s="243" t="s">
        <v>207</v>
      </c>
      <c r="U144" s="221">
        <v>0.33704000000000001</v>
      </c>
      <c r="V144" s="221">
        <f>ROUND(E144*U144,2)</f>
        <v>2.02</v>
      </c>
      <c r="W144" s="221"/>
      <c r="X144" s="221" t="s">
        <v>208</v>
      </c>
      <c r="Y144" s="212"/>
      <c r="Z144" s="212"/>
      <c r="AA144" s="212"/>
      <c r="AB144" s="212"/>
      <c r="AC144" s="212"/>
      <c r="AD144" s="212"/>
      <c r="AE144" s="212"/>
      <c r="AF144" s="212"/>
      <c r="AG144" s="212" t="s">
        <v>237</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7" t="s">
        <v>976</v>
      </c>
      <c r="D145" s="245"/>
      <c r="E145" s="245"/>
      <c r="F145" s="245"/>
      <c r="G145" s="245"/>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211</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8" t="s">
        <v>977</v>
      </c>
      <c r="D146" s="222"/>
      <c r="E146" s="223"/>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213</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8" t="s">
        <v>534</v>
      </c>
      <c r="D147" s="222"/>
      <c r="E147" s="223">
        <v>2</v>
      </c>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213</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8" t="s">
        <v>535</v>
      </c>
      <c r="D148" s="222"/>
      <c r="E148" s="223">
        <v>2</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213</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8" t="s">
        <v>536</v>
      </c>
      <c r="D149" s="222"/>
      <c r="E149" s="223">
        <v>2</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213</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1" x14ac:dyDescent="0.2">
      <c r="A150" s="237">
        <v>21</v>
      </c>
      <c r="B150" s="238" t="s">
        <v>974</v>
      </c>
      <c r="C150" s="256" t="s">
        <v>975</v>
      </c>
      <c r="D150" s="239" t="s">
        <v>275</v>
      </c>
      <c r="E150" s="240">
        <v>8</v>
      </c>
      <c r="F150" s="241"/>
      <c r="G150" s="242">
        <f>ROUND(E150*F150,2)</f>
        <v>0</v>
      </c>
      <c r="H150" s="241"/>
      <c r="I150" s="242">
        <f>ROUND(E150*H150,2)</f>
        <v>0</v>
      </c>
      <c r="J150" s="241"/>
      <c r="K150" s="242">
        <f>ROUND(E150*J150,2)</f>
        <v>0</v>
      </c>
      <c r="L150" s="242">
        <v>21</v>
      </c>
      <c r="M150" s="242">
        <f>G150*(1+L150/100)</f>
        <v>0</v>
      </c>
      <c r="N150" s="242">
        <v>0.185</v>
      </c>
      <c r="O150" s="242">
        <f>ROUND(E150*N150,2)</f>
        <v>1.48</v>
      </c>
      <c r="P150" s="242">
        <v>0</v>
      </c>
      <c r="Q150" s="242">
        <f>ROUND(E150*P150,2)</f>
        <v>0</v>
      </c>
      <c r="R150" s="242" t="s">
        <v>258</v>
      </c>
      <c r="S150" s="242" t="s">
        <v>207</v>
      </c>
      <c r="T150" s="243" t="s">
        <v>207</v>
      </c>
      <c r="U150" s="221">
        <v>0.33704000000000001</v>
      </c>
      <c r="V150" s="221">
        <f>ROUND(E150*U150,2)</f>
        <v>2.7</v>
      </c>
      <c r="W150" s="221"/>
      <c r="X150" s="221" t="s">
        <v>208</v>
      </c>
      <c r="Y150" s="212"/>
      <c r="Z150" s="212"/>
      <c r="AA150" s="212"/>
      <c r="AB150" s="212"/>
      <c r="AC150" s="212"/>
      <c r="AD150" s="212"/>
      <c r="AE150" s="212"/>
      <c r="AF150" s="212"/>
      <c r="AG150" s="212" t="s">
        <v>237</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7" t="s">
        <v>976</v>
      </c>
      <c r="D151" s="245"/>
      <c r="E151" s="245"/>
      <c r="F151" s="245"/>
      <c r="G151" s="245"/>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211</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58" t="s">
        <v>978</v>
      </c>
      <c r="D152" s="222"/>
      <c r="E152" s="223"/>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213</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8" t="s">
        <v>537</v>
      </c>
      <c r="D153" s="222"/>
      <c r="E153" s="223">
        <v>3</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213</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8" t="s">
        <v>538</v>
      </c>
      <c r="D154" s="222"/>
      <c r="E154" s="223">
        <v>2</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213</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8" t="s">
        <v>539</v>
      </c>
      <c r="D155" s="222"/>
      <c r="E155" s="223">
        <v>3</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213</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37">
        <v>22</v>
      </c>
      <c r="B156" s="238" t="s">
        <v>979</v>
      </c>
      <c r="C156" s="256" t="s">
        <v>980</v>
      </c>
      <c r="D156" s="239" t="s">
        <v>275</v>
      </c>
      <c r="E156" s="240">
        <v>6</v>
      </c>
      <c r="F156" s="241"/>
      <c r="G156" s="242">
        <f>ROUND(E156*F156,2)</f>
        <v>0</v>
      </c>
      <c r="H156" s="241"/>
      <c r="I156" s="242">
        <f>ROUND(E156*H156,2)</f>
        <v>0</v>
      </c>
      <c r="J156" s="241"/>
      <c r="K156" s="242">
        <f>ROUND(E156*J156,2)</f>
        <v>0</v>
      </c>
      <c r="L156" s="242">
        <v>21</v>
      </c>
      <c r="M156" s="242">
        <f>G156*(1+L156/100)</f>
        <v>0</v>
      </c>
      <c r="N156" s="242">
        <v>0.188</v>
      </c>
      <c r="O156" s="242">
        <f>ROUND(E156*N156,2)</f>
        <v>1.1299999999999999</v>
      </c>
      <c r="P156" s="242">
        <v>0</v>
      </c>
      <c r="Q156" s="242">
        <f>ROUND(E156*P156,2)</f>
        <v>0</v>
      </c>
      <c r="R156" s="242" t="s">
        <v>258</v>
      </c>
      <c r="S156" s="242" t="s">
        <v>207</v>
      </c>
      <c r="T156" s="243" t="s">
        <v>207</v>
      </c>
      <c r="U156" s="221">
        <v>0.27200000000000002</v>
      </c>
      <c r="V156" s="221">
        <f>ROUND(E156*U156,2)</f>
        <v>1.63</v>
      </c>
      <c r="W156" s="221"/>
      <c r="X156" s="221" t="s">
        <v>208</v>
      </c>
      <c r="Y156" s="212"/>
      <c r="Z156" s="212"/>
      <c r="AA156" s="212"/>
      <c r="AB156" s="212"/>
      <c r="AC156" s="212"/>
      <c r="AD156" s="212"/>
      <c r="AE156" s="212"/>
      <c r="AF156" s="212"/>
      <c r="AG156" s="212" t="s">
        <v>209</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7" t="s">
        <v>976</v>
      </c>
      <c r="D157" s="245"/>
      <c r="E157" s="245"/>
      <c r="F157" s="245"/>
      <c r="G157" s="245"/>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211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8" t="s">
        <v>981</v>
      </c>
      <c r="D158" s="222"/>
      <c r="E158" s="223"/>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213</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8" t="s">
        <v>982</v>
      </c>
      <c r="D159" s="222"/>
      <c r="E159" s="223"/>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213</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58" t="s">
        <v>1026</v>
      </c>
      <c r="D160" s="222"/>
      <c r="E160" s="223">
        <v>6</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213</v>
      </c>
      <c r="AH160" s="212">
        <v>5</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22.5" outlineLevel="1" x14ac:dyDescent="0.2">
      <c r="A161" s="237">
        <v>23</v>
      </c>
      <c r="B161" s="238" t="s">
        <v>983</v>
      </c>
      <c r="C161" s="256" t="s">
        <v>984</v>
      </c>
      <c r="D161" s="239" t="s">
        <v>332</v>
      </c>
      <c r="E161" s="240">
        <v>3.09</v>
      </c>
      <c r="F161" s="241"/>
      <c r="G161" s="242">
        <f>ROUND(E161*F161,2)</f>
        <v>0</v>
      </c>
      <c r="H161" s="241"/>
      <c r="I161" s="242">
        <f>ROUND(E161*H161,2)</f>
        <v>0</v>
      </c>
      <c r="J161" s="241"/>
      <c r="K161" s="242">
        <f>ROUND(E161*J161,2)</f>
        <v>0</v>
      </c>
      <c r="L161" s="242">
        <v>21</v>
      </c>
      <c r="M161" s="242">
        <f>G161*(1+L161/100)</f>
        <v>0</v>
      </c>
      <c r="N161" s="242">
        <v>6.7000000000000004E-2</v>
      </c>
      <c r="O161" s="242">
        <f>ROUND(E161*N161,2)</f>
        <v>0.21</v>
      </c>
      <c r="P161" s="242">
        <v>0</v>
      </c>
      <c r="Q161" s="242">
        <f>ROUND(E161*P161,2)</f>
        <v>0</v>
      </c>
      <c r="R161" s="242" t="s">
        <v>426</v>
      </c>
      <c r="S161" s="242" t="s">
        <v>207</v>
      </c>
      <c r="T161" s="243" t="s">
        <v>207</v>
      </c>
      <c r="U161" s="221">
        <v>0</v>
      </c>
      <c r="V161" s="221">
        <f>ROUND(E161*U161,2)</f>
        <v>0</v>
      </c>
      <c r="W161" s="221"/>
      <c r="X161" s="221" t="s">
        <v>427</v>
      </c>
      <c r="Y161" s="212"/>
      <c r="Z161" s="212"/>
      <c r="AA161" s="212"/>
      <c r="AB161" s="212"/>
      <c r="AC161" s="212"/>
      <c r="AD161" s="212"/>
      <c r="AE161" s="212"/>
      <c r="AF161" s="212"/>
      <c r="AG161" s="212" t="s">
        <v>428</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8" t="s">
        <v>985</v>
      </c>
      <c r="D162" s="222"/>
      <c r="E162" s="223"/>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213</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9" t="s">
        <v>215</v>
      </c>
      <c r="D163" s="224"/>
      <c r="E163" s="225"/>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213</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0" t="s">
        <v>986</v>
      </c>
      <c r="D164" s="224"/>
      <c r="E164" s="225">
        <v>0.51500000000000001</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213</v>
      </c>
      <c r="AH164" s="212">
        <v>2</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59" t="s">
        <v>217</v>
      </c>
      <c r="D165" s="224"/>
      <c r="E165" s="225"/>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213</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8" t="s">
        <v>1031</v>
      </c>
      <c r="D166" s="222"/>
      <c r="E166" s="223">
        <v>3.09</v>
      </c>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213</v>
      </c>
      <c r="AH166" s="212">
        <v>5</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ht="22.5" outlineLevel="1" x14ac:dyDescent="0.2">
      <c r="A167" s="237">
        <v>24</v>
      </c>
      <c r="B167" s="238" t="s">
        <v>988</v>
      </c>
      <c r="C167" s="256" t="s">
        <v>989</v>
      </c>
      <c r="D167" s="239" t="s">
        <v>332</v>
      </c>
      <c r="E167" s="240">
        <v>3.09</v>
      </c>
      <c r="F167" s="241"/>
      <c r="G167" s="242">
        <f>ROUND(E167*F167,2)</f>
        <v>0</v>
      </c>
      <c r="H167" s="241"/>
      <c r="I167" s="242">
        <f>ROUND(E167*H167,2)</f>
        <v>0</v>
      </c>
      <c r="J167" s="241"/>
      <c r="K167" s="242">
        <f>ROUND(E167*J167,2)</f>
        <v>0</v>
      </c>
      <c r="L167" s="242">
        <v>21</v>
      </c>
      <c r="M167" s="242">
        <f>G167*(1+L167/100)</f>
        <v>0</v>
      </c>
      <c r="N167" s="242">
        <v>6.7000000000000004E-2</v>
      </c>
      <c r="O167" s="242">
        <f>ROUND(E167*N167,2)</f>
        <v>0.21</v>
      </c>
      <c r="P167" s="242">
        <v>0</v>
      </c>
      <c r="Q167" s="242">
        <f>ROUND(E167*P167,2)</f>
        <v>0</v>
      </c>
      <c r="R167" s="242" t="s">
        <v>426</v>
      </c>
      <c r="S167" s="242" t="s">
        <v>207</v>
      </c>
      <c r="T167" s="243" t="s">
        <v>207</v>
      </c>
      <c r="U167" s="221">
        <v>0</v>
      </c>
      <c r="V167" s="221">
        <f>ROUND(E167*U167,2)</f>
        <v>0</v>
      </c>
      <c r="W167" s="221"/>
      <c r="X167" s="221" t="s">
        <v>427</v>
      </c>
      <c r="Y167" s="212"/>
      <c r="Z167" s="212"/>
      <c r="AA167" s="212"/>
      <c r="AB167" s="212"/>
      <c r="AC167" s="212"/>
      <c r="AD167" s="212"/>
      <c r="AE167" s="212"/>
      <c r="AF167" s="212"/>
      <c r="AG167" s="212" t="s">
        <v>428</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8" t="s">
        <v>990</v>
      </c>
      <c r="D168" s="222"/>
      <c r="E168" s="223"/>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213</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8" t="s">
        <v>1032</v>
      </c>
      <c r="D169" s="222"/>
      <c r="E169" s="223">
        <v>3.09</v>
      </c>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213</v>
      </c>
      <c r="AH169" s="212">
        <v>5</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37">
        <v>25</v>
      </c>
      <c r="B170" s="238" t="s">
        <v>992</v>
      </c>
      <c r="C170" s="256" t="s">
        <v>993</v>
      </c>
      <c r="D170" s="239" t="s">
        <v>332</v>
      </c>
      <c r="E170" s="240">
        <v>6.18</v>
      </c>
      <c r="F170" s="241"/>
      <c r="G170" s="242">
        <f>ROUND(E170*F170,2)</f>
        <v>0</v>
      </c>
      <c r="H170" s="241"/>
      <c r="I170" s="242">
        <f>ROUND(E170*H170,2)</f>
        <v>0</v>
      </c>
      <c r="J170" s="241"/>
      <c r="K170" s="242">
        <f>ROUND(E170*J170,2)</f>
        <v>0</v>
      </c>
      <c r="L170" s="242">
        <v>21</v>
      </c>
      <c r="M170" s="242">
        <f>G170*(1+L170/100)</f>
        <v>0</v>
      </c>
      <c r="N170" s="242">
        <v>9.6000000000000002E-2</v>
      </c>
      <c r="O170" s="242">
        <f>ROUND(E170*N170,2)</f>
        <v>0.59</v>
      </c>
      <c r="P170" s="242">
        <v>0</v>
      </c>
      <c r="Q170" s="242">
        <f>ROUND(E170*P170,2)</f>
        <v>0</v>
      </c>
      <c r="R170" s="242" t="s">
        <v>426</v>
      </c>
      <c r="S170" s="242" t="s">
        <v>207</v>
      </c>
      <c r="T170" s="243" t="s">
        <v>207</v>
      </c>
      <c r="U170" s="221">
        <v>0</v>
      </c>
      <c r="V170" s="221">
        <f>ROUND(E170*U170,2)</f>
        <v>0</v>
      </c>
      <c r="W170" s="221"/>
      <c r="X170" s="221" t="s">
        <v>427</v>
      </c>
      <c r="Y170" s="212"/>
      <c r="Z170" s="212"/>
      <c r="AA170" s="212"/>
      <c r="AB170" s="212"/>
      <c r="AC170" s="212"/>
      <c r="AD170" s="212"/>
      <c r="AE170" s="212"/>
      <c r="AF170" s="212"/>
      <c r="AG170" s="212" t="s">
        <v>964</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8" t="s">
        <v>994</v>
      </c>
      <c r="D171" s="222"/>
      <c r="E171" s="223"/>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213</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8" t="s">
        <v>1033</v>
      </c>
      <c r="D172" s="222"/>
      <c r="E172" s="223">
        <v>6.18</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213</v>
      </c>
      <c r="AH172" s="212">
        <v>5</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2.5" outlineLevel="1" x14ac:dyDescent="0.2">
      <c r="A173" s="237">
        <v>26</v>
      </c>
      <c r="B173" s="238" t="s">
        <v>996</v>
      </c>
      <c r="C173" s="256" t="s">
        <v>997</v>
      </c>
      <c r="D173" s="239" t="s">
        <v>332</v>
      </c>
      <c r="E173" s="240">
        <v>8.24</v>
      </c>
      <c r="F173" s="241"/>
      <c r="G173" s="242">
        <f>ROUND(E173*F173,2)</f>
        <v>0</v>
      </c>
      <c r="H173" s="241"/>
      <c r="I173" s="242">
        <f>ROUND(E173*H173,2)</f>
        <v>0</v>
      </c>
      <c r="J173" s="241"/>
      <c r="K173" s="242">
        <f>ROUND(E173*J173,2)</f>
        <v>0</v>
      </c>
      <c r="L173" s="242">
        <v>21</v>
      </c>
      <c r="M173" s="242">
        <f>G173*(1+L173/100)</f>
        <v>0</v>
      </c>
      <c r="N173" s="242">
        <v>5.1999999999999998E-2</v>
      </c>
      <c r="O173" s="242">
        <f>ROUND(E173*N173,2)</f>
        <v>0.43</v>
      </c>
      <c r="P173" s="242">
        <v>0</v>
      </c>
      <c r="Q173" s="242">
        <f>ROUND(E173*P173,2)</f>
        <v>0</v>
      </c>
      <c r="R173" s="242" t="s">
        <v>426</v>
      </c>
      <c r="S173" s="242" t="s">
        <v>207</v>
      </c>
      <c r="T173" s="243" t="s">
        <v>207</v>
      </c>
      <c r="U173" s="221">
        <v>0</v>
      </c>
      <c r="V173" s="221">
        <f>ROUND(E173*U173,2)</f>
        <v>0</v>
      </c>
      <c r="W173" s="221"/>
      <c r="X173" s="221" t="s">
        <v>427</v>
      </c>
      <c r="Y173" s="212"/>
      <c r="Z173" s="212"/>
      <c r="AA173" s="212"/>
      <c r="AB173" s="212"/>
      <c r="AC173" s="212"/>
      <c r="AD173" s="212"/>
      <c r="AE173" s="212"/>
      <c r="AF173" s="212"/>
      <c r="AG173" s="212" t="s">
        <v>428</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58" t="s">
        <v>998</v>
      </c>
      <c r="D174" s="222"/>
      <c r="E174" s="223"/>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213</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8" t="s">
        <v>1034</v>
      </c>
      <c r="D175" s="222"/>
      <c r="E175" s="223">
        <v>8.24</v>
      </c>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213</v>
      </c>
      <c r="AH175" s="212">
        <v>5</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x14ac:dyDescent="0.2">
      <c r="A176" s="231" t="s">
        <v>201</v>
      </c>
      <c r="B176" s="232" t="s">
        <v>164</v>
      </c>
      <c r="C176" s="255" t="s">
        <v>165</v>
      </c>
      <c r="D176" s="233"/>
      <c r="E176" s="234"/>
      <c r="F176" s="235"/>
      <c r="G176" s="235">
        <f>SUMIF(AG177:AG181,"&lt;&gt;NOR",G177:G181)</f>
        <v>0</v>
      </c>
      <c r="H176" s="235"/>
      <c r="I176" s="235">
        <f>SUM(I177:I181)</f>
        <v>0</v>
      </c>
      <c r="J176" s="235"/>
      <c r="K176" s="235">
        <f>SUM(K177:K181)</f>
        <v>0</v>
      </c>
      <c r="L176" s="235"/>
      <c r="M176" s="235">
        <f>SUM(M177:M181)</f>
        <v>0</v>
      </c>
      <c r="N176" s="235"/>
      <c r="O176" s="235">
        <f>SUM(O177:O181)</f>
        <v>0</v>
      </c>
      <c r="P176" s="235"/>
      <c r="Q176" s="235">
        <f>SUM(Q177:Q181)</f>
        <v>0</v>
      </c>
      <c r="R176" s="235"/>
      <c r="S176" s="235"/>
      <c r="T176" s="236"/>
      <c r="U176" s="230"/>
      <c r="V176" s="230">
        <f>SUM(V177:V181)</f>
        <v>0.24</v>
      </c>
      <c r="W176" s="230"/>
      <c r="X176" s="230"/>
      <c r="AG176" t="s">
        <v>202</v>
      </c>
    </row>
    <row r="177" spans="1:60" outlineLevel="1" x14ac:dyDescent="0.2">
      <c r="A177" s="237">
        <v>27</v>
      </c>
      <c r="B177" s="238" t="s">
        <v>433</v>
      </c>
      <c r="C177" s="256" t="s">
        <v>434</v>
      </c>
      <c r="D177" s="239" t="s">
        <v>425</v>
      </c>
      <c r="E177" s="240">
        <v>15.15737</v>
      </c>
      <c r="F177" s="241"/>
      <c r="G177" s="242">
        <f>ROUND(E177*F177,2)</f>
        <v>0</v>
      </c>
      <c r="H177" s="241"/>
      <c r="I177" s="242">
        <f>ROUND(E177*H177,2)</f>
        <v>0</v>
      </c>
      <c r="J177" s="241"/>
      <c r="K177" s="242">
        <f>ROUND(E177*J177,2)</f>
        <v>0</v>
      </c>
      <c r="L177" s="242">
        <v>21</v>
      </c>
      <c r="M177" s="242">
        <f>G177*(1+L177/100)</f>
        <v>0</v>
      </c>
      <c r="N177" s="242">
        <v>0</v>
      </c>
      <c r="O177" s="242">
        <f>ROUND(E177*N177,2)</f>
        <v>0</v>
      </c>
      <c r="P177" s="242">
        <v>0</v>
      </c>
      <c r="Q177" s="242">
        <f>ROUND(E177*P177,2)</f>
        <v>0</v>
      </c>
      <c r="R177" s="242" t="s">
        <v>258</v>
      </c>
      <c r="S177" s="242" t="s">
        <v>207</v>
      </c>
      <c r="T177" s="243" t="s">
        <v>207</v>
      </c>
      <c r="U177" s="221">
        <v>1.6E-2</v>
      </c>
      <c r="V177" s="221">
        <f>ROUND(E177*U177,2)</f>
        <v>0.24</v>
      </c>
      <c r="W177" s="221"/>
      <c r="X177" s="221" t="s">
        <v>435</v>
      </c>
      <c r="Y177" s="212"/>
      <c r="Z177" s="212"/>
      <c r="AA177" s="212"/>
      <c r="AB177" s="212"/>
      <c r="AC177" s="212"/>
      <c r="AD177" s="212"/>
      <c r="AE177" s="212"/>
      <c r="AF177" s="212"/>
      <c r="AG177" s="212" t="s">
        <v>436</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57" t="s">
        <v>437</v>
      </c>
      <c r="D178" s="245"/>
      <c r="E178" s="245"/>
      <c r="F178" s="245"/>
      <c r="G178" s="245"/>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211</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58" t="s">
        <v>438</v>
      </c>
      <c r="D179" s="222"/>
      <c r="E179" s="223"/>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213</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58" t="s">
        <v>1000</v>
      </c>
      <c r="D180" s="222"/>
      <c r="E180" s="223"/>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213</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8" t="s">
        <v>1035</v>
      </c>
      <c r="D181" s="222"/>
      <c r="E181" s="223">
        <v>15.15737</v>
      </c>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213</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x14ac:dyDescent="0.2">
      <c r="A182" s="231" t="s">
        <v>201</v>
      </c>
      <c r="B182" s="232" t="s">
        <v>166</v>
      </c>
      <c r="C182" s="255" t="s">
        <v>167</v>
      </c>
      <c r="D182" s="233"/>
      <c r="E182" s="234"/>
      <c r="F182" s="235"/>
      <c r="G182" s="235">
        <f>SUMIF(AG183:AG200,"&lt;&gt;NOR",G183:G200)</f>
        <v>0</v>
      </c>
      <c r="H182" s="235"/>
      <c r="I182" s="235">
        <f>SUM(I183:I200)</f>
        <v>0</v>
      </c>
      <c r="J182" s="235"/>
      <c r="K182" s="235">
        <f>SUM(K183:K200)</f>
        <v>0</v>
      </c>
      <c r="L182" s="235"/>
      <c r="M182" s="235">
        <f>SUM(M183:M200)</f>
        <v>0</v>
      </c>
      <c r="N182" s="235"/>
      <c r="O182" s="235">
        <f>SUM(O183:O200)</f>
        <v>0</v>
      </c>
      <c r="P182" s="235"/>
      <c r="Q182" s="235">
        <f>SUM(Q183:Q200)</f>
        <v>0</v>
      </c>
      <c r="R182" s="235"/>
      <c r="S182" s="235"/>
      <c r="T182" s="236"/>
      <c r="U182" s="230"/>
      <c r="V182" s="230">
        <f>SUM(V183:V200)</f>
        <v>4.2</v>
      </c>
      <c r="W182" s="230"/>
      <c r="X182" s="230"/>
      <c r="AG182" t="s">
        <v>202</v>
      </c>
    </row>
    <row r="183" spans="1:60" outlineLevel="1" x14ac:dyDescent="0.2">
      <c r="A183" s="237">
        <v>28</v>
      </c>
      <c r="B183" s="238" t="s">
        <v>450</v>
      </c>
      <c r="C183" s="256" t="s">
        <v>451</v>
      </c>
      <c r="D183" s="239" t="s">
        <v>425</v>
      </c>
      <c r="E183" s="240">
        <v>16.245999999999999</v>
      </c>
      <c r="F183" s="241"/>
      <c r="G183" s="242">
        <f>ROUND(E183*F183,2)</f>
        <v>0</v>
      </c>
      <c r="H183" s="241"/>
      <c r="I183" s="242">
        <f>ROUND(E183*H183,2)</f>
        <v>0</v>
      </c>
      <c r="J183" s="241"/>
      <c r="K183" s="242">
        <f>ROUND(E183*J183,2)</f>
        <v>0</v>
      </c>
      <c r="L183" s="242">
        <v>21</v>
      </c>
      <c r="M183" s="242">
        <f>G183*(1+L183/100)</f>
        <v>0</v>
      </c>
      <c r="N183" s="242">
        <v>0</v>
      </c>
      <c r="O183" s="242">
        <f>ROUND(E183*N183,2)</f>
        <v>0</v>
      </c>
      <c r="P183" s="242">
        <v>0</v>
      </c>
      <c r="Q183" s="242">
        <f>ROUND(E183*P183,2)</f>
        <v>0</v>
      </c>
      <c r="R183" s="242"/>
      <c r="S183" s="242" t="s">
        <v>207</v>
      </c>
      <c r="T183" s="243" t="s">
        <v>207</v>
      </c>
      <c r="U183" s="221">
        <v>4.2000000000000003E-2</v>
      </c>
      <c r="V183" s="221">
        <f>ROUND(E183*U183,2)</f>
        <v>0.68</v>
      </c>
      <c r="W183" s="221"/>
      <c r="X183" s="221" t="s">
        <v>208</v>
      </c>
      <c r="Y183" s="212"/>
      <c r="Z183" s="212"/>
      <c r="AA183" s="212"/>
      <c r="AB183" s="212"/>
      <c r="AC183" s="212"/>
      <c r="AD183" s="212"/>
      <c r="AE183" s="212"/>
      <c r="AF183" s="212"/>
      <c r="AG183" s="212" t="s">
        <v>209</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58" t="s">
        <v>452</v>
      </c>
      <c r="D184" s="222"/>
      <c r="E184" s="223"/>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213</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58" t="s">
        <v>453</v>
      </c>
      <c r="D185" s="222"/>
      <c r="E185" s="223"/>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213</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58" t="s">
        <v>1036</v>
      </c>
      <c r="D186" s="222"/>
      <c r="E186" s="223">
        <v>8.8000000000000007</v>
      </c>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213</v>
      </c>
      <c r="AH186" s="212">
        <v>7</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8" t="s">
        <v>1037</v>
      </c>
      <c r="D187" s="222"/>
      <c r="E187" s="223">
        <v>2.0459999999999998</v>
      </c>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213</v>
      </c>
      <c r="AH187" s="212">
        <v>7</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58" t="s">
        <v>1011</v>
      </c>
      <c r="D188" s="222"/>
      <c r="E188" s="223"/>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213</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58" t="s">
        <v>1038</v>
      </c>
      <c r="D189" s="222"/>
      <c r="E189" s="223">
        <v>5.4</v>
      </c>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213</v>
      </c>
      <c r="AH189" s="212">
        <v>7</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37">
        <v>29</v>
      </c>
      <c r="B190" s="238" t="s">
        <v>458</v>
      </c>
      <c r="C190" s="256" t="s">
        <v>459</v>
      </c>
      <c r="D190" s="239" t="s">
        <v>425</v>
      </c>
      <c r="E190" s="240">
        <v>146.214</v>
      </c>
      <c r="F190" s="241"/>
      <c r="G190" s="242">
        <f>ROUND(E190*F190,2)</f>
        <v>0</v>
      </c>
      <c r="H190" s="241"/>
      <c r="I190" s="242">
        <f>ROUND(E190*H190,2)</f>
        <v>0</v>
      </c>
      <c r="J190" s="241"/>
      <c r="K190" s="242">
        <f>ROUND(E190*J190,2)</f>
        <v>0</v>
      </c>
      <c r="L190" s="242">
        <v>21</v>
      </c>
      <c r="M190" s="242">
        <f>G190*(1+L190/100)</f>
        <v>0</v>
      </c>
      <c r="N190" s="242">
        <v>0</v>
      </c>
      <c r="O190" s="242">
        <f>ROUND(E190*N190,2)</f>
        <v>0</v>
      </c>
      <c r="P190" s="242">
        <v>0</v>
      </c>
      <c r="Q190" s="242">
        <f>ROUND(E190*P190,2)</f>
        <v>0</v>
      </c>
      <c r="R190" s="242"/>
      <c r="S190" s="242" t="s">
        <v>207</v>
      </c>
      <c r="T190" s="243" t="s">
        <v>207</v>
      </c>
      <c r="U190" s="221">
        <v>0</v>
      </c>
      <c r="V190" s="221">
        <f>ROUND(E190*U190,2)</f>
        <v>0</v>
      </c>
      <c r="W190" s="221"/>
      <c r="X190" s="221" t="s">
        <v>208</v>
      </c>
      <c r="Y190" s="212"/>
      <c r="Z190" s="212"/>
      <c r="AA190" s="212"/>
      <c r="AB190" s="212"/>
      <c r="AC190" s="212"/>
      <c r="AD190" s="212"/>
      <c r="AE190" s="212"/>
      <c r="AF190" s="212"/>
      <c r="AG190" s="212" t="s">
        <v>209</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8" t="s">
        <v>460</v>
      </c>
      <c r="D191" s="222"/>
      <c r="E191" s="223"/>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213</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8" t="s">
        <v>1039</v>
      </c>
      <c r="D192" s="222"/>
      <c r="E192" s="223">
        <v>146.214</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213</v>
      </c>
      <c r="AH192" s="212">
        <v>5</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7">
        <v>30</v>
      </c>
      <c r="B193" s="238" t="s">
        <v>462</v>
      </c>
      <c r="C193" s="256" t="s">
        <v>463</v>
      </c>
      <c r="D193" s="239" t="s">
        <v>425</v>
      </c>
      <c r="E193" s="240">
        <v>20.745999999999999</v>
      </c>
      <c r="F193" s="241"/>
      <c r="G193" s="242">
        <f>ROUND(E193*F193,2)</f>
        <v>0</v>
      </c>
      <c r="H193" s="241"/>
      <c r="I193" s="242">
        <f>ROUND(E193*H193,2)</f>
        <v>0</v>
      </c>
      <c r="J193" s="241"/>
      <c r="K193" s="242">
        <f>ROUND(E193*J193,2)</f>
        <v>0</v>
      </c>
      <c r="L193" s="242">
        <v>21</v>
      </c>
      <c r="M193" s="242">
        <f>G193*(1+L193/100)</f>
        <v>0</v>
      </c>
      <c r="N193" s="242">
        <v>0</v>
      </c>
      <c r="O193" s="242">
        <f>ROUND(E193*N193,2)</f>
        <v>0</v>
      </c>
      <c r="P193" s="242">
        <v>0</v>
      </c>
      <c r="Q193" s="242">
        <f>ROUND(E193*P193,2)</f>
        <v>0</v>
      </c>
      <c r="R193" s="242"/>
      <c r="S193" s="242" t="s">
        <v>207</v>
      </c>
      <c r="T193" s="243" t="s">
        <v>207</v>
      </c>
      <c r="U193" s="221">
        <v>0.16400000000000001</v>
      </c>
      <c r="V193" s="221">
        <f>ROUND(E193*U193,2)</f>
        <v>3.4</v>
      </c>
      <c r="W193" s="221"/>
      <c r="X193" s="221" t="s">
        <v>464</v>
      </c>
      <c r="Y193" s="212"/>
      <c r="Z193" s="212"/>
      <c r="AA193" s="212"/>
      <c r="AB193" s="212"/>
      <c r="AC193" s="212"/>
      <c r="AD193" s="212"/>
      <c r="AE193" s="212"/>
      <c r="AF193" s="212"/>
      <c r="AG193" s="212" t="s">
        <v>465</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8" t="s">
        <v>466</v>
      </c>
      <c r="D194" s="222"/>
      <c r="E194" s="223"/>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213</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58" t="s">
        <v>1007</v>
      </c>
      <c r="D195" s="222"/>
      <c r="E195" s="223"/>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213</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58" t="s">
        <v>1040</v>
      </c>
      <c r="D196" s="222"/>
      <c r="E196" s="223">
        <v>20.745999999999999</v>
      </c>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213</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37">
        <v>31</v>
      </c>
      <c r="B197" s="238" t="s">
        <v>469</v>
      </c>
      <c r="C197" s="256" t="s">
        <v>470</v>
      </c>
      <c r="D197" s="239" t="s">
        <v>425</v>
      </c>
      <c r="E197" s="240">
        <v>20.745999999999999</v>
      </c>
      <c r="F197" s="241"/>
      <c r="G197" s="242">
        <f>ROUND(E197*F197,2)</f>
        <v>0</v>
      </c>
      <c r="H197" s="241"/>
      <c r="I197" s="242">
        <f>ROUND(E197*H197,2)</f>
        <v>0</v>
      </c>
      <c r="J197" s="241"/>
      <c r="K197" s="242">
        <f>ROUND(E197*J197,2)</f>
        <v>0</v>
      </c>
      <c r="L197" s="242">
        <v>21</v>
      </c>
      <c r="M197" s="242">
        <f>G197*(1+L197/100)</f>
        <v>0</v>
      </c>
      <c r="N197" s="242">
        <v>0</v>
      </c>
      <c r="O197" s="242">
        <f>ROUND(E197*N197,2)</f>
        <v>0</v>
      </c>
      <c r="P197" s="242">
        <v>0</v>
      </c>
      <c r="Q197" s="242">
        <f>ROUND(E197*P197,2)</f>
        <v>0</v>
      </c>
      <c r="R197" s="242"/>
      <c r="S197" s="242" t="s">
        <v>207</v>
      </c>
      <c r="T197" s="243" t="s">
        <v>207</v>
      </c>
      <c r="U197" s="221">
        <v>6.0000000000000001E-3</v>
      </c>
      <c r="V197" s="221">
        <f>ROUND(E197*U197,2)</f>
        <v>0.12</v>
      </c>
      <c r="W197" s="221"/>
      <c r="X197" s="221" t="s">
        <v>464</v>
      </c>
      <c r="Y197" s="212"/>
      <c r="Z197" s="212"/>
      <c r="AA197" s="212"/>
      <c r="AB197" s="212"/>
      <c r="AC197" s="212"/>
      <c r="AD197" s="212"/>
      <c r="AE197" s="212"/>
      <c r="AF197" s="212"/>
      <c r="AG197" s="212" t="s">
        <v>465</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58" t="s">
        <v>466</v>
      </c>
      <c r="D198" s="222"/>
      <c r="E198" s="223"/>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213</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8" t="s">
        <v>1007</v>
      </c>
      <c r="D199" s="222"/>
      <c r="E199" s="223"/>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213</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58" t="s">
        <v>1040</v>
      </c>
      <c r="D200" s="222"/>
      <c r="E200" s="223">
        <v>20.745999999999999</v>
      </c>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213</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x14ac:dyDescent="0.2">
      <c r="A201" s="231" t="s">
        <v>201</v>
      </c>
      <c r="B201" s="232" t="s">
        <v>169</v>
      </c>
      <c r="C201" s="255" t="s">
        <v>170</v>
      </c>
      <c r="D201" s="233"/>
      <c r="E201" s="234"/>
      <c r="F201" s="235"/>
      <c r="G201" s="235">
        <f>SUMIF(AG202:AG210,"&lt;&gt;NOR",G202:G210)</f>
        <v>0</v>
      </c>
      <c r="H201" s="235"/>
      <c r="I201" s="235">
        <f>SUM(I202:I210)</f>
        <v>0</v>
      </c>
      <c r="J201" s="235"/>
      <c r="K201" s="235">
        <f>SUM(K202:K210)</f>
        <v>0</v>
      </c>
      <c r="L201" s="235"/>
      <c r="M201" s="235">
        <f>SUM(M202:M210)</f>
        <v>0</v>
      </c>
      <c r="N201" s="235"/>
      <c r="O201" s="235">
        <f>SUM(O202:O210)</f>
        <v>0</v>
      </c>
      <c r="P201" s="235"/>
      <c r="Q201" s="235">
        <f>SUM(Q202:Q210)</f>
        <v>0</v>
      </c>
      <c r="R201" s="235"/>
      <c r="S201" s="235"/>
      <c r="T201" s="236"/>
      <c r="U201" s="230"/>
      <c r="V201" s="230">
        <f>SUM(V202:V210)</f>
        <v>0</v>
      </c>
      <c r="W201" s="230"/>
      <c r="X201" s="230"/>
      <c r="AG201" t="s">
        <v>202</v>
      </c>
    </row>
    <row r="202" spans="1:60" outlineLevel="1" x14ac:dyDescent="0.2">
      <c r="A202" s="237">
        <v>32</v>
      </c>
      <c r="B202" s="238" t="s">
        <v>471</v>
      </c>
      <c r="C202" s="256" t="s">
        <v>472</v>
      </c>
      <c r="D202" s="239" t="s">
        <v>425</v>
      </c>
      <c r="E202" s="240">
        <v>4.93</v>
      </c>
      <c r="F202" s="241"/>
      <c r="G202" s="242">
        <f>ROUND(E202*F202,2)</f>
        <v>0</v>
      </c>
      <c r="H202" s="241"/>
      <c r="I202" s="242">
        <f>ROUND(E202*H202,2)</f>
        <v>0</v>
      </c>
      <c r="J202" s="241"/>
      <c r="K202" s="242">
        <f>ROUND(E202*J202,2)</f>
        <v>0</v>
      </c>
      <c r="L202" s="242">
        <v>21</v>
      </c>
      <c r="M202" s="242">
        <f>G202*(1+L202/100)</f>
        <v>0</v>
      </c>
      <c r="N202" s="242">
        <v>0</v>
      </c>
      <c r="O202" s="242">
        <f>ROUND(E202*N202,2)</f>
        <v>0</v>
      </c>
      <c r="P202" s="242">
        <v>0</v>
      </c>
      <c r="Q202" s="242">
        <f>ROUND(E202*P202,2)</f>
        <v>0</v>
      </c>
      <c r="R202" s="242" t="s">
        <v>206</v>
      </c>
      <c r="S202" s="242" t="s">
        <v>207</v>
      </c>
      <c r="T202" s="243" t="s">
        <v>207</v>
      </c>
      <c r="U202" s="221">
        <v>0</v>
      </c>
      <c r="V202" s="221">
        <f>ROUND(E202*U202,2)</f>
        <v>0</v>
      </c>
      <c r="W202" s="221"/>
      <c r="X202" s="221" t="s">
        <v>208</v>
      </c>
      <c r="Y202" s="212"/>
      <c r="Z202" s="212"/>
      <c r="AA202" s="212"/>
      <c r="AB202" s="212"/>
      <c r="AC202" s="212"/>
      <c r="AD202" s="212"/>
      <c r="AE202" s="212"/>
      <c r="AF202" s="212"/>
      <c r="AG202" s="212" t="s">
        <v>209</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58" t="s">
        <v>473</v>
      </c>
      <c r="D203" s="222"/>
      <c r="E203" s="223"/>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213</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58" t="s">
        <v>453</v>
      </c>
      <c r="D204" s="222"/>
      <c r="E204" s="223"/>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213</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58" t="s">
        <v>1041</v>
      </c>
      <c r="D205" s="222"/>
      <c r="E205" s="223">
        <v>4</v>
      </c>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213</v>
      </c>
      <c r="AH205" s="212">
        <v>5</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58" t="s">
        <v>1042</v>
      </c>
      <c r="D206" s="222"/>
      <c r="E206" s="223">
        <v>0.93</v>
      </c>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213</v>
      </c>
      <c r="AH206" s="212">
        <v>5</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7">
        <v>33</v>
      </c>
      <c r="B207" s="238" t="s">
        <v>1009</v>
      </c>
      <c r="C207" s="256" t="s">
        <v>1010</v>
      </c>
      <c r="D207" s="239" t="s">
        <v>425</v>
      </c>
      <c r="E207" s="240">
        <v>5.4</v>
      </c>
      <c r="F207" s="241"/>
      <c r="G207" s="242">
        <f>ROUND(E207*F207,2)</f>
        <v>0</v>
      </c>
      <c r="H207" s="241"/>
      <c r="I207" s="242">
        <f>ROUND(E207*H207,2)</f>
        <v>0</v>
      </c>
      <c r="J207" s="241"/>
      <c r="K207" s="242">
        <f>ROUND(E207*J207,2)</f>
        <v>0</v>
      </c>
      <c r="L207" s="242">
        <v>21</v>
      </c>
      <c r="M207" s="242">
        <f>G207*(1+L207/100)</f>
        <v>0</v>
      </c>
      <c r="N207" s="242">
        <v>0</v>
      </c>
      <c r="O207" s="242">
        <f>ROUND(E207*N207,2)</f>
        <v>0</v>
      </c>
      <c r="P207" s="242">
        <v>0</v>
      </c>
      <c r="Q207" s="242">
        <f>ROUND(E207*P207,2)</f>
        <v>0</v>
      </c>
      <c r="R207" s="242" t="s">
        <v>476</v>
      </c>
      <c r="S207" s="242" t="s">
        <v>207</v>
      </c>
      <c r="T207" s="243" t="s">
        <v>207</v>
      </c>
      <c r="U207" s="221">
        <v>0</v>
      </c>
      <c r="V207" s="221">
        <f>ROUND(E207*U207,2)</f>
        <v>0</v>
      </c>
      <c r="W207" s="221"/>
      <c r="X207" s="221" t="s">
        <v>208</v>
      </c>
      <c r="Y207" s="212"/>
      <c r="Z207" s="212"/>
      <c r="AA207" s="212"/>
      <c r="AB207" s="212"/>
      <c r="AC207" s="212"/>
      <c r="AD207" s="212"/>
      <c r="AE207" s="212"/>
      <c r="AF207" s="212"/>
      <c r="AG207" s="212" t="s">
        <v>209</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58" t="s">
        <v>473</v>
      </c>
      <c r="D208" s="222"/>
      <c r="E208" s="223"/>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213</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58" t="s">
        <v>1011</v>
      </c>
      <c r="D209" s="222"/>
      <c r="E209" s="223"/>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213</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58" t="s">
        <v>1038</v>
      </c>
      <c r="D210" s="222"/>
      <c r="E210" s="223">
        <v>5.4</v>
      </c>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213</v>
      </c>
      <c r="AH210" s="212">
        <v>7</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x14ac:dyDescent="0.2">
      <c r="A211" s="231" t="s">
        <v>201</v>
      </c>
      <c r="B211" s="232" t="s">
        <v>173</v>
      </c>
      <c r="C211" s="255" t="s">
        <v>27</v>
      </c>
      <c r="D211" s="233"/>
      <c r="E211" s="234"/>
      <c r="F211" s="235"/>
      <c r="G211" s="235">
        <f>SUMIF(AG212:AG227,"&lt;&gt;NOR",G212:G227)</f>
        <v>0</v>
      </c>
      <c r="H211" s="235"/>
      <c r="I211" s="235">
        <f>SUM(I212:I227)</f>
        <v>0</v>
      </c>
      <c r="J211" s="235"/>
      <c r="K211" s="235">
        <f>SUM(K212:K227)</f>
        <v>0</v>
      </c>
      <c r="L211" s="235"/>
      <c r="M211" s="235">
        <f>SUM(M212:M227)</f>
        <v>0</v>
      </c>
      <c r="N211" s="235"/>
      <c r="O211" s="235">
        <f>SUM(O212:O227)</f>
        <v>0</v>
      </c>
      <c r="P211" s="235"/>
      <c r="Q211" s="235">
        <f>SUM(Q212:Q227)</f>
        <v>0</v>
      </c>
      <c r="R211" s="235"/>
      <c r="S211" s="235"/>
      <c r="T211" s="236"/>
      <c r="U211" s="230"/>
      <c r="V211" s="230">
        <f>SUM(V212:V227)</f>
        <v>0</v>
      </c>
      <c r="W211" s="230"/>
      <c r="X211" s="230"/>
      <c r="AG211" t="s">
        <v>202</v>
      </c>
    </row>
    <row r="212" spans="1:60" outlineLevel="1" x14ac:dyDescent="0.2">
      <c r="A212" s="246">
        <v>34</v>
      </c>
      <c r="B212" s="247" t="s">
        <v>477</v>
      </c>
      <c r="C212" s="263" t="s">
        <v>478</v>
      </c>
      <c r="D212" s="248" t="s">
        <v>479</v>
      </c>
      <c r="E212" s="249">
        <v>1</v>
      </c>
      <c r="F212" s="250"/>
      <c r="G212" s="251">
        <f>ROUND(E212*F212,2)</f>
        <v>0</v>
      </c>
      <c r="H212" s="250"/>
      <c r="I212" s="251">
        <f>ROUND(E212*H212,2)</f>
        <v>0</v>
      </c>
      <c r="J212" s="250"/>
      <c r="K212" s="251">
        <f>ROUND(E212*J212,2)</f>
        <v>0</v>
      </c>
      <c r="L212" s="251">
        <v>21</v>
      </c>
      <c r="M212" s="251">
        <f>G212*(1+L212/100)</f>
        <v>0</v>
      </c>
      <c r="N212" s="251">
        <v>0</v>
      </c>
      <c r="O212" s="251">
        <f>ROUND(E212*N212,2)</f>
        <v>0</v>
      </c>
      <c r="P212" s="251">
        <v>0</v>
      </c>
      <c r="Q212" s="251">
        <f>ROUND(E212*P212,2)</f>
        <v>0</v>
      </c>
      <c r="R212" s="251"/>
      <c r="S212" s="251" t="s">
        <v>207</v>
      </c>
      <c r="T212" s="252" t="s">
        <v>263</v>
      </c>
      <c r="U212" s="221">
        <v>0</v>
      </c>
      <c r="V212" s="221">
        <f>ROUND(E212*U212,2)</f>
        <v>0</v>
      </c>
      <c r="W212" s="221"/>
      <c r="X212" s="221" t="s">
        <v>480</v>
      </c>
      <c r="Y212" s="212"/>
      <c r="Z212" s="212"/>
      <c r="AA212" s="212"/>
      <c r="AB212" s="212"/>
      <c r="AC212" s="212"/>
      <c r="AD212" s="212"/>
      <c r="AE212" s="212"/>
      <c r="AF212" s="212"/>
      <c r="AG212" s="212" t="s">
        <v>481</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46">
        <v>35</v>
      </c>
      <c r="B213" s="247" t="s">
        <v>482</v>
      </c>
      <c r="C213" s="263" t="s">
        <v>483</v>
      </c>
      <c r="D213" s="248" t="s">
        <v>479</v>
      </c>
      <c r="E213" s="249">
        <v>1</v>
      </c>
      <c r="F213" s="250"/>
      <c r="G213" s="251">
        <f>ROUND(E213*F213,2)</f>
        <v>0</v>
      </c>
      <c r="H213" s="250"/>
      <c r="I213" s="251">
        <f>ROUND(E213*H213,2)</f>
        <v>0</v>
      </c>
      <c r="J213" s="250"/>
      <c r="K213" s="251">
        <f>ROUND(E213*J213,2)</f>
        <v>0</v>
      </c>
      <c r="L213" s="251">
        <v>21</v>
      </c>
      <c r="M213" s="251">
        <f>G213*(1+L213/100)</f>
        <v>0</v>
      </c>
      <c r="N213" s="251">
        <v>0</v>
      </c>
      <c r="O213" s="251">
        <f>ROUND(E213*N213,2)</f>
        <v>0</v>
      </c>
      <c r="P213" s="251">
        <v>0</v>
      </c>
      <c r="Q213" s="251">
        <f>ROUND(E213*P213,2)</f>
        <v>0</v>
      </c>
      <c r="R213" s="251"/>
      <c r="S213" s="251" t="s">
        <v>207</v>
      </c>
      <c r="T213" s="252" t="s">
        <v>263</v>
      </c>
      <c r="U213" s="221">
        <v>0</v>
      </c>
      <c r="V213" s="221">
        <f>ROUND(E213*U213,2)</f>
        <v>0</v>
      </c>
      <c r="W213" s="221"/>
      <c r="X213" s="221" t="s">
        <v>480</v>
      </c>
      <c r="Y213" s="212"/>
      <c r="Z213" s="212"/>
      <c r="AA213" s="212"/>
      <c r="AB213" s="212"/>
      <c r="AC213" s="212"/>
      <c r="AD213" s="212"/>
      <c r="AE213" s="212"/>
      <c r="AF213" s="212"/>
      <c r="AG213" s="212" t="s">
        <v>481</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37">
        <v>36</v>
      </c>
      <c r="B214" s="238" t="s">
        <v>484</v>
      </c>
      <c r="C214" s="256" t="s">
        <v>485</v>
      </c>
      <c r="D214" s="239" t="s">
        <v>479</v>
      </c>
      <c r="E214" s="240">
        <v>1</v>
      </c>
      <c r="F214" s="241"/>
      <c r="G214" s="242">
        <f>ROUND(E214*F214,2)</f>
        <v>0</v>
      </c>
      <c r="H214" s="241"/>
      <c r="I214" s="242">
        <f>ROUND(E214*H214,2)</f>
        <v>0</v>
      </c>
      <c r="J214" s="241"/>
      <c r="K214" s="242">
        <f>ROUND(E214*J214,2)</f>
        <v>0</v>
      </c>
      <c r="L214" s="242">
        <v>21</v>
      </c>
      <c r="M214" s="242">
        <f>G214*(1+L214/100)</f>
        <v>0</v>
      </c>
      <c r="N214" s="242">
        <v>0</v>
      </c>
      <c r="O214" s="242">
        <f>ROUND(E214*N214,2)</f>
        <v>0</v>
      </c>
      <c r="P214" s="242">
        <v>0</v>
      </c>
      <c r="Q214" s="242">
        <f>ROUND(E214*P214,2)</f>
        <v>0</v>
      </c>
      <c r="R214" s="242"/>
      <c r="S214" s="242" t="s">
        <v>207</v>
      </c>
      <c r="T214" s="243" t="s">
        <v>263</v>
      </c>
      <c r="U214" s="221">
        <v>0</v>
      </c>
      <c r="V214" s="221">
        <f>ROUND(E214*U214,2)</f>
        <v>0</v>
      </c>
      <c r="W214" s="221"/>
      <c r="X214" s="221" t="s">
        <v>480</v>
      </c>
      <c r="Y214" s="212"/>
      <c r="Z214" s="212"/>
      <c r="AA214" s="212"/>
      <c r="AB214" s="212"/>
      <c r="AC214" s="212"/>
      <c r="AD214" s="212"/>
      <c r="AE214" s="212"/>
      <c r="AF214" s="212"/>
      <c r="AG214" s="212" t="s">
        <v>481</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ht="22.5" outlineLevel="1" x14ac:dyDescent="0.2">
      <c r="A215" s="219"/>
      <c r="B215" s="220"/>
      <c r="C215" s="264" t="s">
        <v>486</v>
      </c>
      <c r="D215" s="253"/>
      <c r="E215" s="253"/>
      <c r="F215" s="253"/>
      <c r="G215" s="253"/>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487</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44" t="str">
        <f>C215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215" s="212"/>
      <c r="BC215" s="212"/>
      <c r="BD215" s="212"/>
      <c r="BE215" s="212"/>
      <c r="BF215" s="212"/>
      <c r="BG215" s="212"/>
      <c r="BH215" s="212"/>
    </row>
    <row r="216" spans="1:60" outlineLevel="1" x14ac:dyDescent="0.2">
      <c r="A216" s="237">
        <v>37</v>
      </c>
      <c r="B216" s="238" t="s">
        <v>488</v>
      </c>
      <c r="C216" s="256" t="s">
        <v>489</v>
      </c>
      <c r="D216" s="239" t="s">
        <v>479</v>
      </c>
      <c r="E216" s="240">
        <v>1</v>
      </c>
      <c r="F216" s="241"/>
      <c r="G216" s="242">
        <f>ROUND(E216*F216,2)</f>
        <v>0</v>
      </c>
      <c r="H216" s="241"/>
      <c r="I216" s="242">
        <f>ROUND(E216*H216,2)</f>
        <v>0</v>
      </c>
      <c r="J216" s="241"/>
      <c r="K216" s="242">
        <f>ROUND(E216*J216,2)</f>
        <v>0</v>
      </c>
      <c r="L216" s="242">
        <v>21</v>
      </c>
      <c r="M216" s="242">
        <f>G216*(1+L216/100)</f>
        <v>0</v>
      </c>
      <c r="N216" s="242">
        <v>0</v>
      </c>
      <c r="O216" s="242">
        <f>ROUND(E216*N216,2)</f>
        <v>0</v>
      </c>
      <c r="P216" s="242">
        <v>0</v>
      </c>
      <c r="Q216" s="242">
        <f>ROUND(E216*P216,2)</f>
        <v>0</v>
      </c>
      <c r="R216" s="242"/>
      <c r="S216" s="242" t="s">
        <v>207</v>
      </c>
      <c r="T216" s="243" t="s">
        <v>263</v>
      </c>
      <c r="U216" s="221">
        <v>0</v>
      </c>
      <c r="V216" s="221">
        <f>ROUND(E216*U216,2)</f>
        <v>0</v>
      </c>
      <c r="W216" s="221"/>
      <c r="X216" s="221" t="s">
        <v>480</v>
      </c>
      <c r="Y216" s="212"/>
      <c r="Z216" s="212"/>
      <c r="AA216" s="212"/>
      <c r="AB216" s="212"/>
      <c r="AC216" s="212"/>
      <c r="AD216" s="212"/>
      <c r="AE216" s="212"/>
      <c r="AF216" s="212"/>
      <c r="AG216" s="212" t="s">
        <v>481</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ht="33.75" outlineLevel="1" x14ac:dyDescent="0.2">
      <c r="A217" s="219"/>
      <c r="B217" s="220"/>
      <c r="C217" s="264" t="s">
        <v>490</v>
      </c>
      <c r="D217" s="253"/>
      <c r="E217" s="253"/>
      <c r="F217" s="253"/>
      <c r="G217" s="253"/>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487</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44" t="str">
        <f>C217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17" s="212"/>
      <c r="BC217" s="212"/>
      <c r="BD217" s="212"/>
      <c r="BE217" s="212"/>
      <c r="BF217" s="212"/>
      <c r="BG217" s="212"/>
      <c r="BH217" s="212"/>
    </row>
    <row r="218" spans="1:60" outlineLevel="1" x14ac:dyDescent="0.2">
      <c r="A218" s="237">
        <v>38</v>
      </c>
      <c r="B218" s="238" t="s">
        <v>491</v>
      </c>
      <c r="C218" s="256" t="s">
        <v>492</v>
      </c>
      <c r="D218" s="239" t="s">
        <v>479</v>
      </c>
      <c r="E218" s="240">
        <v>1</v>
      </c>
      <c r="F218" s="241"/>
      <c r="G218" s="242">
        <f>ROUND(E218*F218,2)</f>
        <v>0</v>
      </c>
      <c r="H218" s="241"/>
      <c r="I218" s="242">
        <f>ROUND(E218*H218,2)</f>
        <v>0</v>
      </c>
      <c r="J218" s="241"/>
      <c r="K218" s="242">
        <f>ROUND(E218*J218,2)</f>
        <v>0</v>
      </c>
      <c r="L218" s="242">
        <v>21</v>
      </c>
      <c r="M218" s="242">
        <f>G218*(1+L218/100)</f>
        <v>0</v>
      </c>
      <c r="N218" s="242">
        <v>0</v>
      </c>
      <c r="O218" s="242">
        <f>ROUND(E218*N218,2)</f>
        <v>0</v>
      </c>
      <c r="P218" s="242">
        <v>0</v>
      </c>
      <c r="Q218" s="242">
        <f>ROUND(E218*P218,2)</f>
        <v>0</v>
      </c>
      <c r="R218" s="242"/>
      <c r="S218" s="242" t="s">
        <v>207</v>
      </c>
      <c r="T218" s="243" t="s">
        <v>263</v>
      </c>
      <c r="U218" s="221">
        <v>0</v>
      </c>
      <c r="V218" s="221">
        <f>ROUND(E218*U218,2)</f>
        <v>0</v>
      </c>
      <c r="W218" s="221"/>
      <c r="X218" s="221" t="s">
        <v>480</v>
      </c>
      <c r="Y218" s="212"/>
      <c r="Z218" s="212"/>
      <c r="AA218" s="212"/>
      <c r="AB218" s="212"/>
      <c r="AC218" s="212"/>
      <c r="AD218" s="212"/>
      <c r="AE218" s="212"/>
      <c r="AF218" s="212"/>
      <c r="AG218" s="212" t="s">
        <v>481</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ht="22.5" outlineLevel="1" x14ac:dyDescent="0.2">
      <c r="A219" s="219"/>
      <c r="B219" s="220"/>
      <c r="C219" s="264" t="s">
        <v>493</v>
      </c>
      <c r="D219" s="253"/>
      <c r="E219" s="253"/>
      <c r="F219" s="253"/>
      <c r="G219" s="253"/>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487</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44" t="str">
        <f>C219</f>
        <v>Odstranění objektů zařízení staveniště včetně přípojek energií a jejich odvoz. Položka zahrnuje i náklady na úpravu povrchů po odstranění zařízení staveniště a úklid ploch, na kterých bylo zařízení staveniště provozováno.</v>
      </c>
      <c r="BB219" s="212"/>
      <c r="BC219" s="212"/>
      <c r="BD219" s="212"/>
      <c r="BE219" s="212"/>
      <c r="BF219" s="212"/>
      <c r="BG219" s="212"/>
      <c r="BH219" s="212"/>
    </row>
    <row r="220" spans="1:60" outlineLevel="1" x14ac:dyDescent="0.2">
      <c r="A220" s="237">
        <v>39</v>
      </c>
      <c r="B220" s="238" t="s">
        <v>494</v>
      </c>
      <c r="C220" s="256" t="s">
        <v>495</v>
      </c>
      <c r="D220" s="239" t="s">
        <v>479</v>
      </c>
      <c r="E220" s="240">
        <v>1</v>
      </c>
      <c r="F220" s="241"/>
      <c r="G220" s="242">
        <f>ROUND(E220*F220,2)</f>
        <v>0</v>
      </c>
      <c r="H220" s="241"/>
      <c r="I220" s="242">
        <f>ROUND(E220*H220,2)</f>
        <v>0</v>
      </c>
      <c r="J220" s="241"/>
      <c r="K220" s="242">
        <f>ROUND(E220*J220,2)</f>
        <v>0</v>
      </c>
      <c r="L220" s="242">
        <v>21</v>
      </c>
      <c r="M220" s="242">
        <f>G220*(1+L220/100)</f>
        <v>0</v>
      </c>
      <c r="N220" s="242">
        <v>0</v>
      </c>
      <c r="O220" s="242">
        <f>ROUND(E220*N220,2)</f>
        <v>0</v>
      </c>
      <c r="P220" s="242">
        <v>0</v>
      </c>
      <c r="Q220" s="242">
        <f>ROUND(E220*P220,2)</f>
        <v>0</v>
      </c>
      <c r="R220" s="242"/>
      <c r="S220" s="242" t="s">
        <v>207</v>
      </c>
      <c r="T220" s="243" t="s">
        <v>263</v>
      </c>
      <c r="U220" s="221">
        <v>0</v>
      </c>
      <c r="V220" s="221">
        <f>ROUND(E220*U220,2)</f>
        <v>0</v>
      </c>
      <c r="W220" s="221"/>
      <c r="X220" s="221" t="s">
        <v>480</v>
      </c>
      <c r="Y220" s="212"/>
      <c r="Z220" s="212"/>
      <c r="AA220" s="212"/>
      <c r="AB220" s="212"/>
      <c r="AC220" s="212"/>
      <c r="AD220" s="212"/>
      <c r="AE220" s="212"/>
      <c r="AF220" s="212"/>
      <c r="AG220" s="212" t="s">
        <v>481</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ht="33.75" outlineLevel="1" x14ac:dyDescent="0.2">
      <c r="A221" s="219"/>
      <c r="B221" s="220"/>
      <c r="C221" s="264" t="s">
        <v>496</v>
      </c>
      <c r="D221" s="253"/>
      <c r="E221" s="253"/>
      <c r="F221" s="253"/>
      <c r="G221" s="253"/>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487</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44" t="str">
        <f>C221</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21" s="212"/>
      <c r="BC221" s="212"/>
      <c r="BD221" s="212"/>
      <c r="BE221" s="212"/>
      <c r="BF221" s="212"/>
      <c r="BG221" s="212"/>
      <c r="BH221" s="212"/>
    </row>
    <row r="222" spans="1:60" outlineLevel="1" x14ac:dyDescent="0.2">
      <c r="A222" s="237">
        <v>40</v>
      </c>
      <c r="B222" s="238" t="s">
        <v>497</v>
      </c>
      <c r="C222" s="256" t="s">
        <v>498</v>
      </c>
      <c r="D222" s="239" t="s">
        <v>479</v>
      </c>
      <c r="E222" s="240">
        <v>1</v>
      </c>
      <c r="F222" s="241"/>
      <c r="G222" s="242">
        <f>ROUND(E222*F222,2)</f>
        <v>0</v>
      </c>
      <c r="H222" s="241"/>
      <c r="I222" s="242">
        <f>ROUND(E222*H222,2)</f>
        <v>0</v>
      </c>
      <c r="J222" s="241"/>
      <c r="K222" s="242">
        <f>ROUND(E222*J222,2)</f>
        <v>0</v>
      </c>
      <c r="L222" s="242">
        <v>21</v>
      </c>
      <c r="M222" s="242">
        <f>G222*(1+L222/100)</f>
        <v>0</v>
      </c>
      <c r="N222" s="242">
        <v>0</v>
      </c>
      <c r="O222" s="242">
        <f>ROUND(E222*N222,2)</f>
        <v>0</v>
      </c>
      <c r="P222" s="242">
        <v>0</v>
      </c>
      <c r="Q222" s="242">
        <f>ROUND(E222*P222,2)</f>
        <v>0</v>
      </c>
      <c r="R222" s="242"/>
      <c r="S222" s="242" t="s">
        <v>207</v>
      </c>
      <c r="T222" s="243" t="s">
        <v>263</v>
      </c>
      <c r="U222" s="221">
        <v>0</v>
      </c>
      <c r="V222" s="221">
        <f>ROUND(E222*U222,2)</f>
        <v>0</v>
      </c>
      <c r="W222" s="221"/>
      <c r="X222" s="221" t="s">
        <v>480</v>
      </c>
      <c r="Y222" s="212"/>
      <c r="Z222" s="212"/>
      <c r="AA222" s="212"/>
      <c r="AB222" s="212"/>
      <c r="AC222" s="212"/>
      <c r="AD222" s="212"/>
      <c r="AE222" s="212"/>
      <c r="AF222" s="212"/>
      <c r="AG222" s="212" t="s">
        <v>481</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64" t="s">
        <v>499</v>
      </c>
      <c r="D223" s="253"/>
      <c r="E223" s="253"/>
      <c r="F223" s="253"/>
      <c r="G223" s="253"/>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487</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7">
        <v>41</v>
      </c>
      <c r="B224" s="238" t="s">
        <v>500</v>
      </c>
      <c r="C224" s="256" t="s">
        <v>501</v>
      </c>
      <c r="D224" s="239" t="s">
        <v>479</v>
      </c>
      <c r="E224" s="240">
        <v>1</v>
      </c>
      <c r="F224" s="241"/>
      <c r="G224" s="242">
        <f>ROUND(E224*F224,2)</f>
        <v>0</v>
      </c>
      <c r="H224" s="241"/>
      <c r="I224" s="242">
        <f>ROUND(E224*H224,2)</f>
        <v>0</v>
      </c>
      <c r="J224" s="241"/>
      <c r="K224" s="242">
        <f>ROUND(E224*J224,2)</f>
        <v>0</v>
      </c>
      <c r="L224" s="242">
        <v>21</v>
      </c>
      <c r="M224" s="242">
        <f>G224*(1+L224/100)</f>
        <v>0</v>
      </c>
      <c r="N224" s="242">
        <v>0</v>
      </c>
      <c r="O224" s="242">
        <f>ROUND(E224*N224,2)</f>
        <v>0</v>
      </c>
      <c r="P224" s="242">
        <v>0</v>
      </c>
      <c r="Q224" s="242">
        <f>ROUND(E224*P224,2)</f>
        <v>0</v>
      </c>
      <c r="R224" s="242"/>
      <c r="S224" s="242" t="s">
        <v>207</v>
      </c>
      <c r="T224" s="243" t="s">
        <v>263</v>
      </c>
      <c r="U224" s="221">
        <v>0</v>
      </c>
      <c r="V224" s="221">
        <f>ROUND(E224*U224,2)</f>
        <v>0</v>
      </c>
      <c r="W224" s="221"/>
      <c r="X224" s="221" t="s">
        <v>480</v>
      </c>
      <c r="Y224" s="212"/>
      <c r="Z224" s="212"/>
      <c r="AA224" s="212"/>
      <c r="AB224" s="212"/>
      <c r="AC224" s="212"/>
      <c r="AD224" s="212"/>
      <c r="AE224" s="212"/>
      <c r="AF224" s="212"/>
      <c r="AG224" s="212" t="s">
        <v>481</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64" t="s">
        <v>502</v>
      </c>
      <c r="D225" s="253"/>
      <c r="E225" s="253"/>
      <c r="F225" s="253"/>
      <c r="G225" s="253"/>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487</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37">
        <v>42</v>
      </c>
      <c r="B226" s="238" t="s">
        <v>503</v>
      </c>
      <c r="C226" s="256" t="s">
        <v>504</v>
      </c>
      <c r="D226" s="239" t="s">
        <v>479</v>
      </c>
      <c r="E226" s="240">
        <v>1</v>
      </c>
      <c r="F226" s="241"/>
      <c r="G226" s="242">
        <f>ROUND(E226*F226,2)</f>
        <v>0</v>
      </c>
      <c r="H226" s="241"/>
      <c r="I226" s="242">
        <f>ROUND(E226*H226,2)</f>
        <v>0</v>
      </c>
      <c r="J226" s="241"/>
      <c r="K226" s="242">
        <f>ROUND(E226*J226,2)</f>
        <v>0</v>
      </c>
      <c r="L226" s="242">
        <v>21</v>
      </c>
      <c r="M226" s="242">
        <f>G226*(1+L226/100)</f>
        <v>0</v>
      </c>
      <c r="N226" s="242">
        <v>0</v>
      </c>
      <c r="O226" s="242">
        <f>ROUND(E226*N226,2)</f>
        <v>0</v>
      </c>
      <c r="P226" s="242">
        <v>0</v>
      </c>
      <c r="Q226" s="242">
        <f>ROUND(E226*P226,2)</f>
        <v>0</v>
      </c>
      <c r="R226" s="242"/>
      <c r="S226" s="242" t="s">
        <v>207</v>
      </c>
      <c r="T226" s="243" t="s">
        <v>263</v>
      </c>
      <c r="U226" s="221">
        <v>0</v>
      </c>
      <c r="V226" s="221">
        <f>ROUND(E226*U226,2)</f>
        <v>0</v>
      </c>
      <c r="W226" s="221"/>
      <c r="X226" s="221" t="s">
        <v>480</v>
      </c>
      <c r="Y226" s="212"/>
      <c r="Z226" s="212"/>
      <c r="AA226" s="212"/>
      <c r="AB226" s="212"/>
      <c r="AC226" s="212"/>
      <c r="AD226" s="212"/>
      <c r="AE226" s="212"/>
      <c r="AF226" s="212"/>
      <c r="AG226" s="212" t="s">
        <v>481</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33.75" outlineLevel="1" x14ac:dyDescent="0.2">
      <c r="A227" s="219"/>
      <c r="B227" s="220"/>
      <c r="C227" s="264" t="s">
        <v>505</v>
      </c>
      <c r="D227" s="253"/>
      <c r="E227" s="253"/>
      <c r="F227" s="253"/>
      <c r="G227" s="253"/>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487</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44" t="str">
        <f>C227</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27" s="212"/>
      <c r="BC227" s="212"/>
      <c r="BD227" s="212"/>
      <c r="BE227" s="212"/>
      <c r="BF227" s="212"/>
      <c r="BG227" s="212"/>
      <c r="BH227" s="212"/>
    </row>
    <row r="228" spans="1:60" x14ac:dyDescent="0.2">
      <c r="A228" s="231" t="s">
        <v>201</v>
      </c>
      <c r="B228" s="232" t="s">
        <v>174</v>
      </c>
      <c r="C228" s="255" t="s">
        <v>28</v>
      </c>
      <c r="D228" s="233"/>
      <c r="E228" s="234"/>
      <c r="F228" s="235"/>
      <c r="G228" s="235">
        <f>SUMIF(AG229:AG230,"&lt;&gt;NOR",G229:G230)</f>
        <v>0</v>
      </c>
      <c r="H228" s="235"/>
      <c r="I228" s="235">
        <f>SUM(I229:I230)</f>
        <v>0</v>
      </c>
      <c r="J228" s="235"/>
      <c r="K228" s="235">
        <f>SUM(K229:K230)</f>
        <v>0</v>
      </c>
      <c r="L228" s="235"/>
      <c r="M228" s="235">
        <f>SUM(M229:M230)</f>
        <v>0</v>
      </c>
      <c r="N228" s="235"/>
      <c r="O228" s="235">
        <f>SUM(O229:O230)</f>
        <v>0</v>
      </c>
      <c r="P228" s="235"/>
      <c r="Q228" s="235">
        <f>SUM(Q229:Q230)</f>
        <v>0</v>
      </c>
      <c r="R228" s="235"/>
      <c r="S228" s="235"/>
      <c r="T228" s="236"/>
      <c r="U228" s="230"/>
      <c r="V228" s="230">
        <f>SUM(V229:V230)</f>
        <v>0</v>
      </c>
      <c r="W228" s="230"/>
      <c r="X228" s="230"/>
      <c r="AG228" t="s">
        <v>202</v>
      </c>
    </row>
    <row r="229" spans="1:60" outlineLevel="1" x14ac:dyDescent="0.2">
      <c r="A229" s="237">
        <v>43</v>
      </c>
      <c r="B229" s="238" t="s">
        <v>508</v>
      </c>
      <c r="C229" s="256" t="s">
        <v>509</v>
      </c>
      <c r="D229" s="239" t="s">
        <v>479</v>
      </c>
      <c r="E229" s="240">
        <v>1</v>
      </c>
      <c r="F229" s="241"/>
      <c r="G229" s="242">
        <f>ROUND(E229*F229,2)</f>
        <v>0</v>
      </c>
      <c r="H229" s="241"/>
      <c r="I229" s="242">
        <f>ROUND(E229*H229,2)</f>
        <v>0</v>
      </c>
      <c r="J229" s="241"/>
      <c r="K229" s="242">
        <f>ROUND(E229*J229,2)</f>
        <v>0</v>
      </c>
      <c r="L229" s="242">
        <v>21</v>
      </c>
      <c r="M229" s="242">
        <f>G229*(1+L229/100)</f>
        <v>0</v>
      </c>
      <c r="N229" s="242">
        <v>0</v>
      </c>
      <c r="O229" s="242">
        <f>ROUND(E229*N229,2)</f>
        <v>0</v>
      </c>
      <c r="P229" s="242">
        <v>0</v>
      </c>
      <c r="Q229" s="242">
        <f>ROUND(E229*P229,2)</f>
        <v>0</v>
      </c>
      <c r="R229" s="242"/>
      <c r="S229" s="242" t="s">
        <v>207</v>
      </c>
      <c r="T229" s="243" t="s">
        <v>263</v>
      </c>
      <c r="U229" s="221">
        <v>0</v>
      </c>
      <c r="V229" s="221">
        <f>ROUND(E229*U229,2)</f>
        <v>0</v>
      </c>
      <c r="W229" s="221"/>
      <c r="X229" s="221" t="s">
        <v>480</v>
      </c>
      <c r="Y229" s="212"/>
      <c r="Z229" s="212"/>
      <c r="AA229" s="212"/>
      <c r="AB229" s="212"/>
      <c r="AC229" s="212"/>
      <c r="AD229" s="212"/>
      <c r="AE229" s="212"/>
      <c r="AF229" s="212"/>
      <c r="AG229" s="212" t="s">
        <v>481</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64" t="s">
        <v>510</v>
      </c>
      <c r="D230" s="253"/>
      <c r="E230" s="253"/>
      <c r="F230" s="253"/>
      <c r="G230" s="253"/>
      <c r="H230" s="221"/>
      <c r="I230" s="221"/>
      <c r="J230" s="221"/>
      <c r="K230" s="221"/>
      <c r="L230" s="221"/>
      <c r="M230" s="221"/>
      <c r="N230" s="221"/>
      <c r="O230" s="221"/>
      <c r="P230" s="221"/>
      <c r="Q230" s="221"/>
      <c r="R230" s="221"/>
      <c r="S230" s="221"/>
      <c r="T230" s="221"/>
      <c r="U230" s="221"/>
      <c r="V230" s="221"/>
      <c r="W230" s="221"/>
      <c r="X230" s="221"/>
      <c r="Y230" s="212"/>
      <c r="Z230" s="212"/>
      <c r="AA230" s="212"/>
      <c r="AB230" s="212"/>
      <c r="AC230" s="212"/>
      <c r="AD230" s="212"/>
      <c r="AE230" s="212"/>
      <c r="AF230" s="212"/>
      <c r="AG230" s="212" t="s">
        <v>487</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44" t="str">
        <f>C230</f>
        <v>Náklady zhotovitele, které vzniknou v souvislosti s povinnostmi zhotovitele při předání a převzetí díla.</v>
      </c>
      <c r="BB230" s="212"/>
      <c r="BC230" s="212"/>
      <c r="BD230" s="212"/>
      <c r="BE230" s="212"/>
      <c r="BF230" s="212"/>
      <c r="BG230" s="212"/>
      <c r="BH230" s="212"/>
    </row>
    <row r="231" spans="1:60" x14ac:dyDescent="0.2">
      <c r="A231" s="3"/>
      <c r="B231" s="4"/>
      <c r="C231" s="265"/>
      <c r="D231" s="6"/>
      <c r="E231" s="3"/>
      <c r="F231" s="3"/>
      <c r="G231" s="3"/>
      <c r="H231" s="3"/>
      <c r="I231" s="3"/>
      <c r="J231" s="3"/>
      <c r="K231" s="3"/>
      <c r="L231" s="3"/>
      <c r="M231" s="3"/>
      <c r="N231" s="3"/>
      <c r="O231" s="3"/>
      <c r="P231" s="3"/>
      <c r="Q231" s="3"/>
      <c r="R231" s="3"/>
      <c r="S231" s="3"/>
      <c r="T231" s="3"/>
      <c r="U231" s="3"/>
      <c r="V231" s="3"/>
      <c r="W231" s="3"/>
      <c r="X231" s="3"/>
      <c r="AE231">
        <v>15</v>
      </c>
      <c r="AF231">
        <v>21</v>
      </c>
      <c r="AG231" t="s">
        <v>188</v>
      </c>
    </row>
    <row r="232" spans="1:60" x14ac:dyDescent="0.2">
      <c r="A232" s="215"/>
      <c r="B232" s="216" t="s">
        <v>29</v>
      </c>
      <c r="C232" s="266"/>
      <c r="D232" s="217"/>
      <c r="E232" s="218"/>
      <c r="F232" s="218"/>
      <c r="G232" s="254">
        <f>G8+G70+G100+G121+G143+G176+G182+G201+G211+G228</f>
        <v>0</v>
      </c>
      <c r="H232" s="3"/>
      <c r="I232" s="3"/>
      <c r="J232" s="3"/>
      <c r="K232" s="3"/>
      <c r="L232" s="3"/>
      <c r="M232" s="3"/>
      <c r="N232" s="3"/>
      <c r="O232" s="3"/>
      <c r="P232" s="3"/>
      <c r="Q232" s="3"/>
      <c r="R232" s="3"/>
      <c r="S232" s="3"/>
      <c r="T232" s="3"/>
      <c r="U232" s="3"/>
      <c r="V232" s="3"/>
      <c r="W232" s="3"/>
      <c r="X232" s="3"/>
      <c r="AE232">
        <f>SUMIF(L7:L230,AE231,G7:G230)</f>
        <v>0</v>
      </c>
      <c r="AF232">
        <f>SUMIF(L7:L230,AF231,G7:G230)</f>
        <v>0</v>
      </c>
      <c r="AG232" t="s">
        <v>511</v>
      </c>
    </row>
    <row r="233" spans="1:60" x14ac:dyDescent="0.2">
      <c r="C233" s="267"/>
      <c r="D233" s="10"/>
      <c r="AG233" t="s">
        <v>512</v>
      </c>
    </row>
    <row r="234" spans="1:60" x14ac:dyDescent="0.2">
      <c r="D234" s="10"/>
    </row>
    <row r="235" spans="1:60" x14ac:dyDescent="0.2">
      <c r="D235" s="10"/>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30">
    <mergeCell ref="C219:G219"/>
    <mergeCell ref="C221:G221"/>
    <mergeCell ref="C223:G223"/>
    <mergeCell ref="C225:G225"/>
    <mergeCell ref="C227:G227"/>
    <mergeCell ref="C230:G230"/>
    <mergeCell ref="C145:G145"/>
    <mergeCell ref="C151:G151"/>
    <mergeCell ref="C157:G157"/>
    <mergeCell ref="C178:G178"/>
    <mergeCell ref="C215:G215"/>
    <mergeCell ref="C217:G217"/>
    <mergeCell ref="C97:G97"/>
    <mergeCell ref="C114:G114"/>
    <mergeCell ref="C115:G115"/>
    <mergeCell ref="C116:G116"/>
    <mergeCell ref="C117:G117"/>
    <mergeCell ref="C123:G123"/>
    <mergeCell ref="C38:G38"/>
    <mergeCell ref="C43:G43"/>
    <mergeCell ref="C52:G52"/>
    <mergeCell ref="C67:G67"/>
    <mergeCell ref="C72:G72"/>
    <mergeCell ref="C88:G88"/>
    <mergeCell ref="A1:G1"/>
    <mergeCell ref="C2:G2"/>
    <mergeCell ref="C3:G3"/>
    <mergeCell ref="C4:G4"/>
    <mergeCell ref="C10:G10"/>
    <mergeCell ref="C33:G3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74</v>
      </c>
      <c r="C3" s="201" t="s">
        <v>75</v>
      </c>
      <c r="D3" s="199"/>
      <c r="E3" s="199"/>
      <c r="F3" s="199"/>
      <c r="G3" s="200"/>
      <c r="AC3" s="177" t="s">
        <v>177</v>
      </c>
      <c r="AG3" t="s">
        <v>178</v>
      </c>
    </row>
    <row r="4" spans="1:60" ht="24.95" customHeight="1" x14ac:dyDescent="0.2">
      <c r="A4" s="202" t="s">
        <v>9</v>
      </c>
      <c r="B4" s="203" t="s">
        <v>80</v>
      </c>
      <c r="C4" s="204" t="s">
        <v>81</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SUMIF(AG9:AG52,"&lt;&gt;NOR",G9:G52)</f>
        <v>0</v>
      </c>
      <c r="H8" s="235"/>
      <c r="I8" s="235">
        <f>SUM(I9:I52)</f>
        <v>0</v>
      </c>
      <c r="J8" s="235"/>
      <c r="K8" s="235">
        <f>SUM(K9:K52)</f>
        <v>0</v>
      </c>
      <c r="L8" s="235"/>
      <c r="M8" s="235">
        <f>SUM(M9:M52)</f>
        <v>0</v>
      </c>
      <c r="N8" s="235"/>
      <c r="O8" s="235">
        <f>SUM(O9:O52)</f>
        <v>0</v>
      </c>
      <c r="P8" s="235"/>
      <c r="Q8" s="235">
        <f>SUM(Q9:Q52)</f>
        <v>0</v>
      </c>
      <c r="R8" s="235"/>
      <c r="S8" s="235"/>
      <c r="T8" s="236"/>
      <c r="U8" s="230"/>
      <c r="V8" s="230">
        <f>SUM(V9:V52)</f>
        <v>0.94</v>
      </c>
      <c r="W8" s="230"/>
      <c r="X8" s="230"/>
      <c r="AG8" t="s">
        <v>202</v>
      </c>
    </row>
    <row r="9" spans="1:60" outlineLevel="1" x14ac:dyDescent="0.2">
      <c r="A9" s="237">
        <v>1</v>
      </c>
      <c r="B9" s="238" t="s">
        <v>203</v>
      </c>
      <c r="C9" s="256" t="s">
        <v>204</v>
      </c>
      <c r="D9" s="239" t="s">
        <v>205</v>
      </c>
      <c r="E9" s="240">
        <v>0.63963000000000003</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0.36499999999999999</v>
      </c>
      <c r="V9" s="221">
        <f>ROUND(E9*U9,2)</f>
        <v>0.23</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57" t="s">
        <v>210</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zapažených i nezapažených s urovnáním dna do předepsaného profilu a spádu, s přehozením výkopku na přilehlém terénu na vzdálenost do 3 m od podélné osy rýhy nebo s naložením výkopku na dopravní prostředek.</v>
      </c>
      <c r="BB10" s="212"/>
      <c r="BC10" s="212"/>
      <c r="BD10" s="212"/>
      <c r="BE10" s="212"/>
      <c r="BF10" s="212"/>
      <c r="BG10" s="212"/>
      <c r="BH10" s="212"/>
    </row>
    <row r="11" spans="1:60" outlineLevel="1" x14ac:dyDescent="0.2">
      <c r="A11" s="219"/>
      <c r="B11" s="220"/>
      <c r="C11" s="258" t="s">
        <v>212</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1043</v>
      </c>
      <c r="D12" s="222"/>
      <c r="E12" s="22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8" t="s">
        <v>1044</v>
      </c>
      <c r="D13" s="222"/>
      <c r="E13" s="223">
        <v>0.45150000000000001</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v>5</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8" t="s">
        <v>910</v>
      </c>
      <c r="D14" s="222"/>
      <c r="E14" s="223"/>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t="s">
        <v>215</v>
      </c>
      <c r="D15" s="224"/>
      <c r="E15" s="225"/>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0" t="s">
        <v>906</v>
      </c>
      <c r="D16" s="224"/>
      <c r="E16" s="225">
        <v>6.25E-2</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2</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9" t="s">
        <v>217</v>
      </c>
      <c r="D17" s="224"/>
      <c r="E17" s="225"/>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213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8" t="s">
        <v>1045</v>
      </c>
      <c r="D18" s="222"/>
      <c r="E18" s="223">
        <v>0.18812999999999999</v>
      </c>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213</v>
      </c>
      <c r="AH18" s="212">
        <v>5</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7">
        <v>2</v>
      </c>
      <c r="B19" s="238" t="s">
        <v>219</v>
      </c>
      <c r="C19" s="256" t="s">
        <v>220</v>
      </c>
      <c r="D19" s="239" t="s">
        <v>205</v>
      </c>
      <c r="E19" s="240">
        <v>0.31980999999999998</v>
      </c>
      <c r="F19" s="241"/>
      <c r="G19" s="242">
        <f>ROUND(E19*F19,2)</f>
        <v>0</v>
      </c>
      <c r="H19" s="241"/>
      <c r="I19" s="242">
        <f>ROUND(E19*H19,2)</f>
        <v>0</v>
      </c>
      <c r="J19" s="241"/>
      <c r="K19" s="242">
        <f>ROUND(E19*J19,2)</f>
        <v>0</v>
      </c>
      <c r="L19" s="242">
        <v>21</v>
      </c>
      <c r="M19" s="242">
        <f>G19*(1+L19/100)</f>
        <v>0</v>
      </c>
      <c r="N19" s="242">
        <v>0</v>
      </c>
      <c r="O19" s="242">
        <f>ROUND(E19*N19,2)</f>
        <v>0</v>
      </c>
      <c r="P19" s="242">
        <v>0</v>
      </c>
      <c r="Q19" s="242">
        <f>ROUND(E19*P19,2)</f>
        <v>0</v>
      </c>
      <c r="R19" s="242" t="s">
        <v>206</v>
      </c>
      <c r="S19" s="242" t="s">
        <v>207</v>
      </c>
      <c r="T19" s="243" t="s">
        <v>207</v>
      </c>
      <c r="U19" s="221">
        <v>0.64680000000000004</v>
      </c>
      <c r="V19" s="221">
        <f>ROUND(E19*U19,2)</f>
        <v>0.21</v>
      </c>
      <c r="W19" s="221"/>
      <c r="X19" s="221" t="s">
        <v>208</v>
      </c>
      <c r="Y19" s="212"/>
      <c r="Z19" s="212"/>
      <c r="AA19" s="212"/>
      <c r="AB19" s="212"/>
      <c r="AC19" s="212"/>
      <c r="AD19" s="212"/>
      <c r="AE19" s="212"/>
      <c r="AF19" s="212"/>
      <c r="AG19" s="212" t="s">
        <v>209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19"/>
      <c r="B20" s="220"/>
      <c r="C20" s="257" t="s">
        <v>210</v>
      </c>
      <c r="D20" s="245"/>
      <c r="E20" s="245"/>
      <c r="F20" s="245"/>
      <c r="G20" s="245"/>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211</v>
      </c>
      <c r="AH20" s="212"/>
      <c r="AI20" s="212"/>
      <c r="AJ20" s="212"/>
      <c r="AK20" s="212"/>
      <c r="AL20" s="212"/>
      <c r="AM20" s="212"/>
      <c r="AN20" s="212"/>
      <c r="AO20" s="212"/>
      <c r="AP20" s="212"/>
      <c r="AQ20" s="212"/>
      <c r="AR20" s="212"/>
      <c r="AS20" s="212"/>
      <c r="AT20" s="212"/>
      <c r="AU20" s="212"/>
      <c r="AV20" s="212"/>
      <c r="AW20" s="212"/>
      <c r="AX20" s="212"/>
      <c r="AY20" s="212"/>
      <c r="AZ20" s="212"/>
      <c r="BA20" s="244" t="str">
        <f>C20</f>
        <v>zapažených i nezapažených s urovnáním dna do předepsaného profilu a spádu, s přehozením výkopku na přilehlém terénu na vzdálenost do 3 m od podélné osy rýhy nebo s naložením výkopku na dopravní prostředek.</v>
      </c>
      <c r="BB20" s="212"/>
      <c r="BC20" s="212"/>
      <c r="BD20" s="212"/>
      <c r="BE20" s="212"/>
      <c r="BF20" s="212"/>
      <c r="BG20" s="212"/>
      <c r="BH20" s="212"/>
    </row>
    <row r="21" spans="1:60" outlineLevel="1" x14ac:dyDescent="0.2">
      <c r="A21" s="219"/>
      <c r="B21" s="220"/>
      <c r="C21" s="258" t="s">
        <v>221</v>
      </c>
      <c r="D21" s="222"/>
      <c r="E21" s="223"/>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8" t="s">
        <v>222</v>
      </c>
      <c r="D22" s="222"/>
      <c r="E22" s="223"/>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213</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8" t="s">
        <v>1046</v>
      </c>
      <c r="D23" s="222"/>
      <c r="E23" s="223">
        <v>0.31980999999999998</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213</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7">
        <v>3</v>
      </c>
      <c r="B24" s="238" t="s">
        <v>224</v>
      </c>
      <c r="C24" s="256" t="s">
        <v>225</v>
      </c>
      <c r="D24" s="239" t="s">
        <v>205</v>
      </c>
      <c r="E24" s="240">
        <v>0.63963000000000003</v>
      </c>
      <c r="F24" s="241"/>
      <c r="G24" s="242">
        <f>ROUND(E24*F24,2)</f>
        <v>0</v>
      </c>
      <c r="H24" s="241"/>
      <c r="I24" s="242">
        <f>ROUND(E24*H24,2)</f>
        <v>0</v>
      </c>
      <c r="J24" s="241"/>
      <c r="K24" s="242">
        <f>ROUND(E24*J24,2)</f>
        <v>0</v>
      </c>
      <c r="L24" s="242">
        <v>21</v>
      </c>
      <c r="M24" s="242">
        <f>G24*(1+L24/100)</f>
        <v>0</v>
      </c>
      <c r="N24" s="242">
        <v>0</v>
      </c>
      <c r="O24" s="242">
        <f>ROUND(E24*N24,2)</f>
        <v>0</v>
      </c>
      <c r="P24" s="242">
        <v>0</v>
      </c>
      <c r="Q24" s="242">
        <f>ROUND(E24*P24,2)</f>
        <v>0</v>
      </c>
      <c r="R24" s="242" t="s">
        <v>206</v>
      </c>
      <c r="S24" s="242" t="s">
        <v>207</v>
      </c>
      <c r="T24" s="243" t="s">
        <v>207</v>
      </c>
      <c r="U24" s="221">
        <v>1.0999999999999999E-2</v>
      </c>
      <c r="V24" s="221">
        <f>ROUND(E24*U24,2)</f>
        <v>0.01</v>
      </c>
      <c r="W24" s="221"/>
      <c r="X24" s="221" t="s">
        <v>208</v>
      </c>
      <c r="Y24" s="212"/>
      <c r="Z24" s="212"/>
      <c r="AA24" s="212"/>
      <c r="AB24" s="212"/>
      <c r="AC24" s="212"/>
      <c r="AD24" s="212"/>
      <c r="AE24" s="212"/>
      <c r="AF24" s="212"/>
      <c r="AG24" s="212" t="s">
        <v>209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7" t="s">
        <v>226</v>
      </c>
      <c r="D25" s="245"/>
      <c r="E25" s="245"/>
      <c r="F25" s="245"/>
      <c r="G25" s="245"/>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211</v>
      </c>
      <c r="AH25" s="212"/>
      <c r="AI25" s="212"/>
      <c r="AJ25" s="212"/>
      <c r="AK25" s="212"/>
      <c r="AL25" s="212"/>
      <c r="AM25" s="212"/>
      <c r="AN25" s="212"/>
      <c r="AO25" s="212"/>
      <c r="AP25" s="212"/>
      <c r="AQ25" s="212"/>
      <c r="AR25" s="212"/>
      <c r="AS25" s="212"/>
      <c r="AT25" s="212"/>
      <c r="AU25" s="212"/>
      <c r="AV25" s="212"/>
      <c r="AW25" s="212"/>
      <c r="AX25" s="212"/>
      <c r="AY25" s="212"/>
      <c r="AZ25" s="212"/>
      <c r="BA25" s="244" t="str">
        <f>C25</f>
        <v>po suchu, bez ohledu na druh dopravního prostředku, bez naložení výkopku, avšak se složením bez rozhrnutí,</v>
      </c>
      <c r="BB25" s="212"/>
      <c r="BC25" s="212"/>
      <c r="BD25" s="212"/>
      <c r="BE25" s="212"/>
      <c r="BF25" s="212"/>
      <c r="BG25" s="212"/>
      <c r="BH25" s="212"/>
    </row>
    <row r="26" spans="1:60" outlineLevel="1" x14ac:dyDescent="0.2">
      <c r="A26" s="219"/>
      <c r="B26" s="220"/>
      <c r="C26" s="258" t="s">
        <v>227</v>
      </c>
      <c r="D26" s="222"/>
      <c r="E26" s="223"/>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8" t="s">
        <v>228</v>
      </c>
      <c r="D27" s="222"/>
      <c r="E27" s="223"/>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213</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8" t="s">
        <v>1047</v>
      </c>
      <c r="D28" s="222"/>
      <c r="E28" s="223">
        <v>0.63963000000000003</v>
      </c>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213</v>
      </c>
      <c r="AH28" s="212">
        <v>5</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1" x14ac:dyDescent="0.2">
      <c r="A29" s="237">
        <v>4</v>
      </c>
      <c r="B29" s="238" t="s">
        <v>230</v>
      </c>
      <c r="C29" s="256" t="s">
        <v>231</v>
      </c>
      <c r="D29" s="239" t="s">
        <v>205</v>
      </c>
      <c r="E29" s="240">
        <v>3.1981299999999999</v>
      </c>
      <c r="F29" s="241"/>
      <c r="G29" s="242">
        <f>ROUND(E29*F29,2)</f>
        <v>0</v>
      </c>
      <c r="H29" s="241"/>
      <c r="I29" s="242">
        <f>ROUND(E29*H29,2)</f>
        <v>0</v>
      </c>
      <c r="J29" s="241"/>
      <c r="K29" s="242">
        <f>ROUND(E29*J29,2)</f>
        <v>0</v>
      </c>
      <c r="L29" s="242">
        <v>21</v>
      </c>
      <c r="M29" s="242">
        <f>G29*(1+L29/100)</f>
        <v>0</v>
      </c>
      <c r="N29" s="242">
        <v>0</v>
      </c>
      <c r="O29" s="242">
        <f>ROUND(E29*N29,2)</f>
        <v>0</v>
      </c>
      <c r="P29" s="242">
        <v>0</v>
      </c>
      <c r="Q29" s="242">
        <f>ROUND(E29*P29,2)</f>
        <v>0</v>
      </c>
      <c r="R29" s="242" t="s">
        <v>206</v>
      </c>
      <c r="S29" s="242" t="s">
        <v>207</v>
      </c>
      <c r="T29" s="243" t="s">
        <v>207</v>
      </c>
      <c r="U29" s="221">
        <v>0</v>
      </c>
      <c r="V29" s="221">
        <f>ROUND(E29*U29,2)</f>
        <v>0</v>
      </c>
      <c r="W29" s="221"/>
      <c r="X29" s="221" t="s">
        <v>208</v>
      </c>
      <c r="Y29" s="212"/>
      <c r="Z29" s="212"/>
      <c r="AA29" s="212"/>
      <c r="AB29" s="212"/>
      <c r="AC29" s="212"/>
      <c r="AD29" s="212"/>
      <c r="AE29" s="212"/>
      <c r="AF29" s="212"/>
      <c r="AG29" s="212" t="s">
        <v>209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7" t="s">
        <v>226</v>
      </c>
      <c r="D30" s="245"/>
      <c r="E30" s="245"/>
      <c r="F30" s="245"/>
      <c r="G30" s="245"/>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211</v>
      </c>
      <c r="AH30" s="212"/>
      <c r="AI30" s="212"/>
      <c r="AJ30" s="212"/>
      <c r="AK30" s="212"/>
      <c r="AL30" s="212"/>
      <c r="AM30" s="212"/>
      <c r="AN30" s="212"/>
      <c r="AO30" s="212"/>
      <c r="AP30" s="212"/>
      <c r="AQ30" s="212"/>
      <c r="AR30" s="212"/>
      <c r="AS30" s="212"/>
      <c r="AT30" s="212"/>
      <c r="AU30" s="212"/>
      <c r="AV30" s="212"/>
      <c r="AW30" s="212"/>
      <c r="AX30" s="212"/>
      <c r="AY30" s="212"/>
      <c r="AZ30" s="212"/>
      <c r="BA30" s="244" t="str">
        <f>C30</f>
        <v>po suchu, bez ohledu na druh dopravního prostředku, bez naložení výkopku, avšak se složením bez rozhrnutí,</v>
      </c>
      <c r="BB30" s="212"/>
      <c r="BC30" s="212"/>
      <c r="BD30" s="212"/>
      <c r="BE30" s="212"/>
      <c r="BF30" s="212"/>
      <c r="BG30" s="212"/>
      <c r="BH30" s="212"/>
    </row>
    <row r="31" spans="1:60" outlineLevel="1" x14ac:dyDescent="0.2">
      <c r="A31" s="219"/>
      <c r="B31" s="220"/>
      <c r="C31" s="258" t="s">
        <v>232</v>
      </c>
      <c r="D31" s="222"/>
      <c r="E31" s="223"/>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8" t="s">
        <v>233</v>
      </c>
      <c r="D32" s="222"/>
      <c r="E32" s="223"/>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213</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8" t="s">
        <v>1048</v>
      </c>
      <c r="D33" s="222"/>
      <c r="E33" s="223">
        <v>3.1981299999999999</v>
      </c>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213</v>
      </c>
      <c r="AH33" s="212">
        <v>5</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7">
        <v>5</v>
      </c>
      <c r="B34" s="238" t="s">
        <v>235</v>
      </c>
      <c r="C34" s="256" t="s">
        <v>236</v>
      </c>
      <c r="D34" s="239" t="s">
        <v>205</v>
      </c>
      <c r="E34" s="240">
        <v>0.63963000000000003</v>
      </c>
      <c r="F34" s="241"/>
      <c r="G34" s="242">
        <f>ROUND(E34*F34,2)</f>
        <v>0</v>
      </c>
      <c r="H34" s="241"/>
      <c r="I34" s="242">
        <f>ROUND(E34*H34,2)</f>
        <v>0</v>
      </c>
      <c r="J34" s="241"/>
      <c r="K34" s="242">
        <f>ROUND(E34*J34,2)</f>
        <v>0</v>
      </c>
      <c r="L34" s="242">
        <v>21</v>
      </c>
      <c r="M34" s="242">
        <f>G34*(1+L34/100)</f>
        <v>0</v>
      </c>
      <c r="N34" s="242">
        <v>0</v>
      </c>
      <c r="O34" s="242">
        <f>ROUND(E34*N34,2)</f>
        <v>0</v>
      </c>
      <c r="P34" s="242">
        <v>0</v>
      </c>
      <c r="Q34" s="242">
        <f>ROUND(E34*P34,2)</f>
        <v>0</v>
      </c>
      <c r="R34" s="242" t="s">
        <v>206</v>
      </c>
      <c r="S34" s="242" t="s">
        <v>207</v>
      </c>
      <c r="T34" s="243" t="s">
        <v>207</v>
      </c>
      <c r="U34" s="221">
        <v>8.9999999999999993E-3</v>
      </c>
      <c r="V34" s="221">
        <f>ROUND(E34*U34,2)</f>
        <v>0.01</v>
      </c>
      <c r="W34" s="221"/>
      <c r="X34" s="221" t="s">
        <v>208</v>
      </c>
      <c r="Y34" s="212"/>
      <c r="Z34" s="212"/>
      <c r="AA34" s="212"/>
      <c r="AB34" s="212"/>
      <c r="AC34" s="212"/>
      <c r="AD34" s="212"/>
      <c r="AE34" s="212"/>
      <c r="AF34" s="212"/>
      <c r="AG34" s="212" t="s">
        <v>237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238</v>
      </c>
      <c r="D35" s="222"/>
      <c r="E35" s="223"/>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8" t="s">
        <v>239</v>
      </c>
      <c r="D36" s="222"/>
      <c r="E36" s="223"/>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213</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8" t="s">
        <v>1049</v>
      </c>
      <c r="D37" s="222"/>
      <c r="E37" s="223">
        <v>0.63963000000000003</v>
      </c>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213</v>
      </c>
      <c r="AH37" s="212">
        <v>5</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7">
        <v>6</v>
      </c>
      <c r="B38" s="238" t="s">
        <v>241</v>
      </c>
      <c r="C38" s="256" t="s">
        <v>242</v>
      </c>
      <c r="D38" s="239" t="s">
        <v>243</v>
      </c>
      <c r="E38" s="240">
        <v>2.8595000000000002</v>
      </c>
      <c r="F38" s="241"/>
      <c r="G38" s="242">
        <f>ROUND(E38*F38,2)</f>
        <v>0</v>
      </c>
      <c r="H38" s="241"/>
      <c r="I38" s="242">
        <f>ROUND(E38*H38,2)</f>
        <v>0</v>
      </c>
      <c r="J38" s="241"/>
      <c r="K38" s="242">
        <f>ROUND(E38*J38,2)</f>
        <v>0</v>
      </c>
      <c r="L38" s="242">
        <v>21</v>
      </c>
      <c r="M38" s="242">
        <f>G38*(1+L38/100)</f>
        <v>0</v>
      </c>
      <c r="N38" s="242">
        <v>0</v>
      </c>
      <c r="O38" s="242">
        <f>ROUND(E38*N38,2)</f>
        <v>0</v>
      </c>
      <c r="P38" s="242">
        <v>0</v>
      </c>
      <c r="Q38" s="242">
        <f>ROUND(E38*P38,2)</f>
        <v>0</v>
      </c>
      <c r="R38" s="242" t="s">
        <v>206</v>
      </c>
      <c r="S38" s="242" t="s">
        <v>207</v>
      </c>
      <c r="T38" s="243" t="s">
        <v>207</v>
      </c>
      <c r="U38" s="221">
        <v>1.7999999999999999E-2</v>
      </c>
      <c r="V38" s="221">
        <f>ROUND(E38*U38,2)</f>
        <v>0.05</v>
      </c>
      <c r="W38" s="221"/>
      <c r="X38" s="221" t="s">
        <v>208</v>
      </c>
      <c r="Y38" s="212"/>
      <c r="Z38" s="212"/>
      <c r="AA38" s="212"/>
      <c r="AB38" s="212"/>
      <c r="AC38" s="212"/>
      <c r="AD38" s="212"/>
      <c r="AE38" s="212"/>
      <c r="AF38" s="212"/>
      <c r="AG38" s="212" t="s">
        <v>237</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7" t="s">
        <v>244</v>
      </c>
      <c r="D39" s="245"/>
      <c r="E39" s="245"/>
      <c r="F39" s="245"/>
      <c r="G39" s="245"/>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245</v>
      </c>
      <c r="D40" s="222"/>
      <c r="E40" s="223"/>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8" t="s">
        <v>931</v>
      </c>
      <c r="D41" s="222"/>
      <c r="E41" s="223"/>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213</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8" t="s">
        <v>1050</v>
      </c>
      <c r="D42" s="222"/>
      <c r="E42" s="223">
        <v>1.5049999999999999</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213</v>
      </c>
      <c r="AH42" s="212">
        <v>5</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8" t="s">
        <v>920</v>
      </c>
      <c r="D43" s="222"/>
      <c r="E43" s="223"/>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8" t="s">
        <v>1051</v>
      </c>
      <c r="D44" s="222"/>
      <c r="E44" s="223">
        <v>1.3545</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7">
        <v>7</v>
      </c>
      <c r="B45" s="238" t="s">
        <v>248</v>
      </c>
      <c r="C45" s="256" t="s">
        <v>249</v>
      </c>
      <c r="D45" s="239" t="s">
        <v>205</v>
      </c>
      <c r="E45" s="240">
        <v>0.63963000000000003</v>
      </c>
      <c r="F45" s="241"/>
      <c r="G45" s="242">
        <f>ROUND(E45*F45,2)</f>
        <v>0</v>
      </c>
      <c r="H45" s="241"/>
      <c r="I45" s="242">
        <f>ROUND(E45*H45,2)</f>
        <v>0</v>
      </c>
      <c r="J45" s="241"/>
      <c r="K45" s="242">
        <f>ROUND(E45*J45,2)</f>
        <v>0</v>
      </c>
      <c r="L45" s="242">
        <v>21</v>
      </c>
      <c r="M45" s="242">
        <f>G45*(1+L45/100)</f>
        <v>0</v>
      </c>
      <c r="N45" s="242">
        <v>0</v>
      </c>
      <c r="O45" s="242">
        <f>ROUND(E45*N45,2)</f>
        <v>0</v>
      </c>
      <c r="P45" s="242">
        <v>0</v>
      </c>
      <c r="Q45" s="242">
        <f>ROUND(E45*P45,2)</f>
        <v>0</v>
      </c>
      <c r="R45" s="242" t="s">
        <v>206</v>
      </c>
      <c r="S45" s="242" t="s">
        <v>207</v>
      </c>
      <c r="T45" s="243" t="s">
        <v>207</v>
      </c>
      <c r="U45" s="221">
        <v>0</v>
      </c>
      <c r="V45" s="221">
        <f>ROUND(E45*U45,2)</f>
        <v>0</v>
      </c>
      <c r="W45" s="221"/>
      <c r="X45" s="221" t="s">
        <v>208</v>
      </c>
      <c r="Y45" s="212"/>
      <c r="Z45" s="212"/>
      <c r="AA45" s="212"/>
      <c r="AB45" s="212"/>
      <c r="AC45" s="212"/>
      <c r="AD45" s="212"/>
      <c r="AE45" s="212"/>
      <c r="AF45" s="212"/>
      <c r="AG45" s="212" t="s">
        <v>209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8" t="s">
        <v>250</v>
      </c>
      <c r="D46" s="222"/>
      <c r="E46" s="223"/>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213</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8" t="s">
        <v>239</v>
      </c>
      <c r="D47" s="222"/>
      <c r="E47" s="223"/>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213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1049</v>
      </c>
      <c r="D48" s="222"/>
      <c r="E48" s="223">
        <v>0.63963000000000003</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37">
        <v>8</v>
      </c>
      <c r="B49" s="238" t="s">
        <v>251</v>
      </c>
      <c r="C49" s="256" t="s">
        <v>252</v>
      </c>
      <c r="D49" s="239" t="s">
        <v>243</v>
      </c>
      <c r="E49" s="240">
        <v>2.8595000000000002</v>
      </c>
      <c r="F49" s="241"/>
      <c r="G49" s="242">
        <f>ROUND(E49*F49,2)</f>
        <v>0</v>
      </c>
      <c r="H49" s="241"/>
      <c r="I49" s="242">
        <f>ROUND(E49*H49,2)</f>
        <v>0</v>
      </c>
      <c r="J49" s="241"/>
      <c r="K49" s="242">
        <f>ROUND(E49*J49,2)</f>
        <v>0</v>
      </c>
      <c r="L49" s="242">
        <v>21</v>
      </c>
      <c r="M49" s="242">
        <f>G49*(1+L49/100)</f>
        <v>0</v>
      </c>
      <c r="N49" s="242">
        <v>0</v>
      </c>
      <c r="O49" s="242">
        <f>ROUND(E49*N49,2)</f>
        <v>0</v>
      </c>
      <c r="P49" s="242">
        <v>0</v>
      </c>
      <c r="Q49" s="242">
        <f>ROUND(E49*P49,2)</f>
        <v>0</v>
      </c>
      <c r="R49" s="242" t="s">
        <v>206</v>
      </c>
      <c r="S49" s="242" t="s">
        <v>207</v>
      </c>
      <c r="T49" s="243" t="s">
        <v>207</v>
      </c>
      <c r="U49" s="221">
        <v>0.15</v>
      </c>
      <c r="V49" s="221">
        <f>ROUND(E49*U49,2)</f>
        <v>0.43</v>
      </c>
      <c r="W49" s="221"/>
      <c r="X49" s="221" t="s">
        <v>208</v>
      </c>
      <c r="Y49" s="212"/>
      <c r="Z49" s="212"/>
      <c r="AA49" s="212"/>
      <c r="AB49" s="212"/>
      <c r="AC49" s="212"/>
      <c r="AD49" s="212"/>
      <c r="AE49" s="212"/>
      <c r="AF49" s="212"/>
      <c r="AG49" s="212" t="s">
        <v>209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7" t="s">
        <v>253</v>
      </c>
      <c r="D50" s="245"/>
      <c r="E50" s="245"/>
      <c r="F50" s="245"/>
      <c r="G50" s="245"/>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211</v>
      </c>
      <c r="AH50" s="212"/>
      <c r="AI50" s="212"/>
      <c r="AJ50" s="212"/>
      <c r="AK50" s="212"/>
      <c r="AL50" s="212"/>
      <c r="AM50" s="212"/>
      <c r="AN50" s="212"/>
      <c r="AO50" s="212"/>
      <c r="AP50" s="212"/>
      <c r="AQ50" s="212"/>
      <c r="AR50" s="212"/>
      <c r="AS50" s="212"/>
      <c r="AT50" s="212"/>
      <c r="AU50" s="212"/>
      <c r="AV50" s="212"/>
      <c r="AW50" s="212"/>
      <c r="AX50" s="212"/>
      <c r="AY50" s="212"/>
      <c r="AZ50" s="212"/>
      <c r="BA50" s="244" t="str">
        <f>C50</f>
        <v>z rostlé horniny tř.1 - 4 pod násypy z hornin soudržných do 92% PS a hornin nesoudržných sypkých relativní ulehlosti I(d) do 0,8</v>
      </c>
      <c r="BB50" s="212"/>
      <c r="BC50" s="212"/>
      <c r="BD50" s="212"/>
      <c r="BE50" s="212"/>
      <c r="BF50" s="212"/>
      <c r="BG50" s="212"/>
      <c r="BH50" s="212"/>
    </row>
    <row r="51" spans="1:60" outlineLevel="1" x14ac:dyDescent="0.2">
      <c r="A51" s="219"/>
      <c r="B51" s="220"/>
      <c r="C51" s="258" t="s">
        <v>254</v>
      </c>
      <c r="D51" s="222"/>
      <c r="E51" s="223"/>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213</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8" t="s">
        <v>1052</v>
      </c>
      <c r="D52" s="222"/>
      <c r="E52" s="223">
        <v>2.8595000000000002</v>
      </c>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213</v>
      </c>
      <c r="AH52" s="212">
        <v>5</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31" t="s">
        <v>201</v>
      </c>
      <c r="B53" s="232" t="s">
        <v>143</v>
      </c>
      <c r="C53" s="255" t="s">
        <v>144</v>
      </c>
      <c r="D53" s="233"/>
      <c r="E53" s="234"/>
      <c r="F53" s="235"/>
      <c r="G53" s="235">
        <f>SUMIF(AG54:AG73,"&lt;&gt;NOR",G54:G73)</f>
        <v>0</v>
      </c>
      <c r="H53" s="235"/>
      <c r="I53" s="235">
        <f>SUM(I54:I73)</f>
        <v>0</v>
      </c>
      <c r="J53" s="235"/>
      <c r="K53" s="235">
        <f>SUM(K54:K73)</f>
        <v>0</v>
      </c>
      <c r="L53" s="235"/>
      <c r="M53" s="235">
        <f>SUM(M54:M73)</f>
        <v>0</v>
      </c>
      <c r="N53" s="235"/>
      <c r="O53" s="235">
        <f>SUM(O54:O73)</f>
        <v>0</v>
      </c>
      <c r="P53" s="235"/>
      <c r="Q53" s="235">
        <f>SUM(Q54:Q73)</f>
        <v>2.2599999999999998</v>
      </c>
      <c r="R53" s="235"/>
      <c r="S53" s="235"/>
      <c r="T53" s="236"/>
      <c r="U53" s="230"/>
      <c r="V53" s="230">
        <f>SUM(V54:V73)</f>
        <v>1.7799999999999998</v>
      </c>
      <c r="W53" s="230"/>
      <c r="X53" s="230"/>
      <c r="AG53" t="s">
        <v>202</v>
      </c>
    </row>
    <row r="54" spans="1:60" ht="22.5" outlineLevel="1" x14ac:dyDescent="0.2">
      <c r="A54" s="237">
        <v>9</v>
      </c>
      <c r="B54" s="238" t="s">
        <v>923</v>
      </c>
      <c r="C54" s="256" t="s">
        <v>924</v>
      </c>
      <c r="D54" s="239" t="s">
        <v>243</v>
      </c>
      <c r="E54" s="240">
        <v>1.5049999999999999</v>
      </c>
      <c r="F54" s="241"/>
      <c r="G54" s="242">
        <f>ROUND(E54*F54,2)</f>
        <v>0</v>
      </c>
      <c r="H54" s="241"/>
      <c r="I54" s="242">
        <f>ROUND(E54*H54,2)</f>
        <v>0</v>
      </c>
      <c r="J54" s="241"/>
      <c r="K54" s="242">
        <f>ROUND(E54*J54,2)</f>
        <v>0</v>
      </c>
      <c r="L54" s="242">
        <v>21</v>
      </c>
      <c r="M54" s="242">
        <f>G54*(1+L54/100)</f>
        <v>0</v>
      </c>
      <c r="N54" s="242">
        <v>0</v>
      </c>
      <c r="O54" s="242">
        <f>ROUND(E54*N54,2)</f>
        <v>0</v>
      </c>
      <c r="P54" s="242">
        <v>0.22500000000000001</v>
      </c>
      <c r="Q54" s="242">
        <f>ROUND(E54*P54,2)</f>
        <v>0.34</v>
      </c>
      <c r="R54" s="242" t="s">
        <v>258</v>
      </c>
      <c r="S54" s="242" t="s">
        <v>207</v>
      </c>
      <c r="T54" s="243" t="s">
        <v>207</v>
      </c>
      <c r="U54" s="221">
        <v>0.14199999999999999</v>
      </c>
      <c r="V54" s="221">
        <f>ROUND(E54*U54,2)</f>
        <v>0.21</v>
      </c>
      <c r="W54" s="221"/>
      <c r="X54" s="221" t="s">
        <v>208</v>
      </c>
      <c r="Y54" s="212"/>
      <c r="Z54" s="212"/>
      <c r="AA54" s="212"/>
      <c r="AB54" s="212"/>
      <c r="AC54" s="212"/>
      <c r="AD54" s="212"/>
      <c r="AE54" s="212"/>
      <c r="AF54" s="212"/>
      <c r="AG54" s="212" t="s">
        <v>209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7" t="s">
        <v>925</v>
      </c>
      <c r="D55" s="245"/>
      <c r="E55" s="245"/>
      <c r="F55" s="245"/>
      <c r="G55" s="245"/>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211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8" t="s">
        <v>926</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1050</v>
      </c>
      <c r="D57" s="222"/>
      <c r="E57" s="223">
        <v>1.5049999999999999</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5</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37">
        <v>10</v>
      </c>
      <c r="B58" s="238" t="s">
        <v>928</v>
      </c>
      <c r="C58" s="256" t="s">
        <v>929</v>
      </c>
      <c r="D58" s="239" t="s">
        <v>243</v>
      </c>
      <c r="E58" s="240">
        <v>1.5049999999999999</v>
      </c>
      <c r="F58" s="241"/>
      <c r="G58" s="242">
        <f>ROUND(E58*F58,2)</f>
        <v>0</v>
      </c>
      <c r="H58" s="241"/>
      <c r="I58" s="242">
        <f>ROUND(E58*H58,2)</f>
        <v>0</v>
      </c>
      <c r="J58" s="241"/>
      <c r="K58" s="242">
        <f>ROUND(E58*J58,2)</f>
        <v>0</v>
      </c>
      <c r="L58" s="242">
        <v>21</v>
      </c>
      <c r="M58" s="242">
        <f>G58*(1+L58/100)</f>
        <v>0</v>
      </c>
      <c r="N58" s="242">
        <v>0</v>
      </c>
      <c r="O58" s="242">
        <f>ROUND(E58*N58,2)</f>
        <v>0</v>
      </c>
      <c r="P58" s="242">
        <v>0.44</v>
      </c>
      <c r="Q58" s="242">
        <f>ROUND(E58*P58,2)</f>
        <v>0.66</v>
      </c>
      <c r="R58" s="242" t="s">
        <v>258</v>
      </c>
      <c r="S58" s="242" t="s">
        <v>207</v>
      </c>
      <c r="T58" s="243" t="s">
        <v>207</v>
      </c>
      <c r="U58" s="221">
        <v>0.63200000000000001</v>
      </c>
      <c r="V58" s="221">
        <f>ROUND(E58*U58,2)</f>
        <v>0.95</v>
      </c>
      <c r="W58" s="221"/>
      <c r="X58" s="221" t="s">
        <v>208</v>
      </c>
      <c r="Y58" s="212"/>
      <c r="Z58" s="212"/>
      <c r="AA58" s="212"/>
      <c r="AB58" s="212"/>
      <c r="AC58" s="212"/>
      <c r="AD58" s="212"/>
      <c r="AE58" s="212"/>
      <c r="AF58" s="212"/>
      <c r="AG58" s="212" t="s">
        <v>237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8" t="s">
        <v>930</v>
      </c>
      <c r="D59" s="222"/>
      <c r="E59" s="223"/>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213</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8" t="s">
        <v>931</v>
      </c>
      <c r="D60" s="222"/>
      <c r="E60" s="223"/>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213</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8" t="s">
        <v>1050</v>
      </c>
      <c r="D61" s="222"/>
      <c r="E61" s="223">
        <v>1.5049999999999999</v>
      </c>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5</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37">
        <v>11</v>
      </c>
      <c r="B62" s="238" t="s">
        <v>256</v>
      </c>
      <c r="C62" s="256" t="s">
        <v>257</v>
      </c>
      <c r="D62" s="239" t="s">
        <v>243</v>
      </c>
      <c r="E62" s="240">
        <v>1.3545</v>
      </c>
      <c r="F62" s="241"/>
      <c r="G62" s="242">
        <f>ROUND(E62*F62,2)</f>
        <v>0</v>
      </c>
      <c r="H62" s="241"/>
      <c r="I62" s="242">
        <f>ROUND(E62*H62,2)</f>
        <v>0</v>
      </c>
      <c r="J62" s="241"/>
      <c r="K62" s="242">
        <f>ROUND(E62*J62,2)</f>
        <v>0</v>
      </c>
      <c r="L62" s="242">
        <v>21</v>
      </c>
      <c r="M62" s="242">
        <f>G62*(1+L62/100)</f>
        <v>0</v>
      </c>
      <c r="N62" s="242">
        <v>0</v>
      </c>
      <c r="O62" s="242">
        <f>ROUND(E62*N62,2)</f>
        <v>0</v>
      </c>
      <c r="P62" s="242">
        <v>0.33</v>
      </c>
      <c r="Q62" s="242">
        <f>ROUND(E62*P62,2)</f>
        <v>0.45</v>
      </c>
      <c r="R62" s="242" t="s">
        <v>258</v>
      </c>
      <c r="S62" s="242" t="s">
        <v>207</v>
      </c>
      <c r="T62" s="243" t="s">
        <v>207</v>
      </c>
      <c r="U62" s="221">
        <v>0.06</v>
      </c>
      <c r="V62" s="221">
        <f>ROUND(E62*U62,2)</f>
        <v>0.08</v>
      </c>
      <c r="W62" s="221"/>
      <c r="X62" s="221" t="s">
        <v>208</v>
      </c>
      <c r="Y62" s="212"/>
      <c r="Z62" s="212"/>
      <c r="AA62" s="212"/>
      <c r="AB62" s="212"/>
      <c r="AC62" s="212"/>
      <c r="AD62" s="212"/>
      <c r="AE62" s="212"/>
      <c r="AF62" s="212"/>
      <c r="AG62" s="212" t="s">
        <v>209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8" t="s">
        <v>259</v>
      </c>
      <c r="D63" s="222"/>
      <c r="E63" s="223"/>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8" t="s">
        <v>1053</v>
      </c>
      <c r="D64" s="222"/>
      <c r="E64" s="223"/>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213</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8" t="s">
        <v>1051</v>
      </c>
      <c r="D65" s="222"/>
      <c r="E65" s="223">
        <v>1.3545</v>
      </c>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213</v>
      </c>
      <c r="AH65" s="212">
        <v>5</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7">
        <v>12</v>
      </c>
      <c r="B66" s="238" t="s">
        <v>932</v>
      </c>
      <c r="C66" s="256" t="s">
        <v>933</v>
      </c>
      <c r="D66" s="239" t="s">
        <v>275</v>
      </c>
      <c r="E66" s="240">
        <v>3.01</v>
      </c>
      <c r="F66" s="241"/>
      <c r="G66" s="242">
        <f>ROUND(E66*F66,2)</f>
        <v>0</v>
      </c>
      <c r="H66" s="241"/>
      <c r="I66" s="242">
        <f>ROUND(E66*H66,2)</f>
        <v>0</v>
      </c>
      <c r="J66" s="241"/>
      <c r="K66" s="242">
        <f>ROUND(E66*J66,2)</f>
        <v>0</v>
      </c>
      <c r="L66" s="242">
        <v>21</v>
      </c>
      <c r="M66" s="242">
        <f>G66*(1+L66/100)</f>
        <v>0</v>
      </c>
      <c r="N66" s="242">
        <v>0</v>
      </c>
      <c r="O66" s="242">
        <f>ROUND(E66*N66,2)</f>
        <v>0</v>
      </c>
      <c r="P66" s="242">
        <v>0.27</v>
      </c>
      <c r="Q66" s="242">
        <f>ROUND(E66*P66,2)</f>
        <v>0.81</v>
      </c>
      <c r="R66" s="242" t="s">
        <v>258</v>
      </c>
      <c r="S66" s="242" t="s">
        <v>207</v>
      </c>
      <c r="T66" s="243" t="s">
        <v>207</v>
      </c>
      <c r="U66" s="221">
        <v>0.123</v>
      </c>
      <c r="V66" s="221">
        <f>ROUND(E66*U66,2)</f>
        <v>0.37</v>
      </c>
      <c r="W66" s="221"/>
      <c r="X66" s="221" t="s">
        <v>208</v>
      </c>
      <c r="Y66" s="212"/>
      <c r="Z66" s="212"/>
      <c r="AA66" s="212"/>
      <c r="AB66" s="212"/>
      <c r="AC66" s="212"/>
      <c r="AD66" s="212"/>
      <c r="AE66" s="212"/>
      <c r="AF66" s="212"/>
      <c r="AG66" s="212" t="s">
        <v>209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7" t="s">
        <v>276</v>
      </c>
      <c r="D67" s="245"/>
      <c r="E67" s="245"/>
      <c r="F67" s="245"/>
      <c r="G67" s="245"/>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211</v>
      </c>
      <c r="AH67" s="212"/>
      <c r="AI67" s="212"/>
      <c r="AJ67" s="212"/>
      <c r="AK67" s="212"/>
      <c r="AL67" s="212"/>
      <c r="AM67" s="212"/>
      <c r="AN67" s="212"/>
      <c r="AO67" s="212"/>
      <c r="AP67" s="212"/>
      <c r="AQ67" s="212"/>
      <c r="AR67" s="212"/>
      <c r="AS67" s="212"/>
      <c r="AT67" s="212"/>
      <c r="AU67" s="212"/>
      <c r="AV67" s="212"/>
      <c r="AW67" s="212"/>
      <c r="AX67" s="212"/>
      <c r="AY67" s="212"/>
      <c r="AZ67" s="212"/>
      <c r="BA67" s="244" t="str">
        <f>C67</f>
        <v>s vybouráním lože, s přemístěním hmot na skládku na vzdálenost do 3 m nebo naložením na dopravní prostředek</v>
      </c>
      <c r="BB67" s="212"/>
      <c r="BC67" s="212"/>
      <c r="BD67" s="212"/>
      <c r="BE67" s="212"/>
      <c r="BF67" s="212"/>
      <c r="BG67" s="212"/>
      <c r="BH67" s="212"/>
    </row>
    <row r="68" spans="1:60" outlineLevel="1" x14ac:dyDescent="0.2">
      <c r="A68" s="219"/>
      <c r="B68" s="220"/>
      <c r="C68" s="258" t="s">
        <v>1054</v>
      </c>
      <c r="D68" s="222"/>
      <c r="E68" s="223"/>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213</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8" t="s">
        <v>1055</v>
      </c>
      <c r="D69" s="222"/>
      <c r="E69" s="223">
        <v>3.01</v>
      </c>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213</v>
      </c>
      <c r="AH69" s="212">
        <v>5</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37">
        <v>13</v>
      </c>
      <c r="B70" s="238" t="s">
        <v>939</v>
      </c>
      <c r="C70" s="256" t="s">
        <v>940</v>
      </c>
      <c r="D70" s="239" t="s">
        <v>243</v>
      </c>
      <c r="E70" s="240">
        <v>1.5049999999999999</v>
      </c>
      <c r="F70" s="241"/>
      <c r="G70" s="242">
        <f>ROUND(E70*F70,2)</f>
        <v>0</v>
      </c>
      <c r="H70" s="241"/>
      <c r="I70" s="242">
        <f>ROUND(E70*H70,2)</f>
        <v>0</v>
      </c>
      <c r="J70" s="241"/>
      <c r="K70" s="242">
        <f>ROUND(E70*J70,2)</f>
        <v>0</v>
      </c>
      <c r="L70" s="242">
        <v>21</v>
      </c>
      <c r="M70" s="242">
        <f>G70*(1+L70/100)</f>
        <v>0</v>
      </c>
      <c r="N70" s="242">
        <v>0</v>
      </c>
      <c r="O70" s="242">
        <f>ROUND(E70*N70,2)</f>
        <v>0</v>
      </c>
      <c r="P70" s="242">
        <v>0</v>
      </c>
      <c r="Q70" s="242">
        <f>ROUND(E70*P70,2)</f>
        <v>0</v>
      </c>
      <c r="R70" s="242" t="s">
        <v>258</v>
      </c>
      <c r="S70" s="242" t="s">
        <v>207</v>
      </c>
      <c r="T70" s="243" t="s">
        <v>207</v>
      </c>
      <c r="U70" s="221">
        <v>0.115</v>
      </c>
      <c r="V70" s="221">
        <f>ROUND(E70*U70,2)</f>
        <v>0.17</v>
      </c>
      <c r="W70" s="221"/>
      <c r="X70" s="221" t="s">
        <v>208</v>
      </c>
      <c r="Y70" s="212"/>
      <c r="Z70" s="212"/>
      <c r="AA70" s="212"/>
      <c r="AB70" s="212"/>
      <c r="AC70" s="212"/>
      <c r="AD70" s="212"/>
      <c r="AE70" s="212"/>
      <c r="AF70" s="212"/>
      <c r="AG70" s="212" t="s">
        <v>209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19"/>
      <c r="B71" s="220"/>
      <c r="C71" s="257" t="s">
        <v>941</v>
      </c>
      <c r="D71" s="245"/>
      <c r="E71" s="245"/>
      <c r="F71" s="245"/>
      <c r="G71" s="245"/>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211</v>
      </c>
      <c r="AH71" s="212"/>
      <c r="AI71" s="212"/>
      <c r="AJ71" s="212"/>
      <c r="AK71" s="212"/>
      <c r="AL71" s="212"/>
      <c r="AM71" s="212"/>
      <c r="AN71" s="212"/>
      <c r="AO71" s="212"/>
      <c r="AP71" s="212"/>
      <c r="AQ71" s="212"/>
      <c r="AR71" s="212"/>
      <c r="AS71" s="212"/>
      <c r="AT71" s="212"/>
      <c r="AU71" s="212"/>
      <c r="AV71" s="212"/>
      <c r="AW71" s="212"/>
      <c r="AX71" s="212"/>
      <c r="AY71" s="212"/>
      <c r="AZ71" s="212"/>
      <c r="BA71" s="244" t="str">
        <f>C71</f>
        <v>krajníků, desek nebo panelů od spojovacího materiálu s odklizením a uložením očištěných hmot a spojovacího materiálu na skládku na vzdálenost do 10 m</v>
      </c>
      <c r="BB71" s="212"/>
      <c r="BC71" s="212"/>
      <c r="BD71" s="212"/>
      <c r="BE71" s="212"/>
      <c r="BF71" s="212"/>
      <c r="BG71" s="212"/>
      <c r="BH71" s="212"/>
    </row>
    <row r="72" spans="1:60" outlineLevel="1" x14ac:dyDescent="0.2">
      <c r="A72" s="219"/>
      <c r="B72" s="220"/>
      <c r="C72" s="258" t="s">
        <v>942</v>
      </c>
      <c r="D72" s="222"/>
      <c r="E72" s="223"/>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213</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8" t="s">
        <v>1050</v>
      </c>
      <c r="D73" s="222"/>
      <c r="E73" s="223">
        <v>1.5049999999999999</v>
      </c>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213</v>
      </c>
      <c r="AH73" s="212">
        <v>5</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31" t="s">
        <v>201</v>
      </c>
      <c r="B74" s="232" t="s">
        <v>145</v>
      </c>
      <c r="C74" s="255" t="s">
        <v>146</v>
      </c>
      <c r="D74" s="233"/>
      <c r="E74" s="234"/>
      <c r="F74" s="235"/>
      <c r="G74" s="235">
        <f>SUMIF(AG75:AG113,"&lt;&gt;NOR",G75:G113)</f>
        <v>0</v>
      </c>
      <c r="H74" s="235"/>
      <c r="I74" s="235">
        <f>SUM(I75:I113)</f>
        <v>0</v>
      </c>
      <c r="J74" s="235"/>
      <c r="K74" s="235">
        <f>SUM(K75:K113)</f>
        <v>0</v>
      </c>
      <c r="L74" s="235"/>
      <c r="M74" s="235">
        <f>SUM(M75:M113)</f>
        <v>0</v>
      </c>
      <c r="N74" s="235"/>
      <c r="O74" s="235">
        <f>SUM(O75:O113)</f>
        <v>0</v>
      </c>
      <c r="P74" s="235"/>
      <c r="Q74" s="235">
        <f>SUM(Q75:Q113)</f>
        <v>0</v>
      </c>
      <c r="R74" s="235"/>
      <c r="S74" s="235"/>
      <c r="T74" s="236"/>
      <c r="U74" s="230"/>
      <c r="V74" s="230">
        <f>SUM(V75:V113)</f>
        <v>0.78</v>
      </c>
      <c r="W74" s="230"/>
      <c r="X74" s="230"/>
      <c r="AG74" t="s">
        <v>202</v>
      </c>
    </row>
    <row r="75" spans="1:60" outlineLevel="1" x14ac:dyDescent="0.2">
      <c r="A75" s="237">
        <v>14</v>
      </c>
      <c r="B75" s="238" t="s">
        <v>1056</v>
      </c>
      <c r="C75" s="256" t="s">
        <v>1057</v>
      </c>
      <c r="D75" s="239" t="s">
        <v>205</v>
      </c>
      <c r="E75" s="240">
        <v>0.25585000000000002</v>
      </c>
      <c r="F75" s="241"/>
      <c r="G75" s="242">
        <f>ROUND(E75*F75,2)</f>
        <v>0</v>
      </c>
      <c r="H75" s="241"/>
      <c r="I75" s="242">
        <f>ROUND(E75*H75,2)</f>
        <v>0</v>
      </c>
      <c r="J75" s="241"/>
      <c r="K75" s="242">
        <f>ROUND(E75*J75,2)</f>
        <v>0</v>
      </c>
      <c r="L75" s="242">
        <v>21</v>
      </c>
      <c r="M75" s="242">
        <f>G75*(1+L75/100)</f>
        <v>0</v>
      </c>
      <c r="N75" s="242">
        <v>0</v>
      </c>
      <c r="O75" s="242">
        <f>ROUND(E75*N75,2)</f>
        <v>0</v>
      </c>
      <c r="P75" s="242">
        <v>0</v>
      </c>
      <c r="Q75" s="242">
        <f>ROUND(E75*P75,2)</f>
        <v>0</v>
      </c>
      <c r="R75" s="242"/>
      <c r="S75" s="242" t="s">
        <v>207</v>
      </c>
      <c r="T75" s="243" t="s">
        <v>207</v>
      </c>
      <c r="U75" s="221">
        <v>9.2999999999999999E-2</v>
      </c>
      <c r="V75" s="221">
        <f>ROUND(E75*U75,2)</f>
        <v>0.02</v>
      </c>
      <c r="W75" s="221"/>
      <c r="X75" s="221" t="s">
        <v>208</v>
      </c>
      <c r="Y75" s="212"/>
      <c r="Z75" s="212"/>
      <c r="AA75" s="212"/>
      <c r="AB75" s="212"/>
      <c r="AC75" s="212"/>
      <c r="AD75" s="212"/>
      <c r="AE75" s="212"/>
      <c r="AF75" s="212"/>
      <c r="AG75" s="212" t="s">
        <v>237</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4" t="s">
        <v>1058</v>
      </c>
      <c r="D76" s="253"/>
      <c r="E76" s="253"/>
      <c r="F76" s="253"/>
      <c r="G76" s="253"/>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487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9" t="s">
        <v>1059</v>
      </c>
      <c r="D77" s="268"/>
      <c r="E77" s="268"/>
      <c r="F77" s="268"/>
      <c r="G77" s="268"/>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487</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69" t="s">
        <v>1060</v>
      </c>
      <c r="D78" s="268"/>
      <c r="E78" s="268"/>
      <c r="F78" s="268"/>
      <c r="G78" s="268"/>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487</v>
      </c>
      <c r="AH78" s="212"/>
      <c r="AI78" s="212"/>
      <c r="AJ78" s="212"/>
      <c r="AK78" s="212"/>
      <c r="AL78" s="212"/>
      <c r="AM78" s="212"/>
      <c r="AN78" s="212"/>
      <c r="AO78" s="212"/>
      <c r="AP78" s="212"/>
      <c r="AQ78" s="212"/>
      <c r="AR78" s="212"/>
      <c r="AS78" s="212"/>
      <c r="AT78" s="212"/>
      <c r="AU78" s="212"/>
      <c r="AV78" s="212"/>
      <c r="AW78" s="212"/>
      <c r="AX78" s="212"/>
      <c r="AY78" s="212"/>
      <c r="AZ78" s="212"/>
      <c r="BA78" s="244" t="str">
        <f>C78</f>
        <v>- udržování sjízdnosti cest uvnitř násypiště i výkopiště, pokud vrcholky nerovností nejsou   vyšší než +- 0,5 m,</v>
      </c>
      <c r="BB78" s="212"/>
      <c r="BC78" s="212"/>
      <c r="BD78" s="212"/>
      <c r="BE78" s="212"/>
      <c r="BF78" s="212"/>
      <c r="BG78" s="212"/>
      <c r="BH78" s="212"/>
    </row>
    <row r="79" spans="1:60" outlineLevel="1" x14ac:dyDescent="0.2">
      <c r="A79" s="219"/>
      <c r="B79" s="220"/>
      <c r="C79" s="269" t="s">
        <v>1061</v>
      </c>
      <c r="D79" s="268"/>
      <c r="E79" s="268"/>
      <c r="F79" s="268"/>
      <c r="G79" s="268"/>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487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8" t="s">
        <v>1062</v>
      </c>
      <c r="D80" s="222"/>
      <c r="E80" s="223"/>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213</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8" t="s">
        <v>1063</v>
      </c>
      <c r="D81" s="222"/>
      <c r="E81" s="223"/>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213</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8" t="s">
        <v>1064</v>
      </c>
      <c r="D82" s="222"/>
      <c r="E82" s="223">
        <v>0.25585000000000002</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213</v>
      </c>
      <c r="AH82" s="212">
        <v>5</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7">
        <v>15</v>
      </c>
      <c r="B83" s="238" t="s">
        <v>1065</v>
      </c>
      <c r="C83" s="256" t="s">
        <v>1066</v>
      </c>
      <c r="D83" s="239" t="s">
        <v>205</v>
      </c>
      <c r="E83" s="240">
        <v>0.25585000000000002</v>
      </c>
      <c r="F83" s="241"/>
      <c r="G83" s="242">
        <f>ROUND(E83*F83,2)</f>
        <v>0</v>
      </c>
      <c r="H83" s="241"/>
      <c r="I83" s="242">
        <f>ROUND(E83*H83,2)</f>
        <v>0</v>
      </c>
      <c r="J83" s="241"/>
      <c r="K83" s="242">
        <f>ROUND(E83*J83,2)</f>
        <v>0</v>
      </c>
      <c r="L83" s="242">
        <v>21</v>
      </c>
      <c r="M83" s="242">
        <f>G83*(1+L83/100)</f>
        <v>0</v>
      </c>
      <c r="N83" s="242">
        <v>0</v>
      </c>
      <c r="O83" s="242">
        <f>ROUND(E83*N83,2)</f>
        <v>0</v>
      </c>
      <c r="P83" s="242">
        <v>0</v>
      </c>
      <c r="Q83" s="242">
        <f>ROUND(E83*P83,2)</f>
        <v>0</v>
      </c>
      <c r="R83" s="242"/>
      <c r="S83" s="242" t="s">
        <v>207</v>
      </c>
      <c r="T83" s="243" t="s">
        <v>207</v>
      </c>
      <c r="U83" s="221">
        <v>6.7000000000000004E-2</v>
      </c>
      <c r="V83" s="221">
        <f>ROUND(E83*U83,2)</f>
        <v>0.02</v>
      </c>
      <c r="W83" s="221"/>
      <c r="X83" s="221" t="s">
        <v>208</v>
      </c>
      <c r="Y83" s="212"/>
      <c r="Z83" s="212"/>
      <c r="AA83" s="212"/>
      <c r="AB83" s="212"/>
      <c r="AC83" s="212"/>
      <c r="AD83" s="212"/>
      <c r="AE83" s="212"/>
      <c r="AF83" s="212"/>
      <c r="AG83" s="212" t="s">
        <v>237</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8" t="s">
        <v>1067</v>
      </c>
      <c r="D84" s="222"/>
      <c r="E84" s="223"/>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213</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8" t="s">
        <v>1068</v>
      </c>
      <c r="D85" s="222"/>
      <c r="E85" s="223">
        <v>0.25585000000000002</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5</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7">
        <v>16</v>
      </c>
      <c r="B86" s="238" t="s">
        <v>1069</v>
      </c>
      <c r="C86" s="256" t="s">
        <v>1070</v>
      </c>
      <c r="D86" s="239" t="s">
        <v>243</v>
      </c>
      <c r="E86" s="240">
        <v>2.5585</v>
      </c>
      <c r="F86" s="241"/>
      <c r="G86" s="242">
        <f>ROUND(E86*F86,2)</f>
        <v>0</v>
      </c>
      <c r="H86" s="241"/>
      <c r="I86" s="242">
        <f>ROUND(E86*H86,2)</f>
        <v>0</v>
      </c>
      <c r="J86" s="241"/>
      <c r="K86" s="242">
        <f>ROUND(E86*J86,2)</f>
        <v>0</v>
      </c>
      <c r="L86" s="242">
        <v>21</v>
      </c>
      <c r="M86" s="242">
        <f>G86*(1+L86/100)</f>
        <v>0</v>
      </c>
      <c r="N86" s="242">
        <v>0</v>
      </c>
      <c r="O86" s="242">
        <f>ROUND(E86*N86,2)</f>
        <v>0</v>
      </c>
      <c r="P86" s="242">
        <v>0</v>
      </c>
      <c r="Q86" s="242">
        <f>ROUND(E86*P86,2)</f>
        <v>0</v>
      </c>
      <c r="R86" s="242"/>
      <c r="S86" s="242" t="s">
        <v>207</v>
      </c>
      <c r="T86" s="243" t="s">
        <v>207</v>
      </c>
      <c r="U86" s="221">
        <v>0.06</v>
      </c>
      <c r="V86" s="221">
        <f>ROUND(E86*U86,2)</f>
        <v>0.15</v>
      </c>
      <c r="W86" s="221"/>
      <c r="X86" s="221" t="s">
        <v>208</v>
      </c>
      <c r="Y86" s="212"/>
      <c r="Z86" s="212"/>
      <c r="AA86" s="212"/>
      <c r="AB86" s="212"/>
      <c r="AC86" s="212"/>
      <c r="AD86" s="212"/>
      <c r="AE86" s="212"/>
      <c r="AF86" s="212"/>
      <c r="AG86" s="212" t="s">
        <v>237</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8" t="s">
        <v>1071</v>
      </c>
      <c r="D87" s="222"/>
      <c r="E87" s="223"/>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213</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8" t="s">
        <v>1072</v>
      </c>
      <c r="D88" s="222"/>
      <c r="E88" s="223"/>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213</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8" t="s">
        <v>1073</v>
      </c>
      <c r="D89" s="222"/>
      <c r="E89" s="223"/>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213</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8" t="s">
        <v>1074</v>
      </c>
      <c r="D90" s="222"/>
      <c r="E90" s="223">
        <v>2.5585</v>
      </c>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213</v>
      </c>
      <c r="AH90" s="212">
        <v>5</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37">
        <v>17</v>
      </c>
      <c r="B91" s="238" t="s">
        <v>1075</v>
      </c>
      <c r="C91" s="256" t="s">
        <v>1076</v>
      </c>
      <c r="D91" s="239" t="s">
        <v>243</v>
      </c>
      <c r="E91" s="240">
        <v>2.5585</v>
      </c>
      <c r="F91" s="241"/>
      <c r="G91" s="242">
        <f>ROUND(E91*F91,2)</f>
        <v>0</v>
      </c>
      <c r="H91" s="241"/>
      <c r="I91" s="242">
        <f>ROUND(E91*H91,2)</f>
        <v>0</v>
      </c>
      <c r="J91" s="241"/>
      <c r="K91" s="242">
        <f>ROUND(E91*J91,2)</f>
        <v>0</v>
      </c>
      <c r="L91" s="242">
        <v>21</v>
      </c>
      <c r="M91" s="242">
        <f>G91*(1+L91/100)</f>
        <v>0</v>
      </c>
      <c r="N91" s="242">
        <v>0</v>
      </c>
      <c r="O91" s="242">
        <f>ROUND(E91*N91,2)</f>
        <v>0</v>
      </c>
      <c r="P91" s="242">
        <v>0</v>
      </c>
      <c r="Q91" s="242">
        <f>ROUND(E91*P91,2)</f>
        <v>0</v>
      </c>
      <c r="R91" s="242" t="s">
        <v>206</v>
      </c>
      <c r="S91" s="242" t="s">
        <v>207</v>
      </c>
      <c r="T91" s="243" t="s">
        <v>207</v>
      </c>
      <c r="U91" s="221">
        <v>0.13</v>
      </c>
      <c r="V91" s="221">
        <f>ROUND(E91*U91,2)</f>
        <v>0.33</v>
      </c>
      <c r="W91" s="221"/>
      <c r="X91" s="221" t="s">
        <v>208</v>
      </c>
      <c r="Y91" s="212"/>
      <c r="Z91" s="212"/>
      <c r="AA91" s="212"/>
      <c r="AB91" s="212"/>
      <c r="AC91" s="212"/>
      <c r="AD91" s="212"/>
      <c r="AE91" s="212"/>
      <c r="AF91" s="212"/>
      <c r="AG91" s="212" t="s">
        <v>237</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19"/>
      <c r="B92" s="220"/>
      <c r="C92" s="257" t="s">
        <v>1077</v>
      </c>
      <c r="D92" s="245"/>
      <c r="E92" s="245"/>
      <c r="F92" s="245"/>
      <c r="G92" s="245"/>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211</v>
      </c>
      <c r="AH92" s="212"/>
      <c r="AI92" s="212"/>
      <c r="AJ92" s="212"/>
      <c r="AK92" s="212"/>
      <c r="AL92" s="212"/>
      <c r="AM92" s="212"/>
      <c r="AN92" s="212"/>
      <c r="AO92" s="212"/>
      <c r="AP92" s="212"/>
      <c r="AQ92" s="212"/>
      <c r="AR92" s="212"/>
      <c r="AS92" s="212"/>
      <c r="AT92" s="212"/>
      <c r="AU92" s="212"/>
      <c r="AV92" s="212"/>
      <c r="AW92" s="212"/>
      <c r="AX92" s="212"/>
      <c r="AY92" s="212"/>
      <c r="AZ92" s="212"/>
      <c r="BA92" s="244" t="str">
        <f>C92</f>
        <v>s případným nutným přemístěním hromad nebo dočasných skládek na místo potřeby ze vzdálenosti do 30 m, v rovině nebo ve svahu do 1 : 5,</v>
      </c>
      <c r="BB92" s="212"/>
      <c r="BC92" s="212"/>
      <c r="BD92" s="212"/>
      <c r="BE92" s="212"/>
      <c r="BF92" s="212"/>
      <c r="BG92" s="212"/>
      <c r="BH92" s="212"/>
    </row>
    <row r="93" spans="1:60" outlineLevel="1" x14ac:dyDescent="0.2">
      <c r="A93" s="219"/>
      <c r="B93" s="220"/>
      <c r="C93" s="258" t="s">
        <v>1078</v>
      </c>
      <c r="D93" s="222"/>
      <c r="E93" s="223"/>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213</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8" t="s">
        <v>1079</v>
      </c>
      <c r="D94" s="222"/>
      <c r="E94" s="223">
        <v>2.5585</v>
      </c>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213</v>
      </c>
      <c r="AH94" s="212">
        <v>5</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7">
        <v>18</v>
      </c>
      <c r="B95" s="238" t="s">
        <v>1080</v>
      </c>
      <c r="C95" s="256" t="s">
        <v>1081</v>
      </c>
      <c r="D95" s="239" t="s">
        <v>243</v>
      </c>
      <c r="E95" s="240">
        <v>2.5585</v>
      </c>
      <c r="F95" s="241"/>
      <c r="G95" s="242">
        <f>ROUND(E95*F95,2)</f>
        <v>0</v>
      </c>
      <c r="H95" s="241"/>
      <c r="I95" s="242">
        <f>ROUND(E95*H95,2)</f>
        <v>0</v>
      </c>
      <c r="J95" s="241"/>
      <c r="K95" s="242">
        <f>ROUND(E95*J95,2)</f>
        <v>0</v>
      </c>
      <c r="L95" s="242">
        <v>21</v>
      </c>
      <c r="M95" s="242">
        <f>G95*(1+L95/100)</f>
        <v>0</v>
      </c>
      <c r="N95" s="242">
        <v>0</v>
      </c>
      <c r="O95" s="242">
        <f>ROUND(E95*N95,2)</f>
        <v>0</v>
      </c>
      <c r="P95" s="242">
        <v>0</v>
      </c>
      <c r="Q95" s="242">
        <f>ROUND(E95*P95,2)</f>
        <v>0</v>
      </c>
      <c r="R95" s="242"/>
      <c r="S95" s="242" t="s">
        <v>207</v>
      </c>
      <c r="T95" s="243" t="s">
        <v>207</v>
      </c>
      <c r="U95" s="221">
        <v>0.09</v>
      </c>
      <c r="V95" s="221">
        <f>ROUND(E95*U95,2)</f>
        <v>0.23</v>
      </c>
      <c r="W95" s="221"/>
      <c r="X95" s="221" t="s">
        <v>208</v>
      </c>
      <c r="Y95" s="212"/>
      <c r="Z95" s="212"/>
      <c r="AA95" s="212"/>
      <c r="AB95" s="212"/>
      <c r="AC95" s="212"/>
      <c r="AD95" s="212"/>
      <c r="AE95" s="212"/>
      <c r="AF95" s="212"/>
      <c r="AG95" s="212" t="s">
        <v>237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8" t="s">
        <v>1082</v>
      </c>
      <c r="D96" s="222"/>
      <c r="E96" s="223"/>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213</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8" t="s">
        <v>1079</v>
      </c>
      <c r="D97" s="222"/>
      <c r="E97" s="223">
        <v>2.5585</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213</v>
      </c>
      <c r="AH97" s="212">
        <v>5</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37">
        <v>19</v>
      </c>
      <c r="B98" s="238" t="s">
        <v>1083</v>
      </c>
      <c r="C98" s="256" t="s">
        <v>1084</v>
      </c>
      <c r="D98" s="239" t="s">
        <v>1085</v>
      </c>
      <c r="E98" s="240">
        <v>2.5999999999999998E-4</v>
      </c>
      <c r="F98" s="241"/>
      <c r="G98" s="242">
        <f>ROUND(E98*F98,2)</f>
        <v>0</v>
      </c>
      <c r="H98" s="241"/>
      <c r="I98" s="242">
        <f>ROUND(E98*H98,2)</f>
        <v>0</v>
      </c>
      <c r="J98" s="241"/>
      <c r="K98" s="242">
        <f>ROUND(E98*J98,2)</f>
        <v>0</v>
      </c>
      <c r="L98" s="242">
        <v>21</v>
      </c>
      <c r="M98" s="242">
        <f>G98*(1+L98/100)</f>
        <v>0</v>
      </c>
      <c r="N98" s="242">
        <v>0</v>
      </c>
      <c r="O98" s="242">
        <f>ROUND(E98*N98,2)</f>
        <v>0</v>
      </c>
      <c r="P98" s="242">
        <v>0</v>
      </c>
      <c r="Q98" s="242">
        <f>ROUND(E98*P98,2)</f>
        <v>0</v>
      </c>
      <c r="R98" s="242"/>
      <c r="S98" s="242" t="s">
        <v>207</v>
      </c>
      <c r="T98" s="243" t="s">
        <v>207</v>
      </c>
      <c r="U98" s="221">
        <v>16.151</v>
      </c>
      <c r="V98" s="221">
        <f>ROUND(E98*U98,2)</f>
        <v>0</v>
      </c>
      <c r="W98" s="221"/>
      <c r="X98" s="221" t="s">
        <v>208</v>
      </c>
      <c r="Y98" s="212"/>
      <c r="Z98" s="212"/>
      <c r="AA98" s="212"/>
      <c r="AB98" s="212"/>
      <c r="AC98" s="212"/>
      <c r="AD98" s="212"/>
      <c r="AE98" s="212"/>
      <c r="AF98" s="212"/>
      <c r="AG98" s="212" t="s">
        <v>209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8" t="s">
        <v>1086</v>
      </c>
      <c r="D99" s="222"/>
      <c r="E99" s="223"/>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213</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8" t="s">
        <v>1087</v>
      </c>
      <c r="D100" s="222"/>
      <c r="E100" s="223">
        <v>2.5999999999999998E-4</v>
      </c>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213</v>
      </c>
      <c r="AH100" s="212">
        <v>5</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7">
        <v>20</v>
      </c>
      <c r="B101" s="238" t="s">
        <v>1088</v>
      </c>
      <c r="C101" s="256" t="s">
        <v>1089</v>
      </c>
      <c r="D101" s="239" t="s">
        <v>243</v>
      </c>
      <c r="E101" s="240">
        <v>2.5585</v>
      </c>
      <c r="F101" s="241"/>
      <c r="G101" s="242">
        <f>ROUND(E101*F101,2)</f>
        <v>0</v>
      </c>
      <c r="H101" s="241"/>
      <c r="I101" s="242">
        <f>ROUND(E101*H101,2)</f>
        <v>0</v>
      </c>
      <c r="J101" s="241"/>
      <c r="K101" s="242">
        <f>ROUND(E101*J101,2)</f>
        <v>0</v>
      </c>
      <c r="L101" s="242">
        <v>21</v>
      </c>
      <c r="M101" s="242">
        <f>G101*(1+L101/100)</f>
        <v>0</v>
      </c>
      <c r="N101" s="242">
        <v>0</v>
      </c>
      <c r="O101" s="242">
        <f>ROUND(E101*N101,2)</f>
        <v>0</v>
      </c>
      <c r="P101" s="242">
        <v>0</v>
      </c>
      <c r="Q101" s="242">
        <f>ROUND(E101*P101,2)</f>
        <v>0</v>
      </c>
      <c r="R101" s="242"/>
      <c r="S101" s="242" t="s">
        <v>207</v>
      </c>
      <c r="T101" s="243" t="s">
        <v>207</v>
      </c>
      <c r="U101" s="221">
        <v>2E-3</v>
      </c>
      <c r="V101" s="221">
        <f>ROUND(E101*U101,2)</f>
        <v>0.01</v>
      </c>
      <c r="W101" s="221"/>
      <c r="X101" s="221" t="s">
        <v>208</v>
      </c>
      <c r="Y101" s="212"/>
      <c r="Z101" s="212"/>
      <c r="AA101" s="212"/>
      <c r="AB101" s="212"/>
      <c r="AC101" s="212"/>
      <c r="AD101" s="212"/>
      <c r="AE101" s="212"/>
      <c r="AF101" s="212"/>
      <c r="AG101" s="212" t="s">
        <v>209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8" t="s">
        <v>1090</v>
      </c>
      <c r="D102" s="222"/>
      <c r="E102" s="223"/>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213</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8" t="s">
        <v>1079</v>
      </c>
      <c r="D103" s="222"/>
      <c r="E103" s="223">
        <v>2.5585</v>
      </c>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213</v>
      </c>
      <c r="AH103" s="212">
        <v>5</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7">
        <v>21</v>
      </c>
      <c r="B104" s="238" t="s">
        <v>1091</v>
      </c>
      <c r="C104" s="256" t="s">
        <v>1092</v>
      </c>
      <c r="D104" s="239" t="s">
        <v>243</v>
      </c>
      <c r="E104" s="240">
        <v>2.5585</v>
      </c>
      <c r="F104" s="241"/>
      <c r="G104" s="242">
        <f>ROUND(E104*F104,2)</f>
        <v>0</v>
      </c>
      <c r="H104" s="241"/>
      <c r="I104" s="242">
        <f>ROUND(E104*H104,2)</f>
        <v>0</v>
      </c>
      <c r="J104" s="241"/>
      <c r="K104" s="242">
        <f>ROUND(E104*J104,2)</f>
        <v>0</v>
      </c>
      <c r="L104" s="242">
        <v>21</v>
      </c>
      <c r="M104" s="242">
        <f>G104*(1+L104/100)</f>
        <v>0</v>
      </c>
      <c r="N104" s="242">
        <v>0</v>
      </c>
      <c r="O104" s="242">
        <f>ROUND(E104*N104,2)</f>
        <v>0</v>
      </c>
      <c r="P104" s="242">
        <v>0</v>
      </c>
      <c r="Q104" s="242">
        <f>ROUND(E104*P104,2)</f>
        <v>0</v>
      </c>
      <c r="R104" s="242"/>
      <c r="S104" s="242" t="s">
        <v>207</v>
      </c>
      <c r="T104" s="243" t="s">
        <v>207</v>
      </c>
      <c r="U104" s="221">
        <v>8.9999999999999993E-3</v>
      </c>
      <c r="V104" s="221">
        <f>ROUND(E104*U104,2)</f>
        <v>0.02</v>
      </c>
      <c r="W104" s="221"/>
      <c r="X104" s="221" t="s">
        <v>208</v>
      </c>
      <c r="Y104" s="212"/>
      <c r="Z104" s="212"/>
      <c r="AA104" s="212"/>
      <c r="AB104" s="212"/>
      <c r="AC104" s="212"/>
      <c r="AD104" s="212"/>
      <c r="AE104" s="212"/>
      <c r="AF104" s="212"/>
      <c r="AG104" s="212" t="s">
        <v>209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64" t="s">
        <v>1093</v>
      </c>
      <c r="D105" s="253"/>
      <c r="E105" s="253"/>
      <c r="F105" s="253"/>
      <c r="G105" s="253"/>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487</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8" t="s">
        <v>1094</v>
      </c>
      <c r="D106" s="222"/>
      <c r="E106" s="223"/>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213</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8" t="s">
        <v>1079</v>
      </c>
      <c r="D107" s="222"/>
      <c r="E107" s="223">
        <v>2.5585</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213</v>
      </c>
      <c r="AH107" s="212">
        <v>5</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7">
        <v>22</v>
      </c>
      <c r="B108" s="238" t="s">
        <v>1095</v>
      </c>
      <c r="C108" s="256" t="s">
        <v>1096</v>
      </c>
      <c r="D108" s="239" t="s">
        <v>963</v>
      </c>
      <c r="E108" s="240">
        <v>0.15634999999999999</v>
      </c>
      <c r="F108" s="241"/>
      <c r="G108" s="242">
        <f>ROUND(E108*F108,2)</f>
        <v>0</v>
      </c>
      <c r="H108" s="241"/>
      <c r="I108" s="242">
        <f>ROUND(E108*H108,2)</f>
        <v>0</v>
      </c>
      <c r="J108" s="241"/>
      <c r="K108" s="242">
        <f>ROUND(E108*J108,2)</f>
        <v>0</v>
      </c>
      <c r="L108" s="242">
        <v>21</v>
      </c>
      <c r="M108" s="242">
        <f>G108*(1+L108/100)</f>
        <v>0</v>
      </c>
      <c r="N108" s="242">
        <v>1E-3</v>
      </c>
      <c r="O108" s="242">
        <f>ROUND(E108*N108,2)</f>
        <v>0</v>
      </c>
      <c r="P108" s="242">
        <v>0</v>
      </c>
      <c r="Q108" s="242">
        <f>ROUND(E108*P108,2)</f>
        <v>0</v>
      </c>
      <c r="R108" s="242" t="s">
        <v>426</v>
      </c>
      <c r="S108" s="242" t="s">
        <v>207</v>
      </c>
      <c r="T108" s="243" t="s">
        <v>207</v>
      </c>
      <c r="U108" s="221">
        <v>0</v>
      </c>
      <c r="V108" s="221">
        <f>ROUND(E108*U108,2)</f>
        <v>0</v>
      </c>
      <c r="W108" s="221"/>
      <c r="X108" s="221" t="s">
        <v>427</v>
      </c>
      <c r="Y108" s="212"/>
      <c r="Z108" s="212"/>
      <c r="AA108" s="212"/>
      <c r="AB108" s="212"/>
      <c r="AC108" s="212"/>
      <c r="AD108" s="212"/>
      <c r="AE108" s="212"/>
      <c r="AF108" s="212"/>
      <c r="AG108" s="212" t="s">
        <v>428</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1097</v>
      </c>
      <c r="D109" s="222"/>
      <c r="E109" s="22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9" t="s">
        <v>215</v>
      </c>
      <c r="D110" s="224"/>
      <c r="E110" s="225"/>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0" t="s">
        <v>1098</v>
      </c>
      <c r="D111" s="224"/>
      <c r="E111" s="225">
        <v>6.1109999999999998E-2</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213</v>
      </c>
      <c r="AH111" s="212">
        <v>2</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9" t="s">
        <v>217</v>
      </c>
      <c r="D112" s="224"/>
      <c r="E112" s="225"/>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213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8" t="s">
        <v>1099</v>
      </c>
      <c r="D113" s="222"/>
      <c r="E113" s="223">
        <v>0.15634999999999999</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213</v>
      </c>
      <c r="AH113" s="212">
        <v>5</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
      <c r="A114" s="231" t="s">
        <v>201</v>
      </c>
      <c r="B114" s="232" t="s">
        <v>150</v>
      </c>
      <c r="C114" s="255" t="s">
        <v>151</v>
      </c>
      <c r="D114" s="233"/>
      <c r="E114" s="234"/>
      <c r="F114" s="235"/>
      <c r="G114" s="235">
        <f>SUMIF(AG115:AG130,"&lt;&gt;NOR",G115:G130)</f>
        <v>0</v>
      </c>
      <c r="H114" s="235"/>
      <c r="I114" s="235">
        <f>SUM(I115:I130)</f>
        <v>0</v>
      </c>
      <c r="J114" s="235"/>
      <c r="K114" s="235">
        <f>SUM(K115:K130)</f>
        <v>0</v>
      </c>
      <c r="L114" s="235"/>
      <c r="M114" s="235">
        <f>SUM(M115:M130)</f>
        <v>0</v>
      </c>
      <c r="N114" s="235"/>
      <c r="O114" s="235">
        <f>SUM(O115:O130)</f>
        <v>1.2400000000000002</v>
      </c>
      <c r="P114" s="235"/>
      <c r="Q114" s="235">
        <f>SUM(Q115:Q130)</f>
        <v>0</v>
      </c>
      <c r="R114" s="235"/>
      <c r="S114" s="235"/>
      <c r="T114" s="236"/>
      <c r="U114" s="230"/>
      <c r="V114" s="230">
        <f>SUM(V115:V130)</f>
        <v>0.12</v>
      </c>
      <c r="W114" s="230"/>
      <c r="X114" s="230"/>
      <c r="AG114" t="s">
        <v>202</v>
      </c>
    </row>
    <row r="115" spans="1:60" outlineLevel="1" x14ac:dyDescent="0.2">
      <c r="A115" s="237">
        <v>23</v>
      </c>
      <c r="B115" s="238" t="s">
        <v>943</v>
      </c>
      <c r="C115" s="256" t="s">
        <v>944</v>
      </c>
      <c r="D115" s="239" t="s">
        <v>243</v>
      </c>
      <c r="E115" s="240">
        <v>1.5049999999999999</v>
      </c>
      <c r="F115" s="241"/>
      <c r="G115" s="242">
        <f>ROUND(E115*F115,2)</f>
        <v>0</v>
      </c>
      <c r="H115" s="241"/>
      <c r="I115" s="242">
        <f>ROUND(E115*H115,2)</f>
        <v>0</v>
      </c>
      <c r="J115" s="241"/>
      <c r="K115" s="242">
        <f>ROUND(E115*J115,2)</f>
        <v>0</v>
      </c>
      <c r="L115" s="242">
        <v>21</v>
      </c>
      <c r="M115" s="242">
        <f>G115*(1+L115/100)</f>
        <v>0</v>
      </c>
      <c r="N115" s="242">
        <v>8.8200000000000001E-2</v>
      </c>
      <c r="O115" s="242">
        <f>ROUND(E115*N115,2)</f>
        <v>0.13</v>
      </c>
      <c r="P115" s="242">
        <v>0</v>
      </c>
      <c r="Q115" s="242">
        <f>ROUND(E115*P115,2)</f>
        <v>0</v>
      </c>
      <c r="R115" s="242" t="s">
        <v>258</v>
      </c>
      <c r="S115" s="242" t="s">
        <v>207</v>
      </c>
      <c r="T115" s="243" t="s">
        <v>207</v>
      </c>
      <c r="U115" s="221">
        <v>2.5000000000000001E-2</v>
      </c>
      <c r="V115" s="221">
        <f>ROUND(E115*U115,2)</f>
        <v>0.04</v>
      </c>
      <c r="W115" s="221"/>
      <c r="X115" s="221" t="s">
        <v>208</v>
      </c>
      <c r="Y115" s="212"/>
      <c r="Z115" s="212"/>
      <c r="AA115" s="212"/>
      <c r="AB115" s="212"/>
      <c r="AC115" s="212"/>
      <c r="AD115" s="212"/>
      <c r="AE115" s="212"/>
      <c r="AF115" s="212"/>
      <c r="AG115" s="212" t="s">
        <v>237</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58" t="s">
        <v>945</v>
      </c>
      <c r="D116" s="222"/>
      <c r="E116" s="223"/>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213</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58" t="s">
        <v>931</v>
      </c>
      <c r="D117" s="222"/>
      <c r="E117" s="223"/>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213</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58" t="s">
        <v>1050</v>
      </c>
      <c r="D118" s="222"/>
      <c r="E118" s="223">
        <v>1.5049999999999999</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213</v>
      </c>
      <c r="AH118" s="212">
        <v>5</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37">
        <v>24</v>
      </c>
      <c r="B119" s="238" t="s">
        <v>322</v>
      </c>
      <c r="C119" s="256" t="s">
        <v>323</v>
      </c>
      <c r="D119" s="239" t="s">
        <v>243</v>
      </c>
      <c r="E119" s="240">
        <v>1.3545</v>
      </c>
      <c r="F119" s="241"/>
      <c r="G119" s="242">
        <f>ROUND(E119*F119,2)</f>
        <v>0</v>
      </c>
      <c r="H119" s="241"/>
      <c r="I119" s="242">
        <f>ROUND(E119*H119,2)</f>
        <v>0</v>
      </c>
      <c r="J119" s="241"/>
      <c r="K119" s="242">
        <f>ROUND(E119*J119,2)</f>
        <v>0</v>
      </c>
      <c r="L119" s="242">
        <v>21</v>
      </c>
      <c r="M119" s="242">
        <f>G119*(1+L119/100)</f>
        <v>0</v>
      </c>
      <c r="N119" s="242">
        <v>0.33074999999999999</v>
      </c>
      <c r="O119" s="242">
        <f>ROUND(E119*N119,2)</f>
        <v>0.45</v>
      </c>
      <c r="P119" s="242">
        <v>0</v>
      </c>
      <c r="Q119" s="242">
        <f>ROUND(E119*P119,2)</f>
        <v>0</v>
      </c>
      <c r="R119" s="242" t="s">
        <v>258</v>
      </c>
      <c r="S119" s="242" t="s">
        <v>207</v>
      </c>
      <c r="T119" s="243" t="s">
        <v>207</v>
      </c>
      <c r="U119" s="221">
        <v>2.5999999999999999E-2</v>
      </c>
      <c r="V119" s="221">
        <f>ROUND(E119*U119,2)</f>
        <v>0.04</v>
      </c>
      <c r="W119" s="221"/>
      <c r="X119" s="221" t="s">
        <v>208</v>
      </c>
      <c r="Y119" s="212"/>
      <c r="Z119" s="212"/>
      <c r="AA119" s="212"/>
      <c r="AB119" s="212"/>
      <c r="AC119" s="212"/>
      <c r="AD119" s="212"/>
      <c r="AE119" s="212"/>
      <c r="AF119" s="212"/>
      <c r="AG119" s="212" t="s">
        <v>237</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8" t="s">
        <v>324</v>
      </c>
      <c r="D120" s="222"/>
      <c r="E120" s="223"/>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213</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8" t="s">
        <v>1053</v>
      </c>
      <c r="D121" s="222"/>
      <c r="E121" s="223"/>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213</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8" t="s">
        <v>1051</v>
      </c>
      <c r="D122" s="222"/>
      <c r="E122" s="223">
        <v>1.3545</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213</v>
      </c>
      <c r="AH122" s="212">
        <v>5</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37">
        <v>25</v>
      </c>
      <c r="B123" s="238" t="s">
        <v>946</v>
      </c>
      <c r="C123" s="256" t="s">
        <v>947</v>
      </c>
      <c r="D123" s="239" t="s">
        <v>243</v>
      </c>
      <c r="E123" s="240">
        <v>1.5049999999999999</v>
      </c>
      <c r="F123" s="241"/>
      <c r="G123" s="242">
        <f>ROUND(E123*F123,2)</f>
        <v>0</v>
      </c>
      <c r="H123" s="241"/>
      <c r="I123" s="242">
        <f>ROUND(E123*H123,2)</f>
        <v>0</v>
      </c>
      <c r="J123" s="241"/>
      <c r="K123" s="242">
        <f>ROUND(E123*J123,2)</f>
        <v>0</v>
      </c>
      <c r="L123" s="242">
        <v>21</v>
      </c>
      <c r="M123" s="242">
        <f>G123*(1+L123/100)</f>
        <v>0</v>
      </c>
      <c r="N123" s="242">
        <v>0.441</v>
      </c>
      <c r="O123" s="242">
        <f>ROUND(E123*N123,2)</f>
        <v>0.66</v>
      </c>
      <c r="P123" s="242">
        <v>0</v>
      </c>
      <c r="Q123" s="242">
        <f>ROUND(E123*P123,2)</f>
        <v>0</v>
      </c>
      <c r="R123" s="242" t="s">
        <v>258</v>
      </c>
      <c r="S123" s="242" t="s">
        <v>207</v>
      </c>
      <c r="T123" s="243" t="s">
        <v>207</v>
      </c>
      <c r="U123" s="221">
        <v>2.9000000000000001E-2</v>
      </c>
      <c r="V123" s="221">
        <f>ROUND(E123*U123,2)</f>
        <v>0.04</v>
      </c>
      <c r="W123" s="221"/>
      <c r="X123" s="221" t="s">
        <v>208</v>
      </c>
      <c r="Y123" s="212"/>
      <c r="Z123" s="212"/>
      <c r="AA123" s="212"/>
      <c r="AB123" s="212"/>
      <c r="AC123" s="212"/>
      <c r="AD123" s="212"/>
      <c r="AE123" s="212"/>
      <c r="AF123" s="212"/>
      <c r="AG123" s="212" t="s">
        <v>209</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64" t="s">
        <v>948</v>
      </c>
      <c r="D124" s="253"/>
      <c r="E124" s="253"/>
      <c r="F124" s="253"/>
      <c r="G124" s="253"/>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487</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69" t="s">
        <v>949</v>
      </c>
      <c r="D125" s="268"/>
      <c r="E125" s="268"/>
      <c r="F125" s="268"/>
      <c r="G125" s="268"/>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487</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9" t="s">
        <v>950</v>
      </c>
      <c r="D126" s="268"/>
      <c r="E126" s="268"/>
      <c r="F126" s="268"/>
      <c r="G126" s="268"/>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487</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56.25" outlineLevel="1" x14ac:dyDescent="0.2">
      <c r="A127" s="219"/>
      <c r="B127" s="220"/>
      <c r="C127" s="269" t="s">
        <v>951</v>
      </c>
      <c r="D127" s="268"/>
      <c r="E127" s="268"/>
      <c r="F127" s="268"/>
      <c r="G127" s="268"/>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487</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4" t="str">
        <f>C127</f>
        <v>Konstrukce komunikace pro pěší v příčném řezu je odvozena jen empiricky. Vzhledem k významu a dopravnímu zatížení uvedené komunikace nebyla pro konstrukci vozovky použita přesnější výpočtová metoda založená na chování vícevrstvého pružného poloprostoru. Důležité je však před položením prvních podkladních resp. podsypných vrstev vozovky zkontrolovat deformační modul přetvárnosti zemní pláně. Jeho hodnota nesmí být menší jak 45 MPa, jinak je negativně ovlivněna životnost vozovky. Zemní pláň by bylo nutno v tomto případě sanovat, tj nahradit část zemního podloží např. štěrkodrtí (obvykle v tl. 20 až 40 cm).</v>
      </c>
      <c r="BB127" s="212"/>
      <c r="BC127" s="212"/>
      <c r="BD127" s="212"/>
      <c r="BE127" s="212"/>
      <c r="BF127" s="212"/>
      <c r="BG127" s="212"/>
      <c r="BH127" s="212"/>
    </row>
    <row r="128" spans="1:60" outlineLevel="1" x14ac:dyDescent="0.2">
      <c r="A128" s="219"/>
      <c r="B128" s="220"/>
      <c r="C128" s="258" t="s">
        <v>952</v>
      </c>
      <c r="D128" s="222"/>
      <c r="E128" s="223"/>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8" t="s">
        <v>931</v>
      </c>
      <c r="D129" s="222"/>
      <c r="E129" s="223"/>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213</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8" t="s">
        <v>1050</v>
      </c>
      <c r="D130" s="222"/>
      <c r="E130" s="223">
        <v>1.5049999999999999</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213</v>
      </c>
      <c r="AH130" s="212">
        <v>5</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231" t="s">
        <v>201</v>
      </c>
      <c r="B131" s="232" t="s">
        <v>152</v>
      </c>
      <c r="C131" s="255" t="s">
        <v>153</v>
      </c>
      <c r="D131" s="233"/>
      <c r="E131" s="234"/>
      <c r="F131" s="235"/>
      <c r="G131" s="235">
        <f>SUMIF(AG132:AG146,"&lt;&gt;NOR",G132:G146)</f>
        <v>0</v>
      </c>
      <c r="H131" s="235"/>
      <c r="I131" s="235">
        <f>SUM(I132:I146)</f>
        <v>0</v>
      </c>
      <c r="J131" s="235"/>
      <c r="K131" s="235">
        <f>SUM(K132:K146)</f>
        <v>0</v>
      </c>
      <c r="L131" s="235"/>
      <c r="M131" s="235">
        <f>SUM(M132:M146)</f>
        <v>0</v>
      </c>
      <c r="N131" s="235"/>
      <c r="O131" s="235">
        <f>SUM(O132:O146)</f>
        <v>0.13</v>
      </c>
      <c r="P131" s="235"/>
      <c r="Q131" s="235">
        <f>SUM(Q132:Q146)</f>
        <v>0</v>
      </c>
      <c r="R131" s="235"/>
      <c r="S131" s="235"/>
      <c r="T131" s="236"/>
      <c r="U131" s="230"/>
      <c r="V131" s="230">
        <f>SUM(V132:V146)</f>
        <v>0.68</v>
      </c>
      <c r="W131" s="230"/>
      <c r="X131" s="230"/>
      <c r="AG131" t="s">
        <v>202</v>
      </c>
    </row>
    <row r="132" spans="1:60" outlineLevel="1" x14ac:dyDescent="0.2">
      <c r="A132" s="237">
        <v>26</v>
      </c>
      <c r="B132" s="238" t="s">
        <v>953</v>
      </c>
      <c r="C132" s="256" t="s">
        <v>954</v>
      </c>
      <c r="D132" s="239" t="s">
        <v>243</v>
      </c>
      <c r="E132" s="240">
        <v>1.5049999999999999</v>
      </c>
      <c r="F132" s="241"/>
      <c r="G132" s="242">
        <f>ROUND(E132*F132,2)</f>
        <v>0</v>
      </c>
      <c r="H132" s="241"/>
      <c r="I132" s="242">
        <f>ROUND(E132*H132,2)</f>
        <v>0</v>
      </c>
      <c r="J132" s="241"/>
      <c r="K132" s="242">
        <f>ROUND(E132*J132,2)</f>
        <v>0</v>
      </c>
      <c r="L132" s="242">
        <v>21</v>
      </c>
      <c r="M132" s="242">
        <f>G132*(1+L132/100)</f>
        <v>0</v>
      </c>
      <c r="N132" s="242">
        <v>7.3899999999999993E-2</v>
      </c>
      <c r="O132" s="242">
        <f>ROUND(E132*N132,2)</f>
        <v>0.11</v>
      </c>
      <c r="P132" s="242">
        <v>0</v>
      </c>
      <c r="Q132" s="242">
        <f>ROUND(E132*P132,2)</f>
        <v>0</v>
      </c>
      <c r="R132" s="242" t="s">
        <v>258</v>
      </c>
      <c r="S132" s="242" t="s">
        <v>207</v>
      </c>
      <c r="T132" s="243" t="s">
        <v>207</v>
      </c>
      <c r="U132" s="221">
        <v>0.45200000000000001</v>
      </c>
      <c r="V132" s="221">
        <f>ROUND(E132*U132,2)</f>
        <v>0.68</v>
      </c>
      <c r="W132" s="221"/>
      <c r="X132" s="221" t="s">
        <v>208</v>
      </c>
      <c r="Y132" s="212"/>
      <c r="Z132" s="212"/>
      <c r="AA132" s="212"/>
      <c r="AB132" s="212"/>
      <c r="AC132" s="212"/>
      <c r="AD132" s="212"/>
      <c r="AE132" s="212"/>
      <c r="AF132" s="212"/>
      <c r="AG132" s="212" t="s">
        <v>209</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19"/>
      <c r="B133" s="220"/>
      <c r="C133" s="257" t="s">
        <v>955</v>
      </c>
      <c r="D133" s="245"/>
      <c r="E133" s="245"/>
      <c r="F133" s="245"/>
      <c r="G133" s="245"/>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211</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44" t="str">
        <f>C133</f>
        <v>s provedením lože z kameniva drceného, s vyplněním spár, s dvojitým hutněním a se smetením přebytečného materiálu na krajnici. S dodáním hmot pro lože a výplň spár.</v>
      </c>
      <c r="BB133" s="212"/>
      <c r="BC133" s="212"/>
      <c r="BD133" s="212"/>
      <c r="BE133" s="212"/>
      <c r="BF133" s="212"/>
      <c r="BG133" s="212"/>
      <c r="BH133" s="212"/>
    </row>
    <row r="134" spans="1:60" outlineLevel="1" x14ac:dyDescent="0.2">
      <c r="A134" s="219"/>
      <c r="B134" s="220"/>
      <c r="C134" s="258" t="s">
        <v>956</v>
      </c>
      <c r="D134" s="222"/>
      <c r="E134" s="223"/>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213</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1100</v>
      </c>
      <c r="D135" s="222"/>
      <c r="E135" s="223"/>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213</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9" t="s">
        <v>215</v>
      </c>
      <c r="D136" s="224"/>
      <c r="E136" s="225"/>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213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0" t="s">
        <v>1101</v>
      </c>
      <c r="D137" s="224"/>
      <c r="E137" s="225">
        <v>0.5</v>
      </c>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213</v>
      </c>
      <c r="AH137" s="212">
        <v>2</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9" t="s">
        <v>217</v>
      </c>
      <c r="D138" s="224"/>
      <c r="E138" s="225"/>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8" t="s">
        <v>1102</v>
      </c>
      <c r="D139" s="222"/>
      <c r="E139" s="223">
        <v>1.5049999999999999</v>
      </c>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213</v>
      </c>
      <c r="AH139" s="212">
        <v>5</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2.5" outlineLevel="1" x14ac:dyDescent="0.2">
      <c r="A140" s="237">
        <v>27</v>
      </c>
      <c r="B140" s="238" t="s">
        <v>968</v>
      </c>
      <c r="C140" s="256" t="s">
        <v>969</v>
      </c>
      <c r="D140" s="239" t="s">
        <v>243</v>
      </c>
      <c r="E140" s="240">
        <v>0.15803</v>
      </c>
      <c r="F140" s="241"/>
      <c r="G140" s="242">
        <f>ROUND(E140*F140,2)</f>
        <v>0</v>
      </c>
      <c r="H140" s="241"/>
      <c r="I140" s="242">
        <f>ROUND(E140*H140,2)</f>
        <v>0</v>
      </c>
      <c r="J140" s="241"/>
      <c r="K140" s="242">
        <f>ROUND(E140*J140,2)</f>
        <v>0</v>
      </c>
      <c r="L140" s="242">
        <v>21</v>
      </c>
      <c r="M140" s="242">
        <f>G140*(1+L140/100)</f>
        <v>0</v>
      </c>
      <c r="N140" s="242">
        <v>0.129</v>
      </c>
      <c r="O140" s="242">
        <f>ROUND(E140*N140,2)</f>
        <v>0.02</v>
      </c>
      <c r="P140" s="242">
        <v>0</v>
      </c>
      <c r="Q140" s="242">
        <f>ROUND(E140*P140,2)</f>
        <v>0</v>
      </c>
      <c r="R140" s="242" t="s">
        <v>426</v>
      </c>
      <c r="S140" s="242" t="s">
        <v>207</v>
      </c>
      <c r="T140" s="243" t="s">
        <v>207</v>
      </c>
      <c r="U140" s="221">
        <v>0</v>
      </c>
      <c r="V140" s="221">
        <f>ROUND(E140*U140,2)</f>
        <v>0</v>
      </c>
      <c r="W140" s="221"/>
      <c r="X140" s="221" t="s">
        <v>427</v>
      </c>
      <c r="Y140" s="212"/>
      <c r="Z140" s="212"/>
      <c r="AA140" s="212"/>
      <c r="AB140" s="212"/>
      <c r="AC140" s="212"/>
      <c r="AD140" s="212"/>
      <c r="AE140" s="212"/>
      <c r="AF140" s="212"/>
      <c r="AG140" s="212" t="s">
        <v>964</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8" t="s">
        <v>970</v>
      </c>
      <c r="D141" s="222"/>
      <c r="E141" s="223"/>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213</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8" t="s">
        <v>971</v>
      </c>
      <c r="D142" s="222"/>
      <c r="E142" s="223"/>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213</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9" t="s">
        <v>215</v>
      </c>
      <c r="D143" s="224"/>
      <c r="E143" s="225"/>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213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60" t="s">
        <v>972</v>
      </c>
      <c r="D144" s="224"/>
      <c r="E144" s="225">
        <v>0.105</v>
      </c>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213</v>
      </c>
      <c r="AH144" s="212">
        <v>2</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9" t="s">
        <v>217</v>
      </c>
      <c r="D145" s="224"/>
      <c r="E145" s="225"/>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8" t="s">
        <v>1103</v>
      </c>
      <c r="D146" s="222"/>
      <c r="E146" s="223">
        <v>0.15803</v>
      </c>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213</v>
      </c>
      <c r="AH146" s="212">
        <v>5</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x14ac:dyDescent="0.2">
      <c r="A147" s="231" t="s">
        <v>201</v>
      </c>
      <c r="B147" s="232" t="s">
        <v>158</v>
      </c>
      <c r="C147" s="255" t="s">
        <v>159</v>
      </c>
      <c r="D147" s="233"/>
      <c r="E147" s="234"/>
      <c r="F147" s="235"/>
      <c r="G147" s="235">
        <f>SUMIF(AG148:AG158,"&lt;&gt;NOR",G148:G158)</f>
        <v>0</v>
      </c>
      <c r="H147" s="235"/>
      <c r="I147" s="235">
        <f>SUM(I148:I158)</f>
        <v>0</v>
      </c>
      <c r="J147" s="235"/>
      <c r="K147" s="235">
        <f>SUM(K148:K158)</f>
        <v>0</v>
      </c>
      <c r="L147" s="235"/>
      <c r="M147" s="235">
        <f>SUM(M148:M158)</f>
        <v>0</v>
      </c>
      <c r="N147" s="235"/>
      <c r="O147" s="235">
        <f>SUM(O148:O158)</f>
        <v>0.86999999999999988</v>
      </c>
      <c r="P147" s="235"/>
      <c r="Q147" s="235">
        <f>SUM(Q148:Q158)</f>
        <v>0</v>
      </c>
      <c r="R147" s="235"/>
      <c r="S147" s="235"/>
      <c r="T147" s="236"/>
      <c r="U147" s="230"/>
      <c r="V147" s="230">
        <f>SUM(V148:V158)</f>
        <v>0.82</v>
      </c>
      <c r="W147" s="230"/>
      <c r="X147" s="230"/>
      <c r="AG147" t="s">
        <v>202</v>
      </c>
    </row>
    <row r="148" spans="1:60" ht="22.5" outlineLevel="1" x14ac:dyDescent="0.2">
      <c r="A148" s="237">
        <v>28</v>
      </c>
      <c r="B148" s="238" t="s">
        <v>979</v>
      </c>
      <c r="C148" s="256" t="s">
        <v>980</v>
      </c>
      <c r="D148" s="239" t="s">
        <v>275</v>
      </c>
      <c r="E148" s="240">
        <v>3.01</v>
      </c>
      <c r="F148" s="241"/>
      <c r="G148" s="242">
        <f>ROUND(E148*F148,2)</f>
        <v>0</v>
      </c>
      <c r="H148" s="241"/>
      <c r="I148" s="242">
        <f>ROUND(E148*H148,2)</f>
        <v>0</v>
      </c>
      <c r="J148" s="241"/>
      <c r="K148" s="242">
        <f>ROUND(E148*J148,2)</f>
        <v>0</v>
      </c>
      <c r="L148" s="242">
        <v>21</v>
      </c>
      <c r="M148" s="242">
        <f>G148*(1+L148/100)</f>
        <v>0</v>
      </c>
      <c r="N148" s="242">
        <v>0.188</v>
      </c>
      <c r="O148" s="242">
        <f>ROUND(E148*N148,2)</f>
        <v>0.56999999999999995</v>
      </c>
      <c r="P148" s="242">
        <v>0</v>
      </c>
      <c r="Q148" s="242">
        <f>ROUND(E148*P148,2)</f>
        <v>0</v>
      </c>
      <c r="R148" s="242" t="s">
        <v>258</v>
      </c>
      <c r="S148" s="242" t="s">
        <v>207</v>
      </c>
      <c r="T148" s="243" t="s">
        <v>207</v>
      </c>
      <c r="U148" s="221">
        <v>0.27200000000000002</v>
      </c>
      <c r="V148" s="221">
        <f>ROUND(E148*U148,2)</f>
        <v>0.82</v>
      </c>
      <c r="W148" s="221"/>
      <c r="X148" s="221" t="s">
        <v>208</v>
      </c>
      <c r="Y148" s="212"/>
      <c r="Z148" s="212"/>
      <c r="AA148" s="212"/>
      <c r="AB148" s="212"/>
      <c r="AC148" s="212"/>
      <c r="AD148" s="212"/>
      <c r="AE148" s="212"/>
      <c r="AF148" s="212"/>
      <c r="AG148" s="212" t="s">
        <v>209</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7" t="s">
        <v>976</v>
      </c>
      <c r="D149" s="245"/>
      <c r="E149" s="245"/>
      <c r="F149" s="245"/>
      <c r="G149" s="245"/>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211</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8" t="s">
        <v>981</v>
      </c>
      <c r="D150" s="222"/>
      <c r="E150" s="223"/>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213</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8" t="s">
        <v>1104</v>
      </c>
      <c r="D151" s="222"/>
      <c r="E151" s="223"/>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213</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58" t="s">
        <v>577</v>
      </c>
      <c r="D152" s="222"/>
      <c r="E152" s="223"/>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213</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8" t="s">
        <v>589</v>
      </c>
      <c r="D153" s="222"/>
      <c r="E153" s="223">
        <v>30.1</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213</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61" t="s">
        <v>375</v>
      </c>
      <c r="D154" s="226"/>
      <c r="E154" s="227">
        <v>30.1</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213</v>
      </c>
      <c r="AH154" s="212">
        <v>1</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62" t="s">
        <v>590</v>
      </c>
      <c r="D155" s="228"/>
      <c r="E155" s="229">
        <v>-27.09</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213</v>
      </c>
      <c r="AH155" s="212">
        <v>4</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37">
        <v>29</v>
      </c>
      <c r="B156" s="238" t="s">
        <v>992</v>
      </c>
      <c r="C156" s="256" t="s">
        <v>993</v>
      </c>
      <c r="D156" s="239" t="s">
        <v>332</v>
      </c>
      <c r="E156" s="240">
        <v>3.1002999999999998</v>
      </c>
      <c r="F156" s="241"/>
      <c r="G156" s="242">
        <f>ROUND(E156*F156,2)</f>
        <v>0</v>
      </c>
      <c r="H156" s="241"/>
      <c r="I156" s="242">
        <f>ROUND(E156*H156,2)</f>
        <v>0</v>
      </c>
      <c r="J156" s="241"/>
      <c r="K156" s="242">
        <f>ROUND(E156*J156,2)</f>
        <v>0</v>
      </c>
      <c r="L156" s="242">
        <v>21</v>
      </c>
      <c r="M156" s="242">
        <f>G156*(1+L156/100)</f>
        <v>0</v>
      </c>
      <c r="N156" s="242">
        <v>9.6000000000000002E-2</v>
      </c>
      <c r="O156" s="242">
        <f>ROUND(E156*N156,2)</f>
        <v>0.3</v>
      </c>
      <c r="P156" s="242">
        <v>0</v>
      </c>
      <c r="Q156" s="242">
        <f>ROUND(E156*P156,2)</f>
        <v>0</v>
      </c>
      <c r="R156" s="242" t="s">
        <v>426</v>
      </c>
      <c r="S156" s="242" t="s">
        <v>207</v>
      </c>
      <c r="T156" s="243" t="s">
        <v>207</v>
      </c>
      <c r="U156" s="221">
        <v>0</v>
      </c>
      <c r="V156" s="221">
        <f>ROUND(E156*U156,2)</f>
        <v>0</v>
      </c>
      <c r="W156" s="221"/>
      <c r="X156" s="221" t="s">
        <v>427</v>
      </c>
      <c r="Y156" s="212"/>
      <c r="Z156" s="212"/>
      <c r="AA156" s="212"/>
      <c r="AB156" s="212"/>
      <c r="AC156" s="212"/>
      <c r="AD156" s="212"/>
      <c r="AE156" s="212"/>
      <c r="AF156" s="212"/>
      <c r="AG156" s="212" t="s">
        <v>964</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8" t="s">
        <v>994</v>
      </c>
      <c r="D157" s="222"/>
      <c r="E157" s="223"/>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213</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8" t="s">
        <v>1105</v>
      </c>
      <c r="D158" s="222"/>
      <c r="E158" s="223">
        <v>3.1002999999999998</v>
      </c>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213</v>
      </c>
      <c r="AH158" s="212">
        <v>5</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x14ac:dyDescent="0.2">
      <c r="A159" s="231" t="s">
        <v>201</v>
      </c>
      <c r="B159" s="232" t="s">
        <v>164</v>
      </c>
      <c r="C159" s="255" t="s">
        <v>165</v>
      </c>
      <c r="D159" s="233"/>
      <c r="E159" s="234"/>
      <c r="F159" s="235"/>
      <c r="G159" s="235">
        <f>SUMIF(AG160:AG164,"&lt;&gt;NOR",G160:G164)</f>
        <v>0</v>
      </c>
      <c r="H159" s="235"/>
      <c r="I159" s="235">
        <f>SUM(I160:I164)</f>
        <v>0</v>
      </c>
      <c r="J159" s="235"/>
      <c r="K159" s="235">
        <f>SUM(K160:K164)</f>
        <v>0</v>
      </c>
      <c r="L159" s="235"/>
      <c r="M159" s="235">
        <f>SUM(M160:M164)</f>
        <v>0</v>
      </c>
      <c r="N159" s="235"/>
      <c r="O159" s="235">
        <f>SUM(O160:O164)</f>
        <v>0</v>
      </c>
      <c r="P159" s="235"/>
      <c r="Q159" s="235">
        <f>SUM(Q160:Q164)</f>
        <v>0</v>
      </c>
      <c r="R159" s="235"/>
      <c r="S159" s="235"/>
      <c r="T159" s="236"/>
      <c r="U159" s="230"/>
      <c r="V159" s="230">
        <f>SUM(V160:V164)</f>
        <v>0.04</v>
      </c>
      <c r="W159" s="230"/>
      <c r="X159" s="230"/>
      <c r="AG159" t="s">
        <v>202</v>
      </c>
    </row>
    <row r="160" spans="1:60" outlineLevel="1" x14ac:dyDescent="0.2">
      <c r="A160" s="237">
        <v>30</v>
      </c>
      <c r="B160" s="238" t="s">
        <v>433</v>
      </c>
      <c r="C160" s="256" t="s">
        <v>434</v>
      </c>
      <c r="D160" s="239" t="s">
        <v>425</v>
      </c>
      <c r="E160" s="240">
        <v>2.2397200000000002</v>
      </c>
      <c r="F160" s="241"/>
      <c r="G160" s="242">
        <f>ROUND(E160*F160,2)</f>
        <v>0</v>
      </c>
      <c r="H160" s="241"/>
      <c r="I160" s="242">
        <f>ROUND(E160*H160,2)</f>
        <v>0</v>
      </c>
      <c r="J160" s="241"/>
      <c r="K160" s="242">
        <f>ROUND(E160*J160,2)</f>
        <v>0</v>
      </c>
      <c r="L160" s="242">
        <v>21</v>
      </c>
      <c r="M160" s="242">
        <f>G160*(1+L160/100)</f>
        <v>0</v>
      </c>
      <c r="N160" s="242">
        <v>0</v>
      </c>
      <c r="O160" s="242">
        <f>ROUND(E160*N160,2)</f>
        <v>0</v>
      </c>
      <c r="P160" s="242">
        <v>0</v>
      </c>
      <c r="Q160" s="242">
        <f>ROUND(E160*P160,2)</f>
        <v>0</v>
      </c>
      <c r="R160" s="242" t="s">
        <v>258</v>
      </c>
      <c r="S160" s="242" t="s">
        <v>207</v>
      </c>
      <c r="T160" s="243" t="s">
        <v>207</v>
      </c>
      <c r="U160" s="221">
        <v>1.6E-2</v>
      </c>
      <c r="V160" s="221">
        <f>ROUND(E160*U160,2)</f>
        <v>0.04</v>
      </c>
      <c r="W160" s="221"/>
      <c r="X160" s="221" t="s">
        <v>435</v>
      </c>
      <c r="Y160" s="212"/>
      <c r="Z160" s="212"/>
      <c r="AA160" s="212"/>
      <c r="AB160" s="212"/>
      <c r="AC160" s="212"/>
      <c r="AD160" s="212"/>
      <c r="AE160" s="212"/>
      <c r="AF160" s="212"/>
      <c r="AG160" s="212" t="s">
        <v>436</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7" t="s">
        <v>437</v>
      </c>
      <c r="D161" s="245"/>
      <c r="E161" s="245"/>
      <c r="F161" s="245"/>
      <c r="G161" s="245"/>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211</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8" t="s">
        <v>438</v>
      </c>
      <c r="D162" s="222"/>
      <c r="E162" s="223"/>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213</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8" t="s">
        <v>1106</v>
      </c>
      <c r="D163" s="222"/>
      <c r="E163" s="223"/>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213</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58" t="s">
        <v>1107</v>
      </c>
      <c r="D164" s="222"/>
      <c r="E164" s="223">
        <v>2.2397200000000002</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213</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x14ac:dyDescent="0.2">
      <c r="A165" s="231" t="s">
        <v>201</v>
      </c>
      <c r="B165" s="232" t="s">
        <v>166</v>
      </c>
      <c r="C165" s="255" t="s">
        <v>167</v>
      </c>
      <c r="D165" s="233"/>
      <c r="E165" s="234"/>
      <c r="F165" s="235"/>
      <c r="G165" s="235">
        <f>SUMIF(AG166:AG183,"&lt;&gt;NOR",G166:G183)</f>
        <v>0</v>
      </c>
      <c r="H165" s="235"/>
      <c r="I165" s="235">
        <f>SUM(I166:I183)</f>
        <v>0</v>
      </c>
      <c r="J165" s="235"/>
      <c r="K165" s="235">
        <f>SUM(K166:K183)</f>
        <v>0</v>
      </c>
      <c r="L165" s="235"/>
      <c r="M165" s="235">
        <f>SUM(M166:M183)</f>
        <v>0</v>
      </c>
      <c r="N165" s="235"/>
      <c r="O165" s="235">
        <f>SUM(O166:O183)</f>
        <v>0</v>
      </c>
      <c r="P165" s="235"/>
      <c r="Q165" s="235">
        <f>SUM(Q166:Q183)</f>
        <v>0</v>
      </c>
      <c r="R165" s="235"/>
      <c r="S165" s="235"/>
      <c r="T165" s="236"/>
      <c r="U165" s="230"/>
      <c r="V165" s="230">
        <f>SUM(V166:V183)</f>
        <v>0.46</v>
      </c>
      <c r="W165" s="230"/>
      <c r="X165" s="230"/>
      <c r="AG165" t="s">
        <v>202</v>
      </c>
    </row>
    <row r="166" spans="1:60" outlineLevel="1" x14ac:dyDescent="0.2">
      <c r="A166" s="237">
        <v>31</v>
      </c>
      <c r="B166" s="238" t="s">
        <v>450</v>
      </c>
      <c r="C166" s="256" t="s">
        <v>451</v>
      </c>
      <c r="D166" s="239" t="s">
        <v>425</v>
      </c>
      <c r="E166" s="240">
        <v>1.9218900000000001</v>
      </c>
      <c r="F166" s="241"/>
      <c r="G166" s="242">
        <f>ROUND(E166*F166,2)</f>
        <v>0</v>
      </c>
      <c r="H166" s="241"/>
      <c r="I166" s="242">
        <f>ROUND(E166*H166,2)</f>
        <v>0</v>
      </c>
      <c r="J166" s="241"/>
      <c r="K166" s="242">
        <f>ROUND(E166*J166,2)</f>
        <v>0</v>
      </c>
      <c r="L166" s="242">
        <v>21</v>
      </c>
      <c r="M166" s="242">
        <f>G166*(1+L166/100)</f>
        <v>0</v>
      </c>
      <c r="N166" s="242">
        <v>0</v>
      </c>
      <c r="O166" s="242">
        <f>ROUND(E166*N166,2)</f>
        <v>0</v>
      </c>
      <c r="P166" s="242">
        <v>0</v>
      </c>
      <c r="Q166" s="242">
        <f>ROUND(E166*P166,2)</f>
        <v>0</v>
      </c>
      <c r="R166" s="242"/>
      <c r="S166" s="242" t="s">
        <v>207</v>
      </c>
      <c r="T166" s="243" t="s">
        <v>207</v>
      </c>
      <c r="U166" s="221">
        <v>4.2000000000000003E-2</v>
      </c>
      <c r="V166" s="221">
        <f>ROUND(E166*U166,2)</f>
        <v>0.08</v>
      </c>
      <c r="W166" s="221"/>
      <c r="X166" s="221" t="s">
        <v>208</v>
      </c>
      <c r="Y166" s="212"/>
      <c r="Z166" s="212"/>
      <c r="AA166" s="212"/>
      <c r="AB166" s="212"/>
      <c r="AC166" s="212"/>
      <c r="AD166" s="212"/>
      <c r="AE166" s="212"/>
      <c r="AF166" s="212"/>
      <c r="AG166" s="212" t="s">
        <v>209</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58" t="s">
        <v>452</v>
      </c>
      <c r="D167" s="222"/>
      <c r="E167" s="223"/>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213</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8" t="s">
        <v>453</v>
      </c>
      <c r="D168" s="222"/>
      <c r="E168" s="223"/>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213</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8" t="s">
        <v>1108</v>
      </c>
      <c r="D169" s="222"/>
      <c r="E169" s="223">
        <v>0.66220000000000001</v>
      </c>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213</v>
      </c>
      <c r="AH169" s="212">
        <v>7</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1109</v>
      </c>
      <c r="D170" s="222"/>
      <c r="E170" s="223">
        <v>0.44699</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213</v>
      </c>
      <c r="AH170" s="212">
        <v>7</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8" t="s">
        <v>1004</v>
      </c>
      <c r="D171" s="222"/>
      <c r="E171" s="223"/>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213</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8" t="s">
        <v>1110</v>
      </c>
      <c r="D172" s="222"/>
      <c r="E172" s="223">
        <v>0.81269999999999998</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213</v>
      </c>
      <c r="AH172" s="212">
        <v>7</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37">
        <v>32</v>
      </c>
      <c r="B173" s="238" t="s">
        <v>458</v>
      </c>
      <c r="C173" s="256" t="s">
        <v>459</v>
      </c>
      <c r="D173" s="239" t="s">
        <v>425</v>
      </c>
      <c r="E173" s="240">
        <v>17.296970000000002</v>
      </c>
      <c r="F173" s="241"/>
      <c r="G173" s="242">
        <f>ROUND(E173*F173,2)</f>
        <v>0</v>
      </c>
      <c r="H173" s="241"/>
      <c r="I173" s="242">
        <f>ROUND(E173*H173,2)</f>
        <v>0</v>
      </c>
      <c r="J173" s="241"/>
      <c r="K173" s="242">
        <f>ROUND(E173*J173,2)</f>
        <v>0</v>
      </c>
      <c r="L173" s="242">
        <v>21</v>
      </c>
      <c r="M173" s="242">
        <f>G173*(1+L173/100)</f>
        <v>0</v>
      </c>
      <c r="N173" s="242">
        <v>0</v>
      </c>
      <c r="O173" s="242">
        <f>ROUND(E173*N173,2)</f>
        <v>0</v>
      </c>
      <c r="P173" s="242">
        <v>0</v>
      </c>
      <c r="Q173" s="242">
        <f>ROUND(E173*P173,2)</f>
        <v>0</v>
      </c>
      <c r="R173" s="242"/>
      <c r="S173" s="242" t="s">
        <v>207</v>
      </c>
      <c r="T173" s="243" t="s">
        <v>207</v>
      </c>
      <c r="U173" s="221">
        <v>0</v>
      </c>
      <c r="V173" s="221">
        <f>ROUND(E173*U173,2)</f>
        <v>0</v>
      </c>
      <c r="W173" s="221"/>
      <c r="X173" s="221" t="s">
        <v>208</v>
      </c>
      <c r="Y173" s="212"/>
      <c r="Z173" s="212"/>
      <c r="AA173" s="212"/>
      <c r="AB173" s="212"/>
      <c r="AC173" s="212"/>
      <c r="AD173" s="212"/>
      <c r="AE173" s="212"/>
      <c r="AF173" s="212"/>
      <c r="AG173" s="212" t="s">
        <v>209</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58" t="s">
        <v>460</v>
      </c>
      <c r="D174" s="222"/>
      <c r="E174" s="223"/>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213</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8" t="s">
        <v>1111</v>
      </c>
      <c r="D175" s="222"/>
      <c r="E175" s="223">
        <v>17.296970000000002</v>
      </c>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213</v>
      </c>
      <c r="AH175" s="212">
        <v>5</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37">
        <v>33</v>
      </c>
      <c r="B176" s="238" t="s">
        <v>462</v>
      </c>
      <c r="C176" s="256" t="s">
        <v>463</v>
      </c>
      <c r="D176" s="239" t="s">
        <v>425</v>
      </c>
      <c r="E176" s="240">
        <v>2.26051</v>
      </c>
      <c r="F176" s="241"/>
      <c r="G176" s="242">
        <f>ROUND(E176*F176,2)</f>
        <v>0</v>
      </c>
      <c r="H176" s="241"/>
      <c r="I176" s="242">
        <f>ROUND(E176*H176,2)</f>
        <v>0</v>
      </c>
      <c r="J176" s="241"/>
      <c r="K176" s="242">
        <f>ROUND(E176*J176,2)</f>
        <v>0</v>
      </c>
      <c r="L176" s="242">
        <v>21</v>
      </c>
      <c r="M176" s="242">
        <f>G176*(1+L176/100)</f>
        <v>0</v>
      </c>
      <c r="N176" s="242">
        <v>0</v>
      </c>
      <c r="O176" s="242">
        <f>ROUND(E176*N176,2)</f>
        <v>0</v>
      </c>
      <c r="P176" s="242">
        <v>0</v>
      </c>
      <c r="Q176" s="242">
        <f>ROUND(E176*P176,2)</f>
        <v>0</v>
      </c>
      <c r="R176" s="242"/>
      <c r="S176" s="242" t="s">
        <v>207</v>
      </c>
      <c r="T176" s="243" t="s">
        <v>207</v>
      </c>
      <c r="U176" s="221">
        <v>0.16400000000000001</v>
      </c>
      <c r="V176" s="221">
        <f>ROUND(E176*U176,2)</f>
        <v>0.37</v>
      </c>
      <c r="W176" s="221"/>
      <c r="X176" s="221" t="s">
        <v>464</v>
      </c>
      <c r="Y176" s="212"/>
      <c r="Z176" s="212"/>
      <c r="AA176" s="212"/>
      <c r="AB176" s="212"/>
      <c r="AC176" s="212"/>
      <c r="AD176" s="212"/>
      <c r="AE176" s="212"/>
      <c r="AF176" s="212"/>
      <c r="AG176" s="212" t="s">
        <v>465</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8" t="s">
        <v>466</v>
      </c>
      <c r="D177" s="222"/>
      <c r="E177" s="223"/>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213</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58" t="s">
        <v>1007</v>
      </c>
      <c r="D178" s="222"/>
      <c r="E178" s="223"/>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213</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58" t="s">
        <v>1112</v>
      </c>
      <c r="D179" s="222"/>
      <c r="E179" s="223">
        <v>2.26051</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213</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7">
        <v>34</v>
      </c>
      <c r="B180" s="238" t="s">
        <v>469</v>
      </c>
      <c r="C180" s="256" t="s">
        <v>470</v>
      </c>
      <c r="D180" s="239" t="s">
        <v>425</v>
      </c>
      <c r="E180" s="240">
        <v>2.26051</v>
      </c>
      <c r="F180" s="241"/>
      <c r="G180" s="242">
        <f>ROUND(E180*F180,2)</f>
        <v>0</v>
      </c>
      <c r="H180" s="241"/>
      <c r="I180" s="242">
        <f>ROUND(E180*H180,2)</f>
        <v>0</v>
      </c>
      <c r="J180" s="241"/>
      <c r="K180" s="242">
        <f>ROUND(E180*J180,2)</f>
        <v>0</v>
      </c>
      <c r="L180" s="242">
        <v>21</v>
      </c>
      <c r="M180" s="242">
        <f>G180*(1+L180/100)</f>
        <v>0</v>
      </c>
      <c r="N180" s="242">
        <v>0</v>
      </c>
      <c r="O180" s="242">
        <f>ROUND(E180*N180,2)</f>
        <v>0</v>
      </c>
      <c r="P180" s="242">
        <v>0</v>
      </c>
      <c r="Q180" s="242">
        <f>ROUND(E180*P180,2)</f>
        <v>0</v>
      </c>
      <c r="R180" s="242"/>
      <c r="S180" s="242" t="s">
        <v>207</v>
      </c>
      <c r="T180" s="243" t="s">
        <v>207</v>
      </c>
      <c r="U180" s="221">
        <v>6.0000000000000001E-3</v>
      </c>
      <c r="V180" s="221">
        <f>ROUND(E180*U180,2)</f>
        <v>0.01</v>
      </c>
      <c r="W180" s="221"/>
      <c r="X180" s="221" t="s">
        <v>464</v>
      </c>
      <c r="Y180" s="212"/>
      <c r="Z180" s="212"/>
      <c r="AA180" s="212"/>
      <c r="AB180" s="212"/>
      <c r="AC180" s="212"/>
      <c r="AD180" s="212"/>
      <c r="AE180" s="212"/>
      <c r="AF180" s="212"/>
      <c r="AG180" s="212" t="s">
        <v>465</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8" t="s">
        <v>466</v>
      </c>
      <c r="D181" s="222"/>
      <c r="E181" s="223"/>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213</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58" t="s">
        <v>1007</v>
      </c>
      <c r="D182" s="222"/>
      <c r="E182" s="223"/>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213</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58" t="s">
        <v>1112</v>
      </c>
      <c r="D183" s="222"/>
      <c r="E183" s="223">
        <v>2.26051</v>
      </c>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213</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x14ac:dyDescent="0.2">
      <c r="A184" s="231" t="s">
        <v>201</v>
      </c>
      <c r="B184" s="232" t="s">
        <v>169</v>
      </c>
      <c r="C184" s="255" t="s">
        <v>170</v>
      </c>
      <c r="D184" s="233"/>
      <c r="E184" s="234"/>
      <c r="F184" s="235"/>
      <c r="G184" s="235">
        <f>SUMIF(AG185:AG192,"&lt;&gt;NOR",G185:G192)</f>
        <v>0</v>
      </c>
      <c r="H184" s="235"/>
      <c r="I184" s="235">
        <f>SUM(I185:I192)</f>
        <v>0</v>
      </c>
      <c r="J184" s="235"/>
      <c r="K184" s="235">
        <f>SUM(K185:K192)</f>
        <v>0</v>
      </c>
      <c r="L184" s="235"/>
      <c r="M184" s="235">
        <f>SUM(M185:M192)</f>
        <v>0</v>
      </c>
      <c r="N184" s="235"/>
      <c r="O184" s="235">
        <f>SUM(O185:O192)</f>
        <v>0</v>
      </c>
      <c r="P184" s="235"/>
      <c r="Q184" s="235">
        <f>SUM(Q185:Q192)</f>
        <v>0</v>
      </c>
      <c r="R184" s="235"/>
      <c r="S184" s="235"/>
      <c r="T184" s="236"/>
      <c r="U184" s="230"/>
      <c r="V184" s="230">
        <f>SUM(V185:V192)</f>
        <v>0</v>
      </c>
      <c r="W184" s="230"/>
      <c r="X184" s="230"/>
      <c r="AG184" t="s">
        <v>202</v>
      </c>
    </row>
    <row r="185" spans="1:60" outlineLevel="1" x14ac:dyDescent="0.2">
      <c r="A185" s="237">
        <v>35</v>
      </c>
      <c r="B185" s="238" t="s">
        <v>471</v>
      </c>
      <c r="C185" s="256" t="s">
        <v>472</v>
      </c>
      <c r="D185" s="239" t="s">
        <v>425</v>
      </c>
      <c r="E185" s="240">
        <v>1.1091899999999999</v>
      </c>
      <c r="F185" s="241"/>
      <c r="G185" s="242">
        <f>ROUND(E185*F185,2)</f>
        <v>0</v>
      </c>
      <c r="H185" s="241"/>
      <c r="I185" s="242">
        <f>ROUND(E185*H185,2)</f>
        <v>0</v>
      </c>
      <c r="J185" s="241"/>
      <c r="K185" s="242">
        <f>ROUND(E185*J185,2)</f>
        <v>0</v>
      </c>
      <c r="L185" s="242">
        <v>21</v>
      </c>
      <c r="M185" s="242">
        <f>G185*(1+L185/100)</f>
        <v>0</v>
      </c>
      <c r="N185" s="242">
        <v>0</v>
      </c>
      <c r="O185" s="242">
        <f>ROUND(E185*N185,2)</f>
        <v>0</v>
      </c>
      <c r="P185" s="242">
        <v>0</v>
      </c>
      <c r="Q185" s="242">
        <f>ROUND(E185*P185,2)</f>
        <v>0</v>
      </c>
      <c r="R185" s="242" t="s">
        <v>206</v>
      </c>
      <c r="S185" s="242" t="s">
        <v>207</v>
      </c>
      <c r="T185" s="243" t="s">
        <v>207</v>
      </c>
      <c r="U185" s="221">
        <v>0</v>
      </c>
      <c r="V185" s="221">
        <f>ROUND(E185*U185,2)</f>
        <v>0</v>
      </c>
      <c r="W185" s="221"/>
      <c r="X185" s="221" t="s">
        <v>208</v>
      </c>
      <c r="Y185" s="212"/>
      <c r="Z185" s="212"/>
      <c r="AA185" s="212"/>
      <c r="AB185" s="212"/>
      <c r="AC185" s="212"/>
      <c r="AD185" s="212"/>
      <c r="AE185" s="212"/>
      <c r="AF185" s="212"/>
      <c r="AG185" s="212" t="s">
        <v>209</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58" t="s">
        <v>473</v>
      </c>
      <c r="D186" s="222"/>
      <c r="E186" s="223"/>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213</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8" t="s">
        <v>453</v>
      </c>
      <c r="D187" s="222"/>
      <c r="E187" s="223"/>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213</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58" t="s">
        <v>1108</v>
      </c>
      <c r="D188" s="222"/>
      <c r="E188" s="223">
        <v>0.66220000000000001</v>
      </c>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213</v>
      </c>
      <c r="AH188" s="212">
        <v>7</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58" t="s">
        <v>1109</v>
      </c>
      <c r="D189" s="222"/>
      <c r="E189" s="223">
        <v>0.44699</v>
      </c>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213</v>
      </c>
      <c r="AH189" s="212">
        <v>7</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37">
        <v>36</v>
      </c>
      <c r="B190" s="238" t="s">
        <v>1009</v>
      </c>
      <c r="C190" s="256" t="s">
        <v>1010</v>
      </c>
      <c r="D190" s="239" t="s">
        <v>425</v>
      </c>
      <c r="E190" s="240">
        <v>0.81269999999999998</v>
      </c>
      <c r="F190" s="241"/>
      <c r="G190" s="242">
        <f>ROUND(E190*F190,2)</f>
        <v>0</v>
      </c>
      <c r="H190" s="241"/>
      <c r="I190" s="242">
        <f>ROUND(E190*H190,2)</f>
        <v>0</v>
      </c>
      <c r="J190" s="241"/>
      <c r="K190" s="242">
        <f>ROUND(E190*J190,2)</f>
        <v>0</v>
      </c>
      <c r="L190" s="242">
        <v>21</v>
      </c>
      <c r="M190" s="242">
        <f>G190*(1+L190/100)</f>
        <v>0</v>
      </c>
      <c r="N190" s="242">
        <v>0</v>
      </c>
      <c r="O190" s="242">
        <f>ROUND(E190*N190,2)</f>
        <v>0</v>
      </c>
      <c r="P190" s="242">
        <v>0</v>
      </c>
      <c r="Q190" s="242">
        <f>ROUND(E190*P190,2)</f>
        <v>0</v>
      </c>
      <c r="R190" s="242" t="s">
        <v>476</v>
      </c>
      <c r="S190" s="242" t="s">
        <v>207</v>
      </c>
      <c r="T190" s="243" t="s">
        <v>207</v>
      </c>
      <c r="U190" s="221">
        <v>0</v>
      </c>
      <c r="V190" s="221">
        <f>ROUND(E190*U190,2)</f>
        <v>0</v>
      </c>
      <c r="W190" s="221"/>
      <c r="X190" s="221" t="s">
        <v>208</v>
      </c>
      <c r="Y190" s="212"/>
      <c r="Z190" s="212"/>
      <c r="AA190" s="212"/>
      <c r="AB190" s="212"/>
      <c r="AC190" s="212"/>
      <c r="AD190" s="212"/>
      <c r="AE190" s="212"/>
      <c r="AF190" s="212"/>
      <c r="AG190" s="212" t="s">
        <v>209</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8" t="s">
        <v>1011</v>
      </c>
      <c r="D191" s="222"/>
      <c r="E191" s="223"/>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213</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8" t="s">
        <v>1110</v>
      </c>
      <c r="D192" s="222"/>
      <c r="E192" s="223">
        <v>0.81269999999999998</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213</v>
      </c>
      <c r="AH192" s="212">
        <v>7</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x14ac:dyDescent="0.2">
      <c r="A193" s="231" t="s">
        <v>201</v>
      </c>
      <c r="B193" s="232" t="s">
        <v>173</v>
      </c>
      <c r="C193" s="255" t="s">
        <v>27</v>
      </c>
      <c r="D193" s="233"/>
      <c r="E193" s="234"/>
      <c r="F193" s="235"/>
      <c r="G193" s="235">
        <f>SUMIF(AG194:AG209,"&lt;&gt;NOR",G194:G209)</f>
        <v>0</v>
      </c>
      <c r="H193" s="235"/>
      <c r="I193" s="235">
        <f>SUM(I194:I209)</f>
        <v>0</v>
      </c>
      <c r="J193" s="235"/>
      <c r="K193" s="235">
        <f>SUM(K194:K209)</f>
        <v>0</v>
      </c>
      <c r="L193" s="235"/>
      <c r="M193" s="235">
        <f>SUM(M194:M209)</f>
        <v>0</v>
      </c>
      <c r="N193" s="235"/>
      <c r="O193" s="235">
        <f>SUM(O194:O209)</f>
        <v>0</v>
      </c>
      <c r="P193" s="235"/>
      <c r="Q193" s="235">
        <f>SUM(Q194:Q209)</f>
        <v>0</v>
      </c>
      <c r="R193" s="235"/>
      <c r="S193" s="235"/>
      <c r="T193" s="236"/>
      <c r="U193" s="230"/>
      <c r="V193" s="230">
        <f>SUM(V194:V209)</f>
        <v>0</v>
      </c>
      <c r="W193" s="230"/>
      <c r="X193" s="230"/>
      <c r="AG193" t="s">
        <v>202</v>
      </c>
    </row>
    <row r="194" spans="1:60" outlineLevel="1" x14ac:dyDescent="0.2">
      <c r="A194" s="246">
        <v>37</v>
      </c>
      <c r="B194" s="247" t="s">
        <v>477</v>
      </c>
      <c r="C194" s="263" t="s">
        <v>478</v>
      </c>
      <c r="D194" s="248" t="s">
        <v>479</v>
      </c>
      <c r="E194" s="249">
        <v>1</v>
      </c>
      <c r="F194" s="250"/>
      <c r="G194" s="251">
        <f>ROUND(E194*F194,2)</f>
        <v>0</v>
      </c>
      <c r="H194" s="250"/>
      <c r="I194" s="251">
        <f>ROUND(E194*H194,2)</f>
        <v>0</v>
      </c>
      <c r="J194" s="250"/>
      <c r="K194" s="251">
        <f>ROUND(E194*J194,2)</f>
        <v>0</v>
      </c>
      <c r="L194" s="251">
        <v>21</v>
      </c>
      <c r="M194" s="251">
        <f>G194*(1+L194/100)</f>
        <v>0</v>
      </c>
      <c r="N194" s="251">
        <v>0</v>
      </c>
      <c r="O194" s="251">
        <f>ROUND(E194*N194,2)</f>
        <v>0</v>
      </c>
      <c r="P194" s="251">
        <v>0</v>
      </c>
      <c r="Q194" s="251">
        <f>ROUND(E194*P194,2)</f>
        <v>0</v>
      </c>
      <c r="R194" s="251"/>
      <c r="S194" s="251" t="s">
        <v>207</v>
      </c>
      <c r="T194" s="252" t="s">
        <v>263</v>
      </c>
      <c r="U194" s="221">
        <v>0</v>
      </c>
      <c r="V194" s="221">
        <f>ROUND(E194*U194,2)</f>
        <v>0</v>
      </c>
      <c r="W194" s="221"/>
      <c r="X194" s="221" t="s">
        <v>480</v>
      </c>
      <c r="Y194" s="212"/>
      <c r="Z194" s="212"/>
      <c r="AA194" s="212"/>
      <c r="AB194" s="212"/>
      <c r="AC194" s="212"/>
      <c r="AD194" s="212"/>
      <c r="AE194" s="212"/>
      <c r="AF194" s="212"/>
      <c r="AG194" s="212" t="s">
        <v>481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46">
        <v>38</v>
      </c>
      <c r="B195" s="247" t="s">
        <v>482</v>
      </c>
      <c r="C195" s="263" t="s">
        <v>483</v>
      </c>
      <c r="D195" s="248" t="s">
        <v>479</v>
      </c>
      <c r="E195" s="249">
        <v>1</v>
      </c>
      <c r="F195" s="250"/>
      <c r="G195" s="251">
        <f>ROUND(E195*F195,2)</f>
        <v>0</v>
      </c>
      <c r="H195" s="250"/>
      <c r="I195" s="251">
        <f>ROUND(E195*H195,2)</f>
        <v>0</v>
      </c>
      <c r="J195" s="250"/>
      <c r="K195" s="251">
        <f>ROUND(E195*J195,2)</f>
        <v>0</v>
      </c>
      <c r="L195" s="251">
        <v>21</v>
      </c>
      <c r="M195" s="251">
        <f>G195*(1+L195/100)</f>
        <v>0</v>
      </c>
      <c r="N195" s="251">
        <v>0</v>
      </c>
      <c r="O195" s="251">
        <f>ROUND(E195*N195,2)</f>
        <v>0</v>
      </c>
      <c r="P195" s="251">
        <v>0</v>
      </c>
      <c r="Q195" s="251">
        <f>ROUND(E195*P195,2)</f>
        <v>0</v>
      </c>
      <c r="R195" s="251"/>
      <c r="S195" s="251" t="s">
        <v>207</v>
      </c>
      <c r="T195" s="252" t="s">
        <v>263</v>
      </c>
      <c r="U195" s="221">
        <v>0</v>
      </c>
      <c r="V195" s="221">
        <f>ROUND(E195*U195,2)</f>
        <v>0</v>
      </c>
      <c r="W195" s="221"/>
      <c r="X195" s="221" t="s">
        <v>480</v>
      </c>
      <c r="Y195" s="212"/>
      <c r="Z195" s="212"/>
      <c r="AA195" s="212"/>
      <c r="AB195" s="212"/>
      <c r="AC195" s="212"/>
      <c r="AD195" s="212"/>
      <c r="AE195" s="212"/>
      <c r="AF195" s="212"/>
      <c r="AG195" s="212" t="s">
        <v>481</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37">
        <v>39</v>
      </c>
      <c r="B196" s="238" t="s">
        <v>484</v>
      </c>
      <c r="C196" s="256" t="s">
        <v>485</v>
      </c>
      <c r="D196" s="239" t="s">
        <v>479</v>
      </c>
      <c r="E196" s="240">
        <v>1</v>
      </c>
      <c r="F196" s="241"/>
      <c r="G196" s="242">
        <f>ROUND(E196*F196,2)</f>
        <v>0</v>
      </c>
      <c r="H196" s="241"/>
      <c r="I196" s="242">
        <f>ROUND(E196*H196,2)</f>
        <v>0</v>
      </c>
      <c r="J196" s="241"/>
      <c r="K196" s="242">
        <f>ROUND(E196*J196,2)</f>
        <v>0</v>
      </c>
      <c r="L196" s="242">
        <v>21</v>
      </c>
      <c r="M196" s="242">
        <f>G196*(1+L196/100)</f>
        <v>0</v>
      </c>
      <c r="N196" s="242">
        <v>0</v>
      </c>
      <c r="O196" s="242">
        <f>ROUND(E196*N196,2)</f>
        <v>0</v>
      </c>
      <c r="P196" s="242">
        <v>0</v>
      </c>
      <c r="Q196" s="242">
        <f>ROUND(E196*P196,2)</f>
        <v>0</v>
      </c>
      <c r="R196" s="242"/>
      <c r="S196" s="242" t="s">
        <v>207</v>
      </c>
      <c r="T196" s="243" t="s">
        <v>263</v>
      </c>
      <c r="U196" s="221">
        <v>0</v>
      </c>
      <c r="V196" s="221">
        <f>ROUND(E196*U196,2)</f>
        <v>0</v>
      </c>
      <c r="W196" s="221"/>
      <c r="X196" s="221" t="s">
        <v>480</v>
      </c>
      <c r="Y196" s="212"/>
      <c r="Z196" s="212"/>
      <c r="AA196" s="212"/>
      <c r="AB196" s="212"/>
      <c r="AC196" s="212"/>
      <c r="AD196" s="212"/>
      <c r="AE196" s="212"/>
      <c r="AF196" s="212"/>
      <c r="AG196" s="212" t="s">
        <v>481</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19"/>
      <c r="B197" s="220"/>
      <c r="C197" s="264" t="s">
        <v>486</v>
      </c>
      <c r="D197" s="253"/>
      <c r="E197" s="253"/>
      <c r="F197" s="253"/>
      <c r="G197" s="253"/>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487</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44" t="str">
        <f>C197</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97" s="212"/>
      <c r="BC197" s="212"/>
      <c r="BD197" s="212"/>
      <c r="BE197" s="212"/>
      <c r="BF197" s="212"/>
      <c r="BG197" s="212"/>
      <c r="BH197" s="212"/>
    </row>
    <row r="198" spans="1:60" outlineLevel="1" x14ac:dyDescent="0.2">
      <c r="A198" s="237">
        <v>40</v>
      </c>
      <c r="B198" s="238" t="s">
        <v>488</v>
      </c>
      <c r="C198" s="256" t="s">
        <v>489</v>
      </c>
      <c r="D198" s="239" t="s">
        <v>479</v>
      </c>
      <c r="E198" s="240">
        <v>1</v>
      </c>
      <c r="F198" s="241"/>
      <c r="G198" s="242">
        <f>ROUND(E198*F198,2)</f>
        <v>0</v>
      </c>
      <c r="H198" s="241"/>
      <c r="I198" s="242">
        <f>ROUND(E198*H198,2)</f>
        <v>0</v>
      </c>
      <c r="J198" s="241"/>
      <c r="K198" s="242">
        <f>ROUND(E198*J198,2)</f>
        <v>0</v>
      </c>
      <c r="L198" s="242">
        <v>21</v>
      </c>
      <c r="M198" s="242">
        <f>G198*(1+L198/100)</f>
        <v>0</v>
      </c>
      <c r="N198" s="242">
        <v>0</v>
      </c>
      <c r="O198" s="242">
        <f>ROUND(E198*N198,2)</f>
        <v>0</v>
      </c>
      <c r="P198" s="242">
        <v>0</v>
      </c>
      <c r="Q198" s="242">
        <f>ROUND(E198*P198,2)</f>
        <v>0</v>
      </c>
      <c r="R198" s="242"/>
      <c r="S198" s="242" t="s">
        <v>207</v>
      </c>
      <c r="T198" s="243" t="s">
        <v>263</v>
      </c>
      <c r="U198" s="221">
        <v>0</v>
      </c>
      <c r="V198" s="221">
        <f>ROUND(E198*U198,2)</f>
        <v>0</v>
      </c>
      <c r="W198" s="221"/>
      <c r="X198" s="221" t="s">
        <v>480</v>
      </c>
      <c r="Y198" s="212"/>
      <c r="Z198" s="212"/>
      <c r="AA198" s="212"/>
      <c r="AB198" s="212"/>
      <c r="AC198" s="212"/>
      <c r="AD198" s="212"/>
      <c r="AE198" s="212"/>
      <c r="AF198" s="212"/>
      <c r="AG198" s="212" t="s">
        <v>481</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ht="33.75" outlineLevel="1" x14ac:dyDescent="0.2">
      <c r="A199" s="219"/>
      <c r="B199" s="220"/>
      <c r="C199" s="264" t="s">
        <v>490</v>
      </c>
      <c r="D199" s="253"/>
      <c r="E199" s="253"/>
      <c r="F199" s="253"/>
      <c r="G199" s="253"/>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487</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44" t="str">
        <f>C199</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99" s="212"/>
      <c r="BC199" s="212"/>
      <c r="BD199" s="212"/>
      <c r="BE199" s="212"/>
      <c r="BF199" s="212"/>
      <c r="BG199" s="212"/>
      <c r="BH199" s="212"/>
    </row>
    <row r="200" spans="1:60" outlineLevel="1" x14ac:dyDescent="0.2">
      <c r="A200" s="237">
        <v>41</v>
      </c>
      <c r="B200" s="238" t="s">
        <v>491</v>
      </c>
      <c r="C200" s="256" t="s">
        <v>492</v>
      </c>
      <c r="D200" s="239" t="s">
        <v>479</v>
      </c>
      <c r="E200" s="240">
        <v>1</v>
      </c>
      <c r="F200" s="241"/>
      <c r="G200" s="242">
        <f>ROUND(E200*F200,2)</f>
        <v>0</v>
      </c>
      <c r="H200" s="241"/>
      <c r="I200" s="242">
        <f>ROUND(E200*H200,2)</f>
        <v>0</v>
      </c>
      <c r="J200" s="241"/>
      <c r="K200" s="242">
        <f>ROUND(E200*J200,2)</f>
        <v>0</v>
      </c>
      <c r="L200" s="242">
        <v>21</v>
      </c>
      <c r="M200" s="242">
        <f>G200*(1+L200/100)</f>
        <v>0</v>
      </c>
      <c r="N200" s="242">
        <v>0</v>
      </c>
      <c r="O200" s="242">
        <f>ROUND(E200*N200,2)</f>
        <v>0</v>
      </c>
      <c r="P200" s="242">
        <v>0</v>
      </c>
      <c r="Q200" s="242">
        <f>ROUND(E200*P200,2)</f>
        <v>0</v>
      </c>
      <c r="R200" s="242"/>
      <c r="S200" s="242" t="s">
        <v>207</v>
      </c>
      <c r="T200" s="243" t="s">
        <v>263</v>
      </c>
      <c r="U200" s="221">
        <v>0</v>
      </c>
      <c r="V200" s="221">
        <f>ROUND(E200*U200,2)</f>
        <v>0</v>
      </c>
      <c r="W200" s="221"/>
      <c r="X200" s="221" t="s">
        <v>480</v>
      </c>
      <c r="Y200" s="212"/>
      <c r="Z200" s="212"/>
      <c r="AA200" s="212"/>
      <c r="AB200" s="212"/>
      <c r="AC200" s="212"/>
      <c r="AD200" s="212"/>
      <c r="AE200" s="212"/>
      <c r="AF200" s="212"/>
      <c r="AG200" s="212" t="s">
        <v>481</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22.5" outlineLevel="1" x14ac:dyDescent="0.2">
      <c r="A201" s="219"/>
      <c r="B201" s="220"/>
      <c r="C201" s="264" t="s">
        <v>493</v>
      </c>
      <c r="D201" s="253"/>
      <c r="E201" s="253"/>
      <c r="F201" s="253"/>
      <c r="G201" s="253"/>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487</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44" t="str">
        <f>C201</f>
        <v>Odstranění objektů zařízení staveniště včetně přípojek energií a jejich odvoz. Položka zahrnuje i náklady na úpravu povrchů po odstranění zařízení staveniště a úklid ploch, na kterých bylo zařízení staveniště provozováno.</v>
      </c>
      <c r="BB201" s="212"/>
      <c r="BC201" s="212"/>
      <c r="BD201" s="212"/>
      <c r="BE201" s="212"/>
      <c r="BF201" s="212"/>
      <c r="BG201" s="212"/>
      <c r="BH201" s="212"/>
    </row>
    <row r="202" spans="1:60" outlineLevel="1" x14ac:dyDescent="0.2">
      <c r="A202" s="237">
        <v>42</v>
      </c>
      <c r="B202" s="238" t="s">
        <v>494</v>
      </c>
      <c r="C202" s="256" t="s">
        <v>495</v>
      </c>
      <c r="D202" s="239" t="s">
        <v>479</v>
      </c>
      <c r="E202" s="240">
        <v>1</v>
      </c>
      <c r="F202" s="241"/>
      <c r="G202" s="242">
        <f>ROUND(E202*F202,2)</f>
        <v>0</v>
      </c>
      <c r="H202" s="241"/>
      <c r="I202" s="242">
        <f>ROUND(E202*H202,2)</f>
        <v>0</v>
      </c>
      <c r="J202" s="241"/>
      <c r="K202" s="242">
        <f>ROUND(E202*J202,2)</f>
        <v>0</v>
      </c>
      <c r="L202" s="242">
        <v>21</v>
      </c>
      <c r="M202" s="242">
        <f>G202*(1+L202/100)</f>
        <v>0</v>
      </c>
      <c r="N202" s="242">
        <v>0</v>
      </c>
      <c r="O202" s="242">
        <f>ROUND(E202*N202,2)</f>
        <v>0</v>
      </c>
      <c r="P202" s="242">
        <v>0</v>
      </c>
      <c r="Q202" s="242">
        <f>ROUND(E202*P202,2)</f>
        <v>0</v>
      </c>
      <c r="R202" s="242"/>
      <c r="S202" s="242" t="s">
        <v>207</v>
      </c>
      <c r="T202" s="243" t="s">
        <v>263</v>
      </c>
      <c r="U202" s="221">
        <v>0</v>
      </c>
      <c r="V202" s="221">
        <f>ROUND(E202*U202,2)</f>
        <v>0</v>
      </c>
      <c r="W202" s="221"/>
      <c r="X202" s="221" t="s">
        <v>480</v>
      </c>
      <c r="Y202" s="212"/>
      <c r="Z202" s="212"/>
      <c r="AA202" s="212"/>
      <c r="AB202" s="212"/>
      <c r="AC202" s="212"/>
      <c r="AD202" s="212"/>
      <c r="AE202" s="212"/>
      <c r="AF202" s="212"/>
      <c r="AG202" s="212" t="s">
        <v>481</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ht="33.75" outlineLevel="1" x14ac:dyDescent="0.2">
      <c r="A203" s="219"/>
      <c r="B203" s="220"/>
      <c r="C203" s="264" t="s">
        <v>496</v>
      </c>
      <c r="D203" s="253"/>
      <c r="E203" s="253"/>
      <c r="F203" s="253"/>
      <c r="G203" s="253"/>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487</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44" t="str">
        <f>C203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03" s="212"/>
      <c r="BC203" s="212"/>
      <c r="BD203" s="212"/>
      <c r="BE203" s="212"/>
      <c r="BF203" s="212"/>
      <c r="BG203" s="212"/>
      <c r="BH203" s="212"/>
    </row>
    <row r="204" spans="1:60" outlineLevel="1" x14ac:dyDescent="0.2">
      <c r="A204" s="237">
        <v>43</v>
      </c>
      <c r="B204" s="238" t="s">
        <v>497</v>
      </c>
      <c r="C204" s="256" t="s">
        <v>498</v>
      </c>
      <c r="D204" s="239" t="s">
        <v>479</v>
      </c>
      <c r="E204" s="240">
        <v>1</v>
      </c>
      <c r="F204" s="241"/>
      <c r="G204" s="242">
        <f>ROUND(E204*F204,2)</f>
        <v>0</v>
      </c>
      <c r="H204" s="241"/>
      <c r="I204" s="242">
        <f>ROUND(E204*H204,2)</f>
        <v>0</v>
      </c>
      <c r="J204" s="241"/>
      <c r="K204" s="242">
        <f>ROUND(E204*J204,2)</f>
        <v>0</v>
      </c>
      <c r="L204" s="242">
        <v>21</v>
      </c>
      <c r="M204" s="242">
        <f>G204*(1+L204/100)</f>
        <v>0</v>
      </c>
      <c r="N204" s="242">
        <v>0</v>
      </c>
      <c r="O204" s="242">
        <f>ROUND(E204*N204,2)</f>
        <v>0</v>
      </c>
      <c r="P204" s="242">
        <v>0</v>
      </c>
      <c r="Q204" s="242">
        <f>ROUND(E204*P204,2)</f>
        <v>0</v>
      </c>
      <c r="R204" s="242"/>
      <c r="S204" s="242" t="s">
        <v>207</v>
      </c>
      <c r="T204" s="243" t="s">
        <v>263</v>
      </c>
      <c r="U204" s="221">
        <v>0</v>
      </c>
      <c r="V204" s="221">
        <f>ROUND(E204*U204,2)</f>
        <v>0</v>
      </c>
      <c r="W204" s="221"/>
      <c r="X204" s="221" t="s">
        <v>480</v>
      </c>
      <c r="Y204" s="212"/>
      <c r="Z204" s="212"/>
      <c r="AA204" s="212"/>
      <c r="AB204" s="212"/>
      <c r="AC204" s="212"/>
      <c r="AD204" s="212"/>
      <c r="AE204" s="212"/>
      <c r="AF204" s="212"/>
      <c r="AG204" s="212" t="s">
        <v>481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64" t="s">
        <v>499</v>
      </c>
      <c r="D205" s="253"/>
      <c r="E205" s="253"/>
      <c r="F205" s="253"/>
      <c r="G205" s="253"/>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487</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37">
        <v>44</v>
      </c>
      <c r="B206" s="238" t="s">
        <v>500</v>
      </c>
      <c r="C206" s="256" t="s">
        <v>501</v>
      </c>
      <c r="D206" s="239" t="s">
        <v>479</v>
      </c>
      <c r="E206" s="240">
        <v>1</v>
      </c>
      <c r="F206" s="241"/>
      <c r="G206" s="242">
        <f>ROUND(E206*F206,2)</f>
        <v>0</v>
      </c>
      <c r="H206" s="241"/>
      <c r="I206" s="242">
        <f>ROUND(E206*H206,2)</f>
        <v>0</v>
      </c>
      <c r="J206" s="241"/>
      <c r="K206" s="242">
        <f>ROUND(E206*J206,2)</f>
        <v>0</v>
      </c>
      <c r="L206" s="242">
        <v>21</v>
      </c>
      <c r="M206" s="242">
        <f>G206*(1+L206/100)</f>
        <v>0</v>
      </c>
      <c r="N206" s="242">
        <v>0</v>
      </c>
      <c r="O206" s="242">
        <f>ROUND(E206*N206,2)</f>
        <v>0</v>
      </c>
      <c r="P206" s="242">
        <v>0</v>
      </c>
      <c r="Q206" s="242">
        <f>ROUND(E206*P206,2)</f>
        <v>0</v>
      </c>
      <c r="R206" s="242"/>
      <c r="S206" s="242" t="s">
        <v>207</v>
      </c>
      <c r="T206" s="243" t="s">
        <v>263</v>
      </c>
      <c r="U206" s="221">
        <v>0</v>
      </c>
      <c r="V206" s="221">
        <f>ROUND(E206*U206,2)</f>
        <v>0</v>
      </c>
      <c r="W206" s="221"/>
      <c r="X206" s="221" t="s">
        <v>480</v>
      </c>
      <c r="Y206" s="212"/>
      <c r="Z206" s="212"/>
      <c r="AA206" s="212"/>
      <c r="AB206" s="212"/>
      <c r="AC206" s="212"/>
      <c r="AD206" s="212"/>
      <c r="AE206" s="212"/>
      <c r="AF206" s="212"/>
      <c r="AG206" s="212" t="s">
        <v>481</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4" t="s">
        <v>502</v>
      </c>
      <c r="D207" s="253"/>
      <c r="E207" s="253"/>
      <c r="F207" s="253"/>
      <c r="G207" s="253"/>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487</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37">
        <v>45</v>
      </c>
      <c r="B208" s="238" t="s">
        <v>503</v>
      </c>
      <c r="C208" s="256" t="s">
        <v>504</v>
      </c>
      <c r="D208" s="239" t="s">
        <v>479</v>
      </c>
      <c r="E208" s="240">
        <v>1</v>
      </c>
      <c r="F208" s="241"/>
      <c r="G208" s="242">
        <f>ROUND(E208*F208,2)</f>
        <v>0</v>
      </c>
      <c r="H208" s="241"/>
      <c r="I208" s="242">
        <f>ROUND(E208*H208,2)</f>
        <v>0</v>
      </c>
      <c r="J208" s="241"/>
      <c r="K208" s="242">
        <f>ROUND(E208*J208,2)</f>
        <v>0</v>
      </c>
      <c r="L208" s="242">
        <v>21</v>
      </c>
      <c r="M208" s="242">
        <f>G208*(1+L208/100)</f>
        <v>0</v>
      </c>
      <c r="N208" s="242">
        <v>0</v>
      </c>
      <c r="O208" s="242">
        <f>ROUND(E208*N208,2)</f>
        <v>0</v>
      </c>
      <c r="P208" s="242">
        <v>0</v>
      </c>
      <c r="Q208" s="242">
        <f>ROUND(E208*P208,2)</f>
        <v>0</v>
      </c>
      <c r="R208" s="242"/>
      <c r="S208" s="242" t="s">
        <v>207</v>
      </c>
      <c r="T208" s="243" t="s">
        <v>263</v>
      </c>
      <c r="U208" s="221">
        <v>0</v>
      </c>
      <c r="V208" s="221">
        <f>ROUND(E208*U208,2)</f>
        <v>0</v>
      </c>
      <c r="W208" s="221"/>
      <c r="X208" s="221" t="s">
        <v>480</v>
      </c>
      <c r="Y208" s="212"/>
      <c r="Z208" s="212"/>
      <c r="AA208" s="212"/>
      <c r="AB208" s="212"/>
      <c r="AC208" s="212"/>
      <c r="AD208" s="212"/>
      <c r="AE208" s="212"/>
      <c r="AF208" s="212"/>
      <c r="AG208" s="212" t="s">
        <v>481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33.75" outlineLevel="1" x14ac:dyDescent="0.2">
      <c r="A209" s="219"/>
      <c r="B209" s="220"/>
      <c r="C209" s="264" t="s">
        <v>505</v>
      </c>
      <c r="D209" s="253"/>
      <c r="E209" s="253"/>
      <c r="F209" s="253"/>
      <c r="G209" s="253"/>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487</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44" t="str">
        <f>C209</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09" s="212"/>
      <c r="BC209" s="212"/>
      <c r="BD209" s="212"/>
      <c r="BE209" s="212"/>
      <c r="BF209" s="212"/>
      <c r="BG209" s="212"/>
      <c r="BH209" s="212"/>
    </row>
    <row r="210" spans="1:60" x14ac:dyDescent="0.2">
      <c r="A210" s="231" t="s">
        <v>201</v>
      </c>
      <c r="B210" s="232" t="s">
        <v>174</v>
      </c>
      <c r="C210" s="255" t="s">
        <v>28</v>
      </c>
      <c r="D210" s="233"/>
      <c r="E210" s="234"/>
      <c r="F210" s="235"/>
      <c r="G210" s="235">
        <f>SUMIF(AG211:AG212,"&lt;&gt;NOR",G211:G212)</f>
        <v>0</v>
      </c>
      <c r="H210" s="235"/>
      <c r="I210" s="235">
        <f>SUM(I211:I212)</f>
        <v>0</v>
      </c>
      <c r="J210" s="235"/>
      <c r="K210" s="235">
        <f>SUM(K211:K212)</f>
        <v>0</v>
      </c>
      <c r="L210" s="235"/>
      <c r="M210" s="235">
        <f>SUM(M211:M212)</f>
        <v>0</v>
      </c>
      <c r="N210" s="235"/>
      <c r="O210" s="235">
        <f>SUM(O211:O212)</f>
        <v>0</v>
      </c>
      <c r="P210" s="235"/>
      <c r="Q210" s="235">
        <f>SUM(Q211:Q212)</f>
        <v>0</v>
      </c>
      <c r="R210" s="235"/>
      <c r="S210" s="235"/>
      <c r="T210" s="236"/>
      <c r="U210" s="230"/>
      <c r="V210" s="230">
        <f>SUM(V211:V212)</f>
        <v>0</v>
      </c>
      <c r="W210" s="230"/>
      <c r="X210" s="230"/>
      <c r="AG210" t="s">
        <v>202</v>
      </c>
    </row>
    <row r="211" spans="1:60" outlineLevel="1" x14ac:dyDescent="0.2">
      <c r="A211" s="237">
        <v>46</v>
      </c>
      <c r="B211" s="238" t="s">
        <v>508</v>
      </c>
      <c r="C211" s="256" t="s">
        <v>509</v>
      </c>
      <c r="D211" s="239" t="s">
        <v>479</v>
      </c>
      <c r="E211" s="240">
        <v>1</v>
      </c>
      <c r="F211" s="241"/>
      <c r="G211" s="242">
        <f>ROUND(E211*F211,2)</f>
        <v>0</v>
      </c>
      <c r="H211" s="241"/>
      <c r="I211" s="242">
        <f>ROUND(E211*H211,2)</f>
        <v>0</v>
      </c>
      <c r="J211" s="241"/>
      <c r="K211" s="242">
        <f>ROUND(E211*J211,2)</f>
        <v>0</v>
      </c>
      <c r="L211" s="242">
        <v>21</v>
      </c>
      <c r="M211" s="242">
        <f>G211*(1+L211/100)</f>
        <v>0</v>
      </c>
      <c r="N211" s="242">
        <v>0</v>
      </c>
      <c r="O211" s="242">
        <f>ROUND(E211*N211,2)</f>
        <v>0</v>
      </c>
      <c r="P211" s="242">
        <v>0</v>
      </c>
      <c r="Q211" s="242">
        <f>ROUND(E211*P211,2)</f>
        <v>0</v>
      </c>
      <c r="R211" s="242"/>
      <c r="S211" s="242" t="s">
        <v>207</v>
      </c>
      <c r="T211" s="243" t="s">
        <v>263</v>
      </c>
      <c r="U211" s="221">
        <v>0</v>
      </c>
      <c r="V211" s="221">
        <f>ROUND(E211*U211,2)</f>
        <v>0</v>
      </c>
      <c r="W211" s="221"/>
      <c r="X211" s="221" t="s">
        <v>480</v>
      </c>
      <c r="Y211" s="212"/>
      <c r="Z211" s="212"/>
      <c r="AA211" s="212"/>
      <c r="AB211" s="212"/>
      <c r="AC211" s="212"/>
      <c r="AD211" s="212"/>
      <c r="AE211" s="212"/>
      <c r="AF211" s="212"/>
      <c r="AG211" s="212" t="s">
        <v>481</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64" t="s">
        <v>510</v>
      </c>
      <c r="D212" s="253"/>
      <c r="E212" s="253"/>
      <c r="F212" s="253"/>
      <c r="G212" s="253"/>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487</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44" t="str">
        <f>C212</f>
        <v>Náklady zhotovitele, které vzniknou v souvislosti s povinnostmi zhotovitele při předání a převzetí díla.</v>
      </c>
      <c r="BB212" s="212"/>
      <c r="BC212" s="212"/>
      <c r="BD212" s="212"/>
      <c r="BE212" s="212"/>
      <c r="BF212" s="212"/>
      <c r="BG212" s="212"/>
      <c r="BH212" s="212"/>
    </row>
    <row r="213" spans="1:60" x14ac:dyDescent="0.2">
      <c r="A213" s="3"/>
      <c r="B213" s="4"/>
      <c r="C213" s="265"/>
      <c r="D213" s="6"/>
      <c r="E213" s="3"/>
      <c r="F213" s="3"/>
      <c r="G213" s="3"/>
      <c r="H213" s="3"/>
      <c r="I213" s="3"/>
      <c r="J213" s="3"/>
      <c r="K213" s="3"/>
      <c r="L213" s="3"/>
      <c r="M213" s="3"/>
      <c r="N213" s="3"/>
      <c r="O213" s="3"/>
      <c r="P213" s="3"/>
      <c r="Q213" s="3"/>
      <c r="R213" s="3"/>
      <c r="S213" s="3"/>
      <c r="T213" s="3"/>
      <c r="U213" s="3"/>
      <c r="V213" s="3"/>
      <c r="W213" s="3"/>
      <c r="X213" s="3"/>
      <c r="AE213">
        <v>15</v>
      </c>
      <c r="AF213">
        <v>21</v>
      </c>
      <c r="AG213" t="s">
        <v>188</v>
      </c>
    </row>
    <row r="214" spans="1:60" x14ac:dyDescent="0.2">
      <c r="A214" s="215"/>
      <c r="B214" s="216" t="s">
        <v>29</v>
      </c>
      <c r="C214" s="266"/>
      <c r="D214" s="217"/>
      <c r="E214" s="218"/>
      <c r="F214" s="218"/>
      <c r="G214" s="254">
        <f>G8+G53+G74+G114+G131+G147+G159+G165+G184+G193+G210</f>
        <v>0</v>
      </c>
      <c r="H214" s="3"/>
      <c r="I214" s="3"/>
      <c r="J214" s="3"/>
      <c r="K214" s="3"/>
      <c r="L214" s="3"/>
      <c r="M214" s="3"/>
      <c r="N214" s="3"/>
      <c r="O214" s="3"/>
      <c r="P214" s="3"/>
      <c r="Q214" s="3"/>
      <c r="R214" s="3"/>
      <c r="S214" s="3"/>
      <c r="T214" s="3"/>
      <c r="U214" s="3"/>
      <c r="V214" s="3"/>
      <c r="W214" s="3"/>
      <c r="X214" s="3"/>
      <c r="AE214">
        <f>SUMIF(L7:L212,AE213,G7:G212)</f>
        <v>0</v>
      </c>
      <c r="AF214">
        <f>SUMIF(L7:L212,AF213,G7:G212)</f>
        <v>0</v>
      </c>
      <c r="AG214" t="s">
        <v>511</v>
      </c>
    </row>
    <row r="215" spans="1:60" x14ac:dyDescent="0.2">
      <c r="C215" s="267"/>
      <c r="D215" s="10"/>
      <c r="AG215" t="s">
        <v>512</v>
      </c>
    </row>
    <row r="216" spans="1:60" x14ac:dyDescent="0.2">
      <c r="D216" s="10"/>
    </row>
    <row r="217" spans="1:60" x14ac:dyDescent="0.2">
      <c r="D217" s="10"/>
    </row>
    <row r="218" spans="1:60" x14ac:dyDescent="0.2">
      <c r="D218" s="10"/>
    </row>
    <row r="219" spans="1:60" x14ac:dyDescent="0.2">
      <c r="D219" s="10"/>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34">
    <mergeCell ref="C205:G205"/>
    <mergeCell ref="C207:G207"/>
    <mergeCell ref="C209:G209"/>
    <mergeCell ref="C212:G212"/>
    <mergeCell ref="C149:G149"/>
    <mergeCell ref="C161:G161"/>
    <mergeCell ref="C197:G197"/>
    <mergeCell ref="C199:G199"/>
    <mergeCell ref="C201:G201"/>
    <mergeCell ref="C203:G203"/>
    <mergeCell ref="C105:G105"/>
    <mergeCell ref="C124:G124"/>
    <mergeCell ref="C125:G125"/>
    <mergeCell ref="C126:G126"/>
    <mergeCell ref="C127:G127"/>
    <mergeCell ref="C133:G133"/>
    <mergeCell ref="C71:G71"/>
    <mergeCell ref="C76:G76"/>
    <mergeCell ref="C77:G77"/>
    <mergeCell ref="C78:G78"/>
    <mergeCell ref="C79:G79"/>
    <mergeCell ref="C92:G92"/>
    <mergeCell ref="C25:G25"/>
    <mergeCell ref="C30:G30"/>
    <mergeCell ref="C39:G39"/>
    <mergeCell ref="C50:G50"/>
    <mergeCell ref="C55:G55"/>
    <mergeCell ref="C67:G67"/>
    <mergeCell ref="A1:G1"/>
    <mergeCell ref="C2:G2"/>
    <mergeCell ref="C3:G3"/>
    <mergeCell ref="C4:G4"/>
    <mergeCell ref="C10:G10"/>
    <mergeCell ref="C20:G2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74</v>
      </c>
      <c r="C3" s="201" t="s">
        <v>75</v>
      </c>
      <c r="D3" s="199"/>
      <c r="E3" s="199"/>
      <c r="F3" s="199"/>
      <c r="G3" s="200"/>
      <c r="AC3" s="177" t="s">
        <v>177</v>
      </c>
      <c r="AG3" t="s">
        <v>178</v>
      </c>
    </row>
    <row r="4" spans="1:60" ht="24.95" customHeight="1" x14ac:dyDescent="0.2">
      <c r="A4" s="202" t="s">
        <v>9</v>
      </c>
      <c r="B4" s="203" t="s">
        <v>82</v>
      </c>
      <c r="C4" s="204" t="s">
        <v>83</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SUMIF(AG9:AG69,"&lt;&gt;NOR",G9:G69)</f>
        <v>0</v>
      </c>
      <c r="H8" s="235"/>
      <c r="I8" s="235">
        <f>SUM(I9:I69)</f>
        <v>0</v>
      </c>
      <c r="J8" s="235"/>
      <c r="K8" s="235">
        <f>SUM(K9:K69)</f>
        <v>0</v>
      </c>
      <c r="L8" s="235"/>
      <c r="M8" s="235">
        <f>SUM(M9:M69)</f>
        <v>0</v>
      </c>
      <c r="N8" s="235"/>
      <c r="O8" s="235">
        <f>SUM(O9:O69)</f>
        <v>0</v>
      </c>
      <c r="P8" s="235"/>
      <c r="Q8" s="235">
        <f>SUM(Q9:Q69)</f>
        <v>0</v>
      </c>
      <c r="R8" s="235"/>
      <c r="S8" s="235"/>
      <c r="T8" s="236"/>
      <c r="U8" s="230"/>
      <c r="V8" s="230">
        <f>SUM(V9:V69)</f>
        <v>6.08</v>
      </c>
      <c r="W8" s="230"/>
      <c r="X8" s="230"/>
      <c r="AG8" t="s">
        <v>202</v>
      </c>
    </row>
    <row r="9" spans="1:60" outlineLevel="1" x14ac:dyDescent="0.2">
      <c r="A9" s="237">
        <v>1</v>
      </c>
      <c r="B9" s="238" t="s">
        <v>203</v>
      </c>
      <c r="C9" s="256" t="s">
        <v>204</v>
      </c>
      <c r="D9" s="239" t="s">
        <v>205</v>
      </c>
      <c r="E9" s="240">
        <v>4.5999999999999996</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0.36499999999999999</v>
      </c>
      <c r="V9" s="221">
        <f>ROUND(E9*U9,2)</f>
        <v>1.68</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57" t="s">
        <v>210</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zapažených i nezapažených s urovnáním dna do předepsaného profilu a spádu, s přehozením výkopku na přilehlém terénu na vzdálenost do 3 m od podélné osy rýhy nebo s naložením výkopku na dopravní prostředek.</v>
      </c>
      <c r="BB10" s="212"/>
      <c r="BC10" s="212"/>
      <c r="BD10" s="212"/>
      <c r="BE10" s="212"/>
      <c r="BF10" s="212"/>
      <c r="BG10" s="212"/>
      <c r="BH10" s="212"/>
    </row>
    <row r="11" spans="1:60" outlineLevel="1" x14ac:dyDescent="0.2">
      <c r="A11" s="219"/>
      <c r="B11" s="220"/>
      <c r="C11" s="258" t="s">
        <v>212</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902</v>
      </c>
      <c r="D12" s="222"/>
      <c r="E12" s="22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9" t="s">
        <v>215</v>
      </c>
      <c r="D13" s="224"/>
      <c r="E13" s="225"/>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0" t="s">
        <v>903</v>
      </c>
      <c r="D14" s="224"/>
      <c r="E14" s="225">
        <v>0.15</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t="s">
        <v>217</v>
      </c>
      <c r="D15" s="224"/>
      <c r="E15" s="225"/>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8" t="s">
        <v>1113</v>
      </c>
      <c r="D16" s="222"/>
      <c r="E16" s="223">
        <v>3.6</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8" t="s">
        <v>905</v>
      </c>
      <c r="D17" s="222"/>
      <c r="E17" s="223"/>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213</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9" t="s">
        <v>215</v>
      </c>
      <c r="D18" s="224"/>
      <c r="E18" s="225"/>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0" t="s">
        <v>906</v>
      </c>
      <c r="D19" s="224"/>
      <c r="E19" s="225">
        <v>6.25E-2</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213</v>
      </c>
      <c r="AH19" s="212">
        <v>2</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9" t="s">
        <v>217</v>
      </c>
      <c r="D20" s="224"/>
      <c r="E20" s="225"/>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1114</v>
      </c>
      <c r="D21" s="222"/>
      <c r="E21" s="223">
        <v>0.25</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8" t="s">
        <v>908</v>
      </c>
      <c r="D22" s="222"/>
      <c r="E22" s="223"/>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213</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9" t="s">
        <v>215</v>
      </c>
      <c r="D23" s="224"/>
      <c r="E23" s="225"/>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0" t="s">
        <v>906</v>
      </c>
      <c r="D24" s="224"/>
      <c r="E24" s="225">
        <v>6.25E-2</v>
      </c>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213</v>
      </c>
      <c r="AH24" s="212">
        <v>2</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9" t="s">
        <v>217</v>
      </c>
      <c r="D25" s="224"/>
      <c r="E25" s="225"/>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8" t="s">
        <v>1115</v>
      </c>
      <c r="D26" s="222"/>
      <c r="E26" s="223">
        <v>0.5</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8" t="s">
        <v>910</v>
      </c>
      <c r="D27" s="222"/>
      <c r="E27" s="223"/>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213</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9" t="s">
        <v>215</v>
      </c>
      <c r="D28" s="224"/>
      <c r="E28" s="225"/>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0" t="s">
        <v>906</v>
      </c>
      <c r="D29" s="224"/>
      <c r="E29" s="225">
        <v>6.25E-2</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213</v>
      </c>
      <c r="AH29" s="212">
        <v>2</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9" t="s">
        <v>217</v>
      </c>
      <c r="D30" s="224"/>
      <c r="E30" s="225"/>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1116</v>
      </c>
      <c r="D31" s="222"/>
      <c r="E31" s="223">
        <v>0.25</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7">
        <v>2</v>
      </c>
      <c r="B32" s="238" t="s">
        <v>219</v>
      </c>
      <c r="C32" s="256" t="s">
        <v>220</v>
      </c>
      <c r="D32" s="239" t="s">
        <v>205</v>
      </c>
      <c r="E32" s="240">
        <v>2.2999999999999998</v>
      </c>
      <c r="F32" s="241"/>
      <c r="G32" s="242">
        <f>ROUND(E32*F32,2)</f>
        <v>0</v>
      </c>
      <c r="H32" s="241"/>
      <c r="I32" s="242">
        <f>ROUND(E32*H32,2)</f>
        <v>0</v>
      </c>
      <c r="J32" s="241"/>
      <c r="K32" s="242">
        <f>ROUND(E32*J32,2)</f>
        <v>0</v>
      </c>
      <c r="L32" s="242">
        <v>21</v>
      </c>
      <c r="M32" s="242">
        <f>G32*(1+L32/100)</f>
        <v>0</v>
      </c>
      <c r="N32" s="242">
        <v>0</v>
      </c>
      <c r="O32" s="242">
        <f>ROUND(E32*N32,2)</f>
        <v>0</v>
      </c>
      <c r="P32" s="242">
        <v>0</v>
      </c>
      <c r="Q32" s="242">
        <f>ROUND(E32*P32,2)</f>
        <v>0</v>
      </c>
      <c r="R32" s="242" t="s">
        <v>206</v>
      </c>
      <c r="S32" s="242" t="s">
        <v>207</v>
      </c>
      <c r="T32" s="243" t="s">
        <v>207</v>
      </c>
      <c r="U32" s="221">
        <v>0.64680000000000004</v>
      </c>
      <c r="V32" s="221">
        <f>ROUND(E32*U32,2)</f>
        <v>1.49</v>
      </c>
      <c r="W32" s="221"/>
      <c r="X32" s="221" t="s">
        <v>208</v>
      </c>
      <c r="Y32" s="212"/>
      <c r="Z32" s="212"/>
      <c r="AA32" s="212"/>
      <c r="AB32" s="212"/>
      <c r="AC32" s="212"/>
      <c r="AD32" s="212"/>
      <c r="AE32" s="212"/>
      <c r="AF32" s="212"/>
      <c r="AG32" s="212" t="s">
        <v>209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19"/>
      <c r="B33" s="220"/>
      <c r="C33" s="257" t="s">
        <v>210</v>
      </c>
      <c r="D33" s="245"/>
      <c r="E33" s="245"/>
      <c r="F33" s="245"/>
      <c r="G33" s="245"/>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211</v>
      </c>
      <c r="AH33" s="212"/>
      <c r="AI33" s="212"/>
      <c r="AJ33" s="212"/>
      <c r="AK33" s="212"/>
      <c r="AL33" s="212"/>
      <c r="AM33" s="212"/>
      <c r="AN33" s="212"/>
      <c r="AO33" s="212"/>
      <c r="AP33" s="212"/>
      <c r="AQ33" s="212"/>
      <c r="AR33" s="212"/>
      <c r="AS33" s="212"/>
      <c r="AT33" s="212"/>
      <c r="AU33" s="212"/>
      <c r="AV33" s="212"/>
      <c r="AW33" s="212"/>
      <c r="AX33" s="212"/>
      <c r="AY33" s="212"/>
      <c r="AZ33" s="212"/>
      <c r="BA33" s="244" t="str">
        <f>C33</f>
        <v>zapažených i nezapažených s urovnáním dna do předepsaného profilu a spádu, s přehozením výkopku na přilehlém terénu na vzdálenost do 3 m od podélné osy rýhy nebo s naložením výkopku na dopravní prostředek.</v>
      </c>
      <c r="BB33" s="212"/>
      <c r="BC33" s="212"/>
      <c r="BD33" s="212"/>
      <c r="BE33" s="212"/>
      <c r="BF33" s="212"/>
      <c r="BG33" s="212"/>
      <c r="BH33" s="212"/>
    </row>
    <row r="34" spans="1:60" outlineLevel="1" x14ac:dyDescent="0.2">
      <c r="A34" s="219"/>
      <c r="B34" s="220"/>
      <c r="C34" s="258" t="s">
        <v>221</v>
      </c>
      <c r="D34" s="222"/>
      <c r="E34" s="223"/>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222</v>
      </c>
      <c r="D35" s="222"/>
      <c r="E35" s="223"/>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8" t="s">
        <v>1117</v>
      </c>
      <c r="D36" s="222"/>
      <c r="E36" s="223">
        <v>2.2999999999999998</v>
      </c>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213</v>
      </c>
      <c r="AH36" s="212">
        <v>5</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7">
        <v>3</v>
      </c>
      <c r="B37" s="238" t="s">
        <v>224</v>
      </c>
      <c r="C37" s="256" t="s">
        <v>225</v>
      </c>
      <c r="D37" s="239" t="s">
        <v>205</v>
      </c>
      <c r="E37" s="240">
        <v>4.5999999999999996</v>
      </c>
      <c r="F37" s="241"/>
      <c r="G37" s="242">
        <f>ROUND(E37*F37,2)</f>
        <v>0</v>
      </c>
      <c r="H37" s="241"/>
      <c r="I37" s="242">
        <f>ROUND(E37*H37,2)</f>
        <v>0</v>
      </c>
      <c r="J37" s="241"/>
      <c r="K37" s="242">
        <f>ROUND(E37*J37,2)</f>
        <v>0</v>
      </c>
      <c r="L37" s="242">
        <v>21</v>
      </c>
      <c r="M37" s="242">
        <f>G37*(1+L37/100)</f>
        <v>0</v>
      </c>
      <c r="N37" s="242">
        <v>0</v>
      </c>
      <c r="O37" s="242">
        <f>ROUND(E37*N37,2)</f>
        <v>0</v>
      </c>
      <c r="P37" s="242">
        <v>0</v>
      </c>
      <c r="Q37" s="242">
        <f>ROUND(E37*P37,2)</f>
        <v>0</v>
      </c>
      <c r="R37" s="242" t="s">
        <v>206</v>
      </c>
      <c r="S37" s="242" t="s">
        <v>207</v>
      </c>
      <c r="T37" s="243" t="s">
        <v>207</v>
      </c>
      <c r="U37" s="221">
        <v>1.0999999999999999E-2</v>
      </c>
      <c r="V37" s="221">
        <f>ROUND(E37*U37,2)</f>
        <v>0.05</v>
      </c>
      <c r="W37" s="221"/>
      <c r="X37" s="221" t="s">
        <v>208</v>
      </c>
      <c r="Y37" s="212"/>
      <c r="Z37" s="212"/>
      <c r="AA37" s="212"/>
      <c r="AB37" s="212"/>
      <c r="AC37" s="212"/>
      <c r="AD37" s="212"/>
      <c r="AE37" s="212"/>
      <c r="AF37" s="212"/>
      <c r="AG37" s="212" t="s">
        <v>209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226</v>
      </c>
      <c r="D38" s="245"/>
      <c r="E38" s="245"/>
      <c r="F38" s="245"/>
      <c r="G38" s="245"/>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211</v>
      </c>
      <c r="AH38" s="212"/>
      <c r="AI38" s="212"/>
      <c r="AJ38" s="212"/>
      <c r="AK38" s="212"/>
      <c r="AL38" s="212"/>
      <c r="AM38" s="212"/>
      <c r="AN38" s="212"/>
      <c r="AO38" s="212"/>
      <c r="AP38" s="212"/>
      <c r="AQ38" s="212"/>
      <c r="AR38" s="212"/>
      <c r="AS38" s="212"/>
      <c r="AT38" s="212"/>
      <c r="AU38" s="212"/>
      <c r="AV38" s="212"/>
      <c r="AW38" s="212"/>
      <c r="AX38" s="212"/>
      <c r="AY38" s="212"/>
      <c r="AZ38" s="212"/>
      <c r="BA38" s="244" t="str">
        <f>C38</f>
        <v>po suchu, bez ohledu na druh dopravního prostředku, bez naložení výkopku, avšak se složením bez rozhrnutí,</v>
      </c>
      <c r="BB38" s="212"/>
      <c r="BC38" s="212"/>
      <c r="BD38" s="212"/>
      <c r="BE38" s="212"/>
      <c r="BF38" s="212"/>
      <c r="BG38" s="212"/>
      <c r="BH38" s="212"/>
    </row>
    <row r="39" spans="1:60" outlineLevel="1" x14ac:dyDescent="0.2">
      <c r="A39" s="219"/>
      <c r="B39" s="220"/>
      <c r="C39" s="258" t="s">
        <v>227</v>
      </c>
      <c r="D39" s="222"/>
      <c r="E39" s="22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228</v>
      </c>
      <c r="D40" s="222"/>
      <c r="E40" s="223"/>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8" t="s">
        <v>1118</v>
      </c>
      <c r="D41" s="222"/>
      <c r="E41" s="223">
        <v>4.5999999999999996</v>
      </c>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213</v>
      </c>
      <c r="AH41" s="212">
        <v>5</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33.75" outlineLevel="1" x14ac:dyDescent="0.2">
      <c r="A42" s="237">
        <v>4</v>
      </c>
      <c r="B42" s="238" t="s">
        <v>230</v>
      </c>
      <c r="C42" s="256" t="s">
        <v>231</v>
      </c>
      <c r="D42" s="239" t="s">
        <v>205</v>
      </c>
      <c r="E42" s="240">
        <v>23</v>
      </c>
      <c r="F42" s="241"/>
      <c r="G42" s="242">
        <f>ROUND(E42*F42,2)</f>
        <v>0</v>
      </c>
      <c r="H42" s="241"/>
      <c r="I42" s="242">
        <f>ROUND(E42*H42,2)</f>
        <v>0</v>
      </c>
      <c r="J42" s="241"/>
      <c r="K42" s="242">
        <f>ROUND(E42*J42,2)</f>
        <v>0</v>
      </c>
      <c r="L42" s="242">
        <v>21</v>
      </c>
      <c r="M42" s="242">
        <f>G42*(1+L42/100)</f>
        <v>0</v>
      </c>
      <c r="N42" s="242">
        <v>0</v>
      </c>
      <c r="O42" s="242">
        <f>ROUND(E42*N42,2)</f>
        <v>0</v>
      </c>
      <c r="P42" s="242">
        <v>0</v>
      </c>
      <c r="Q42" s="242">
        <f>ROUND(E42*P42,2)</f>
        <v>0</v>
      </c>
      <c r="R42" s="242" t="s">
        <v>206</v>
      </c>
      <c r="S42" s="242" t="s">
        <v>207</v>
      </c>
      <c r="T42" s="243" t="s">
        <v>207</v>
      </c>
      <c r="U42" s="221">
        <v>0</v>
      </c>
      <c r="V42" s="221">
        <f>ROUND(E42*U42,2)</f>
        <v>0</v>
      </c>
      <c r="W42" s="221"/>
      <c r="X42" s="221" t="s">
        <v>208</v>
      </c>
      <c r="Y42" s="212"/>
      <c r="Z42" s="212"/>
      <c r="AA42" s="212"/>
      <c r="AB42" s="212"/>
      <c r="AC42" s="212"/>
      <c r="AD42" s="212"/>
      <c r="AE42" s="212"/>
      <c r="AF42" s="212"/>
      <c r="AG42" s="212" t="s">
        <v>209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226</v>
      </c>
      <c r="D43" s="245"/>
      <c r="E43" s="245"/>
      <c r="F43" s="245"/>
      <c r="G43" s="245"/>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211</v>
      </c>
      <c r="AH43" s="212"/>
      <c r="AI43" s="212"/>
      <c r="AJ43" s="212"/>
      <c r="AK43" s="212"/>
      <c r="AL43" s="212"/>
      <c r="AM43" s="212"/>
      <c r="AN43" s="212"/>
      <c r="AO43" s="212"/>
      <c r="AP43" s="212"/>
      <c r="AQ43" s="212"/>
      <c r="AR43" s="212"/>
      <c r="AS43" s="212"/>
      <c r="AT43" s="212"/>
      <c r="AU43" s="212"/>
      <c r="AV43" s="212"/>
      <c r="AW43" s="212"/>
      <c r="AX43" s="212"/>
      <c r="AY43" s="212"/>
      <c r="AZ43" s="212"/>
      <c r="BA43" s="244" t="str">
        <f>C43</f>
        <v>po suchu, bez ohledu na druh dopravního prostředku, bez naložení výkopku, avšak se složením bez rozhrnutí,</v>
      </c>
      <c r="BB43" s="212"/>
      <c r="BC43" s="212"/>
      <c r="BD43" s="212"/>
      <c r="BE43" s="212"/>
      <c r="BF43" s="212"/>
      <c r="BG43" s="212"/>
      <c r="BH43" s="212"/>
    </row>
    <row r="44" spans="1:60" outlineLevel="1" x14ac:dyDescent="0.2">
      <c r="A44" s="219"/>
      <c r="B44" s="220"/>
      <c r="C44" s="258" t="s">
        <v>232</v>
      </c>
      <c r="D44" s="222"/>
      <c r="E44" s="223"/>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8" t="s">
        <v>233</v>
      </c>
      <c r="D45" s="222"/>
      <c r="E45" s="223"/>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213</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8" t="s">
        <v>1119</v>
      </c>
      <c r="D46" s="222"/>
      <c r="E46" s="223">
        <v>23</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213</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37">
        <v>5</v>
      </c>
      <c r="B47" s="238" t="s">
        <v>235</v>
      </c>
      <c r="C47" s="256" t="s">
        <v>236</v>
      </c>
      <c r="D47" s="239" t="s">
        <v>205</v>
      </c>
      <c r="E47" s="240">
        <v>4.5999999999999996</v>
      </c>
      <c r="F47" s="241"/>
      <c r="G47" s="242">
        <f>ROUND(E47*F47,2)</f>
        <v>0</v>
      </c>
      <c r="H47" s="241"/>
      <c r="I47" s="242">
        <f>ROUND(E47*H47,2)</f>
        <v>0</v>
      </c>
      <c r="J47" s="241"/>
      <c r="K47" s="242">
        <f>ROUND(E47*J47,2)</f>
        <v>0</v>
      </c>
      <c r="L47" s="242">
        <v>21</v>
      </c>
      <c r="M47" s="242">
        <f>G47*(1+L47/100)</f>
        <v>0</v>
      </c>
      <c r="N47" s="242">
        <v>0</v>
      </c>
      <c r="O47" s="242">
        <f>ROUND(E47*N47,2)</f>
        <v>0</v>
      </c>
      <c r="P47" s="242">
        <v>0</v>
      </c>
      <c r="Q47" s="242">
        <f>ROUND(E47*P47,2)</f>
        <v>0</v>
      </c>
      <c r="R47" s="242" t="s">
        <v>206</v>
      </c>
      <c r="S47" s="242" t="s">
        <v>207</v>
      </c>
      <c r="T47" s="243" t="s">
        <v>207</v>
      </c>
      <c r="U47" s="221">
        <v>8.9999999999999993E-3</v>
      </c>
      <c r="V47" s="221">
        <f>ROUND(E47*U47,2)</f>
        <v>0.04</v>
      </c>
      <c r="W47" s="221"/>
      <c r="X47" s="221" t="s">
        <v>208</v>
      </c>
      <c r="Y47" s="212"/>
      <c r="Z47" s="212"/>
      <c r="AA47" s="212"/>
      <c r="AB47" s="212"/>
      <c r="AC47" s="212"/>
      <c r="AD47" s="212"/>
      <c r="AE47" s="212"/>
      <c r="AF47" s="212"/>
      <c r="AG47" s="212" t="s">
        <v>237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238</v>
      </c>
      <c r="D48" s="222"/>
      <c r="E48" s="223"/>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8" t="s">
        <v>239</v>
      </c>
      <c r="D49" s="222"/>
      <c r="E49" s="223"/>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213</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8" t="s">
        <v>1120</v>
      </c>
      <c r="D50" s="222"/>
      <c r="E50" s="223">
        <v>4.5999999999999996</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213</v>
      </c>
      <c r="AH50" s="212">
        <v>5</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7">
        <v>6</v>
      </c>
      <c r="B51" s="238" t="s">
        <v>241</v>
      </c>
      <c r="C51" s="256" t="s">
        <v>242</v>
      </c>
      <c r="D51" s="239" t="s">
        <v>243</v>
      </c>
      <c r="E51" s="240">
        <v>16.8</v>
      </c>
      <c r="F51" s="241"/>
      <c r="G51" s="242">
        <f>ROUND(E51*F51,2)</f>
        <v>0</v>
      </c>
      <c r="H51" s="241"/>
      <c r="I51" s="242">
        <f>ROUND(E51*H51,2)</f>
        <v>0</v>
      </c>
      <c r="J51" s="241"/>
      <c r="K51" s="242">
        <f>ROUND(E51*J51,2)</f>
        <v>0</v>
      </c>
      <c r="L51" s="242">
        <v>21</v>
      </c>
      <c r="M51" s="242">
        <f>G51*(1+L51/100)</f>
        <v>0</v>
      </c>
      <c r="N51" s="242">
        <v>0</v>
      </c>
      <c r="O51" s="242">
        <f>ROUND(E51*N51,2)</f>
        <v>0</v>
      </c>
      <c r="P51" s="242">
        <v>0</v>
      </c>
      <c r="Q51" s="242">
        <f>ROUND(E51*P51,2)</f>
        <v>0</v>
      </c>
      <c r="R51" s="242" t="s">
        <v>206</v>
      </c>
      <c r="S51" s="242" t="s">
        <v>207</v>
      </c>
      <c r="T51" s="243" t="s">
        <v>207</v>
      </c>
      <c r="U51" s="221">
        <v>1.7999999999999999E-2</v>
      </c>
      <c r="V51" s="221">
        <f>ROUND(E51*U51,2)</f>
        <v>0.3</v>
      </c>
      <c r="W51" s="221"/>
      <c r="X51" s="221" t="s">
        <v>208</v>
      </c>
      <c r="Y51" s="212"/>
      <c r="Z51" s="212"/>
      <c r="AA51" s="212"/>
      <c r="AB51" s="212"/>
      <c r="AC51" s="212"/>
      <c r="AD51" s="212"/>
      <c r="AE51" s="212"/>
      <c r="AF51" s="212"/>
      <c r="AG51" s="212" t="s">
        <v>237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7" t="s">
        <v>244</v>
      </c>
      <c r="D52" s="245"/>
      <c r="E52" s="245"/>
      <c r="F52" s="245"/>
      <c r="G52" s="245"/>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245</v>
      </c>
      <c r="D53" s="222"/>
      <c r="E53" s="223"/>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213</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8" t="s">
        <v>916</v>
      </c>
      <c r="D54" s="222"/>
      <c r="E54" s="223"/>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213</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8" t="s">
        <v>1121</v>
      </c>
      <c r="D55" s="222"/>
      <c r="E55" s="223">
        <v>12</v>
      </c>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213</v>
      </c>
      <c r="AH55" s="212">
        <v>5</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8" t="s">
        <v>905</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1122</v>
      </c>
      <c r="D57" s="222"/>
      <c r="E57" s="223">
        <v>1</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5</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8" t="s">
        <v>908</v>
      </c>
      <c r="D58" s="222"/>
      <c r="E58" s="223"/>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213</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8" t="s">
        <v>1123</v>
      </c>
      <c r="D59" s="222"/>
      <c r="E59" s="223">
        <v>2</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213</v>
      </c>
      <c r="AH59" s="212">
        <v>5</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8" t="s">
        <v>920</v>
      </c>
      <c r="D60" s="222"/>
      <c r="E60" s="223"/>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213</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8" t="s">
        <v>1124</v>
      </c>
      <c r="D61" s="222"/>
      <c r="E61" s="223">
        <v>1.8</v>
      </c>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5</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7">
        <v>7</v>
      </c>
      <c r="B62" s="238" t="s">
        <v>248</v>
      </c>
      <c r="C62" s="256" t="s">
        <v>249</v>
      </c>
      <c r="D62" s="239" t="s">
        <v>205</v>
      </c>
      <c r="E62" s="240">
        <v>4.5999999999999996</v>
      </c>
      <c r="F62" s="241"/>
      <c r="G62" s="242">
        <f>ROUND(E62*F62,2)</f>
        <v>0</v>
      </c>
      <c r="H62" s="241"/>
      <c r="I62" s="242">
        <f>ROUND(E62*H62,2)</f>
        <v>0</v>
      </c>
      <c r="J62" s="241"/>
      <c r="K62" s="242">
        <f>ROUND(E62*J62,2)</f>
        <v>0</v>
      </c>
      <c r="L62" s="242">
        <v>21</v>
      </c>
      <c r="M62" s="242">
        <f>G62*(1+L62/100)</f>
        <v>0</v>
      </c>
      <c r="N62" s="242">
        <v>0</v>
      </c>
      <c r="O62" s="242">
        <f>ROUND(E62*N62,2)</f>
        <v>0</v>
      </c>
      <c r="P62" s="242">
        <v>0</v>
      </c>
      <c r="Q62" s="242">
        <f>ROUND(E62*P62,2)</f>
        <v>0</v>
      </c>
      <c r="R62" s="242" t="s">
        <v>206</v>
      </c>
      <c r="S62" s="242" t="s">
        <v>207</v>
      </c>
      <c r="T62" s="243" t="s">
        <v>207</v>
      </c>
      <c r="U62" s="221">
        <v>0</v>
      </c>
      <c r="V62" s="221">
        <f>ROUND(E62*U62,2)</f>
        <v>0</v>
      </c>
      <c r="W62" s="221"/>
      <c r="X62" s="221" t="s">
        <v>208</v>
      </c>
      <c r="Y62" s="212"/>
      <c r="Z62" s="212"/>
      <c r="AA62" s="212"/>
      <c r="AB62" s="212"/>
      <c r="AC62" s="212"/>
      <c r="AD62" s="212"/>
      <c r="AE62" s="212"/>
      <c r="AF62" s="212"/>
      <c r="AG62" s="212" t="s">
        <v>209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8" t="s">
        <v>250</v>
      </c>
      <c r="D63" s="222"/>
      <c r="E63" s="223"/>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8" t="s">
        <v>239</v>
      </c>
      <c r="D64" s="222"/>
      <c r="E64" s="223"/>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213</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8" t="s">
        <v>1120</v>
      </c>
      <c r="D65" s="222"/>
      <c r="E65" s="223">
        <v>4.5999999999999996</v>
      </c>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213</v>
      </c>
      <c r="AH65" s="212">
        <v>5</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37">
        <v>8</v>
      </c>
      <c r="B66" s="238" t="s">
        <v>251</v>
      </c>
      <c r="C66" s="256" t="s">
        <v>252</v>
      </c>
      <c r="D66" s="239" t="s">
        <v>243</v>
      </c>
      <c r="E66" s="240">
        <v>16.8</v>
      </c>
      <c r="F66" s="241"/>
      <c r="G66" s="242">
        <f>ROUND(E66*F66,2)</f>
        <v>0</v>
      </c>
      <c r="H66" s="241"/>
      <c r="I66" s="242">
        <f>ROUND(E66*H66,2)</f>
        <v>0</v>
      </c>
      <c r="J66" s="241"/>
      <c r="K66" s="242">
        <f>ROUND(E66*J66,2)</f>
        <v>0</v>
      </c>
      <c r="L66" s="242">
        <v>21</v>
      </c>
      <c r="M66" s="242">
        <f>G66*(1+L66/100)</f>
        <v>0</v>
      </c>
      <c r="N66" s="242">
        <v>0</v>
      </c>
      <c r="O66" s="242">
        <f>ROUND(E66*N66,2)</f>
        <v>0</v>
      </c>
      <c r="P66" s="242">
        <v>0</v>
      </c>
      <c r="Q66" s="242">
        <f>ROUND(E66*P66,2)</f>
        <v>0</v>
      </c>
      <c r="R66" s="242" t="s">
        <v>206</v>
      </c>
      <c r="S66" s="242" t="s">
        <v>207</v>
      </c>
      <c r="T66" s="243" t="s">
        <v>207</v>
      </c>
      <c r="U66" s="221">
        <v>0.15</v>
      </c>
      <c r="V66" s="221">
        <f>ROUND(E66*U66,2)</f>
        <v>2.52</v>
      </c>
      <c r="W66" s="221"/>
      <c r="X66" s="221" t="s">
        <v>208</v>
      </c>
      <c r="Y66" s="212"/>
      <c r="Z66" s="212"/>
      <c r="AA66" s="212"/>
      <c r="AB66" s="212"/>
      <c r="AC66" s="212"/>
      <c r="AD66" s="212"/>
      <c r="AE66" s="212"/>
      <c r="AF66" s="212"/>
      <c r="AG66" s="212" t="s">
        <v>209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7" t="s">
        <v>253</v>
      </c>
      <c r="D67" s="245"/>
      <c r="E67" s="245"/>
      <c r="F67" s="245"/>
      <c r="G67" s="245"/>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211</v>
      </c>
      <c r="AH67" s="212"/>
      <c r="AI67" s="212"/>
      <c r="AJ67" s="212"/>
      <c r="AK67" s="212"/>
      <c r="AL67" s="212"/>
      <c r="AM67" s="212"/>
      <c r="AN67" s="212"/>
      <c r="AO67" s="212"/>
      <c r="AP67" s="212"/>
      <c r="AQ67" s="212"/>
      <c r="AR67" s="212"/>
      <c r="AS67" s="212"/>
      <c r="AT67" s="212"/>
      <c r="AU67" s="212"/>
      <c r="AV67" s="212"/>
      <c r="AW67" s="212"/>
      <c r="AX67" s="212"/>
      <c r="AY67" s="212"/>
      <c r="AZ67" s="212"/>
      <c r="BA67" s="244" t="str">
        <f>C67</f>
        <v>z rostlé horniny tř.1 - 4 pod násypy z hornin soudržných do 92% PS a hornin nesoudržných sypkých relativní ulehlosti I(d) do 0,8</v>
      </c>
      <c r="BB67" s="212"/>
      <c r="BC67" s="212"/>
      <c r="BD67" s="212"/>
      <c r="BE67" s="212"/>
      <c r="BF67" s="212"/>
      <c r="BG67" s="212"/>
      <c r="BH67" s="212"/>
    </row>
    <row r="68" spans="1:60" outlineLevel="1" x14ac:dyDescent="0.2">
      <c r="A68" s="219"/>
      <c r="B68" s="220"/>
      <c r="C68" s="258" t="s">
        <v>254</v>
      </c>
      <c r="D68" s="222"/>
      <c r="E68" s="223"/>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213</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8" t="s">
        <v>1125</v>
      </c>
      <c r="D69" s="222"/>
      <c r="E69" s="223">
        <v>16.8</v>
      </c>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213</v>
      </c>
      <c r="AH69" s="212">
        <v>5</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31" t="s">
        <v>201</v>
      </c>
      <c r="B70" s="232" t="s">
        <v>143</v>
      </c>
      <c r="C70" s="255" t="s">
        <v>144</v>
      </c>
      <c r="D70" s="233"/>
      <c r="E70" s="234"/>
      <c r="F70" s="235"/>
      <c r="G70" s="235">
        <f>SUMIF(AG71:AG102,"&lt;&gt;NOR",G71:G102)</f>
        <v>0</v>
      </c>
      <c r="H70" s="235"/>
      <c r="I70" s="235">
        <f>SUM(I71:I102)</f>
        <v>0</v>
      </c>
      <c r="J70" s="235"/>
      <c r="K70" s="235">
        <f>SUM(K71:K102)</f>
        <v>0</v>
      </c>
      <c r="L70" s="235"/>
      <c r="M70" s="235">
        <f>SUM(M71:M102)</f>
        <v>0</v>
      </c>
      <c r="N70" s="235"/>
      <c r="O70" s="235">
        <f>SUM(O71:O102)</f>
        <v>0</v>
      </c>
      <c r="P70" s="235"/>
      <c r="Q70" s="235">
        <f>SUM(Q71:Q102)</f>
        <v>27.18</v>
      </c>
      <c r="R70" s="235"/>
      <c r="S70" s="235"/>
      <c r="T70" s="236"/>
      <c r="U70" s="230"/>
      <c r="V70" s="230">
        <f>SUM(V71:V102)</f>
        <v>30.699999999999996</v>
      </c>
      <c r="W70" s="230"/>
      <c r="X70" s="230"/>
      <c r="AG70" t="s">
        <v>202</v>
      </c>
    </row>
    <row r="71" spans="1:60" ht="22.5" outlineLevel="1" x14ac:dyDescent="0.2">
      <c r="A71" s="237">
        <v>9</v>
      </c>
      <c r="B71" s="238" t="s">
        <v>923</v>
      </c>
      <c r="C71" s="256" t="s">
        <v>924</v>
      </c>
      <c r="D71" s="239" t="s">
        <v>243</v>
      </c>
      <c r="E71" s="240">
        <v>32</v>
      </c>
      <c r="F71" s="241"/>
      <c r="G71" s="242">
        <f>ROUND(E71*F71,2)</f>
        <v>0</v>
      </c>
      <c r="H71" s="241"/>
      <c r="I71" s="242">
        <f>ROUND(E71*H71,2)</f>
        <v>0</v>
      </c>
      <c r="J71" s="241"/>
      <c r="K71" s="242">
        <f>ROUND(E71*J71,2)</f>
        <v>0</v>
      </c>
      <c r="L71" s="242">
        <v>21</v>
      </c>
      <c r="M71" s="242">
        <f>G71*(1+L71/100)</f>
        <v>0</v>
      </c>
      <c r="N71" s="242">
        <v>0</v>
      </c>
      <c r="O71" s="242">
        <f>ROUND(E71*N71,2)</f>
        <v>0</v>
      </c>
      <c r="P71" s="242">
        <v>0.22500000000000001</v>
      </c>
      <c r="Q71" s="242">
        <f>ROUND(E71*P71,2)</f>
        <v>7.2</v>
      </c>
      <c r="R71" s="242" t="s">
        <v>258</v>
      </c>
      <c r="S71" s="242" t="s">
        <v>207</v>
      </c>
      <c r="T71" s="243" t="s">
        <v>207</v>
      </c>
      <c r="U71" s="221">
        <v>0.14199999999999999</v>
      </c>
      <c r="V71" s="221">
        <f>ROUND(E71*U71,2)</f>
        <v>4.54</v>
      </c>
      <c r="W71" s="221"/>
      <c r="X71" s="221" t="s">
        <v>208</v>
      </c>
      <c r="Y71" s="212"/>
      <c r="Z71" s="212"/>
      <c r="AA71" s="212"/>
      <c r="AB71" s="212"/>
      <c r="AC71" s="212"/>
      <c r="AD71" s="212"/>
      <c r="AE71" s="212"/>
      <c r="AF71" s="212"/>
      <c r="AG71" s="212" t="s">
        <v>209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7" t="s">
        <v>925</v>
      </c>
      <c r="D72" s="245"/>
      <c r="E72" s="245"/>
      <c r="F72" s="245"/>
      <c r="G72" s="245"/>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8" t="s">
        <v>926</v>
      </c>
      <c r="D73" s="222"/>
      <c r="E73" s="223"/>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213</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8" t="s">
        <v>1126</v>
      </c>
      <c r="D74" s="222"/>
      <c r="E74" s="223"/>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213</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8" t="s">
        <v>1127</v>
      </c>
      <c r="D75" s="222"/>
      <c r="E75" s="223">
        <v>24</v>
      </c>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213</v>
      </c>
      <c r="AH75" s="212">
        <v>5</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8" t="s">
        <v>1128</v>
      </c>
      <c r="D76" s="222"/>
      <c r="E76" s="223"/>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213</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8" t="s">
        <v>1129</v>
      </c>
      <c r="D77" s="222"/>
      <c r="E77" s="223">
        <v>8</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213</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7">
        <v>10</v>
      </c>
      <c r="B78" s="238" t="s">
        <v>928</v>
      </c>
      <c r="C78" s="256" t="s">
        <v>929</v>
      </c>
      <c r="D78" s="239" t="s">
        <v>243</v>
      </c>
      <c r="E78" s="240">
        <v>32</v>
      </c>
      <c r="F78" s="241"/>
      <c r="G78" s="242">
        <f>ROUND(E78*F78,2)</f>
        <v>0</v>
      </c>
      <c r="H78" s="241"/>
      <c r="I78" s="242">
        <f>ROUND(E78*H78,2)</f>
        <v>0</v>
      </c>
      <c r="J78" s="241"/>
      <c r="K78" s="242">
        <f>ROUND(E78*J78,2)</f>
        <v>0</v>
      </c>
      <c r="L78" s="242">
        <v>21</v>
      </c>
      <c r="M78" s="242">
        <f>G78*(1+L78/100)</f>
        <v>0</v>
      </c>
      <c r="N78" s="242">
        <v>0</v>
      </c>
      <c r="O78" s="242">
        <f>ROUND(E78*N78,2)</f>
        <v>0</v>
      </c>
      <c r="P78" s="242">
        <v>0.44</v>
      </c>
      <c r="Q78" s="242">
        <f>ROUND(E78*P78,2)</f>
        <v>14.08</v>
      </c>
      <c r="R78" s="242" t="s">
        <v>258</v>
      </c>
      <c r="S78" s="242" t="s">
        <v>207</v>
      </c>
      <c r="T78" s="243" t="s">
        <v>207</v>
      </c>
      <c r="U78" s="221">
        <v>0.63200000000000001</v>
      </c>
      <c r="V78" s="221">
        <f>ROUND(E78*U78,2)</f>
        <v>20.22</v>
      </c>
      <c r="W78" s="221"/>
      <c r="X78" s="221" t="s">
        <v>208</v>
      </c>
      <c r="Y78" s="212"/>
      <c r="Z78" s="212"/>
      <c r="AA78" s="212"/>
      <c r="AB78" s="212"/>
      <c r="AC78" s="212"/>
      <c r="AD78" s="212"/>
      <c r="AE78" s="212"/>
      <c r="AF78" s="212"/>
      <c r="AG78" s="212" t="s">
        <v>237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8" t="s">
        <v>930</v>
      </c>
      <c r="D79" s="222"/>
      <c r="E79" s="223"/>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213</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8" t="s">
        <v>931</v>
      </c>
      <c r="D80" s="222"/>
      <c r="E80" s="223"/>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213</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8" t="s">
        <v>1130</v>
      </c>
      <c r="D81" s="222"/>
      <c r="E81" s="223">
        <v>32</v>
      </c>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213</v>
      </c>
      <c r="AH81" s="212">
        <v>5</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37">
        <v>11</v>
      </c>
      <c r="B82" s="238" t="s">
        <v>256</v>
      </c>
      <c r="C82" s="256" t="s">
        <v>257</v>
      </c>
      <c r="D82" s="239" t="s">
        <v>243</v>
      </c>
      <c r="E82" s="240">
        <v>4.8</v>
      </c>
      <c r="F82" s="241"/>
      <c r="G82" s="242">
        <f>ROUND(E82*F82,2)</f>
        <v>0</v>
      </c>
      <c r="H82" s="241"/>
      <c r="I82" s="242">
        <f>ROUND(E82*H82,2)</f>
        <v>0</v>
      </c>
      <c r="J82" s="241"/>
      <c r="K82" s="242">
        <f>ROUND(E82*J82,2)</f>
        <v>0</v>
      </c>
      <c r="L82" s="242">
        <v>21</v>
      </c>
      <c r="M82" s="242">
        <f>G82*(1+L82/100)</f>
        <v>0</v>
      </c>
      <c r="N82" s="242">
        <v>0</v>
      </c>
      <c r="O82" s="242">
        <f>ROUND(E82*N82,2)</f>
        <v>0</v>
      </c>
      <c r="P82" s="242">
        <v>0.33</v>
      </c>
      <c r="Q82" s="242">
        <f>ROUND(E82*P82,2)</f>
        <v>1.58</v>
      </c>
      <c r="R82" s="242" t="s">
        <v>258</v>
      </c>
      <c r="S82" s="242" t="s">
        <v>207</v>
      </c>
      <c r="T82" s="243" t="s">
        <v>207</v>
      </c>
      <c r="U82" s="221">
        <v>0.06</v>
      </c>
      <c r="V82" s="221">
        <f>ROUND(E82*U82,2)</f>
        <v>0.28999999999999998</v>
      </c>
      <c r="W82" s="221"/>
      <c r="X82" s="221" t="s">
        <v>208</v>
      </c>
      <c r="Y82" s="212"/>
      <c r="Z82" s="212"/>
      <c r="AA82" s="212"/>
      <c r="AB82" s="212"/>
      <c r="AC82" s="212"/>
      <c r="AD82" s="212"/>
      <c r="AE82" s="212"/>
      <c r="AF82" s="212"/>
      <c r="AG82" s="212" t="s">
        <v>209</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8" t="s">
        <v>259</v>
      </c>
      <c r="D83" s="222"/>
      <c r="E83" s="223"/>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213</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8" t="s">
        <v>905</v>
      </c>
      <c r="D84" s="222"/>
      <c r="E84" s="223"/>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213</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8" t="s">
        <v>1122</v>
      </c>
      <c r="D85" s="222"/>
      <c r="E85" s="223">
        <v>1</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5</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8" t="s">
        <v>908</v>
      </c>
      <c r="D86" s="222"/>
      <c r="E86" s="223"/>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213</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8" t="s">
        <v>1123</v>
      </c>
      <c r="D87" s="222"/>
      <c r="E87" s="223">
        <v>2</v>
      </c>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213</v>
      </c>
      <c r="AH87" s="212">
        <v>5</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8" t="s">
        <v>920</v>
      </c>
      <c r="D88" s="222"/>
      <c r="E88" s="223"/>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213</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8" t="s">
        <v>1124</v>
      </c>
      <c r="D89" s="222"/>
      <c r="E89" s="223">
        <v>1.8</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213</v>
      </c>
      <c r="AH89" s="212">
        <v>5</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7">
        <v>12</v>
      </c>
      <c r="B90" s="238" t="s">
        <v>932</v>
      </c>
      <c r="C90" s="256" t="s">
        <v>933</v>
      </c>
      <c r="D90" s="239" t="s">
        <v>275</v>
      </c>
      <c r="E90" s="240">
        <v>16</v>
      </c>
      <c r="F90" s="241"/>
      <c r="G90" s="242">
        <f>ROUND(E90*F90,2)</f>
        <v>0</v>
      </c>
      <c r="H90" s="241"/>
      <c r="I90" s="242">
        <f>ROUND(E90*H90,2)</f>
        <v>0</v>
      </c>
      <c r="J90" s="241"/>
      <c r="K90" s="242">
        <f>ROUND(E90*J90,2)</f>
        <v>0</v>
      </c>
      <c r="L90" s="242">
        <v>21</v>
      </c>
      <c r="M90" s="242">
        <f>G90*(1+L90/100)</f>
        <v>0</v>
      </c>
      <c r="N90" s="242">
        <v>0</v>
      </c>
      <c r="O90" s="242">
        <f>ROUND(E90*N90,2)</f>
        <v>0</v>
      </c>
      <c r="P90" s="242">
        <v>0.27</v>
      </c>
      <c r="Q90" s="242">
        <f>ROUND(E90*P90,2)</f>
        <v>4.32</v>
      </c>
      <c r="R90" s="242" t="s">
        <v>258</v>
      </c>
      <c r="S90" s="242" t="s">
        <v>207</v>
      </c>
      <c r="T90" s="243" t="s">
        <v>207</v>
      </c>
      <c r="U90" s="221">
        <v>0.123</v>
      </c>
      <c r="V90" s="221">
        <f>ROUND(E90*U90,2)</f>
        <v>1.97</v>
      </c>
      <c r="W90" s="221"/>
      <c r="X90" s="221" t="s">
        <v>208</v>
      </c>
      <c r="Y90" s="212"/>
      <c r="Z90" s="212"/>
      <c r="AA90" s="212"/>
      <c r="AB90" s="212"/>
      <c r="AC90" s="212"/>
      <c r="AD90" s="212"/>
      <c r="AE90" s="212"/>
      <c r="AF90" s="212"/>
      <c r="AG90" s="212" t="s">
        <v>209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7" t="s">
        <v>276</v>
      </c>
      <c r="D91" s="245"/>
      <c r="E91" s="245"/>
      <c r="F91" s="245"/>
      <c r="G91" s="245"/>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211</v>
      </c>
      <c r="AH91" s="212"/>
      <c r="AI91" s="212"/>
      <c r="AJ91" s="212"/>
      <c r="AK91" s="212"/>
      <c r="AL91" s="212"/>
      <c r="AM91" s="212"/>
      <c r="AN91" s="212"/>
      <c r="AO91" s="212"/>
      <c r="AP91" s="212"/>
      <c r="AQ91" s="212"/>
      <c r="AR91" s="212"/>
      <c r="AS91" s="212"/>
      <c r="AT91" s="212"/>
      <c r="AU91" s="212"/>
      <c r="AV91" s="212"/>
      <c r="AW91" s="212"/>
      <c r="AX91" s="212"/>
      <c r="AY91" s="212"/>
      <c r="AZ91" s="212"/>
      <c r="BA91" s="244" t="str">
        <f>C91</f>
        <v>s vybouráním lože, s přemístěním hmot na skládku na vzdálenost do 3 m nebo naložením na dopravní prostředek</v>
      </c>
      <c r="BB91" s="212"/>
      <c r="BC91" s="212"/>
      <c r="BD91" s="212"/>
      <c r="BE91" s="212"/>
      <c r="BF91" s="212"/>
      <c r="BG91" s="212"/>
      <c r="BH91" s="212"/>
    </row>
    <row r="92" spans="1:60" outlineLevel="1" x14ac:dyDescent="0.2">
      <c r="A92" s="219"/>
      <c r="B92" s="220"/>
      <c r="C92" s="258" t="s">
        <v>934</v>
      </c>
      <c r="D92" s="222"/>
      <c r="E92" s="223"/>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213</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8" t="s">
        <v>365</v>
      </c>
      <c r="D93" s="222"/>
      <c r="E93" s="223"/>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213</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8" t="s">
        <v>1131</v>
      </c>
      <c r="D94" s="222"/>
      <c r="E94" s="223">
        <v>4</v>
      </c>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213</v>
      </c>
      <c r="AH94" s="212">
        <v>5</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8" t="s">
        <v>376</v>
      </c>
      <c r="D95" s="222"/>
      <c r="E95" s="223"/>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213</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8" t="s">
        <v>1132</v>
      </c>
      <c r="D96" s="222"/>
      <c r="E96" s="223">
        <v>8</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213</v>
      </c>
      <c r="AH96" s="212">
        <v>5</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8" t="s">
        <v>937</v>
      </c>
      <c r="D97" s="222"/>
      <c r="E97" s="223"/>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213</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8" t="s">
        <v>1133</v>
      </c>
      <c r="D98" s="222"/>
      <c r="E98" s="223">
        <v>4</v>
      </c>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213</v>
      </c>
      <c r="AH98" s="212">
        <v>5</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37">
        <v>13</v>
      </c>
      <c r="B99" s="238" t="s">
        <v>939</v>
      </c>
      <c r="C99" s="256" t="s">
        <v>940</v>
      </c>
      <c r="D99" s="239" t="s">
        <v>243</v>
      </c>
      <c r="E99" s="240">
        <v>32</v>
      </c>
      <c r="F99" s="241"/>
      <c r="G99" s="242">
        <f>ROUND(E99*F99,2)</f>
        <v>0</v>
      </c>
      <c r="H99" s="241"/>
      <c r="I99" s="242">
        <f>ROUND(E99*H99,2)</f>
        <v>0</v>
      </c>
      <c r="J99" s="241"/>
      <c r="K99" s="242">
        <f>ROUND(E99*J99,2)</f>
        <v>0</v>
      </c>
      <c r="L99" s="242">
        <v>21</v>
      </c>
      <c r="M99" s="242">
        <f>G99*(1+L99/100)</f>
        <v>0</v>
      </c>
      <c r="N99" s="242">
        <v>0</v>
      </c>
      <c r="O99" s="242">
        <f>ROUND(E99*N99,2)</f>
        <v>0</v>
      </c>
      <c r="P99" s="242">
        <v>0</v>
      </c>
      <c r="Q99" s="242">
        <f>ROUND(E99*P99,2)</f>
        <v>0</v>
      </c>
      <c r="R99" s="242" t="s">
        <v>258</v>
      </c>
      <c r="S99" s="242" t="s">
        <v>207</v>
      </c>
      <c r="T99" s="243" t="s">
        <v>207</v>
      </c>
      <c r="U99" s="221">
        <v>0.115</v>
      </c>
      <c r="V99" s="221">
        <f>ROUND(E99*U99,2)</f>
        <v>3.68</v>
      </c>
      <c r="W99" s="221"/>
      <c r="X99" s="221" t="s">
        <v>208</v>
      </c>
      <c r="Y99" s="212"/>
      <c r="Z99" s="212"/>
      <c r="AA99" s="212"/>
      <c r="AB99" s="212"/>
      <c r="AC99" s="212"/>
      <c r="AD99" s="212"/>
      <c r="AE99" s="212"/>
      <c r="AF99" s="212"/>
      <c r="AG99" s="212" t="s">
        <v>209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19"/>
      <c r="B100" s="220"/>
      <c r="C100" s="257" t="s">
        <v>941</v>
      </c>
      <c r="D100" s="245"/>
      <c r="E100" s="245"/>
      <c r="F100" s="245"/>
      <c r="G100" s="245"/>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211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44" t="str">
        <f>C100</f>
        <v>krajníků, desek nebo panelů od spojovacího materiálu s odklizením a uložením očištěných hmot a spojovacího materiálu na skládku na vzdálenost do 10 m</v>
      </c>
      <c r="BB100" s="212"/>
      <c r="BC100" s="212"/>
      <c r="BD100" s="212"/>
      <c r="BE100" s="212"/>
      <c r="BF100" s="212"/>
      <c r="BG100" s="212"/>
      <c r="BH100" s="212"/>
    </row>
    <row r="101" spans="1:60" outlineLevel="1" x14ac:dyDescent="0.2">
      <c r="A101" s="219"/>
      <c r="B101" s="220"/>
      <c r="C101" s="258" t="s">
        <v>942</v>
      </c>
      <c r="D101" s="222"/>
      <c r="E101" s="223"/>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213</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8" t="s">
        <v>1130</v>
      </c>
      <c r="D102" s="222"/>
      <c r="E102" s="223">
        <v>32</v>
      </c>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213</v>
      </c>
      <c r="AH102" s="212">
        <v>5</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x14ac:dyDescent="0.2">
      <c r="A103" s="231" t="s">
        <v>201</v>
      </c>
      <c r="B103" s="232" t="s">
        <v>150</v>
      </c>
      <c r="C103" s="255" t="s">
        <v>151</v>
      </c>
      <c r="D103" s="233"/>
      <c r="E103" s="234"/>
      <c r="F103" s="235"/>
      <c r="G103" s="235">
        <f>SUMIF(AG104:AG123,"&lt;&gt;NOR",G104:G123)</f>
        <v>0</v>
      </c>
      <c r="H103" s="235"/>
      <c r="I103" s="235">
        <f>SUM(I104:I123)</f>
        <v>0</v>
      </c>
      <c r="J103" s="235"/>
      <c r="K103" s="235">
        <f>SUM(K104:K123)</f>
        <v>0</v>
      </c>
      <c r="L103" s="235"/>
      <c r="M103" s="235">
        <f>SUM(M104:M123)</f>
        <v>0</v>
      </c>
      <c r="N103" s="235"/>
      <c r="O103" s="235">
        <f>SUM(O104:O123)</f>
        <v>9</v>
      </c>
      <c r="P103" s="235"/>
      <c r="Q103" s="235">
        <f>SUM(Q104:Q123)</f>
        <v>0</v>
      </c>
      <c r="R103" s="235"/>
      <c r="S103" s="235"/>
      <c r="T103" s="236"/>
      <c r="U103" s="230"/>
      <c r="V103" s="230">
        <f>SUM(V104:V123)</f>
        <v>1.0699999999999998</v>
      </c>
      <c r="W103" s="230"/>
      <c r="X103" s="230"/>
      <c r="AG103" t="s">
        <v>202</v>
      </c>
    </row>
    <row r="104" spans="1:60" outlineLevel="1" x14ac:dyDescent="0.2">
      <c r="A104" s="237">
        <v>14</v>
      </c>
      <c r="B104" s="238" t="s">
        <v>943</v>
      </c>
      <c r="C104" s="256" t="s">
        <v>944</v>
      </c>
      <c r="D104" s="239" t="s">
        <v>243</v>
      </c>
      <c r="E104" s="240">
        <v>24</v>
      </c>
      <c r="F104" s="241"/>
      <c r="G104" s="242">
        <f>ROUND(E104*F104,2)</f>
        <v>0</v>
      </c>
      <c r="H104" s="241"/>
      <c r="I104" s="242">
        <f>ROUND(E104*H104,2)</f>
        <v>0</v>
      </c>
      <c r="J104" s="241"/>
      <c r="K104" s="242">
        <f>ROUND(E104*J104,2)</f>
        <v>0</v>
      </c>
      <c r="L104" s="242">
        <v>21</v>
      </c>
      <c r="M104" s="242">
        <f>G104*(1+L104/100)</f>
        <v>0</v>
      </c>
      <c r="N104" s="242">
        <v>8.8200000000000001E-2</v>
      </c>
      <c r="O104" s="242">
        <f>ROUND(E104*N104,2)</f>
        <v>2.12</v>
      </c>
      <c r="P104" s="242">
        <v>0</v>
      </c>
      <c r="Q104" s="242">
        <f>ROUND(E104*P104,2)</f>
        <v>0</v>
      </c>
      <c r="R104" s="242" t="s">
        <v>258</v>
      </c>
      <c r="S104" s="242" t="s">
        <v>207</v>
      </c>
      <c r="T104" s="243" t="s">
        <v>207</v>
      </c>
      <c r="U104" s="221">
        <v>2.5000000000000001E-2</v>
      </c>
      <c r="V104" s="221">
        <f>ROUND(E104*U104,2)</f>
        <v>0.6</v>
      </c>
      <c r="W104" s="221"/>
      <c r="X104" s="221" t="s">
        <v>208</v>
      </c>
      <c r="Y104" s="212"/>
      <c r="Z104" s="212"/>
      <c r="AA104" s="212"/>
      <c r="AB104" s="212"/>
      <c r="AC104" s="212"/>
      <c r="AD104" s="212"/>
      <c r="AE104" s="212"/>
      <c r="AF104" s="212"/>
      <c r="AG104" s="212" t="s">
        <v>237</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8" t="s">
        <v>945</v>
      </c>
      <c r="D105" s="222"/>
      <c r="E105" s="223"/>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213</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8" t="s">
        <v>931</v>
      </c>
      <c r="D106" s="222"/>
      <c r="E106" s="223"/>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213</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8" t="s">
        <v>1127</v>
      </c>
      <c r="D107" s="222"/>
      <c r="E107" s="223">
        <v>24</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213</v>
      </c>
      <c r="AH107" s="212">
        <v>5</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7">
        <v>15</v>
      </c>
      <c r="B108" s="238" t="s">
        <v>322</v>
      </c>
      <c r="C108" s="256" t="s">
        <v>323</v>
      </c>
      <c r="D108" s="239" t="s">
        <v>243</v>
      </c>
      <c r="E108" s="240">
        <v>4.8</v>
      </c>
      <c r="F108" s="241"/>
      <c r="G108" s="242">
        <f>ROUND(E108*F108,2)</f>
        <v>0</v>
      </c>
      <c r="H108" s="241"/>
      <c r="I108" s="242">
        <f>ROUND(E108*H108,2)</f>
        <v>0</v>
      </c>
      <c r="J108" s="241"/>
      <c r="K108" s="242">
        <f>ROUND(E108*J108,2)</f>
        <v>0</v>
      </c>
      <c r="L108" s="242">
        <v>21</v>
      </c>
      <c r="M108" s="242">
        <f>G108*(1+L108/100)</f>
        <v>0</v>
      </c>
      <c r="N108" s="242">
        <v>0.33074999999999999</v>
      </c>
      <c r="O108" s="242">
        <f>ROUND(E108*N108,2)</f>
        <v>1.59</v>
      </c>
      <c r="P108" s="242">
        <v>0</v>
      </c>
      <c r="Q108" s="242">
        <f>ROUND(E108*P108,2)</f>
        <v>0</v>
      </c>
      <c r="R108" s="242" t="s">
        <v>258</v>
      </c>
      <c r="S108" s="242" t="s">
        <v>207</v>
      </c>
      <c r="T108" s="243" t="s">
        <v>207</v>
      </c>
      <c r="U108" s="221">
        <v>2.5999999999999999E-2</v>
      </c>
      <c r="V108" s="221">
        <f>ROUND(E108*U108,2)</f>
        <v>0.12</v>
      </c>
      <c r="W108" s="221"/>
      <c r="X108" s="221" t="s">
        <v>208</v>
      </c>
      <c r="Y108" s="212"/>
      <c r="Z108" s="212"/>
      <c r="AA108" s="212"/>
      <c r="AB108" s="212"/>
      <c r="AC108" s="212"/>
      <c r="AD108" s="212"/>
      <c r="AE108" s="212"/>
      <c r="AF108" s="212"/>
      <c r="AG108" s="212" t="s">
        <v>237</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324</v>
      </c>
      <c r="D109" s="222"/>
      <c r="E109" s="22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8" t="s">
        <v>905</v>
      </c>
      <c r="D110" s="222"/>
      <c r="E110" s="223"/>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8" t="s">
        <v>1122</v>
      </c>
      <c r="D111" s="222"/>
      <c r="E111" s="223">
        <v>1</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213</v>
      </c>
      <c r="AH111" s="212">
        <v>5</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8" t="s">
        <v>908</v>
      </c>
      <c r="D112" s="222"/>
      <c r="E112" s="223"/>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213</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8" t="s">
        <v>1123</v>
      </c>
      <c r="D113" s="222"/>
      <c r="E113" s="223">
        <v>2</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213</v>
      </c>
      <c r="AH113" s="212">
        <v>5</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58" t="s">
        <v>920</v>
      </c>
      <c r="D114" s="222"/>
      <c r="E114" s="223"/>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213</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8" t="s">
        <v>1124</v>
      </c>
      <c r="D115" s="222"/>
      <c r="E115" s="223">
        <v>1.8</v>
      </c>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213</v>
      </c>
      <c r="AH115" s="212">
        <v>5</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37">
        <v>16</v>
      </c>
      <c r="B116" s="238" t="s">
        <v>946</v>
      </c>
      <c r="C116" s="256" t="s">
        <v>947</v>
      </c>
      <c r="D116" s="239" t="s">
        <v>243</v>
      </c>
      <c r="E116" s="240">
        <v>12</v>
      </c>
      <c r="F116" s="241"/>
      <c r="G116" s="242">
        <f>ROUND(E116*F116,2)</f>
        <v>0</v>
      </c>
      <c r="H116" s="241"/>
      <c r="I116" s="242">
        <f>ROUND(E116*H116,2)</f>
        <v>0</v>
      </c>
      <c r="J116" s="241"/>
      <c r="K116" s="242">
        <f>ROUND(E116*J116,2)</f>
        <v>0</v>
      </c>
      <c r="L116" s="242">
        <v>21</v>
      </c>
      <c r="M116" s="242">
        <f>G116*(1+L116/100)</f>
        <v>0</v>
      </c>
      <c r="N116" s="242">
        <v>0.441</v>
      </c>
      <c r="O116" s="242">
        <f>ROUND(E116*N116,2)</f>
        <v>5.29</v>
      </c>
      <c r="P116" s="242">
        <v>0</v>
      </c>
      <c r="Q116" s="242">
        <f>ROUND(E116*P116,2)</f>
        <v>0</v>
      </c>
      <c r="R116" s="242" t="s">
        <v>258</v>
      </c>
      <c r="S116" s="242" t="s">
        <v>207</v>
      </c>
      <c r="T116" s="243" t="s">
        <v>207</v>
      </c>
      <c r="U116" s="221">
        <v>2.9000000000000001E-2</v>
      </c>
      <c r="V116" s="221">
        <f>ROUND(E116*U116,2)</f>
        <v>0.35</v>
      </c>
      <c r="W116" s="221"/>
      <c r="X116" s="221" t="s">
        <v>208</v>
      </c>
      <c r="Y116" s="212"/>
      <c r="Z116" s="212"/>
      <c r="AA116" s="212"/>
      <c r="AB116" s="212"/>
      <c r="AC116" s="212"/>
      <c r="AD116" s="212"/>
      <c r="AE116" s="212"/>
      <c r="AF116" s="212"/>
      <c r="AG116" s="212" t="s">
        <v>209</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4" t="s">
        <v>948</v>
      </c>
      <c r="D117" s="253"/>
      <c r="E117" s="253"/>
      <c r="F117" s="253"/>
      <c r="G117" s="253"/>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487</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9" t="s">
        <v>949</v>
      </c>
      <c r="D118" s="268"/>
      <c r="E118" s="268"/>
      <c r="F118" s="268"/>
      <c r="G118" s="268"/>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487</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9" t="s">
        <v>950</v>
      </c>
      <c r="D119" s="268"/>
      <c r="E119" s="268"/>
      <c r="F119" s="268"/>
      <c r="G119" s="268"/>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487</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56.25" outlineLevel="1" x14ac:dyDescent="0.2">
      <c r="A120" s="219"/>
      <c r="B120" s="220"/>
      <c r="C120" s="269" t="s">
        <v>951</v>
      </c>
      <c r="D120" s="268"/>
      <c r="E120" s="268"/>
      <c r="F120" s="268"/>
      <c r="G120" s="268"/>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487</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44" t="str">
        <f>C120</f>
        <v>Konstrukce komunikace pro pěší v příčném řezu je odvozena jen empiricky. Vzhledem k významu a dopravnímu zatížení uvedené komunikace nebyla pro konstrukci vozovky použita přesnější výpočtová metoda založená na chování vícevrstvého pružného poloprostoru. Důležité je však před položením prvních podkladních resp. podsypných vrstev vozovky zkontrolovat deformační modul přetvárnosti zemní pláně. Jeho hodnota nesmí být menší jak 45 MPa, jinak je negativně ovlivněna životnost vozovky. Zemní pláň by bylo nutno v tomto případě sanovat, tj nahradit část zemního podloží např. štěrkodrtí (obvykle v tl. 20 až 40 cm).</v>
      </c>
      <c r="BB120" s="212"/>
      <c r="BC120" s="212"/>
      <c r="BD120" s="212"/>
      <c r="BE120" s="212"/>
      <c r="BF120" s="212"/>
      <c r="BG120" s="212"/>
      <c r="BH120" s="212"/>
    </row>
    <row r="121" spans="1:60" outlineLevel="1" x14ac:dyDescent="0.2">
      <c r="A121" s="219"/>
      <c r="B121" s="220"/>
      <c r="C121" s="258" t="s">
        <v>952</v>
      </c>
      <c r="D121" s="222"/>
      <c r="E121" s="223"/>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213</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8" t="s">
        <v>916</v>
      </c>
      <c r="D122" s="222"/>
      <c r="E122" s="223"/>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213</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58" t="s">
        <v>1121</v>
      </c>
      <c r="D123" s="222"/>
      <c r="E123" s="223">
        <v>12</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213</v>
      </c>
      <c r="AH123" s="212">
        <v>5</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x14ac:dyDescent="0.2">
      <c r="A124" s="231" t="s">
        <v>201</v>
      </c>
      <c r="B124" s="232" t="s">
        <v>152</v>
      </c>
      <c r="C124" s="255" t="s">
        <v>153</v>
      </c>
      <c r="D124" s="233"/>
      <c r="E124" s="234"/>
      <c r="F124" s="235"/>
      <c r="G124" s="235">
        <f>SUMIF(AG125:AG160,"&lt;&gt;NOR",G125:G160)</f>
        <v>0</v>
      </c>
      <c r="H124" s="235"/>
      <c r="I124" s="235">
        <f>SUM(I125:I160)</f>
        <v>0</v>
      </c>
      <c r="J124" s="235"/>
      <c r="K124" s="235">
        <f>SUM(K125:K160)</f>
        <v>0</v>
      </c>
      <c r="L124" s="235"/>
      <c r="M124" s="235">
        <f>SUM(M125:M160)</f>
        <v>0</v>
      </c>
      <c r="N124" s="235"/>
      <c r="O124" s="235">
        <f>SUM(O125:O160)</f>
        <v>3.84</v>
      </c>
      <c r="P124" s="235"/>
      <c r="Q124" s="235">
        <f>SUM(Q125:Q160)</f>
        <v>0</v>
      </c>
      <c r="R124" s="235"/>
      <c r="S124" s="235"/>
      <c r="T124" s="236"/>
      <c r="U124" s="230"/>
      <c r="V124" s="230">
        <f>SUM(V125:V160)</f>
        <v>14.87</v>
      </c>
      <c r="W124" s="230"/>
      <c r="X124" s="230"/>
      <c r="AG124" t="s">
        <v>202</v>
      </c>
    </row>
    <row r="125" spans="1:60" outlineLevel="1" x14ac:dyDescent="0.2">
      <c r="A125" s="237">
        <v>17</v>
      </c>
      <c r="B125" s="238" t="s">
        <v>953</v>
      </c>
      <c r="C125" s="256" t="s">
        <v>954</v>
      </c>
      <c r="D125" s="239" t="s">
        <v>243</v>
      </c>
      <c r="E125" s="240">
        <v>24</v>
      </c>
      <c r="F125" s="241"/>
      <c r="G125" s="242">
        <f>ROUND(E125*F125,2)</f>
        <v>0</v>
      </c>
      <c r="H125" s="241"/>
      <c r="I125" s="242">
        <f>ROUND(E125*H125,2)</f>
        <v>0</v>
      </c>
      <c r="J125" s="241"/>
      <c r="K125" s="242">
        <f>ROUND(E125*J125,2)</f>
        <v>0</v>
      </c>
      <c r="L125" s="242">
        <v>21</v>
      </c>
      <c r="M125" s="242">
        <f>G125*(1+L125/100)</f>
        <v>0</v>
      </c>
      <c r="N125" s="242">
        <v>7.3899999999999993E-2</v>
      </c>
      <c r="O125" s="242">
        <f>ROUND(E125*N125,2)</f>
        <v>1.77</v>
      </c>
      <c r="P125" s="242">
        <v>0</v>
      </c>
      <c r="Q125" s="242">
        <f>ROUND(E125*P125,2)</f>
        <v>0</v>
      </c>
      <c r="R125" s="242" t="s">
        <v>258</v>
      </c>
      <c r="S125" s="242" t="s">
        <v>207</v>
      </c>
      <c r="T125" s="243" t="s">
        <v>207</v>
      </c>
      <c r="U125" s="221">
        <v>0.45200000000000001</v>
      </c>
      <c r="V125" s="221">
        <f>ROUND(E125*U125,2)</f>
        <v>10.85</v>
      </c>
      <c r="W125" s="221"/>
      <c r="X125" s="221" t="s">
        <v>208</v>
      </c>
      <c r="Y125" s="212"/>
      <c r="Z125" s="212"/>
      <c r="AA125" s="212"/>
      <c r="AB125" s="212"/>
      <c r="AC125" s="212"/>
      <c r="AD125" s="212"/>
      <c r="AE125" s="212"/>
      <c r="AF125" s="212"/>
      <c r="AG125" s="212" t="s">
        <v>209</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2.5" outlineLevel="1" x14ac:dyDescent="0.2">
      <c r="A126" s="219"/>
      <c r="B126" s="220"/>
      <c r="C126" s="257" t="s">
        <v>955</v>
      </c>
      <c r="D126" s="245"/>
      <c r="E126" s="245"/>
      <c r="F126" s="245"/>
      <c r="G126" s="245"/>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211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44" t="str">
        <f>C126</f>
        <v>s provedením lože z kameniva drceného, s vyplněním spár, s dvojitým hutněním a se smetením přebytečného materiálu na krajnici. S dodáním hmot pro lože a výplň spár.</v>
      </c>
      <c r="BB126" s="212"/>
      <c r="BC126" s="212"/>
      <c r="BD126" s="212"/>
      <c r="BE126" s="212"/>
      <c r="BF126" s="212"/>
      <c r="BG126" s="212"/>
      <c r="BH126" s="212"/>
    </row>
    <row r="127" spans="1:60" outlineLevel="1" x14ac:dyDescent="0.2">
      <c r="A127" s="219"/>
      <c r="B127" s="220"/>
      <c r="C127" s="258" t="s">
        <v>956</v>
      </c>
      <c r="D127" s="222"/>
      <c r="E127" s="223"/>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213</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8" t="s">
        <v>1134</v>
      </c>
      <c r="D128" s="222"/>
      <c r="E128" s="223"/>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8" t="s">
        <v>958</v>
      </c>
      <c r="D129" s="222"/>
      <c r="E129" s="223"/>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213</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8" t="s">
        <v>1135</v>
      </c>
      <c r="D130" s="222"/>
      <c r="E130" s="223">
        <v>8</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213</v>
      </c>
      <c r="AH130" s="212">
        <v>5</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8" t="s">
        <v>959</v>
      </c>
      <c r="D131" s="222"/>
      <c r="E131" s="223"/>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213</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8" t="s">
        <v>1136</v>
      </c>
      <c r="D132" s="222"/>
      <c r="E132" s="223">
        <v>16</v>
      </c>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213</v>
      </c>
      <c r="AH132" s="212">
        <v>5</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8" t="s">
        <v>960</v>
      </c>
      <c r="D133" s="222"/>
      <c r="E133" s="223"/>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213</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8" t="s">
        <v>1137</v>
      </c>
      <c r="D134" s="222"/>
      <c r="E134" s="223">
        <v>8</v>
      </c>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213</v>
      </c>
      <c r="AH134" s="212">
        <v>5</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1138</v>
      </c>
      <c r="D135" s="222"/>
      <c r="E135" s="223"/>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213</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8" t="s">
        <v>1139</v>
      </c>
      <c r="D136" s="222"/>
      <c r="E136" s="223">
        <v>-8</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213</v>
      </c>
      <c r="AH136" s="212">
        <v>5</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1" x14ac:dyDescent="0.2">
      <c r="A137" s="237">
        <v>18</v>
      </c>
      <c r="B137" s="238" t="s">
        <v>1140</v>
      </c>
      <c r="C137" s="256" t="s">
        <v>1141</v>
      </c>
      <c r="D137" s="239" t="s">
        <v>243</v>
      </c>
      <c r="E137" s="240">
        <v>8</v>
      </c>
      <c r="F137" s="241"/>
      <c r="G137" s="242">
        <f>ROUND(E137*F137,2)</f>
        <v>0</v>
      </c>
      <c r="H137" s="241"/>
      <c r="I137" s="242">
        <f>ROUND(E137*H137,2)</f>
        <v>0</v>
      </c>
      <c r="J137" s="241"/>
      <c r="K137" s="242">
        <f>ROUND(E137*J137,2)</f>
        <v>0</v>
      </c>
      <c r="L137" s="242">
        <v>21</v>
      </c>
      <c r="M137" s="242">
        <f>G137*(1+L137/100)</f>
        <v>0</v>
      </c>
      <c r="N137" s="242">
        <v>7.3899999999999993E-2</v>
      </c>
      <c r="O137" s="242">
        <f>ROUND(E137*N137,2)</f>
        <v>0.59</v>
      </c>
      <c r="P137" s="242">
        <v>0</v>
      </c>
      <c r="Q137" s="242">
        <f>ROUND(E137*P137,2)</f>
        <v>0</v>
      </c>
      <c r="R137" s="242" t="s">
        <v>258</v>
      </c>
      <c r="S137" s="242" t="s">
        <v>207</v>
      </c>
      <c r="T137" s="243" t="s">
        <v>207</v>
      </c>
      <c r="U137" s="221">
        <v>0.502</v>
      </c>
      <c r="V137" s="221">
        <f>ROUND(E137*U137,2)</f>
        <v>4.0199999999999996</v>
      </c>
      <c r="W137" s="221"/>
      <c r="X137" s="221" t="s">
        <v>208</v>
      </c>
      <c r="Y137" s="212"/>
      <c r="Z137" s="212"/>
      <c r="AA137" s="212"/>
      <c r="AB137" s="212"/>
      <c r="AC137" s="212"/>
      <c r="AD137" s="212"/>
      <c r="AE137" s="212"/>
      <c r="AF137" s="212"/>
      <c r="AG137" s="212" t="s">
        <v>209</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8" t="s">
        <v>1142</v>
      </c>
      <c r="D138" s="222"/>
      <c r="E138" s="223"/>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213</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8" t="s">
        <v>1143</v>
      </c>
      <c r="D139" s="222"/>
      <c r="E139" s="223"/>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213</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8" t="s">
        <v>1144</v>
      </c>
      <c r="D140" s="222"/>
      <c r="E140" s="223"/>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213</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8" t="s">
        <v>791</v>
      </c>
      <c r="D141" s="222"/>
      <c r="E141" s="223"/>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213</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8" t="s">
        <v>1145</v>
      </c>
      <c r="D142" s="222"/>
      <c r="E142" s="223">
        <v>5</v>
      </c>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213</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8" t="s">
        <v>1146</v>
      </c>
      <c r="D143" s="222"/>
      <c r="E143" s="223">
        <v>3</v>
      </c>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213</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37">
        <v>19</v>
      </c>
      <c r="B144" s="238" t="s">
        <v>961</v>
      </c>
      <c r="C144" s="256" t="s">
        <v>962</v>
      </c>
      <c r="D144" s="239" t="s">
        <v>963</v>
      </c>
      <c r="E144" s="240">
        <v>48</v>
      </c>
      <c r="F144" s="241"/>
      <c r="G144" s="242">
        <f>ROUND(E144*F144,2)</f>
        <v>0</v>
      </c>
      <c r="H144" s="241"/>
      <c r="I144" s="242">
        <f>ROUND(E144*H144,2)</f>
        <v>0</v>
      </c>
      <c r="J144" s="241"/>
      <c r="K144" s="242">
        <f>ROUND(E144*J144,2)</f>
        <v>0</v>
      </c>
      <c r="L144" s="242">
        <v>21</v>
      </c>
      <c r="M144" s="242">
        <f>G144*(1+L144/100)</f>
        <v>0</v>
      </c>
      <c r="N144" s="242">
        <v>1E-3</v>
      </c>
      <c r="O144" s="242">
        <f>ROUND(E144*N144,2)</f>
        <v>0.05</v>
      </c>
      <c r="P144" s="242">
        <v>0</v>
      </c>
      <c r="Q144" s="242">
        <f>ROUND(E144*P144,2)</f>
        <v>0</v>
      </c>
      <c r="R144" s="242" t="s">
        <v>426</v>
      </c>
      <c r="S144" s="242" t="s">
        <v>207</v>
      </c>
      <c r="T144" s="243" t="s">
        <v>207</v>
      </c>
      <c r="U144" s="221">
        <v>0</v>
      </c>
      <c r="V144" s="221">
        <f>ROUND(E144*U144,2)</f>
        <v>0</v>
      </c>
      <c r="W144" s="221"/>
      <c r="X144" s="221" t="s">
        <v>427</v>
      </c>
      <c r="Y144" s="212"/>
      <c r="Z144" s="212"/>
      <c r="AA144" s="212"/>
      <c r="AB144" s="212"/>
      <c r="AC144" s="212"/>
      <c r="AD144" s="212"/>
      <c r="AE144" s="212"/>
      <c r="AF144" s="212"/>
      <c r="AG144" s="212" t="s">
        <v>964</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8" t="s">
        <v>965</v>
      </c>
      <c r="D145" s="222"/>
      <c r="E145" s="223"/>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213</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8" t="s">
        <v>966</v>
      </c>
      <c r="D146" s="222"/>
      <c r="E146" s="223"/>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213</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8" t="s">
        <v>1147</v>
      </c>
      <c r="D147" s="222"/>
      <c r="E147" s="223"/>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213</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8" t="s">
        <v>1148</v>
      </c>
      <c r="D148" s="222"/>
      <c r="E148" s="223">
        <v>36</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213</v>
      </c>
      <c r="AH148" s="212">
        <v>5</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8" t="s">
        <v>1128</v>
      </c>
      <c r="D149" s="222"/>
      <c r="E149" s="223"/>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213</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8" t="s">
        <v>1149</v>
      </c>
      <c r="D150" s="222"/>
      <c r="E150" s="223">
        <v>12</v>
      </c>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213</v>
      </c>
      <c r="AH150" s="212">
        <v>5</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ht="22.5" outlineLevel="1" x14ac:dyDescent="0.2">
      <c r="A151" s="237">
        <v>20</v>
      </c>
      <c r="B151" s="238" t="s">
        <v>968</v>
      </c>
      <c r="C151" s="256" t="s">
        <v>969</v>
      </c>
      <c r="D151" s="239" t="s">
        <v>243</v>
      </c>
      <c r="E151" s="240">
        <v>2.52</v>
      </c>
      <c r="F151" s="241"/>
      <c r="G151" s="242">
        <f>ROUND(E151*F151,2)</f>
        <v>0</v>
      </c>
      <c r="H151" s="241"/>
      <c r="I151" s="242">
        <f>ROUND(E151*H151,2)</f>
        <v>0</v>
      </c>
      <c r="J151" s="241"/>
      <c r="K151" s="242">
        <f>ROUND(E151*J151,2)</f>
        <v>0</v>
      </c>
      <c r="L151" s="242">
        <v>21</v>
      </c>
      <c r="M151" s="242">
        <f>G151*(1+L151/100)</f>
        <v>0</v>
      </c>
      <c r="N151" s="242">
        <v>0.129</v>
      </c>
      <c r="O151" s="242">
        <f>ROUND(E151*N151,2)</f>
        <v>0.33</v>
      </c>
      <c r="P151" s="242">
        <v>0</v>
      </c>
      <c r="Q151" s="242">
        <f>ROUND(E151*P151,2)</f>
        <v>0</v>
      </c>
      <c r="R151" s="242" t="s">
        <v>426</v>
      </c>
      <c r="S151" s="242" t="s">
        <v>207</v>
      </c>
      <c r="T151" s="243" t="s">
        <v>207</v>
      </c>
      <c r="U151" s="221">
        <v>0</v>
      </c>
      <c r="V151" s="221">
        <f>ROUND(E151*U151,2)</f>
        <v>0</v>
      </c>
      <c r="W151" s="221"/>
      <c r="X151" s="221" t="s">
        <v>427</v>
      </c>
      <c r="Y151" s="212"/>
      <c r="Z151" s="212"/>
      <c r="AA151" s="212"/>
      <c r="AB151" s="212"/>
      <c r="AC151" s="212"/>
      <c r="AD151" s="212"/>
      <c r="AE151" s="212"/>
      <c r="AF151" s="212"/>
      <c r="AG151" s="212" t="s">
        <v>964</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58" t="s">
        <v>970</v>
      </c>
      <c r="D152" s="222"/>
      <c r="E152" s="223"/>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213</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8" t="s">
        <v>971</v>
      </c>
      <c r="D153" s="222"/>
      <c r="E153" s="223"/>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213</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9" t="s">
        <v>215</v>
      </c>
      <c r="D154" s="224"/>
      <c r="E154" s="225"/>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213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60" t="s">
        <v>972</v>
      </c>
      <c r="D155" s="224"/>
      <c r="E155" s="225">
        <v>0.105</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213</v>
      </c>
      <c r="AH155" s="212">
        <v>2</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59" t="s">
        <v>217</v>
      </c>
      <c r="D156" s="224"/>
      <c r="E156" s="225"/>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213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8" t="s">
        <v>1150</v>
      </c>
      <c r="D157" s="222"/>
      <c r="E157" s="223">
        <v>2.52</v>
      </c>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213</v>
      </c>
      <c r="AH157" s="212">
        <v>5</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37">
        <v>21</v>
      </c>
      <c r="B158" s="238" t="s">
        <v>1151</v>
      </c>
      <c r="C158" s="256" t="s">
        <v>1152</v>
      </c>
      <c r="D158" s="239" t="s">
        <v>243</v>
      </c>
      <c r="E158" s="240">
        <v>8.4</v>
      </c>
      <c r="F158" s="241"/>
      <c r="G158" s="242">
        <f>ROUND(E158*F158,2)</f>
        <v>0</v>
      </c>
      <c r="H158" s="241"/>
      <c r="I158" s="242">
        <f>ROUND(E158*H158,2)</f>
        <v>0</v>
      </c>
      <c r="J158" s="241"/>
      <c r="K158" s="242">
        <f>ROUND(E158*J158,2)</f>
        <v>0</v>
      </c>
      <c r="L158" s="242">
        <v>21</v>
      </c>
      <c r="M158" s="242">
        <f>G158*(1+L158/100)</f>
        <v>0</v>
      </c>
      <c r="N158" s="242">
        <v>0.13150000000000001</v>
      </c>
      <c r="O158" s="242">
        <f>ROUND(E158*N158,2)</f>
        <v>1.1000000000000001</v>
      </c>
      <c r="P158" s="242">
        <v>0</v>
      </c>
      <c r="Q158" s="242">
        <f>ROUND(E158*P158,2)</f>
        <v>0</v>
      </c>
      <c r="R158" s="242" t="s">
        <v>426</v>
      </c>
      <c r="S158" s="242" t="s">
        <v>207</v>
      </c>
      <c r="T158" s="243" t="s">
        <v>207</v>
      </c>
      <c r="U158" s="221">
        <v>0</v>
      </c>
      <c r="V158" s="221">
        <f>ROUND(E158*U158,2)</f>
        <v>0</v>
      </c>
      <c r="W158" s="221"/>
      <c r="X158" s="221" t="s">
        <v>427</v>
      </c>
      <c r="Y158" s="212"/>
      <c r="Z158" s="212"/>
      <c r="AA158" s="212"/>
      <c r="AB158" s="212"/>
      <c r="AC158" s="212"/>
      <c r="AD158" s="212"/>
      <c r="AE158" s="212"/>
      <c r="AF158" s="212"/>
      <c r="AG158" s="212" t="s">
        <v>964</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8" t="s">
        <v>1153</v>
      </c>
      <c r="D159" s="222"/>
      <c r="E159" s="223"/>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213</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58" t="s">
        <v>1154</v>
      </c>
      <c r="D160" s="222"/>
      <c r="E160" s="223">
        <v>8.4</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213</v>
      </c>
      <c r="AH160" s="212">
        <v>5</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x14ac:dyDescent="0.2">
      <c r="A161" s="231" t="s">
        <v>201</v>
      </c>
      <c r="B161" s="232" t="s">
        <v>158</v>
      </c>
      <c r="C161" s="255" t="s">
        <v>159</v>
      </c>
      <c r="D161" s="233"/>
      <c r="E161" s="234"/>
      <c r="F161" s="235"/>
      <c r="G161" s="235">
        <f>SUMIF(AG162:AG193,"&lt;&gt;NOR",G162:G193)</f>
        <v>0</v>
      </c>
      <c r="H161" s="235"/>
      <c r="I161" s="235">
        <f>SUM(I162:I193)</f>
        <v>0</v>
      </c>
      <c r="J161" s="235"/>
      <c r="K161" s="235">
        <f>SUM(K162:K193)</f>
        <v>0</v>
      </c>
      <c r="L161" s="235"/>
      <c r="M161" s="235">
        <f>SUM(M162:M193)</f>
        <v>0</v>
      </c>
      <c r="N161" s="235"/>
      <c r="O161" s="235">
        <f>SUM(O162:O193)</f>
        <v>4.08</v>
      </c>
      <c r="P161" s="235"/>
      <c r="Q161" s="235">
        <f>SUM(Q162:Q193)</f>
        <v>0</v>
      </c>
      <c r="R161" s="235"/>
      <c r="S161" s="235"/>
      <c r="T161" s="236"/>
      <c r="U161" s="230"/>
      <c r="V161" s="230">
        <f>SUM(V162:V193)</f>
        <v>5.1400000000000006</v>
      </c>
      <c r="W161" s="230"/>
      <c r="X161" s="230"/>
      <c r="AG161" t="s">
        <v>202</v>
      </c>
    </row>
    <row r="162" spans="1:60" ht="22.5" outlineLevel="1" x14ac:dyDescent="0.2">
      <c r="A162" s="237">
        <v>22</v>
      </c>
      <c r="B162" s="238" t="s">
        <v>974</v>
      </c>
      <c r="C162" s="256" t="s">
        <v>975</v>
      </c>
      <c r="D162" s="239" t="s">
        <v>275</v>
      </c>
      <c r="E162" s="240">
        <v>4</v>
      </c>
      <c r="F162" s="241"/>
      <c r="G162" s="242">
        <f>ROUND(E162*F162,2)</f>
        <v>0</v>
      </c>
      <c r="H162" s="241"/>
      <c r="I162" s="242">
        <f>ROUND(E162*H162,2)</f>
        <v>0</v>
      </c>
      <c r="J162" s="241"/>
      <c r="K162" s="242">
        <f>ROUND(E162*J162,2)</f>
        <v>0</v>
      </c>
      <c r="L162" s="242">
        <v>21</v>
      </c>
      <c r="M162" s="242">
        <f>G162*(1+L162/100)</f>
        <v>0</v>
      </c>
      <c r="N162" s="242">
        <v>0.185</v>
      </c>
      <c r="O162" s="242">
        <f>ROUND(E162*N162,2)</f>
        <v>0.74</v>
      </c>
      <c r="P162" s="242">
        <v>0</v>
      </c>
      <c r="Q162" s="242">
        <f>ROUND(E162*P162,2)</f>
        <v>0</v>
      </c>
      <c r="R162" s="242" t="s">
        <v>258</v>
      </c>
      <c r="S162" s="242" t="s">
        <v>207</v>
      </c>
      <c r="T162" s="243" t="s">
        <v>207</v>
      </c>
      <c r="U162" s="221">
        <v>0.33704000000000001</v>
      </c>
      <c r="V162" s="221">
        <f>ROUND(E162*U162,2)</f>
        <v>1.35</v>
      </c>
      <c r="W162" s="221"/>
      <c r="X162" s="221" t="s">
        <v>208</v>
      </c>
      <c r="Y162" s="212"/>
      <c r="Z162" s="212"/>
      <c r="AA162" s="212"/>
      <c r="AB162" s="212"/>
      <c r="AC162" s="212"/>
      <c r="AD162" s="212"/>
      <c r="AE162" s="212"/>
      <c r="AF162" s="212"/>
      <c r="AG162" s="212" t="s">
        <v>237</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7" t="s">
        <v>976</v>
      </c>
      <c r="D163" s="245"/>
      <c r="E163" s="245"/>
      <c r="F163" s="245"/>
      <c r="G163" s="245"/>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211</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58" t="s">
        <v>977</v>
      </c>
      <c r="D164" s="222"/>
      <c r="E164" s="223"/>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213</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58" t="s">
        <v>1144</v>
      </c>
      <c r="D165" s="222"/>
      <c r="E165" s="223"/>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213</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8" t="s">
        <v>791</v>
      </c>
      <c r="D166" s="222"/>
      <c r="E166" s="223"/>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213</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58" t="s">
        <v>1155</v>
      </c>
      <c r="D167" s="222"/>
      <c r="E167" s="223">
        <v>4</v>
      </c>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213</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1" x14ac:dyDescent="0.2">
      <c r="A168" s="237">
        <v>23</v>
      </c>
      <c r="B168" s="238" t="s">
        <v>974</v>
      </c>
      <c r="C168" s="256" t="s">
        <v>975</v>
      </c>
      <c r="D168" s="239" t="s">
        <v>275</v>
      </c>
      <c r="E168" s="240">
        <v>8</v>
      </c>
      <c r="F168" s="241"/>
      <c r="G168" s="242">
        <f>ROUND(E168*F168,2)</f>
        <v>0</v>
      </c>
      <c r="H168" s="241"/>
      <c r="I168" s="242">
        <f>ROUND(E168*H168,2)</f>
        <v>0</v>
      </c>
      <c r="J168" s="241"/>
      <c r="K168" s="242">
        <f>ROUND(E168*J168,2)</f>
        <v>0</v>
      </c>
      <c r="L168" s="242">
        <v>21</v>
      </c>
      <c r="M168" s="242">
        <f>G168*(1+L168/100)</f>
        <v>0</v>
      </c>
      <c r="N168" s="242">
        <v>0.185</v>
      </c>
      <c r="O168" s="242">
        <f>ROUND(E168*N168,2)</f>
        <v>1.48</v>
      </c>
      <c r="P168" s="242">
        <v>0</v>
      </c>
      <c r="Q168" s="242">
        <f>ROUND(E168*P168,2)</f>
        <v>0</v>
      </c>
      <c r="R168" s="242" t="s">
        <v>258</v>
      </c>
      <c r="S168" s="242" t="s">
        <v>207</v>
      </c>
      <c r="T168" s="243" t="s">
        <v>207</v>
      </c>
      <c r="U168" s="221">
        <v>0.33704000000000001</v>
      </c>
      <c r="V168" s="221">
        <f>ROUND(E168*U168,2)</f>
        <v>2.7</v>
      </c>
      <c r="W168" s="221"/>
      <c r="X168" s="221" t="s">
        <v>208</v>
      </c>
      <c r="Y168" s="212"/>
      <c r="Z168" s="212"/>
      <c r="AA168" s="212"/>
      <c r="AB168" s="212"/>
      <c r="AC168" s="212"/>
      <c r="AD168" s="212"/>
      <c r="AE168" s="212"/>
      <c r="AF168" s="212"/>
      <c r="AG168" s="212" t="s">
        <v>237</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7" t="s">
        <v>976</v>
      </c>
      <c r="D169" s="245"/>
      <c r="E169" s="245"/>
      <c r="F169" s="245"/>
      <c r="G169" s="245"/>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211</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978</v>
      </c>
      <c r="D170" s="222"/>
      <c r="E170" s="223"/>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213</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8" t="s">
        <v>1144</v>
      </c>
      <c r="D171" s="222"/>
      <c r="E171" s="223"/>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213</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8" t="s">
        <v>791</v>
      </c>
      <c r="D172" s="222"/>
      <c r="E172" s="223"/>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213</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8" t="s">
        <v>1156</v>
      </c>
      <c r="D173" s="222"/>
      <c r="E173" s="223">
        <v>8</v>
      </c>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213</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22.5" outlineLevel="1" x14ac:dyDescent="0.2">
      <c r="A174" s="237">
        <v>24</v>
      </c>
      <c r="B174" s="238" t="s">
        <v>979</v>
      </c>
      <c r="C174" s="256" t="s">
        <v>980</v>
      </c>
      <c r="D174" s="239" t="s">
        <v>275</v>
      </c>
      <c r="E174" s="240">
        <v>4</v>
      </c>
      <c r="F174" s="241"/>
      <c r="G174" s="242">
        <f>ROUND(E174*F174,2)</f>
        <v>0</v>
      </c>
      <c r="H174" s="241"/>
      <c r="I174" s="242">
        <f>ROUND(E174*H174,2)</f>
        <v>0</v>
      </c>
      <c r="J174" s="241"/>
      <c r="K174" s="242">
        <f>ROUND(E174*J174,2)</f>
        <v>0</v>
      </c>
      <c r="L174" s="242">
        <v>21</v>
      </c>
      <c r="M174" s="242">
        <f>G174*(1+L174/100)</f>
        <v>0</v>
      </c>
      <c r="N174" s="242">
        <v>0.188</v>
      </c>
      <c r="O174" s="242">
        <f>ROUND(E174*N174,2)</f>
        <v>0.75</v>
      </c>
      <c r="P174" s="242">
        <v>0</v>
      </c>
      <c r="Q174" s="242">
        <f>ROUND(E174*P174,2)</f>
        <v>0</v>
      </c>
      <c r="R174" s="242" t="s">
        <v>258</v>
      </c>
      <c r="S174" s="242" t="s">
        <v>207</v>
      </c>
      <c r="T174" s="243" t="s">
        <v>207</v>
      </c>
      <c r="U174" s="221">
        <v>0.27200000000000002</v>
      </c>
      <c r="V174" s="221">
        <f>ROUND(E174*U174,2)</f>
        <v>1.0900000000000001</v>
      </c>
      <c r="W174" s="221"/>
      <c r="X174" s="221" t="s">
        <v>208</v>
      </c>
      <c r="Y174" s="212"/>
      <c r="Z174" s="212"/>
      <c r="AA174" s="212"/>
      <c r="AB174" s="212"/>
      <c r="AC174" s="212"/>
      <c r="AD174" s="212"/>
      <c r="AE174" s="212"/>
      <c r="AF174" s="212"/>
      <c r="AG174" s="212" t="s">
        <v>209</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7" t="s">
        <v>976</v>
      </c>
      <c r="D175" s="245"/>
      <c r="E175" s="245"/>
      <c r="F175" s="245"/>
      <c r="G175" s="245"/>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211</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58" t="s">
        <v>981</v>
      </c>
      <c r="D176" s="222"/>
      <c r="E176" s="223"/>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213</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8" t="s">
        <v>982</v>
      </c>
      <c r="D177" s="222"/>
      <c r="E177" s="223"/>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213</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58" t="s">
        <v>1131</v>
      </c>
      <c r="D178" s="222"/>
      <c r="E178" s="223">
        <v>4</v>
      </c>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213</v>
      </c>
      <c r="AH178" s="212">
        <v>5</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37">
        <v>25</v>
      </c>
      <c r="B179" s="238" t="s">
        <v>983</v>
      </c>
      <c r="C179" s="256" t="s">
        <v>984</v>
      </c>
      <c r="D179" s="239" t="s">
        <v>332</v>
      </c>
      <c r="E179" s="240">
        <v>2.06</v>
      </c>
      <c r="F179" s="241"/>
      <c r="G179" s="242">
        <f>ROUND(E179*F179,2)</f>
        <v>0</v>
      </c>
      <c r="H179" s="241"/>
      <c r="I179" s="242">
        <f>ROUND(E179*H179,2)</f>
        <v>0</v>
      </c>
      <c r="J179" s="241"/>
      <c r="K179" s="242">
        <f>ROUND(E179*J179,2)</f>
        <v>0</v>
      </c>
      <c r="L179" s="242">
        <v>21</v>
      </c>
      <c r="M179" s="242">
        <f>G179*(1+L179/100)</f>
        <v>0</v>
      </c>
      <c r="N179" s="242">
        <v>6.7000000000000004E-2</v>
      </c>
      <c r="O179" s="242">
        <f>ROUND(E179*N179,2)</f>
        <v>0.14000000000000001</v>
      </c>
      <c r="P179" s="242">
        <v>0</v>
      </c>
      <c r="Q179" s="242">
        <f>ROUND(E179*P179,2)</f>
        <v>0</v>
      </c>
      <c r="R179" s="242" t="s">
        <v>426</v>
      </c>
      <c r="S179" s="242" t="s">
        <v>207</v>
      </c>
      <c r="T179" s="243" t="s">
        <v>207</v>
      </c>
      <c r="U179" s="221">
        <v>0</v>
      </c>
      <c r="V179" s="221">
        <f>ROUND(E179*U179,2)</f>
        <v>0</v>
      </c>
      <c r="W179" s="221"/>
      <c r="X179" s="221" t="s">
        <v>427</v>
      </c>
      <c r="Y179" s="212"/>
      <c r="Z179" s="212"/>
      <c r="AA179" s="212"/>
      <c r="AB179" s="212"/>
      <c r="AC179" s="212"/>
      <c r="AD179" s="212"/>
      <c r="AE179" s="212"/>
      <c r="AF179" s="212"/>
      <c r="AG179" s="212" t="s">
        <v>428</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58" t="s">
        <v>985</v>
      </c>
      <c r="D180" s="222"/>
      <c r="E180" s="223"/>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213</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9" t="s">
        <v>215</v>
      </c>
      <c r="D181" s="224"/>
      <c r="E181" s="225"/>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213</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60" t="s">
        <v>986</v>
      </c>
      <c r="D182" s="224"/>
      <c r="E182" s="225">
        <v>0.51500000000000001</v>
      </c>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213</v>
      </c>
      <c r="AH182" s="212">
        <v>2</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59" t="s">
        <v>217</v>
      </c>
      <c r="D183" s="224"/>
      <c r="E183" s="225"/>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213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58" t="s">
        <v>1157</v>
      </c>
      <c r="D184" s="222"/>
      <c r="E184" s="223">
        <v>2.06</v>
      </c>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213</v>
      </c>
      <c r="AH184" s="212">
        <v>5</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1" x14ac:dyDescent="0.2">
      <c r="A185" s="237">
        <v>26</v>
      </c>
      <c r="B185" s="238" t="s">
        <v>988</v>
      </c>
      <c r="C185" s="256" t="s">
        <v>989</v>
      </c>
      <c r="D185" s="239" t="s">
        <v>332</v>
      </c>
      <c r="E185" s="240">
        <v>2.06</v>
      </c>
      <c r="F185" s="241"/>
      <c r="G185" s="242">
        <f>ROUND(E185*F185,2)</f>
        <v>0</v>
      </c>
      <c r="H185" s="241"/>
      <c r="I185" s="242">
        <f>ROUND(E185*H185,2)</f>
        <v>0</v>
      </c>
      <c r="J185" s="241"/>
      <c r="K185" s="242">
        <f>ROUND(E185*J185,2)</f>
        <v>0</v>
      </c>
      <c r="L185" s="242">
        <v>21</v>
      </c>
      <c r="M185" s="242">
        <f>G185*(1+L185/100)</f>
        <v>0</v>
      </c>
      <c r="N185" s="242">
        <v>6.7000000000000004E-2</v>
      </c>
      <c r="O185" s="242">
        <f>ROUND(E185*N185,2)</f>
        <v>0.14000000000000001</v>
      </c>
      <c r="P185" s="242">
        <v>0</v>
      </c>
      <c r="Q185" s="242">
        <f>ROUND(E185*P185,2)</f>
        <v>0</v>
      </c>
      <c r="R185" s="242" t="s">
        <v>426</v>
      </c>
      <c r="S185" s="242" t="s">
        <v>207</v>
      </c>
      <c r="T185" s="243" t="s">
        <v>207</v>
      </c>
      <c r="U185" s="221">
        <v>0</v>
      </c>
      <c r="V185" s="221">
        <f>ROUND(E185*U185,2)</f>
        <v>0</v>
      </c>
      <c r="W185" s="221"/>
      <c r="X185" s="221" t="s">
        <v>427</v>
      </c>
      <c r="Y185" s="212"/>
      <c r="Z185" s="212"/>
      <c r="AA185" s="212"/>
      <c r="AB185" s="212"/>
      <c r="AC185" s="212"/>
      <c r="AD185" s="212"/>
      <c r="AE185" s="212"/>
      <c r="AF185" s="212"/>
      <c r="AG185" s="212" t="s">
        <v>428</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58" t="s">
        <v>990</v>
      </c>
      <c r="D186" s="222"/>
      <c r="E186" s="223"/>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213</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8" t="s">
        <v>1158</v>
      </c>
      <c r="D187" s="222"/>
      <c r="E187" s="223">
        <v>2.06</v>
      </c>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213</v>
      </c>
      <c r="AH187" s="212">
        <v>5</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7">
        <v>27</v>
      </c>
      <c r="B188" s="238" t="s">
        <v>992</v>
      </c>
      <c r="C188" s="256" t="s">
        <v>993</v>
      </c>
      <c r="D188" s="239" t="s">
        <v>332</v>
      </c>
      <c r="E188" s="240">
        <v>4.12</v>
      </c>
      <c r="F188" s="241"/>
      <c r="G188" s="242">
        <f>ROUND(E188*F188,2)</f>
        <v>0</v>
      </c>
      <c r="H188" s="241"/>
      <c r="I188" s="242">
        <f>ROUND(E188*H188,2)</f>
        <v>0</v>
      </c>
      <c r="J188" s="241"/>
      <c r="K188" s="242">
        <f>ROUND(E188*J188,2)</f>
        <v>0</v>
      </c>
      <c r="L188" s="242">
        <v>21</v>
      </c>
      <c r="M188" s="242">
        <f>G188*(1+L188/100)</f>
        <v>0</v>
      </c>
      <c r="N188" s="242">
        <v>9.6000000000000002E-2</v>
      </c>
      <c r="O188" s="242">
        <f>ROUND(E188*N188,2)</f>
        <v>0.4</v>
      </c>
      <c r="P188" s="242">
        <v>0</v>
      </c>
      <c r="Q188" s="242">
        <f>ROUND(E188*P188,2)</f>
        <v>0</v>
      </c>
      <c r="R188" s="242" t="s">
        <v>426</v>
      </c>
      <c r="S188" s="242" t="s">
        <v>207</v>
      </c>
      <c r="T188" s="243" t="s">
        <v>207</v>
      </c>
      <c r="U188" s="221">
        <v>0</v>
      </c>
      <c r="V188" s="221">
        <f>ROUND(E188*U188,2)</f>
        <v>0</v>
      </c>
      <c r="W188" s="221"/>
      <c r="X188" s="221" t="s">
        <v>427</v>
      </c>
      <c r="Y188" s="212"/>
      <c r="Z188" s="212"/>
      <c r="AA188" s="212"/>
      <c r="AB188" s="212"/>
      <c r="AC188" s="212"/>
      <c r="AD188" s="212"/>
      <c r="AE188" s="212"/>
      <c r="AF188" s="212"/>
      <c r="AG188" s="212" t="s">
        <v>964</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58" t="s">
        <v>994</v>
      </c>
      <c r="D189" s="222"/>
      <c r="E189" s="223"/>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213</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58" t="s">
        <v>1159</v>
      </c>
      <c r="D190" s="222"/>
      <c r="E190" s="223">
        <v>4.12</v>
      </c>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213</v>
      </c>
      <c r="AH190" s="212">
        <v>5</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1" x14ac:dyDescent="0.2">
      <c r="A191" s="237">
        <v>28</v>
      </c>
      <c r="B191" s="238" t="s">
        <v>996</v>
      </c>
      <c r="C191" s="256" t="s">
        <v>997</v>
      </c>
      <c r="D191" s="239" t="s">
        <v>332</v>
      </c>
      <c r="E191" s="240">
        <v>8.24</v>
      </c>
      <c r="F191" s="241"/>
      <c r="G191" s="242">
        <f>ROUND(E191*F191,2)</f>
        <v>0</v>
      </c>
      <c r="H191" s="241"/>
      <c r="I191" s="242">
        <f>ROUND(E191*H191,2)</f>
        <v>0</v>
      </c>
      <c r="J191" s="241"/>
      <c r="K191" s="242">
        <f>ROUND(E191*J191,2)</f>
        <v>0</v>
      </c>
      <c r="L191" s="242">
        <v>21</v>
      </c>
      <c r="M191" s="242">
        <f>G191*(1+L191/100)</f>
        <v>0</v>
      </c>
      <c r="N191" s="242">
        <v>5.1999999999999998E-2</v>
      </c>
      <c r="O191" s="242">
        <f>ROUND(E191*N191,2)</f>
        <v>0.43</v>
      </c>
      <c r="P191" s="242">
        <v>0</v>
      </c>
      <c r="Q191" s="242">
        <f>ROUND(E191*P191,2)</f>
        <v>0</v>
      </c>
      <c r="R191" s="242" t="s">
        <v>426</v>
      </c>
      <c r="S191" s="242" t="s">
        <v>207</v>
      </c>
      <c r="T191" s="243" t="s">
        <v>207</v>
      </c>
      <c r="U191" s="221">
        <v>0</v>
      </c>
      <c r="V191" s="221">
        <f>ROUND(E191*U191,2)</f>
        <v>0</v>
      </c>
      <c r="W191" s="221"/>
      <c r="X191" s="221" t="s">
        <v>427</v>
      </c>
      <c r="Y191" s="212"/>
      <c r="Z191" s="212"/>
      <c r="AA191" s="212"/>
      <c r="AB191" s="212"/>
      <c r="AC191" s="212"/>
      <c r="AD191" s="212"/>
      <c r="AE191" s="212"/>
      <c r="AF191" s="212"/>
      <c r="AG191" s="212" t="s">
        <v>428</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8" t="s">
        <v>998</v>
      </c>
      <c r="D192" s="222"/>
      <c r="E192" s="223"/>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213</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58" t="s">
        <v>1160</v>
      </c>
      <c r="D193" s="222"/>
      <c r="E193" s="223">
        <v>8.24</v>
      </c>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213</v>
      </c>
      <c r="AH193" s="212">
        <v>5</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x14ac:dyDescent="0.2">
      <c r="A194" s="231" t="s">
        <v>201</v>
      </c>
      <c r="B194" s="232" t="s">
        <v>164</v>
      </c>
      <c r="C194" s="255" t="s">
        <v>165</v>
      </c>
      <c r="D194" s="233"/>
      <c r="E194" s="234"/>
      <c r="F194" s="235"/>
      <c r="G194" s="235">
        <f>SUMIF(AG195:AG199,"&lt;&gt;NOR",G195:G199)</f>
        <v>0</v>
      </c>
      <c r="H194" s="235"/>
      <c r="I194" s="235">
        <f>SUM(I195:I199)</f>
        <v>0</v>
      </c>
      <c r="J194" s="235"/>
      <c r="K194" s="235">
        <f>SUM(K195:K199)</f>
        <v>0</v>
      </c>
      <c r="L194" s="235"/>
      <c r="M194" s="235">
        <f>SUM(M195:M199)</f>
        <v>0</v>
      </c>
      <c r="N194" s="235"/>
      <c r="O194" s="235">
        <f>SUM(O195:O199)</f>
        <v>0</v>
      </c>
      <c r="P194" s="235"/>
      <c r="Q194" s="235">
        <f>SUM(Q195:Q199)</f>
        <v>0</v>
      </c>
      <c r="R194" s="235"/>
      <c r="S194" s="235"/>
      <c r="T194" s="236"/>
      <c r="U194" s="230"/>
      <c r="V194" s="230">
        <f>SUM(V195:V199)</f>
        <v>0.27</v>
      </c>
      <c r="W194" s="230"/>
      <c r="X194" s="230"/>
      <c r="AG194" t="s">
        <v>202</v>
      </c>
    </row>
    <row r="195" spans="1:60" outlineLevel="1" x14ac:dyDescent="0.2">
      <c r="A195" s="237">
        <v>29</v>
      </c>
      <c r="B195" s="238" t="s">
        <v>433</v>
      </c>
      <c r="C195" s="256" t="s">
        <v>434</v>
      </c>
      <c r="D195" s="239" t="s">
        <v>425</v>
      </c>
      <c r="E195" s="240">
        <v>16.910920000000001</v>
      </c>
      <c r="F195" s="241"/>
      <c r="G195" s="242">
        <f>ROUND(E195*F195,2)</f>
        <v>0</v>
      </c>
      <c r="H195" s="241"/>
      <c r="I195" s="242">
        <f>ROUND(E195*H195,2)</f>
        <v>0</v>
      </c>
      <c r="J195" s="241"/>
      <c r="K195" s="242">
        <f>ROUND(E195*J195,2)</f>
        <v>0</v>
      </c>
      <c r="L195" s="242">
        <v>21</v>
      </c>
      <c r="M195" s="242">
        <f>G195*(1+L195/100)</f>
        <v>0</v>
      </c>
      <c r="N195" s="242">
        <v>0</v>
      </c>
      <c r="O195" s="242">
        <f>ROUND(E195*N195,2)</f>
        <v>0</v>
      </c>
      <c r="P195" s="242">
        <v>0</v>
      </c>
      <c r="Q195" s="242">
        <f>ROUND(E195*P195,2)</f>
        <v>0</v>
      </c>
      <c r="R195" s="242" t="s">
        <v>258</v>
      </c>
      <c r="S195" s="242" t="s">
        <v>207</v>
      </c>
      <c r="T195" s="243" t="s">
        <v>207</v>
      </c>
      <c r="U195" s="221">
        <v>1.6E-2</v>
      </c>
      <c r="V195" s="221">
        <f>ROUND(E195*U195,2)</f>
        <v>0.27</v>
      </c>
      <c r="W195" s="221"/>
      <c r="X195" s="221" t="s">
        <v>435</v>
      </c>
      <c r="Y195" s="212"/>
      <c r="Z195" s="212"/>
      <c r="AA195" s="212"/>
      <c r="AB195" s="212"/>
      <c r="AC195" s="212"/>
      <c r="AD195" s="212"/>
      <c r="AE195" s="212"/>
      <c r="AF195" s="212"/>
      <c r="AG195" s="212" t="s">
        <v>436</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57" t="s">
        <v>437</v>
      </c>
      <c r="D196" s="245"/>
      <c r="E196" s="245"/>
      <c r="F196" s="245"/>
      <c r="G196" s="245"/>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211</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58" t="s">
        <v>438</v>
      </c>
      <c r="D197" s="222"/>
      <c r="E197" s="223"/>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213</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58" t="s">
        <v>1161</v>
      </c>
      <c r="D198" s="222"/>
      <c r="E198" s="223"/>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213</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8" t="s">
        <v>1162</v>
      </c>
      <c r="D199" s="222"/>
      <c r="E199" s="223">
        <v>16.910920000000001</v>
      </c>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213</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x14ac:dyDescent="0.2">
      <c r="A200" s="231" t="s">
        <v>201</v>
      </c>
      <c r="B200" s="232" t="s">
        <v>166</v>
      </c>
      <c r="C200" s="255" t="s">
        <v>167</v>
      </c>
      <c r="D200" s="233"/>
      <c r="E200" s="234"/>
      <c r="F200" s="235"/>
      <c r="G200" s="235">
        <f>SUMIF(AG201:AG218,"&lt;&gt;NOR",G201:G218)</f>
        <v>0</v>
      </c>
      <c r="H200" s="235"/>
      <c r="I200" s="235">
        <f>SUM(I201:I218)</f>
        <v>0</v>
      </c>
      <c r="J200" s="235"/>
      <c r="K200" s="235">
        <f>SUM(K201:K218)</f>
        <v>0</v>
      </c>
      <c r="L200" s="235"/>
      <c r="M200" s="235">
        <f>SUM(M201:M218)</f>
        <v>0</v>
      </c>
      <c r="N200" s="235"/>
      <c r="O200" s="235">
        <f>SUM(O201:O218)</f>
        <v>0</v>
      </c>
      <c r="P200" s="235"/>
      <c r="Q200" s="235">
        <f>SUM(Q201:Q218)</f>
        <v>0</v>
      </c>
      <c r="R200" s="235"/>
      <c r="S200" s="235"/>
      <c r="T200" s="236"/>
      <c r="U200" s="230"/>
      <c r="V200" s="230">
        <f>SUM(V201:V218)</f>
        <v>5.46</v>
      </c>
      <c r="W200" s="230"/>
      <c r="X200" s="230"/>
      <c r="AG200" t="s">
        <v>202</v>
      </c>
    </row>
    <row r="201" spans="1:60" outlineLevel="1" x14ac:dyDescent="0.2">
      <c r="A201" s="237">
        <v>30</v>
      </c>
      <c r="B201" s="238" t="s">
        <v>450</v>
      </c>
      <c r="C201" s="256" t="s">
        <v>451</v>
      </c>
      <c r="D201" s="239" t="s">
        <v>425</v>
      </c>
      <c r="E201" s="240">
        <v>19.984000000000002</v>
      </c>
      <c r="F201" s="241"/>
      <c r="G201" s="242">
        <f>ROUND(E201*F201,2)</f>
        <v>0</v>
      </c>
      <c r="H201" s="241"/>
      <c r="I201" s="242">
        <f>ROUND(E201*H201,2)</f>
        <v>0</v>
      </c>
      <c r="J201" s="241"/>
      <c r="K201" s="242">
        <f>ROUND(E201*J201,2)</f>
        <v>0</v>
      </c>
      <c r="L201" s="242">
        <v>21</v>
      </c>
      <c r="M201" s="242">
        <f>G201*(1+L201/100)</f>
        <v>0</v>
      </c>
      <c r="N201" s="242">
        <v>0</v>
      </c>
      <c r="O201" s="242">
        <f>ROUND(E201*N201,2)</f>
        <v>0</v>
      </c>
      <c r="P201" s="242">
        <v>0</v>
      </c>
      <c r="Q201" s="242">
        <f>ROUND(E201*P201,2)</f>
        <v>0</v>
      </c>
      <c r="R201" s="242"/>
      <c r="S201" s="242" t="s">
        <v>207</v>
      </c>
      <c r="T201" s="243" t="s">
        <v>207</v>
      </c>
      <c r="U201" s="221">
        <v>4.2000000000000003E-2</v>
      </c>
      <c r="V201" s="221">
        <f>ROUND(E201*U201,2)</f>
        <v>0.84</v>
      </c>
      <c r="W201" s="221"/>
      <c r="X201" s="221" t="s">
        <v>208</v>
      </c>
      <c r="Y201" s="212"/>
      <c r="Z201" s="212"/>
      <c r="AA201" s="212"/>
      <c r="AB201" s="212"/>
      <c r="AC201" s="212"/>
      <c r="AD201" s="212"/>
      <c r="AE201" s="212"/>
      <c r="AF201" s="212"/>
      <c r="AG201" s="212" t="s">
        <v>209</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58" t="s">
        <v>452</v>
      </c>
      <c r="D202" s="222"/>
      <c r="E202" s="223"/>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213</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58" t="s">
        <v>453</v>
      </c>
      <c r="D203" s="222"/>
      <c r="E203" s="223"/>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213</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58" t="s">
        <v>1163</v>
      </c>
      <c r="D204" s="222"/>
      <c r="E204" s="223">
        <v>14.08</v>
      </c>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213</v>
      </c>
      <c r="AH204" s="212">
        <v>7</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58" t="s">
        <v>1164</v>
      </c>
      <c r="D205" s="222"/>
      <c r="E205" s="223">
        <v>1.5840000000000001</v>
      </c>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213</v>
      </c>
      <c r="AH205" s="212">
        <v>7</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58" t="s">
        <v>1011</v>
      </c>
      <c r="D206" s="222"/>
      <c r="E206" s="223"/>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213</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58" t="s">
        <v>1165</v>
      </c>
      <c r="D207" s="222"/>
      <c r="E207" s="223">
        <v>4.32</v>
      </c>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213</v>
      </c>
      <c r="AH207" s="212">
        <v>7</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37">
        <v>31</v>
      </c>
      <c r="B208" s="238" t="s">
        <v>458</v>
      </c>
      <c r="C208" s="256" t="s">
        <v>459</v>
      </c>
      <c r="D208" s="239" t="s">
        <v>425</v>
      </c>
      <c r="E208" s="240">
        <v>179.85599999999999</v>
      </c>
      <c r="F208" s="241"/>
      <c r="G208" s="242">
        <f>ROUND(E208*F208,2)</f>
        <v>0</v>
      </c>
      <c r="H208" s="241"/>
      <c r="I208" s="242">
        <f>ROUND(E208*H208,2)</f>
        <v>0</v>
      </c>
      <c r="J208" s="241"/>
      <c r="K208" s="242">
        <f>ROUND(E208*J208,2)</f>
        <v>0</v>
      </c>
      <c r="L208" s="242">
        <v>21</v>
      </c>
      <c r="M208" s="242">
        <f>G208*(1+L208/100)</f>
        <v>0</v>
      </c>
      <c r="N208" s="242">
        <v>0</v>
      </c>
      <c r="O208" s="242">
        <f>ROUND(E208*N208,2)</f>
        <v>0</v>
      </c>
      <c r="P208" s="242">
        <v>0</v>
      </c>
      <c r="Q208" s="242">
        <f>ROUND(E208*P208,2)</f>
        <v>0</v>
      </c>
      <c r="R208" s="242"/>
      <c r="S208" s="242" t="s">
        <v>207</v>
      </c>
      <c r="T208" s="243" t="s">
        <v>207</v>
      </c>
      <c r="U208" s="221">
        <v>0</v>
      </c>
      <c r="V208" s="221">
        <f>ROUND(E208*U208,2)</f>
        <v>0</v>
      </c>
      <c r="W208" s="221"/>
      <c r="X208" s="221" t="s">
        <v>208</v>
      </c>
      <c r="Y208" s="212"/>
      <c r="Z208" s="212"/>
      <c r="AA208" s="212"/>
      <c r="AB208" s="212"/>
      <c r="AC208" s="212"/>
      <c r="AD208" s="212"/>
      <c r="AE208" s="212"/>
      <c r="AF208" s="212"/>
      <c r="AG208" s="212" t="s">
        <v>209</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58" t="s">
        <v>460</v>
      </c>
      <c r="D209" s="222"/>
      <c r="E209" s="223"/>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213</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58" t="s">
        <v>1166</v>
      </c>
      <c r="D210" s="222"/>
      <c r="E210" s="223">
        <v>179.85599999999999</v>
      </c>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213</v>
      </c>
      <c r="AH210" s="212">
        <v>5</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37">
        <v>32</v>
      </c>
      <c r="B211" s="238" t="s">
        <v>462</v>
      </c>
      <c r="C211" s="256" t="s">
        <v>463</v>
      </c>
      <c r="D211" s="239" t="s">
        <v>425</v>
      </c>
      <c r="E211" s="240">
        <v>27.184000000000001</v>
      </c>
      <c r="F211" s="241"/>
      <c r="G211" s="242">
        <f>ROUND(E211*F211,2)</f>
        <v>0</v>
      </c>
      <c r="H211" s="241"/>
      <c r="I211" s="242">
        <f>ROUND(E211*H211,2)</f>
        <v>0</v>
      </c>
      <c r="J211" s="241"/>
      <c r="K211" s="242">
        <f>ROUND(E211*J211,2)</f>
        <v>0</v>
      </c>
      <c r="L211" s="242">
        <v>21</v>
      </c>
      <c r="M211" s="242">
        <f>G211*(1+L211/100)</f>
        <v>0</v>
      </c>
      <c r="N211" s="242">
        <v>0</v>
      </c>
      <c r="O211" s="242">
        <f>ROUND(E211*N211,2)</f>
        <v>0</v>
      </c>
      <c r="P211" s="242">
        <v>0</v>
      </c>
      <c r="Q211" s="242">
        <f>ROUND(E211*P211,2)</f>
        <v>0</v>
      </c>
      <c r="R211" s="242"/>
      <c r="S211" s="242" t="s">
        <v>207</v>
      </c>
      <c r="T211" s="243" t="s">
        <v>207</v>
      </c>
      <c r="U211" s="221">
        <v>0.16400000000000001</v>
      </c>
      <c r="V211" s="221">
        <f>ROUND(E211*U211,2)</f>
        <v>4.46</v>
      </c>
      <c r="W211" s="221"/>
      <c r="X211" s="221" t="s">
        <v>464</v>
      </c>
      <c r="Y211" s="212"/>
      <c r="Z211" s="212"/>
      <c r="AA211" s="212"/>
      <c r="AB211" s="212"/>
      <c r="AC211" s="212"/>
      <c r="AD211" s="212"/>
      <c r="AE211" s="212"/>
      <c r="AF211" s="212"/>
      <c r="AG211" s="212" t="s">
        <v>465</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58" t="s">
        <v>466</v>
      </c>
      <c r="D212" s="222"/>
      <c r="E212" s="223"/>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213</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58" t="s">
        <v>1007</v>
      </c>
      <c r="D213" s="222"/>
      <c r="E213" s="223"/>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213</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58" t="s">
        <v>1167</v>
      </c>
      <c r="D214" s="222"/>
      <c r="E214" s="223">
        <v>27.184000000000001</v>
      </c>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213</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7">
        <v>33</v>
      </c>
      <c r="B215" s="238" t="s">
        <v>469</v>
      </c>
      <c r="C215" s="256" t="s">
        <v>470</v>
      </c>
      <c r="D215" s="239" t="s">
        <v>425</v>
      </c>
      <c r="E215" s="240">
        <v>27.184000000000001</v>
      </c>
      <c r="F215" s="241"/>
      <c r="G215" s="242">
        <f>ROUND(E215*F215,2)</f>
        <v>0</v>
      </c>
      <c r="H215" s="241"/>
      <c r="I215" s="242">
        <f>ROUND(E215*H215,2)</f>
        <v>0</v>
      </c>
      <c r="J215" s="241"/>
      <c r="K215" s="242">
        <f>ROUND(E215*J215,2)</f>
        <v>0</v>
      </c>
      <c r="L215" s="242">
        <v>21</v>
      </c>
      <c r="M215" s="242">
        <f>G215*(1+L215/100)</f>
        <v>0</v>
      </c>
      <c r="N215" s="242">
        <v>0</v>
      </c>
      <c r="O215" s="242">
        <f>ROUND(E215*N215,2)</f>
        <v>0</v>
      </c>
      <c r="P215" s="242">
        <v>0</v>
      </c>
      <c r="Q215" s="242">
        <f>ROUND(E215*P215,2)</f>
        <v>0</v>
      </c>
      <c r="R215" s="242"/>
      <c r="S215" s="242" t="s">
        <v>207</v>
      </c>
      <c r="T215" s="243" t="s">
        <v>207</v>
      </c>
      <c r="U215" s="221">
        <v>6.0000000000000001E-3</v>
      </c>
      <c r="V215" s="221">
        <f>ROUND(E215*U215,2)</f>
        <v>0.16</v>
      </c>
      <c r="W215" s="221"/>
      <c r="X215" s="221" t="s">
        <v>464</v>
      </c>
      <c r="Y215" s="212"/>
      <c r="Z215" s="212"/>
      <c r="AA215" s="212"/>
      <c r="AB215" s="212"/>
      <c r="AC215" s="212"/>
      <c r="AD215" s="212"/>
      <c r="AE215" s="212"/>
      <c r="AF215" s="212"/>
      <c r="AG215" s="212" t="s">
        <v>465</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58" t="s">
        <v>466</v>
      </c>
      <c r="D216" s="222"/>
      <c r="E216" s="223"/>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213</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58" t="s">
        <v>1007</v>
      </c>
      <c r="D217" s="222"/>
      <c r="E217" s="223"/>
      <c r="F217" s="221"/>
      <c r="G217" s="221"/>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213</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58" t="s">
        <v>1167</v>
      </c>
      <c r="D218" s="222"/>
      <c r="E218" s="223">
        <v>27.184000000000001</v>
      </c>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213</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x14ac:dyDescent="0.2">
      <c r="A219" s="231" t="s">
        <v>201</v>
      </c>
      <c r="B219" s="232" t="s">
        <v>169</v>
      </c>
      <c r="C219" s="255" t="s">
        <v>170</v>
      </c>
      <c r="D219" s="233"/>
      <c r="E219" s="234"/>
      <c r="F219" s="235"/>
      <c r="G219" s="235">
        <f>SUMIF(AG220:AG228,"&lt;&gt;NOR",G220:G228)</f>
        <v>0</v>
      </c>
      <c r="H219" s="235"/>
      <c r="I219" s="235">
        <f>SUM(I220:I228)</f>
        <v>0</v>
      </c>
      <c r="J219" s="235"/>
      <c r="K219" s="235">
        <f>SUM(K220:K228)</f>
        <v>0</v>
      </c>
      <c r="L219" s="235"/>
      <c r="M219" s="235">
        <f>SUM(M220:M228)</f>
        <v>0</v>
      </c>
      <c r="N219" s="235"/>
      <c r="O219" s="235">
        <f>SUM(O220:O228)</f>
        <v>0</v>
      </c>
      <c r="P219" s="235"/>
      <c r="Q219" s="235">
        <f>SUM(Q220:Q228)</f>
        <v>0</v>
      </c>
      <c r="R219" s="235"/>
      <c r="S219" s="235"/>
      <c r="T219" s="236"/>
      <c r="U219" s="230"/>
      <c r="V219" s="230">
        <f>SUM(V220:V228)</f>
        <v>0</v>
      </c>
      <c r="W219" s="230"/>
      <c r="X219" s="230"/>
      <c r="AG219" t="s">
        <v>202</v>
      </c>
    </row>
    <row r="220" spans="1:60" outlineLevel="1" x14ac:dyDescent="0.2">
      <c r="A220" s="237">
        <v>34</v>
      </c>
      <c r="B220" s="238" t="s">
        <v>248</v>
      </c>
      <c r="C220" s="256" t="s">
        <v>249</v>
      </c>
      <c r="D220" s="239" t="s">
        <v>205</v>
      </c>
      <c r="E220" s="240">
        <v>7.12</v>
      </c>
      <c r="F220" s="241"/>
      <c r="G220" s="242">
        <f>ROUND(E220*F220,2)</f>
        <v>0</v>
      </c>
      <c r="H220" s="241"/>
      <c r="I220" s="242">
        <f>ROUND(E220*H220,2)</f>
        <v>0</v>
      </c>
      <c r="J220" s="241"/>
      <c r="K220" s="242">
        <f>ROUND(E220*J220,2)</f>
        <v>0</v>
      </c>
      <c r="L220" s="242">
        <v>21</v>
      </c>
      <c r="M220" s="242">
        <f>G220*(1+L220/100)</f>
        <v>0</v>
      </c>
      <c r="N220" s="242">
        <v>0</v>
      </c>
      <c r="O220" s="242">
        <f>ROUND(E220*N220,2)</f>
        <v>0</v>
      </c>
      <c r="P220" s="242">
        <v>0</v>
      </c>
      <c r="Q220" s="242">
        <f>ROUND(E220*P220,2)</f>
        <v>0</v>
      </c>
      <c r="R220" s="242" t="s">
        <v>206</v>
      </c>
      <c r="S220" s="242" t="s">
        <v>207</v>
      </c>
      <c r="T220" s="243" t="s">
        <v>207</v>
      </c>
      <c r="U220" s="221">
        <v>0</v>
      </c>
      <c r="V220" s="221">
        <f>ROUND(E220*U220,2)</f>
        <v>0</v>
      </c>
      <c r="W220" s="221"/>
      <c r="X220" s="221" t="s">
        <v>208</v>
      </c>
      <c r="Y220" s="212"/>
      <c r="Z220" s="212"/>
      <c r="AA220" s="212"/>
      <c r="AB220" s="212"/>
      <c r="AC220" s="212"/>
      <c r="AD220" s="212"/>
      <c r="AE220" s="212"/>
      <c r="AF220" s="212"/>
      <c r="AG220" s="212" t="s">
        <v>209</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58" t="s">
        <v>473</v>
      </c>
      <c r="D221" s="222"/>
      <c r="E221" s="223"/>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213</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58" t="s">
        <v>453</v>
      </c>
      <c r="D222" s="222"/>
      <c r="E222" s="223"/>
      <c r="F222" s="221"/>
      <c r="G222" s="221"/>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213</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58" t="s">
        <v>1168</v>
      </c>
      <c r="D223" s="222"/>
      <c r="E223" s="223">
        <v>6.4</v>
      </c>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213</v>
      </c>
      <c r="AH223" s="212">
        <v>5</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58" t="s">
        <v>1169</v>
      </c>
      <c r="D224" s="222"/>
      <c r="E224" s="223">
        <v>0.72</v>
      </c>
      <c r="F224" s="221"/>
      <c r="G224" s="221"/>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213</v>
      </c>
      <c r="AH224" s="212">
        <v>5</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37">
        <v>35</v>
      </c>
      <c r="B225" s="238" t="s">
        <v>1009</v>
      </c>
      <c r="C225" s="256" t="s">
        <v>1010</v>
      </c>
      <c r="D225" s="239" t="s">
        <v>425</v>
      </c>
      <c r="E225" s="240">
        <v>4.32</v>
      </c>
      <c r="F225" s="241"/>
      <c r="G225" s="242">
        <f>ROUND(E225*F225,2)</f>
        <v>0</v>
      </c>
      <c r="H225" s="241"/>
      <c r="I225" s="242">
        <f>ROUND(E225*H225,2)</f>
        <v>0</v>
      </c>
      <c r="J225" s="241"/>
      <c r="K225" s="242">
        <f>ROUND(E225*J225,2)</f>
        <v>0</v>
      </c>
      <c r="L225" s="242">
        <v>21</v>
      </c>
      <c r="M225" s="242">
        <f>G225*(1+L225/100)</f>
        <v>0</v>
      </c>
      <c r="N225" s="242">
        <v>0</v>
      </c>
      <c r="O225" s="242">
        <f>ROUND(E225*N225,2)</f>
        <v>0</v>
      </c>
      <c r="P225" s="242">
        <v>0</v>
      </c>
      <c r="Q225" s="242">
        <f>ROUND(E225*P225,2)</f>
        <v>0</v>
      </c>
      <c r="R225" s="242" t="s">
        <v>476</v>
      </c>
      <c r="S225" s="242" t="s">
        <v>207</v>
      </c>
      <c r="T225" s="243" t="s">
        <v>207</v>
      </c>
      <c r="U225" s="221">
        <v>0</v>
      </c>
      <c r="V225" s="221">
        <f>ROUND(E225*U225,2)</f>
        <v>0</v>
      </c>
      <c r="W225" s="221"/>
      <c r="X225" s="221" t="s">
        <v>208</v>
      </c>
      <c r="Y225" s="212"/>
      <c r="Z225" s="212"/>
      <c r="AA225" s="212"/>
      <c r="AB225" s="212"/>
      <c r="AC225" s="212"/>
      <c r="AD225" s="212"/>
      <c r="AE225" s="212"/>
      <c r="AF225" s="212"/>
      <c r="AG225" s="212" t="s">
        <v>209</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58" t="s">
        <v>473</v>
      </c>
      <c r="D226" s="222"/>
      <c r="E226" s="223"/>
      <c r="F226" s="221"/>
      <c r="G226" s="221"/>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213</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58" t="s">
        <v>1011</v>
      </c>
      <c r="D227" s="222"/>
      <c r="E227" s="223"/>
      <c r="F227" s="221"/>
      <c r="G227" s="221"/>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213</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58" t="s">
        <v>1165</v>
      </c>
      <c r="D228" s="222"/>
      <c r="E228" s="223">
        <v>4.32</v>
      </c>
      <c r="F228" s="221"/>
      <c r="G228" s="221"/>
      <c r="H228" s="221"/>
      <c r="I228" s="221"/>
      <c r="J228" s="221"/>
      <c r="K228" s="221"/>
      <c r="L228" s="221"/>
      <c r="M228" s="221"/>
      <c r="N228" s="221"/>
      <c r="O228" s="221"/>
      <c r="P228" s="221"/>
      <c r="Q228" s="221"/>
      <c r="R228" s="221"/>
      <c r="S228" s="221"/>
      <c r="T228" s="221"/>
      <c r="U228" s="221"/>
      <c r="V228" s="221"/>
      <c r="W228" s="221"/>
      <c r="X228" s="221"/>
      <c r="Y228" s="212"/>
      <c r="Z228" s="212"/>
      <c r="AA228" s="212"/>
      <c r="AB228" s="212"/>
      <c r="AC228" s="212"/>
      <c r="AD228" s="212"/>
      <c r="AE228" s="212"/>
      <c r="AF228" s="212"/>
      <c r="AG228" s="212" t="s">
        <v>213</v>
      </c>
      <c r="AH228" s="212">
        <v>7</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x14ac:dyDescent="0.2">
      <c r="A229" s="231" t="s">
        <v>201</v>
      </c>
      <c r="B229" s="232" t="s">
        <v>173</v>
      </c>
      <c r="C229" s="255" t="s">
        <v>27</v>
      </c>
      <c r="D229" s="233"/>
      <c r="E229" s="234"/>
      <c r="F229" s="235"/>
      <c r="G229" s="235">
        <f>SUMIF(AG230:AG245,"&lt;&gt;NOR",G230:G245)</f>
        <v>0</v>
      </c>
      <c r="H229" s="235"/>
      <c r="I229" s="235">
        <f>SUM(I230:I245)</f>
        <v>0</v>
      </c>
      <c r="J229" s="235"/>
      <c r="K229" s="235">
        <f>SUM(K230:K245)</f>
        <v>0</v>
      </c>
      <c r="L229" s="235"/>
      <c r="M229" s="235">
        <f>SUM(M230:M245)</f>
        <v>0</v>
      </c>
      <c r="N229" s="235"/>
      <c r="O229" s="235">
        <f>SUM(O230:O245)</f>
        <v>0</v>
      </c>
      <c r="P229" s="235"/>
      <c r="Q229" s="235">
        <f>SUM(Q230:Q245)</f>
        <v>0</v>
      </c>
      <c r="R229" s="235"/>
      <c r="S229" s="235"/>
      <c r="T229" s="236"/>
      <c r="U229" s="230"/>
      <c r="V229" s="230">
        <f>SUM(V230:V245)</f>
        <v>0</v>
      </c>
      <c r="W229" s="230"/>
      <c r="X229" s="230"/>
      <c r="AG229" t="s">
        <v>202</v>
      </c>
    </row>
    <row r="230" spans="1:60" outlineLevel="1" x14ac:dyDescent="0.2">
      <c r="A230" s="246">
        <v>36</v>
      </c>
      <c r="B230" s="247" t="s">
        <v>477</v>
      </c>
      <c r="C230" s="263" t="s">
        <v>478</v>
      </c>
      <c r="D230" s="248" t="s">
        <v>479</v>
      </c>
      <c r="E230" s="249">
        <v>1</v>
      </c>
      <c r="F230" s="250"/>
      <c r="G230" s="251">
        <f>ROUND(E230*F230,2)</f>
        <v>0</v>
      </c>
      <c r="H230" s="250"/>
      <c r="I230" s="251">
        <f>ROUND(E230*H230,2)</f>
        <v>0</v>
      </c>
      <c r="J230" s="250"/>
      <c r="K230" s="251">
        <f>ROUND(E230*J230,2)</f>
        <v>0</v>
      </c>
      <c r="L230" s="251">
        <v>21</v>
      </c>
      <c r="M230" s="251">
        <f>G230*(1+L230/100)</f>
        <v>0</v>
      </c>
      <c r="N230" s="251">
        <v>0</v>
      </c>
      <c r="O230" s="251">
        <f>ROUND(E230*N230,2)</f>
        <v>0</v>
      </c>
      <c r="P230" s="251">
        <v>0</v>
      </c>
      <c r="Q230" s="251">
        <f>ROUND(E230*P230,2)</f>
        <v>0</v>
      </c>
      <c r="R230" s="251"/>
      <c r="S230" s="251" t="s">
        <v>207</v>
      </c>
      <c r="T230" s="252" t="s">
        <v>263</v>
      </c>
      <c r="U230" s="221">
        <v>0</v>
      </c>
      <c r="V230" s="221">
        <f>ROUND(E230*U230,2)</f>
        <v>0</v>
      </c>
      <c r="W230" s="221"/>
      <c r="X230" s="221" t="s">
        <v>480</v>
      </c>
      <c r="Y230" s="212"/>
      <c r="Z230" s="212"/>
      <c r="AA230" s="212"/>
      <c r="AB230" s="212"/>
      <c r="AC230" s="212"/>
      <c r="AD230" s="212"/>
      <c r="AE230" s="212"/>
      <c r="AF230" s="212"/>
      <c r="AG230" s="212" t="s">
        <v>481</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46">
        <v>37</v>
      </c>
      <c r="B231" s="247" t="s">
        <v>482</v>
      </c>
      <c r="C231" s="263" t="s">
        <v>483</v>
      </c>
      <c r="D231" s="248" t="s">
        <v>479</v>
      </c>
      <c r="E231" s="249">
        <v>1</v>
      </c>
      <c r="F231" s="250"/>
      <c r="G231" s="251">
        <f>ROUND(E231*F231,2)</f>
        <v>0</v>
      </c>
      <c r="H231" s="250"/>
      <c r="I231" s="251">
        <f>ROUND(E231*H231,2)</f>
        <v>0</v>
      </c>
      <c r="J231" s="250"/>
      <c r="K231" s="251">
        <f>ROUND(E231*J231,2)</f>
        <v>0</v>
      </c>
      <c r="L231" s="251">
        <v>21</v>
      </c>
      <c r="M231" s="251">
        <f>G231*(1+L231/100)</f>
        <v>0</v>
      </c>
      <c r="N231" s="251">
        <v>0</v>
      </c>
      <c r="O231" s="251">
        <f>ROUND(E231*N231,2)</f>
        <v>0</v>
      </c>
      <c r="P231" s="251">
        <v>0</v>
      </c>
      <c r="Q231" s="251">
        <f>ROUND(E231*P231,2)</f>
        <v>0</v>
      </c>
      <c r="R231" s="251"/>
      <c r="S231" s="251" t="s">
        <v>207</v>
      </c>
      <c r="T231" s="252" t="s">
        <v>263</v>
      </c>
      <c r="U231" s="221">
        <v>0</v>
      </c>
      <c r="V231" s="221">
        <f>ROUND(E231*U231,2)</f>
        <v>0</v>
      </c>
      <c r="W231" s="221"/>
      <c r="X231" s="221" t="s">
        <v>480</v>
      </c>
      <c r="Y231" s="212"/>
      <c r="Z231" s="212"/>
      <c r="AA231" s="212"/>
      <c r="AB231" s="212"/>
      <c r="AC231" s="212"/>
      <c r="AD231" s="212"/>
      <c r="AE231" s="212"/>
      <c r="AF231" s="212"/>
      <c r="AG231" s="212" t="s">
        <v>481</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37">
        <v>38</v>
      </c>
      <c r="B232" s="238" t="s">
        <v>484</v>
      </c>
      <c r="C232" s="256" t="s">
        <v>485</v>
      </c>
      <c r="D232" s="239" t="s">
        <v>479</v>
      </c>
      <c r="E232" s="240">
        <v>1</v>
      </c>
      <c r="F232" s="241"/>
      <c r="G232" s="242">
        <f>ROUND(E232*F232,2)</f>
        <v>0</v>
      </c>
      <c r="H232" s="241"/>
      <c r="I232" s="242">
        <f>ROUND(E232*H232,2)</f>
        <v>0</v>
      </c>
      <c r="J232" s="241"/>
      <c r="K232" s="242">
        <f>ROUND(E232*J232,2)</f>
        <v>0</v>
      </c>
      <c r="L232" s="242">
        <v>21</v>
      </c>
      <c r="M232" s="242">
        <f>G232*(1+L232/100)</f>
        <v>0</v>
      </c>
      <c r="N232" s="242">
        <v>0</v>
      </c>
      <c r="O232" s="242">
        <f>ROUND(E232*N232,2)</f>
        <v>0</v>
      </c>
      <c r="P232" s="242">
        <v>0</v>
      </c>
      <c r="Q232" s="242">
        <f>ROUND(E232*P232,2)</f>
        <v>0</v>
      </c>
      <c r="R232" s="242"/>
      <c r="S232" s="242" t="s">
        <v>207</v>
      </c>
      <c r="T232" s="243" t="s">
        <v>263</v>
      </c>
      <c r="U232" s="221">
        <v>0</v>
      </c>
      <c r="V232" s="221">
        <f>ROUND(E232*U232,2)</f>
        <v>0</v>
      </c>
      <c r="W232" s="221"/>
      <c r="X232" s="221" t="s">
        <v>480</v>
      </c>
      <c r="Y232" s="212"/>
      <c r="Z232" s="212"/>
      <c r="AA232" s="212"/>
      <c r="AB232" s="212"/>
      <c r="AC232" s="212"/>
      <c r="AD232" s="212"/>
      <c r="AE232" s="212"/>
      <c r="AF232" s="212"/>
      <c r="AG232" s="212" t="s">
        <v>481</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ht="22.5" outlineLevel="1" x14ac:dyDescent="0.2">
      <c r="A233" s="219"/>
      <c r="B233" s="220"/>
      <c r="C233" s="264" t="s">
        <v>486</v>
      </c>
      <c r="D233" s="253"/>
      <c r="E233" s="253"/>
      <c r="F233" s="253"/>
      <c r="G233" s="253"/>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487</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44" t="str">
        <f>C233</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233" s="212"/>
      <c r="BC233" s="212"/>
      <c r="BD233" s="212"/>
      <c r="BE233" s="212"/>
      <c r="BF233" s="212"/>
      <c r="BG233" s="212"/>
      <c r="BH233" s="212"/>
    </row>
    <row r="234" spans="1:60" outlineLevel="1" x14ac:dyDescent="0.2">
      <c r="A234" s="237">
        <v>39</v>
      </c>
      <c r="B234" s="238" t="s">
        <v>488</v>
      </c>
      <c r="C234" s="256" t="s">
        <v>489</v>
      </c>
      <c r="D234" s="239" t="s">
        <v>479</v>
      </c>
      <c r="E234" s="240">
        <v>1</v>
      </c>
      <c r="F234" s="241"/>
      <c r="G234" s="242">
        <f>ROUND(E234*F234,2)</f>
        <v>0</v>
      </c>
      <c r="H234" s="241"/>
      <c r="I234" s="242">
        <f>ROUND(E234*H234,2)</f>
        <v>0</v>
      </c>
      <c r="J234" s="241"/>
      <c r="K234" s="242">
        <f>ROUND(E234*J234,2)</f>
        <v>0</v>
      </c>
      <c r="L234" s="242">
        <v>21</v>
      </c>
      <c r="M234" s="242">
        <f>G234*(1+L234/100)</f>
        <v>0</v>
      </c>
      <c r="N234" s="242">
        <v>0</v>
      </c>
      <c r="O234" s="242">
        <f>ROUND(E234*N234,2)</f>
        <v>0</v>
      </c>
      <c r="P234" s="242">
        <v>0</v>
      </c>
      <c r="Q234" s="242">
        <f>ROUND(E234*P234,2)</f>
        <v>0</v>
      </c>
      <c r="R234" s="242"/>
      <c r="S234" s="242" t="s">
        <v>207</v>
      </c>
      <c r="T234" s="243" t="s">
        <v>263</v>
      </c>
      <c r="U234" s="221">
        <v>0</v>
      </c>
      <c r="V234" s="221">
        <f>ROUND(E234*U234,2)</f>
        <v>0</v>
      </c>
      <c r="W234" s="221"/>
      <c r="X234" s="221" t="s">
        <v>480</v>
      </c>
      <c r="Y234" s="212"/>
      <c r="Z234" s="212"/>
      <c r="AA234" s="212"/>
      <c r="AB234" s="212"/>
      <c r="AC234" s="212"/>
      <c r="AD234" s="212"/>
      <c r="AE234" s="212"/>
      <c r="AF234" s="212"/>
      <c r="AG234" s="212" t="s">
        <v>481</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ht="33.75" outlineLevel="1" x14ac:dyDescent="0.2">
      <c r="A235" s="219"/>
      <c r="B235" s="220"/>
      <c r="C235" s="264" t="s">
        <v>490</v>
      </c>
      <c r="D235" s="253"/>
      <c r="E235" s="253"/>
      <c r="F235" s="253"/>
      <c r="G235" s="253"/>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487</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44" t="str">
        <f>C235</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35" s="212"/>
      <c r="BC235" s="212"/>
      <c r="BD235" s="212"/>
      <c r="BE235" s="212"/>
      <c r="BF235" s="212"/>
      <c r="BG235" s="212"/>
      <c r="BH235" s="212"/>
    </row>
    <row r="236" spans="1:60" outlineLevel="1" x14ac:dyDescent="0.2">
      <c r="A236" s="237">
        <v>40</v>
      </c>
      <c r="B236" s="238" t="s">
        <v>491</v>
      </c>
      <c r="C236" s="256" t="s">
        <v>492</v>
      </c>
      <c r="D236" s="239" t="s">
        <v>479</v>
      </c>
      <c r="E236" s="240">
        <v>1</v>
      </c>
      <c r="F236" s="241"/>
      <c r="G236" s="242">
        <f>ROUND(E236*F236,2)</f>
        <v>0</v>
      </c>
      <c r="H236" s="241"/>
      <c r="I236" s="242">
        <f>ROUND(E236*H236,2)</f>
        <v>0</v>
      </c>
      <c r="J236" s="241"/>
      <c r="K236" s="242">
        <f>ROUND(E236*J236,2)</f>
        <v>0</v>
      </c>
      <c r="L236" s="242">
        <v>21</v>
      </c>
      <c r="M236" s="242">
        <f>G236*(1+L236/100)</f>
        <v>0</v>
      </c>
      <c r="N236" s="242">
        <v>0</v>
      </c>
      <c r="O236" s="242">
        <f>ROUND(E236*N236,2)</f>
        <v>0</v>
      </c>
      <c r="P236" s="242">
        <v>0</v>
      </c>
      <c r="Q236" s="242">
        <f>ROUND(E236*P236,2)</f>
        <v>0</v>
      </c>
      <c r="R236" s="242"/>
      <c r="S236" s="242" t="s">
        <v>207</v>
      </c>
      <c r="T236" s="243" t="s">
        <v>263</v>
      </c>
      <c r="U236" s="221">
        <v>0</v>
      </c>
      <c r="V236" s="221">
        <f>ROUND(E236*U236,2)</f>
        <v>0</v>
      </c>
      <c r="W236" s="221"/>
      <c r="X236" s="221" t="s">
        <v>480</v>
      </c>
      <c r="Y236" s="212"/>
      <c r="Z236" s="212"/>
      <c r="AA236" s="212"/>
      <c r="AB236" s="212"/>
      <c r="AC236" s="212"/>
      <c r="AD236" s="212"/>
      <c r="AE236" s="212"/>
      <c r="AF236" s="212"/>
      <c r="AG236" s="212" t="s">
        <v>481</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ht="22.5" outlineLevel="1" x14ac:dyDescent="0.2">
      <c r="A237" s="219"/>
      <c r="B237" s="220"/>
      <c r="C237" s="264" t="s">
        <v>493</v>
      </c>
      <c r="D237" s="253"/>
      <c r="E237" s="253"/>
      <c r="F237" s="253"/>
      <c r="G237" s="253"/>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487</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44" t="str">
        <f>C237</f>
        <v>Odstranění objektů zařízení staveniště včetně přípojek energií a jejich odvoz. Položka zahrnuje i náklady na úpravu povrchů po odstranění zařízení staveniště a úklid ploch, na kterých bylo zařízení staveniště provozováno.</v>
      </c>
      <c r="BB237" s="212"/>
      <c r="BC237" s="212"/>
      <c r="BD237" s="212"/>
      <c r="BE237" s="212"/>
      <c r="BF237" s="212"/>
      <c r="BG237" s="212"/>
      <c r="BH237" s="212"/>
    </row>
    <row r="238" spans="1:60" outlineLevel="1" x14ac:dyDescent="0.2">
      <c r="A238" s="237">
        <v>41</v>
      </c>
      <c r="B238" s="238" t="s">
        <v>494</v>
      </c>
      <c r="C238" s="256" t="s">
        <v>495</v>
      </c>
      <c r="D238" s="239" t="s">
        <v>479</v>
      </c>
      <c r="E238" s="240">
        <v>1</v>
      </c>
      <c r="F238" s="241"/>
      <c r="G238" s="242">
        <f>ROUND(E238*F238,2)</f>
        <v>0</v>
      </c>
      <c r="H238" s="241"/>
      <c r="I238" s="242">
        <f>ROUND(E238*H238,2)</f>
        <v>0</v>
      </c>
      <c r="J238" s="241"/>
      <c r="K238" s="242">
        <f>ROUND(E238*J238,2)</f>
        <v>0</v>
      </c>
      <c r="L238" s="242">
        <v>21</v>
      </c>
      <c r="M238" s="242">
        <f>G238*(1+L238/100)</f>
        <v>0</v>
      </c>
      <c r="N238" s="242">
        <v>0</v>
      </c>
      <c r="O238" s="242">
        <f>ROUND(E238*N238,2)</f>
        <v>0</v>
      </c>
      <c r="P238" s="242">
        <v>0</v>
      </c>
      <c r="Q238" s="242">
        <f>ROUND(E238*P238,2)</f>
        <v>0</v>
      </c>
      <c r="R238" s="242"/>
      <c r="S238" s="242" t="s">
        <v>207</v>
      </c>
      <c r="T238" s="243" t="s">
        <v>263</v>
      </c>
      <c r="U238" s="221">
        <v>0</v>
      </c>
      <c r="V238" s="221">
        <f>ROUND(E238*U238,2)</f>
        <v>0</v>
      </c>
      <c r="W238" s="221"/>
      <c r="X238" s="221" t="s">
        <v>480</v>
      </c>
      <c r="Y238" s="212"/>
      <c r="Z238" s="212"/>
      <c r="AA238" s="212"/>
      <c r="AB238" s="212"/>
      <c r="AC238" s="212"/>
      <c r="AD238" s="212"/>
      <c r="AE238" s="212"/>
      <c r="AF238" s="212"/>
      <c r="AG238" s="212" t="s">
        <v>481</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ht="33.75" outlineLevel="1" x14ac:dyDescent="0.2">
      <c r="A239" s="219"/>
      <c r="B239" s="220"/>
      <c r="C239" s="264" t="s">
        <v>496</v>
      </c>
      <c r="D239" s="253"/>
      <c r="E239" s="253"/>
      <c r="F239" s="253"/>
      <c r="G239" s="253"/>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487</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44" t="str">
        <f>C239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39" s="212"/>
      <c r="BC239" s="212"/>
      <c r="BD239" s="212"/>
      <c r="BE239" s="212"/>
      <c r="BF239" s="212"/>
      <c r="BG239" s="212"/>
      <c r="BH239" s="212"/>
    </row>
    <row r="240" spans="1:60" outlineLevel="1" x14ac:dyDescent="0.2">
      <c r="A240" s="237">
        <v>42</v>
      </c>
      <c r="B240" s="238" t="s">
        <v>497</v>
      </c>
      <c r="C240" s="256" t="s">
        <v>498</v>
      </c>
      <c r="D240" s="239" t="s">
        <v>479</v>
      </c>
      <c r="E240" s="240">
        <v>1</v>
      </c>
      <c r="F240" s="241"/>
      <c r="G240" s="242">
        <f>ROUND(E240*F240,2)</f>
        <v>0</v>
      </c>
      <c r="H240" s="241"/>
      <c r="I240" s="242">
        <f>ROUND(E240*H240,2)</f>
        <v>0</v>
      </c>
      <c r="J240" s="241"/>
      <c r="K240" s="242">
        <f>ROUND(E240*J240,2)</f>
        <v>0</v>
      </c>
      <c r="L240" s="242">
        <v>21</v>
      </c>
      <c r="M240" s="242">
        <f>G240*(1+L240/100)</f>
        <v>0</v>
      </c>
      <c r="N240" s="242">
        <v>0</v>
      </c>
      <c r="O240" s="242">
        <f>ROUND(E240*N240,2)</f>
        <v>0</v>
      </c>
      <c r="P240" s="242">
        <v>0</v>
      </c>
      <c r="Q240" s="242">
        <f>ROUND(E240*P240,2)</f>
        <v>0</v>
      </c>
      <c r="R240" s="242"/>
      <c r="S240" s="242" t="s">
        <v>207</v>
      </c>
      <c r="T240" s="243" t="s">
        <v>263</v>
      </c>
      <c r="U240" s="221">
        <v>0</v>
      </c>
      <c r="V240" s="221">
        <f>ROUND(E240*U240,2)</f>
        <v>0</v>
      </c>
      <c r="W240" s="221"/>
      <c r="X240" s="221" t="s">
        <v>480</v>
      </c>
      <c r="Y240" s="212"/>
      <c r="Z240" s="212"/>
      <c r="AA240" s="212"/>
      <c r="AB240" s="212"/>
      <c r="AC240" s="212"/>
      <c r="AD240" s="212"/>
      <c r="AE240" s="212"/>
      <c r="AF240" s="212"/>
      <c r="AG240" s="212" t="s">
        <v>481</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64" t="s">
        <v>499</v>
      </c>
      <c r="D241" s="253"/>
      <c r="E241" s="253"/>
      <c r="F241" s="253"/>
      <c r="G241" s="253"/>
      <c r="H241" s="221"/>
      <c r="I241" s="221"/>
      <c r="J241" s="221"/>
      <c r="K241" s="221"/>
      <c r="L241" s="221"/>
      <c r="M241" s="221"/>
      <c r="N241" s="221"/>
      <c r="O241" s="221"/>
      <c r="P241" s="221"/>
      <c r="Q241" s="221"/>
      <c r="R241" s="221"/>
      <c r="S241" s="221"/>
      <c r="T241" s="221"/>
      <c r="U241" s="221"/>
      <c r="V241" s="221"/>
      <c r="W241" s="221"/>
      <c r="X241" s="221"/>
      <c r="Y241" s="212"/>
      <c r="Z241" s="212"/>
      <c r="AA241" s="212"/>
      <c r="AB241" s="212"/>
      <c r="AC241" s="212"/>
      <c r="AD241" s="212"/>
      <c r="AE241" s="212"/>
      <c r="AF241" s="212"/>
      <c r="AG241" s="212" t="s">
        <v>487</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7">
        <v>43</v>
      </c>
      <c r="B242" s="238" t="s">
        <v>500</v>
      </c>
      <c r="C242" s="256" t="s">
        <v>501</v>
      </c>
      <c r="D242" s="239" t="s">
        <v>479</v>
      </c>
      <c r="E242" s="240">
        <v>1</v>
      </c>
      <c r="F242" s="241"/>
      <c r="G242" s="242">
        <f>ROUND(E242*F242,2)</f>
        <v>0</v>
      </c>
      <c r="H242" s="241"/>
      <c r="I242" s="242">
        <f>ROUND(E242*H242,2)</f>
        <v>0</v>
      </c>
      <c r="J242" s="241"/>
      <c r="K242" s="242">
        <f>ROUND(E242*J242,2)</f>
        <v>0</v>
      </c>
      <c r="L242" s="242">
        <v>21</v>
      </c>
      <c r="M242" s="242">
        <f>G242*(1+L242/100)</f>
        <v>0</v>
      </c>
      <c r="N242" s="242">
        <v>0</v>
      </c>
      <c r="O242" s="242">
        <f>ROUND(E242*N242,2)</f>
        <v>0</v>
      </c>
      <c r="P242" s="242">
        <v>0</v>
      </c>
      <c r="Q242" s="242">
        <f>ROUND(E242*P242,2)</f>
        <v>0</v>
      </c>
      <c r="R242" s="242"/>
      <c r="S242" s="242" t="s">
        <v>207</v>
      </c>
      <c r="T242" s="243" t="s">
        <v>263</v>
      </c>
      <c r="U242" s="221">
        <v>0</v>
      </c>
      <c r="V242" s="221">
        <f>ROUND(E242*U242,2)</f>
        <v>0</v>
      </c>
      <c r="W242" s="221"/>
      <c r="X242" s="221" t="s">
        <v>480</v>
      </c>
      <c r="Y242" s="212"/>
      <c r="Z242" s="212"/>
      <c r="AA242" s="212"/>
      <c r="AB242" s="212"/>
      <c r="AC242" s="212"/>
      <c r="AD242" s="212"/>
      <c r="AE242" s="212"/>
      <c r="AF242" s="212"/>
      <c r="AG242" s="212" t="s">
        <v>481</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64" t="s">
        <v>502</v>
      </c>
      <c r="D243" s="253"/>
      <c r="E243" s="253"/>
      <c r="F243" s="253"/>
      <c r="G243" s="253"/>
      <c r="H243" s="221"/>
      <c r="I243" s="221"/>
      <c r="J243" s="221"/>
      <c r="K243" s="221"/>
      <c r="L243" s="221"/>
      <c r="M243" s="221"/>
      <c r="N243" s="221"/>
      <c r="O243" s="221"/>
      <c r="P243" s="221"/>
      <c r="Q243" s="221"/>
      <c r="R243" s="221"/>
      <c r="S243" s="221"/>
      <c r="T243" s="221"/>
      <c r="U243" s="221"/>
      <c r="V243" s="221"/>
      <c r="W243" s="221"/>
      <c r="X243" s="221"/>
      <c r="Y243" s="212"/>
      <c r="Z243" s="212"/>
      <c r="AA243" s="212"/>
      <c r="AB243" s="212"/>
      <c r="AC243" s="212"/>
      <c r="AD243" s="212"/>
      <c r="AE243" s="212"/>
      <c r="AF243" s="212"/>
      <c r="AG243" s="212" t="s">
        <v>487</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37">
        <v>44</v>
      </c>
      <c r="B244" s="238" t="s">
        <v>503</v>
      </c>
      <c r="C244" s="256" t="s">
        <v>504</v>
      </c>
      <c r="D244" s="239" t="s">
        <v>479</v>
      </c>
      <c r="E244" s="240">
        <v>1</v>
      </c>
      <c r="F244" s="241"/>
      <c r="G244" s="242">
        <f>ROUND(E244*F244,2)</f>
        <v>0</v>
      </c>
      <c r="H244" s="241"/>
      <c r="I244" s="242">
        <f>ROUND(E244*H244,2)</f>
        <v>0</v>
      </c>
      <c r="J244" s="241"/>
      <c r="K244" s="242">
        <f>ROUND(E244*J244,2)</f>
        <v>0</v>
      </c>
      <c r="L244" s="242">
        <v>21</v>
      </c>
      <c r="M244" s="242">
        <f>G244*(1+L244/100)</f>
        <v>0</v>
      </c>
      <c r="N244" s="242">
        <v>0</v>
      </c>
      <c r="O244" s="242">
        <f>ROUND(E244*N244,2)</f>
        <v>0</v>
      </c>
      <c r="P244" s="242">
        <v>0</v>
      </c>
      <c r="Q244" s="242">
        <f>ROUND(E244*P244,2)</f>
        <v>0</v>
      </c>
      <c r="R244" s="242"/>
      <c r="S244" s="242" t="s">
        <v>207</v>
      </c>
      <c r="T244" s="243" t="s">
        <v>263</v>
      </c>
      <c r="U244" s="221">
        <v>0</v>
      </c>
      <c r="V244" s="221">
        <f>ROUND(E244*U244,2)</f>
        <v>0</v>
      </c>
      <c r="W244" s="221"/>
      <c r="X244" s="221" t="s">
        <v>480</v>
      </c>
      <c r="Y244" s="212"/>
      <c r="Z244" s="212"/>
      <c r="AA244" s="212"/>
      <c r="AB244" s="212"/>
      <c r="AC244" s="212"/>
      <c r="AD244" s="212"/>
      <c r="AE244" s="212"/>
      <c r="AF244" s="212"/>
      <c r="AG244" s="212" t="s">
        <v>481</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33.75" outlineLevel="1" x14ac:dyDescent="0.2">
      <c r="A245" s="219"/>
      <c r="B245" s="220"/>
      <c r="C245" s="264" t="s">
        <v>505</v>
      </c>
      <c r="D245" s="253"/>
      <c r="E245" s="253"/>
      <c r="F245" s="253"/>
      <c r="G245" s="253"/>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487</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44" t="str">
        <f>C245</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45" s="212"/>
      <c r="BC245" s="212"/>
      <c r="BD245" s="212"/>
      <c r="BE245" s="212"/>
      <c r="BF245" s="212"/>
      <c r="BG245" s="212"/>
      <c r="BH245" s="212"/>
    </row>
    <row r="246" spans="1:60" x14ac:dyDescent="0.2">
      <c r="A246" s="231" t="s">
        <v>201</v>
      </c>
      <c r="B246" s="232" t="s">
        <v>174</v>
      </c>
      <c r="C246" s="255" t="s">
        <v>28</v>
      </c>
      <c r="D246" s="233"/>
      <c r="E246" s="234"/>
      <c r="F246" s="235"/>
      <c r="G246" s="235">
        <f>SUMIF(AG247:AG248,"&lt;&gt;NOR",G247:G248)</f>
        <v>0</v>
      </c>
      <c r="H246" s="235"/>
      <c r="I246" s="235">
        <f>SUM(I247:I248)</f>
        <v>0</v>
      </c>
      <c r="J246" s="235"/>
      <c r="K246" s="235">
        <f>SUM(K247:K248)</f>
        <v>0</v>
      </c>
      <c r="L246" s="235"/>
      <c r="M246" s="235">
        <f>SUM(M247:M248)</f>
        <v>0</v>
      </c>
      <c r="N246" s="235"/>
      <c r="O246" s="235">
        <f>SUM(O247:O248)</f>
        <v>0</v>
      </c>
      <c r="P246" s="235"/>
      <c r="Q246" s="235">
        <f>SUM(Q247:Q248)</f>
        <v>0</v>
      </c>
      <c r="R246" s="235"/>
      <c r="S246" s="235"/>
      <c r="T246" s="236"/>
      <c r="U246" s="230"/>
      <c r="V246" s="230">
        <f>SUM(V247:V248)</f>
        <v>0</v>
      </c>
      <c r="W246" s="230"/>
      <c r="X246" s="230"/>
      <c r="AG246" t="s">
        <v>202</v>
      </c>
    </row>
    <row r="247" spans="1:60" outlineLevel="1" x14ac:dyDescent="0.2">
      <c r="A247" s="237">
        <v>45</v>
      </c>
      <c r="B247" s="238" t="s">
        <v>508</v>
      </c>
      <c r="C247" s="256" t="s">
        <v>509</v>
      </c>
      <c r="D247" s="239" t="s">
        <v>479</v>
      </c>
      <c r="E247" s="240">
        <v>1</v>
      </c>
      <c r="F247" s="241"/>
      <c r="G247" s="242">
        <f>ROUND(E247*F247,2)</f>
        <v>0</v>
      </c>
      <c r="H247" s="241"/>
      <c r="I247" s="242">
        <f>ROUND(E247*H247,2)</f>
        <v>0</v>
      </c>
      <c r="J247" s="241"/>
      <c r="K247" s="242">
        <f>ROUND(E247*J247,2)</f>
        <v>0</v>
      </c>
      <c r="L247" s="242">
        <v>21</v>
      </c>
      <c r="M247" s="242">
        <f>G247*(1+L247/100)</f>
        <v>0</v>
      </c>
      <c r="N247" s="242">
        <v>0</v>
      </c>
      <c r="O247" s="242">
        <f>ROUND(E247*N247,2)</f>
        <v>0</v>
      </c>
      <c r="P247" s="242">
        <v>0</v>
      </c>
      <c r="Q247" s="242">
        <f>ROUND(E247*P247,2)</f>
        <v>0</v>
      </c>
      <c r="R247" s="242"/>
      <c r="S247" s="242" t="s">
        <v>207</v>
      </c>
      <c r="T247" s="243" t="s">
        <v>263</v>
      </c>
      <c r="U247" s="221">
        <v>0</v>
      </c>
      <c r="V247" s="221">
        <f>ROUND(E247*U247,2)</f>
        <v>0</v>
      </c>
      <c r="W247" s="221"/>
      <c r="X247" s="221" t="s">
        <v>480</v>
      </c>
      <c r="Y247" s="212"/>
      <c r="Z247" s="212"/>
      <c r="AA247" s="212"/>
      <c r="AB247" s="212"/>
      <c r="AC247" s="212"/>
      <c r="AD247" s="212"/>
      <c r="AE247" s="212"/>
      <c r="AF247" s="212"/>
      <c r="AG247" s="212" t="s">
        <v>481</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19"/>
      <c r="B248" s="220"/>
      <c r="C248" s="264" t="s">
        <v>510</v>
      </c>
      <c r="D248" s="253"/>
      <c r="E248" s="253"/>
      <c r="F248" s="253"/>
      <c r="G248" s="253"/>
      <c r="H248" s="221"/>
      <c r="I248" s="221"/>
      <c r="J248" s="221"/>
      <c r="K248" s="221"/>
      <c r="L248" s="221"/>
      <c r="M248" s="221"/>
      <c r="N248" s="221"/>
      <c r="O248" s="221"/>
      <c r="P248" s="221"/>
      <c r="Q248" s="221"/>
      <c r="R248" s="221"/>
      <c r="S248" s="221"/>
      <c r="T248" s="221"/>
      <c r="U248" s="221"/>
      <c r="V248" s="221"/>
      <c r="W248" s="221"/>
      <c r="X248" s="221"/>
      <c r="Y248" s="212"/>
      <c r="Z248" s="212"/>
      <c r="AA248" s="212"/>
      <c r="AB248" s="212"/>
      <c r="AC248" s="212"/>
      <c r="AD248" s="212"/>
      <c r="AE248" s="212"/>
      <c r="AF248" s="212"/>
      <c r="AG248" s="212" t="s">
        <v>487</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44" t="str">
        <f>C248</f>
        <v>Náklady zhotovitele, které vzniknou v souvislosti s povinnostmi zhotovitele při předání a převzetí díla.</v>
      </c>
      <c r="BB248" s="212"/>
      <c r="BC248" s="212"/>
      <c r="BD248" s="212"/>
      <c r="BE248" s="212"/>
      <c r="BF248" s="212"/>
      <c r="BG248" s="212"/>
      <c r="BH248" s="212"/>
    </row>
    <row r="249" spans="1:60" x14ac:dyDescent="0.2">
      <c r="A249" s="3"/>
      <c r="B249" s="4"/>
      <c r="C249" s="265"/>
      <c r="D249" s="6"/>
      <c r="E249" s="3"/>
      <c r="F249" s="3"/>
      <c r="G249" s="3"/>
      <c r="H249" s="3"/>
      <c r="I249" s="3"/>
      <c r="J249" s="3"/>
      <c r="K249" s="3"/>
      <c r="L249" s="3"/>
      <c r="M249" s="3"/>
      <c r="N249" s="3"/>
      <c r="O249" s="3"/>
      <c r="P249" s="3"/>
      <c r="Q249" s="3"/>
      <c r="R249" s="3"/>
      <c r="S249" s="3"/>
      <c r="T249" s="3"/>
      <c r="U249" s="3"/>
      <c r="V249" s="3"/>
      <c r="W249" s="3"/>
      <c r="X249" s="3"/>
      <c r="AE249">
        <v>15</v>
      </c>
      <c r="AF249">
        <v>21</v>
      </c>
      <c r="AG249" t="s">
        <v>188</v>
      </c>
    </row>
    <row r="250" spans="1:60" x14ac:dyDescent="0.2">
      <c r="A250" s="215"/>
      <c r="B250" s="216" t="s">
        <v>29</v>
      </c>
      <c r="C250" s="266"/>
      <c r="D250" s="217"/>
      <c r="E250" s="218"/>
      <c r="F250" s="218"/>
      <c r="G250" s="254">
        <f>G8+G70+G103+G124+G161+G194+G200+G219+G229+G246</f>
        <v>0</v>
      </c>
      <c r="H250" s="3"/>
      <c r="I250" s="3"/>
      <c r="J250" s="3"/>
      <c r="K250" s="3"/>
      <c r="L250" s="3"/>
      <c r="M250" s="3"/>
      <c r="N250" s="3"/>
      <c r="O250" s="3"/>
      <c r="P250" s="3"/>
      <c r="Q250" s="3"/>
      <c r="R250" s="3"/>
      <c r="S250" s="3"/>
      <c r="T250" s="3"/>
      <c r="U250" s="3"/>
      <c r="V250" s="3"/>
      <c r="W250" s="3"/>
      <c r="X250" s="3"/>
      <c r="AE250">
        <f>SUMIF(L7:L248,AE249,G7:G248)</f>
        <v>0</v>
      </c>
      <c r="AF250">
        <f>SUMIF(L7:L248,AF249,G7:G248)</f>
        <v>0</v>
      </c>
      <c r="AG250" t="s">
        <v>511</v>
      </c>
    </row>
    <row r="251" spans="1:60" x14ac:dyDescent="0.2">
      <c r="C251" s="267"/>
      <c r="D251" s="10"/>
      <c r="AG251" t="s">
        <v>512</v>
      </c>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30">
    <mergeCell ref="C237:G237"/>
    <mergeCell ref="C239:G239"/>
    <mergeCell ref="C241:G241"/>
    <mergeCell ref="C243:G243"/>
    <mergeCell ref="C245:G245"/>
    <mergeCell ref="C248:G248"/>
    <mergeCell ref="C163:G163"/>
    <mergeCell ref="C169:G169"/>
    <mergeCell ref="C175:G175"/>
    <mergeCell ref="C196:G196"/>
    <mergeCell ref="C233:G233"/>
    <mergeCell ref="C235:G235"/>
    <mergeCell ref="C100:G100"/>
    <mergeCell ref="C117:G117"/>
    <mergeCell ref="C118:G118"/>
    <mergeCell ref="C119:G119"/>
    <mergeCell ref="C120:G120"/>
    <mergeCell ref="C126:G126"/>
    <mergeCell ref="C38:G38"/>
    <mergeCell ref="C43:G43"/>
    <mergeCell ref="C52:G52"/>
    <mergeCell ref="C67:G67"/>
    <mergeCell ref="C72:G72"/>
    <mergeCell ref="C91:G91"/>
    <mergeCell ref="A1:G1"/>
    <mergeCell ref="C2:G2"/>
    <mergeCell ref="C3:G3"/>
    <mergeCell ref="C4:G4"/>
    <mergeCell ref="C10:G10"/>
    <mergeCell ref="C33:G3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84</v>
      </c>
      <c r="C3" s="201" t="s">
        <v>85</v>
      </c>
      <c r="D3" s="199"/>
      <c r="E3" s="199"/>
      <c r="F3" s="199"/>
      <c r="G3" s="200"/>
      <c r="AC3" s="177" t="s">
        <v>177</v>
      </c>
      <c r="AG3" t="s">
        <v>178</v>
      </c>
    </row>
    <row r="4" spans="1:60" ht="24.95" customHeight="1" x14ac:dyDescent="0.2">
      <c r="A4" s="202" t="s">
        <v>9</v>
      </c>
      <c r="B4" s="203" t="s">
        <v>86</v>
      </c>
      <c r="C4" s="204" t="s">
        <v>87</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SUMIF(AG9:AG49,"&lt;&gt;NOR",G9:G49)</f>
        <v>0</v>
      </c>
      <c r="H8" s="235"/>
      <c r="I8" s="235">
        <f>SUM(I9:I49)</f>
        <v>0</v>
      </c>
      <c r="J8" s="235"/>
      <c r="K8" s="235">
        <f>SUM(K9:K49)</f>
        <v>0</v>
      </c>
      <c r="L8" s="235"/>
      <c r="M8" s="235">
        <f>SUM(M9:M49)</f>
        <v>0</v>
      </c>
      <c r="N8" s="235"/>
      <c r="O8" s="235">
        <f>SUM(O9:O49)</f>
        <v>0</v>
      </c>
      <c r="P8" s="235"/>
      <c r="Q8" s="235">
        <f>SUM(Q9:Q49)</f>
        <v>0</v>
      </c>
      <c r="R8" s="235"/>
      <c r="S8" s="235"/>
      <c r="T8" s="236"/>
      <c r="U8" s="230"/>
      <c r="V8" s="230">
        <f>SUM(V9:V49)</f>
        <v>17.43</v>
      </c>
      <c r="W8" s="230"/>
      <c r="X8" s="230"/>
      <c r="AG8" t="s">
        <v>202</v>
      </c>
    </row>
    <row r="9" spans="1:60" outlineLevel="1" x14ac:dyDescent="0.2">
      <c r="A9" s="237">
        <v>1</v>
      </c>
      <c r="B9" s="238" t="s">
        <v>1170</v>
      </c>
      <c r="C9" s="256" t="s">
        <v>1171</v>
      </c>
      <c r="D9" s="239" t="s">
        <v>205</v>
      </c>
      <c r="E9" s="240">
        <v>11.352</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0.42199999999999999</v>
      </c>
      <c r="V9" s="221">
        <f>ROUND(E9*U9,2)</f>
        <v>4.79</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1172</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s přemístěním výkopku v příčných profilech na vzdálenost do 15 m nebo s naložením na dopravní prostředek.</v>
      </c>
      <c r="BB10" s="212"/>
      <c r="BC10" s="212"/>
      <c r="BD10" s="212"/>
      <c r="BE10" s="212"/>
      <c r="BF10" s="212"/>
      <c r="BG10" s="212"/>
      <c r="BH10" s="212"/>
    </row>
    <row r="11" spans="1:60" outlineLevel="1" x14ac:dyDescent="0.2">
      <c r="A11" s="219"/>
      <c r="B11" s="220"/>
      <c r="C11" s="258" t="s">
        <v>1173</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1174</v>
      </c>
      <c r="D12" s="222"/>
      <c r="E12" s="22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8" t="s">
        <v>1175</v>
      </c>
      <c r="D13" s="222"/>
      <c r="E13" s="223">
        <v>36.1845</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v>5</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8" t="s">
        <v>1176</v>
      </c>
      <c r="D14" s="222"/>
      <c r="E14" s="223"/>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8" t="s">
        <v>1177</v>
      </c>
      <c r="D15" s="222"/>
      <c r="E15" s="223">
        <v>-10.6425</v>
      </c>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v>5</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8" t="s">
        <v>1178</v>
      </c>
      <c r="D16" s="222"/>
      <c r="E16" s="223"/>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8" t="s">
        <v>1179</v>
      </c>
      <c r="D17" s="222"/>
      <c r="E17" s="223">
        <v>-14.19</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213</v>
      </c>
      <c r="AH17" s="212">
        <v>5</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7">
        <v>2</v>
      </c>
      <c r="B18" s="238" t="s">
        <v>1180</v>
      </c>
      <c r="C18" s="256" t="s">
        <v>1181</v>
      </c>
      <c r="D18" s="239" t="s">
        <v>205</v>
      </c>
      <c r="E18" s="240">
        <v>5.6760000000000002</v>
      </c>
      <c r="F18" s="241"/>
      <c r="G18" s="242">
        <f>ROUND(E18*F18,2)</f>
        <v>0</v>
      </c>
      <c r="H18" s="241"/>
      <c r="I18" s="242">
        <f>ROUND(E18*H18,2)</f>
        <v>0</v>
      </c>
      <c r="J18" s="241"/>
      <c r="K18" s="242">
        <f>ROUND(E18*J18,2)</f>
        <v>0</v>
      </c>
      <c r="L18" s="242">
        <v>21</v>
      </c>
      <c r="M18" s="242">
        <f>G18*(1+L18/100)</f>
        <v>0</v>
      </c>
      <c r="N18" s="242">
        <v>0</v>
      </c>
      <c r="O18" s="242">
        <f>ROUND(E18*N18,2)</f>
        <v>0</v>
      </c>
      <c r="P18" s="242">
        <v>0</v>
      </c>
      <c r="Q18" s="242">
        <f>ROUND(E18*P18,2)</f>
        <v>0</v>
      </c>
      <c r="R18" s="242" t="s">
        <v>206</v>
      </c>
      <c r="S18" s="242" t="s">
        <v>207</v>
      </c>
      <c r="T18" s="243" t="s">
        <v>207</v>
      </c>
      <c r="U18" s="221">
        <v>8.7999999999999995E-2</v>
      </c>
      <c r="V18" s="221">
        <f>ROUND(E18*U18,2)</f>
        <v>0.5</v>
      </c>
      <c r="W18" s="221"/>
      <c r="X18" s="221" t="s">
        <v>208</v>
      </c>
      <c r="Y18" s="212"/>
      <c r="Z18" s="212"/>
      <c r="AA18" s="212"/>
      <c r="AB18" s="212"/>
      <c r="AC18" s="212"/>
      <c r="AD18" s="212"/>
      <c r="AE18" s="212"/>
      <c r="AF18" s="212"/>
      <c r="AG18" s="212" t="s">
        <v>209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7" t="s">
        <v>1172</v>
      </c>
      <c r="D19" s="245"/>
      <c r="E19" s="245"/>
      <c r="F19" s="245"/>
      <c r="G19" s="245"/>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211</v>
      </c>
      <c r="AH19" s="212"/>
      <c r="AI19" s="212"/>
      <c r="AJ19" s="212"/>
      <c r="AK19" s="212"/>
      <c r="AL19" s="212"/>
      <c r="AM19" s="212"/>
      <c r="AN19" s="212"/>
      <c r="AO19" s="212"/>
      <c r="AP19" s="212"/>
      <c r="AQ19" s="212"/>
      <c r="AR19" s="212"/>
      <c r="AS19" s="212"/>
      <c r="AT19" s="212"/>
      <c r="AU19" s="212"/>
      <c r="AV19" s="212"/>
      <c r="AW19" s="212"/>
      <c r="AX19" s="212"/>
      <c r="AY19" s="212"/>
      <c r="AZ19" s="212"/>
      <c r="BA19" s="244" t="str">
        <f>C19</f>
        <v>s přemístěním výkopku v příčných profilech na vzdálenost do 15 m nebo s naložením na dopravní prostředek.</v>
      </c>
      <c r="BB19" s="212"/>
      <c r="BC19" s="212"/>
      <c r="BD19" s="212"/>
      <c r="BE19" s="212"/>
      <c r="BF19" s="212"/>
      <c r="BG19" s="212"/>
      <c r="BH19" s="212"/>
    </row>
    <row r="20" spans="1:60" outlineLevel="1" x14ac:dyDescent="0.2">
      <c r="A20" s="219"/>
      <c r="B20" s="220"/>
      <c r="C20" s="258" t="s">
        <v>221</v>
      </c>
      <c r="D20" s="222"/>
      <c r="E20" s="223"/>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1182</v>
      </c>
      <c r="D21" s="222"/>
      <c r="E21" s="223"/>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8" t="s">
        <v>1183</v>
      </c>
      <c r="D22" s="222"/>
      <c r="E22" s="223">
        <v>5.6760000000000002</v>
      </c>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213</v>
      </c>
      <c r="AH22" s="212">
        <v>5</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37">
        <v>3</v>
      </c>
      <c r="B23" s="238" t="s">
        <v>224</v>
      </c>
      <c r="C23" s="256" t="s">
        <v>225</v>
      </c>
      <c r="D23" s="239" t="s">
        <v>205</v>
      </c>
      <c r="E23" s="240">
        <v>11.352</v>
      </c>
      <c r="F23" s="241"/>
      <c r="G23" s="242">
        <f>ROUND(E23*F23,2)</f>
        <v>0</v>
      </c>
      <c r="H23" s="241"/>
      <c r="I23" s="242">
        <f>ROUND(E23*H23,2)</f>
        <v>0</v>
      </c>
      <c r="J23" s="241"/>
      <c r="K23" s="242">
        <f>ROUND(E23*J23,2)</f>
        <v>0</v>
      </c>
      <c r="L23" s="242">
        <v>21</v>
      </c>
      <c r="M23" s="242">
        <f>G23*(1+L23/100)</f>
        <v>0</v>
      </c>
      <c r="N23" s="242">
        <v>0</v>
      </c>
      <c r="O23" s="242">
        <f>ROUND(E23*N23,2)</f>
        <v>0</v>
      </c>
      <c r="P23" s="242">
        <v>0</v>
      </c>
      <c r="Q23" s="242">
        <f>ROUND(E23*P23,2)</f>
        <v>0</v>
      </c>
      <c r="R23" s="242" t="s">
        <v>206</v>
      </c>
      <c r="S23" s="242" t="s">
        <v>207</v>
      </c>
      <c r="T23" s="243" t="s">
        <v>207</v>
      </c>
      <c r="U23" s="221">
        <v>1.0999999999999999E-2</v>
      </c>
      <c r="V23" s="221">
        <f>ROUND(E23*U23,2)</f>
        <v>0.12</v>
      </c>
      <c r="W23" s="221"/>
      <c r="X23" s="221" t="s">
        <v>208</v>
      </c>
      <c r="Y23" s="212"/>
      <c r="Z23" s="212"/>
      <c r="AA23" s="212"/>
      <c r="AB23" s="212"/>
      <c r="AC23" s="212"/>
      <c r="AD23" s="212"/>
      <c r="AE23" s="212"/>
      <c r="AF23" s="212"/>
      <c r="AG23" s="212" t="s">
        <v>209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7" t="s">
        <v>226</v>
      </c>
      <c r="D24" s="245"/>
      <c r="E24" s="245"/>
      <c r="F24" s="245"/>
      <c r="G24" s="245"/>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211</v>
      </c>
      <c r="AH24" s="212"/>
      <c r="AI24" s="212"/>
      <c r="AJ24" s="212"/>
      <c r="AK24" s="212"/>
      <c r="AL24" s="212"/>
      <c r="AM24" s="212"/>
      <c r="AN24" s="212"/>
      <c r="AO24" s="212"/>
      <c r="AP24" s="212"/>
      <c r="AQ24" s="212"/>
      <c r="AR24" s="212"/>
      <c r="AS24" s="212"/>
      <c r="AT24" s="212"/>
      <c r="AU24" s="212"/>
      <c r="AV24" s="212"/>
      <c r="AW24" s="212"/>
      <c r="AX24" s="212"/>
      <c r="AY24" s="212"/>
      <c r="AZ24" s="212"/>
      <c r="BA24" s="244" t="str">
        <f>C24</f>
        <v>po suchu, bez ohledu na druh dopravního prostředku, bez naložení výkopku, avšak se složením bez rozhrnutí,</v>
      </c>
      <c r="BB24" s="212"/>
      <c r="BC24" s="212"/>
      <c r="BD24" s="212"/>
      <c r="BE24" s="212"/>
      <c r="BF24" s="212"/>
      <c r="BG24" s="212"/>
      <c r="BH24" s="212"/>
    </row>
    <row r="25" spans="1:60" outlineLevel="1" x14ac:dyDescent="0.2">
      <c r="A25" s="219"/>
      <c r="B25" s="220"/>
      <c r="C25" s="258" t="s">
        <v>227</v>
      </c>
      <c r="D25" s="222"/>
      <c r="E25" s="22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8" t="s">
        <v>228</v>
      </c>
      <c r="D26" s="222"/>
      <c r="E26" s="223"/>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8" t="s">
        <v>1184</v>
      </c>
      <c r="D27" s="222"/>
      <c r="E27" s="223">
        <v>11.352</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213</v>
      </c>
      <c r="AH27" s="212">
        <v>5</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33.75" outlineLevel="1" x14ac:dyDescent="0.2">
      <c r="A28" s="237">
        <v>4</v>
      </c>
      <c r="B28" s="238" t="s">
        <v>230</v>
      </c>
      <c r="C28" s="256" t="s">
        <v>231</v>
      </c>
      <c r="D28" s="239" t="s">
        <v>205</v>
      </c>
      <c r="E28" s="240">
        <v>56.76</v>
      </c>
      <c r="F28" s="241"/>
      <c r="G28" s="242">
        <f>ROUND(E28*F28,2)</f>
        <v>0</v>
      </c>
      <c r="H28" s="241"/>
      <c r="I28" s="242">
        <f>ROUND(E28*H28,2)</f>
        <v>0</v>
      </c>
      <c r="J28" s="241"/>
      <c r="K28" s="242">
        <f>ROUND(E28*J28,2)</f>
        <v>0</v>
      </c>
      <c r="L28" s="242">
        <v>21</v>
      </c>
      <c r="M28" s="242">
        <f>G28*(1+L28/100)</f>
        <v>0</v>
      </c>
      <c r="N28" s="242">
        <v>0</v>
      </c>
      <c r="O28" s="242">
        <f>ROUND(E28*N28,2)</f>
        <v>0</v>
      </c>
      <c r="P28" s="242">
        <v>0</v>
      </c>
      <c r="Q28" s="242">
        <f>ROUND(E28*P28,2)</f>
        <v>0</v>
      </c>
      <c r="R28" s="242" t="s">
        <v>206</v>
      </c>
      <c r="S28" s="242" t="s">
        <v>207</v>
      </c>
      <c r="T28" s="243" t="s">
        <v>207</v>
      </c>
      <c r="U28" s="221">
        <v>0</v>
      </c>
      <c r="V28" s="221">
        <f>ROUND(E28*U28,2)</f>
        <v>0</v>
      </c>
      <c r="W28" s="221"/>
      <c r="X28" s="221" t="s">
        <v>208</v>
      </c>
      <c r="Y28" s="212"/>
      <c r="Z28" s="212"/>
      <c r="AA28" s="212"/>
      <c r="AB28" s="212"/>
      <c r="AC28" s="212"/>
      <c r="AD28" s="212"/>
      <c r="AE28" s="212"/>
      <c r="AF28" s="212"/>
      <c r="AG28" s="212" t="s">
        <v>209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226</v>
      </c>
      <c r="D29" s="245"/>
      <c r="E29" s="245"/>
      <c r="F29" s="245"/>
      <c r="G29" s="245"/>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211</v>
      </c>
      <c r="AH29" s="212"/>
      <c r="AI29" s="212"/>
      <c r="AJ29" s="212"/>
      <c r="AK29" s="212"/>
      <c r="AL29" s="212"/>
      <c r="AM29" s="212"/>
      <c r="AN29" s="212"/>
      <c r="AO29" s="212"/>
      <c r="AP29" s="212"/>
      <c r="AQ29" s="212"/>
      <c r="AR29" s="212"/>
      <c r="AS29" s="212"/>
      <c r="AT29" s="212"/>
      <c r="AU29" s="212"/>
      <c r="AV29" s="212"/>
      <c r="AW29" s="212"/>
      <c r="AX29" s="212"/>
      <c r="AY29" s="212"/>
      <c r="AZ29" s="212"/>
      <c r="BA29" s="244" t="str">
        <f>C29</f>
        <v>po suchu, bez ohledu na druh dopravního prostředku, bez naložení výkopku, avšak se složením bez rozhrnutí,</v>
      </c>
      <c r="BB29" s="212"/>
      <c r="BC29" s="212"/>
      <c r="BD29" s="212"/>
      <c r="BE29" s="212"/>
      <c r="BF29" s="212"/>
      <c r="BG29" s="212"/>
      <c r="BH29" s="212"/>
    </row>
    <row r="30" spans="1:60" outlineLevel="1" x14ac:dyDescent="0.2">
      <c r="A30" s="219"/>
      <c r="B30" s="220"/>
      <c r="C30" s="258" t="s">
        <v>232</v>
      </c>
      <c r="D30" s="222"/>
      <c r="E30" s="223"/>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213</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233</v>
      </c>
      <c r="D31" s="222"/>
      <c r="E31" s="223"/>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213</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8" t="s">
        <v>1185</v>
      </c>
      <c r="D32" s="222"/>
      <c r="E32" s="223">
        <v>56.76</v>
      </c>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213</v>
      </c>
      <c r="AH32" s="212">
        <v>5</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7">
        <v>5</v>
      </c>
      <c r="B33" s="238" t="s">
        <v>235</v>
      </c>
      <c r="C33" s="256" t="s">
        <v>236</v>
      </c>
      <c r="D33" s="239" t="s">
        <v>205</v>
      </c>
      <c r="E33" s="240">
        <v>11.352</v>
      </c>
      <c r="F33" s="241"/>
      <c r="G33" s="242">
        <f>ROUND(E33*F33,2)</f>
        <v>0</v>
      </c>
      <c r="H33" s="241"/>
      <c r="I33" s="242">
        <f>ROUND(E33*H33,2)</f>
        <v>0</v>
      </c>
      <c r="J33" s="241"/>
      <c r="K33" s="242">
        <f>ROUND(E33*J33,2)</f>
        <v>0</v>
      </c>
      <c r="L33" s="242">
        <v>21</v>
      </c>
      <c r="M33" s="242">
        <f>G33*(1+L33/100)</f>
        <v>0</v>
      </c>
      <c r="N33" s="242">
        <v>0</v>
      </c>
      <c r="O33" s="242">
        <f>ROUND(E33*N33,2)</f>
        <v>0</v>
      </c>
      <c r="P33" s="242">
        <v>0</v>
      </c>
      <c r="Q33" s="242">
        <f>ROUND(E33*P33,2)</f>
        <v>0</v>
      </c>
      <c r="R33" s="242" t="s">
        <v>206</v>
      </c>
      <c r="S33" s="242" t="s">
        <v>207</v>
      </c>
      <c r="T33" s="243" t="s">
        <v>207</v>
      </c>
      <c r="U33" s="221">
        <v>8.9999999999999993E-3</v>
      </c>
      <c r="V33" s="221">
        <f>ROUND(E33*U33,2)</f>
        <v>0.1</v>
      </c>
      <c r="W33" s="221"/>
      <c r="X33" s="221" t="s">
        <v>208</v>
      </c>
      <c r="Y33" s="212"/>
      <c r="Z33" s="212"/>
      <c r="AA33" s="212"/>
      <c r="AB33" s="212"/>
      <c r="AC33" s="212"/>
      <c r="AD33" s="212"/>
      <c r="AE33" s="212"/>
      <c r="AF33" s="212"/>
      <c r="AG33" s="212" t="s">
        <v>237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8" t="s">
        <v>238</v>
      </c>
      <c r="D34" s="222"/>
      <c r="E34" s="223"/>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239</v>
      </c>
      <c r="D35" s="222"/>
      <c r="E35" s="223"/>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213</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8" t="s">
        <v>1186</v>
      </c>
      <c r="D36" s="222"/>
      <c r="E36" s="223">
        <v>11.352</v>
      </c>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213</v>
      </c>
      <c r="AH36" s="212">
        <v>5</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7">
        <v>6</v>
      </c>
      <c r="B37" s="238" t="s">
        <v>241</v>
      </c>
      <c r="C37" s="256" t="s">
        <v>242</v>
      </c>
      <c r="D37" s="239" t="s">
        <v>243</v>
      </c>
      <c r="E37" s="240">
        <v>70.95</v>
      </c>
      <c r="F37" s="241"/>
      <c r="G37" s="242">
        <f>ROUND(E37*F37,2)</f>
        <v>0</v>
      </c>
      <c r="H37" s="241"/>
      <c r="I37" s="242">
        <f>ROUND(E37*H37,2)</f>
        <v>0</v>
      </c>
      <c r="J37" s="241"/>
      <c r="K37" s="242">
        <f>ROUND(E37*J37,2)</f>
        <v>0</v>
      </c>
      <c r="L37" s="242">
        <v>21</v>
      </c>
      <c r="M37" s="242">
        <f>G37*(1+L37/100)</f>
        <v>0</v>
      </c>
      <c r="N37" s="242">
        <v>0</v>
      </c>
      <c r="O37" s="242">
        <f>ROUND(E37*N37,2)</f>
        <v>0</v>
      </c>
      <c r="P37" s="242">
        <v>0</v>
      </c>
      <c r="Q37" s="242">
        <f>ROUND(E37*P37,2)</f>
        <v>0</v>
      </c>
      <c r="R37" s="242" t="s">
        <v>206</v>
      </c>
      <c r="S37" s="242" t="s">
        <v>207</v>
      </c>
      <c r="T37" s="243" t="s">
        <v>207</v>
      </c>
      <c r="U37" s="221">
        <v>1.7999999999999999E-2</v>
      </c>
      <c r="V37" s="221">
        <f>ROUND(E37*U37,2)</f>
        <v>1.28</v>
      </c>
      <c r="W37" s="221"/>
      <c r="X37" s="221" t="s">
        <v>208</v>
      </c>
      <c r="Y37" s="212"/>
      <c r="Z37" s="212"/>
      <c r="AA37" s="212"/>
      <c r="AB37" s="212"/>
      <c r="AC37" s="212"/>
      <c r="AD37" s="212"/>
      <c r="AE37" s="212"/>
      <c r="AF37" s="212"/>
      <c r="AG37" s="212" t="s">
        <v>237</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244</v>
      </c>
      <c r="D38" s="245"/>
      <c r="E38" s="245"/>
      <c r="F38" s="245"/>
      <c r="G38" s="245"/>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8" t="s">
        <v>245</v>
      </c>
      <c r="D39" s="222"/>
      <c r="E39" s="22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1187</v>
      </c>
      <c r="D40" s="222"/>
      <c r="E40" s="223"/>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8" t="s">
        <v>1188</v>
      </c>
      <c r="D41" s="222"/>
      <c r="E41" s="223">
        <v>70.95</v>
      </c>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213</v>
      </c>
      <c r="AH41" s="212">
        <v>5</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7">
        <v>7</v>
      </c>
      <c r="B42" s="238" t="s">
        <v>248</v>
      </c>
      <c r="C42" s="256" t="s">
        <v>249</v>
      </c>
      <c r="D42" s="239" t="s">
        <v>205</v>
      </c>
      <c r="E42" s="240">
        <v>11.352</v>
      </c>
      <c r="F42" s="241"/>
      <c r="G42" s="242">
        <f>ROUND(E42*F42,2)</f>
        <v>0</v>
      </c>
      <c r="H42" s="241"/>
      <c r="I42" s="242">
        <f>ROUND(E42*H42,2)</f>
        <v>0</v>
      </c>
      <c r="J42" s="241"/>
      <c r="K42" s="242">
        <f>ROUND(E42*J42,2)</f>
        <v>0</v>
      </c>
      <c r="L42" s="242">
        <v>21</v>
      </c>
      <c r="M42" s="242">
        <f>G42*(1+L42/100)</f>
        <v>0</v>
      </c>
      <c r="N42" s="242">
        <v>0</v>
      </c>
      <c r="O42" s="242">
        <f>ROUND(E42*N42,2)</f>
        <v>0</v>
      </c>
      <c r="P42" s="242">
        <v>0</v>
      </c>
      <c r="Q42" s="242">
        <f>ROUND(E42*P42,2)</f>
        <v>0</v>
      </c>
      <c r="R42" s="242" t="s">
        <v>206</v>
      </c>
      <c r="S42" s="242" t="s">
        <v>207</v>
      </c>
      <c r="T42" s="243" t="s">
        <v>207</v>
      </c>
      <c r="U42" s="221">
        <v>0</v>
      </c>
      <c r="V42" s="221">
        <f>ROUND(E42*U42,2)</f>
        <v>0</v>
      </c>
      <c r="W42" s="221"/>
      <c r="X42" s="221" t="s">
        <v>208</v>
      </c>
      <c r="Y42" s="212"/>
      <c r="Z42" s="212"/>
      <c r="AA42" s="212"/>
      <c r="AB42" s="212"/>
      <c r="AC42" s="212"/>
      <c r="AD42" s="212"/>
      <c r="AE42" s="212"/>
      <c r="AF42" s="212"/>
      <c r="AG42" s="212" t="s">
        <v>209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8" t="s">
        <v>250</v>
      </c>
      <c r="D43" s="222"/>
      <c r="E43" s="223"/>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213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8" t="s">
        <v>239</v>
      </c>
      <c r="D44" s="222"/>
      <c r="E44" s="223"/>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213</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8" t="s">
        <v>1186</v>
      </c>
      <c r="D45" s="222"/>
      <c r="E45" s="223">
        <v>11.352</v>
      </c>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213</v>
      </c>
      <c r="AH45" s="212">
        <v>5</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7">
        <v>8</v>
      </c>
      <c r="B46" s="238" t="s">
        <v>251</v>
      </c>
      <c r="C46" s="256" t="s">
        <v>252</v>
      </c>
      <c r="D46" s="239" t="s">
        <v>243</v>
      </c>
      <c r="E46" s="240">
        <v>70.95</v>
      </c>
      <c r="F46" s="241"/>
      <c r="G46" s="242">
        <f>ROUND(E46*F46,2)</f>
        <v>0</v>
      </c>
      <c r="H46" s="241"/>
      <c r="I46" s="242">
        <f>ROUND(E46*H46,2)</f>
        <v>0</v>
      </c>
      <c r="J46" s="241"/>
      <c r="K46" s="242">
        <f>ROUND(E46*J46,2)</f>
        <v>0</v>
      </c>
      <c r="L46" s="242">
        <v>21</v>
      </c>
      <c r="M46" s="242">
        <f>G46*(1+L46/100)</f>
        <v>0</v>
      </c>
      <c r="N46" s="242">
        <v>0</v>
      </c>
      <c r="O46" s="242">
        <f>ROUND(E46*N46,2)</f>
        <v>0</v>
      </c>
      <c r="P46" s="242">
        <v>0</v>
      </c>
      <c r="Q46" s="242">
        <f>ROUND(E46*P46,2)</f>
        <v>0</v>
      </c>
      <c r="R46" s="242" t="s">
        <v>206</v>
      </c>
      <c r="S46" s="242" t="s">
        <v>207</v>
      </c>
      <c r="T46" s="243" t="s">
        <v>207</v>
      </c>
      <c r="U46" s="221">
        <v>0.15</v>
      </c>
      <c r="V46" s="221">
        <f>ROUND(E46*U46,2)</f>
        <v>10.64</v>
      </c>
      <c r="W46" s="221"/>
      <c r="X46" s="221" t="s">
        <v>208</v>
      </c>
      <c r="Y46" s="212"/>
      <c r="Z46" s="212"/>
      <c r="AA46" s="212"/>
      <c r="AB46" s="212"/>
      <c r="AC46" s="212"/>
      <c r="AD46" s="212"/>
      <c r="AE46" s="212"/>
      <c r="AF46" s="212"/>
      <c r="AG46" s="212" t="s">
        <v>209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7" t="s">
        <v>253</v>
      </c>
      <c r="D47" s="245"/>
      <c r="E47" s="245"/>
      <c r="F47" s="245"/>
      <c r="G47" s="245"/>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211</v>
      </c>
      <c r="AH47" s="212"/>
      <c r="AI47" s="212"/>
      <c r="AJ47" s="212"/>
      <c r="AK47" s="212"/>
      <c r="AL47" s="212"/>
      <c r="AM47" s="212"/>
      <c r="AN47" s="212"/>
      <c r="AO47" s="212"/>
      <c r="AP47" s="212"/>
      <c r="AQ47" s="212"/>
      <c r="AR47" s="212"/>
      <c r="AS47" s="212"/>
      <c r="AT47" s="212"/>
      <c r="AU47" s="212"/>
      <c r="AV47" s="212"/>
      <c r="AW47" s="212"/>
      <c r="AX47" s="212"/>
      <c r="AY47" s="212"/>
      <c r="AZ47" s="212"/>
      <c r="BA47" s="244" t="str">
        <f>C47</f>
        <v>z rostlé horniny tř.1 - 4 pod násypy z hornin soudržných do 92% PS a hornin nesoudržných sypkých relativní ulehlosti I(d) do 0,8</v>
      </c>
      <c r="BB47" s="212"/>
      <c r="BC47" s="212"/>
      <c r="BD47" s="212"/>
      <c r="BE47" s="212"/>
      <c r="BF47" s="212"/>
      <c r="BG47" s="212"/>
      <c r="BH47" s="212"/>
    </row>
    <row r="48" spans="1:60" outlineLevel="1" x14ac:dyDescent="0.2">
      <c r="A48" s="219"/>
      <c r="B48" s="220"/>
      <c r="C48" s="258" t="s">
        <v>254</v>
      </c>
      <c r="D48" s="222"/>
      <c r="E48" s="223"/>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213</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8" t="s">
        <v>1189</v>
      </c>
      <c r="D49" s="222"/>
      <c r="E49" s="223">
        <v>70.95</v>
      </c>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213</v>
      </c>
      <c r="AH49" s="212">
        <v>5</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231" t="s">
        <v>201</v>
      </c>
      <c r="B50" s="232" t="s">
        <v>143</v>
      </c>
      <c r="C50" s="255" t="s">
        <v>144</v>
      </c>
      <c r="D50" s="233"/>
      <c r="E50" s="234"/>
      <c r="F50" s="235"/>
      <c r="G50" s="235">
        <f>SUMIF(AG51:AG57,"&lt;&gt;NOR",G51:G57)</f>
        <v>0</v>
      </c>
      <c r="H50" s="235"/>
      <c r="I50" s="235">
        <f>SUM(I51:I57)</f>
        <v>0</v>
      </c>
      <c r="J50" s="235"/>
      <c r="K50" s="235">
        <f>SUM(K51:K57)</f>
        <v>0</v>
      </c>
      <c r="L50" s="235"/>
      <c r="M50" s="235">
        <f>SUM(M51:M57)</f>
        <v>0</v>
      </c>
      <c r="N50" s="235"/>
      <c r="O50" s="235">
        <f>SUM(O51:O57)</f>
        <v>0</v>
      </c>
      <c r="P50" s="235"/>
      <c r="Q50" s="235">
        <f>SUM(Q51:Q57)</f>
        <v>56.76</v>
      </c>
      <c r="R50" s="235"/>
      <c r="S50" s="235"/>
      <c r="T50" s="236"/>
      <c r="U50" s="230"/>
      <c r="V50" s="230">
        <f>SUM(V51:V57)</f>
        <v>131.9</v>
      </c>
      <c r="W50" s="230"/>
      <c r="X50" s="230"/>
      <c r="AG50" t="s">
        <v>202</v>
      </c>
    </row>
    <row r="51" spans="1:60" ht="22.5" outlineLevel="1" x14ac:dyDescent="0.2">
      <c r="A51" s="237">
        <v>9</v>
      </c>
      <c r="B51" s="238" t="s">
        <v>928</v>
      </c>
      <c r="C51" s="256" t="s">
        <v>929</v>
      </c>
      <c r="D51" s="239" t="s">
        <v>243</v>
      </c>
      <c r="E51" s="240">
        <v>70.95</v>
      </c>
      <c r="F51" s="241"/>
      <c r="G51" s="242">
        <f>ROUND(E51*F51,2)</f>
        <v>0</v>
      </c>
      <c r="H51" s="241"/>
      <c r="I51" s="242">
        <f>ROUND(E51*H51,2)</f>
        <v>0</v>
      </c>
      <c r="J51" s="241"/>
      <c r="K51" s="242">
        <f>ROUND(E51*J51,2)</f>
        <v>0</v>
      </c>
      <c r="L51" s="242">
        <v>21</v>
      </c>
      <c r="M51" s="242">
        <f>G51*(1+L51/100)</f>
        <v>0</v>
      </c>
      <c r="N51" s="242">
        <v>0</v>
      </c>
      <c r="O51" s="242">
        <f>ROUND(E51*N51,2)</f>
        <v>0</v>
      </c>
      <c r="P51" s="242">
        <v>0.44</v>
      </c>
      <c r="Q51" s="242">
        <f>ROUND(E51*P51,2)</f>
        <v>31.22</v>
      </c>
      <c r="R51" s="242" t="s">
        <v>258</v>
      </c>
      <c r="S51" s="242" t="s">
        <v>207</v>
      </c>
      <c r="T51" s="243" t="s">
        <v>207</v>
      </c>
      <c r="U51" s="221">
        <v>0.63200000000000001</v>
      </c>
      <c r="V51" s="221">
        <f>ROUND(E51*U51,2)</f>
        <v>44.84</v>
      </c>
      <c r="W51" s="221"/>
      <c r="X51" s="221" t="s">
        <v>208</v>
      </c>
      <c r="Y51" s="212"/>
      <c r="Z51" s="212"/>
      <c r="AA51" s="212"/>
      <c r="AB51" s="212"/>
      <c r="AC51" s="212"/>
      <c r="AD51" s="212"/>
      <c r="AE51" s="212"/>
      <c r="AF51" s="212"/>
      <c r="AG51" s="212" t="s">
        <v>237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8" t="s">
        <v>930</v>
      </c>
      <c r="D52" s="222"/>
      <c r="E52" s="223"/>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213</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1190</v>
      </c>
      <c r="D53" s="222"/>
      <c r="E53" s="223"/>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213</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8" t="s">
        <v>1188</v>
      </c>
      <c r="D54" s="222"/>
      <c r="E54" s="223">
        <v>70.95</v>
      </c>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213</v>
      </c>
      <c r="AH54" s="212">
        <v>5</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37">
        <v>10</v>
      </c>
      <c r="B55" s="238" t="s">
        <v>1191</v>
      </c>
      <c r="C55" s="256" t="s">
        <v>1192</v>
      </c>
      <c r="D55" s="239" t="s">
        <v>243</v>
      </c>
      <c r="E55" s="240">
        <v>70.95</v>
      </c>
      <c r="F55" s="241"/>
      <c r="G55" s="242">
        <f>ROUND(E55*F55,2)</f>
        <v>0</v>
      </c>
      <c r="H55" s="241"/>
      <c r="I55" s="242">
        <f>ROUND(E55*H55,2)</f>
        <v>0</v>
      </c>
      <c r="J55" s="241"/>
      <c r="K55" s="242">
        <f>ROUND(E55*J55,2)</f>
        <v>0</v>
      </c>
      <c r="L55" s="242">
        <v>21</v>
      </c>
      <c r="M55" s="242">
        <f>G55*(1+L55/100)</f>
        <v>0</v>
      </c>
      <c r="N55" s="242">
        <v>0</v>
      </c>
      <c r="O55" s="242">
        <f>ROUND(E55*N55,2)</f>
        <v>0</v>
      </c>
      <c r="P55" s="242">
        <v>0.36</v>
      </c>
      <c r="Q55" s="242">
        <f>ROUND(E55*P55,2)</f>
        <v>25.54</v>
      </c>
      <c r="R55" s="242" t="s">
        <v>258</v>
      </c>
      <c r="S55" s="242" t="s">
        <v>207</v>
      </c>
      <c r="T55" s="243" t="s">
        <v>207</v>
      </c>
      <c r="U55" s="221">
        <v>1.2270000000000001</v>
      </c>
      <c r="V55" s="221">
        <f>ROUND(E55*U55,2)</f>
        <v>87.06</v>
      </c>
      <c r="W55" s="221"/>
      <c r="X55" s="221" t="s">
        <v>208</v>
      </c>
      <c r="Y55" s="212"/>
      <c r="Z55" s="212"/>
      <c r="AA55" s="212"/>
      <c r="AB55" s="212"/>
      <c r="AC55" s="212"/>
      <c r="AD55" s="212"/>
      <c r="AE55" s="212"/>
      <c r="AF55" s="212"/>
      <c r="AG55" s="212" t="s">
        <v>209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8" t="s">
        <v>1193</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1188</v>
      </c>
      <c r="D57" s="222"/>
      <c r="E57" s="223">
        <v>70.95</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5</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
      <c r="A58" s="231" t="s">
        <v>201</v>
      </c>
      <c r="B58" s="232" t="s">
        <v>145</v>
      </c>
      <c r="C58" s="255" t="s">
        <v>146</v>
      </c>
      <c r="D58" s="233"/>
      <c r="E58" s="234"/>
      <c r="F58" s="235"/>
      <c r="G58" s="235">
        <f>SUMIF(AG59:AG98,"&lt;&gt;NOR",G59:G98)</f>
        <v>0</v>
      </c>
      <c r="H58" s="235"/>
      <c r="I58" s="235">
        <f>SUM(I59:I98)</f>
        <v>0</v>
      </c>
      <c r="J58" s="235"/>
      <c r="K58" s="235">
        <f>SUM(K59:K98)</f>
        <v>0</v>
      </c>
      <c r="L58" s="235"/>
      <c r="M58" s="235">
        <f>SUM(M59:M98)</f>
        <v>0</v>
      </c>
      <c r="N58" s="235"/>
      <c r="O58" s="235">
        <f>SUM(O59:O98)</f>
        <v>0</v>
      </c>
      <c r="P58" s="235"/>
      <c r="Q58" s="235">
        <f>SUM(Q59:Q98)</f>
        <v>0</v>
      </c>
      <c r="R58" s="235"/>
      <c r="S58" s="235"/>
      <c r="T58" s="236"/>
      <c r="U58" s="230"/>
      <c r="V58" s="230">
        <f>SUM(V59:V98)</f>
        <v>1.78</v>
      </c>
      <c r="W58" s="230"/>
      <c r="X58" s="230"/>
      <c r="AG58" t="s">
        <v>202</v>
      </c>
    </row>
    <row r="59" spans="1:60" outlineLevel="1" x14ac:dyDescent="0.2">
      <c r="A59" s="237">
        <v>11</v>
      </c>
      <c r="B59" s="238" t="s">
        <v>1056</v>
      </c>
      <c r="C59" s="256" t="s">
        <v>1057</v>
      </c>
      <c r="D59" s="239" t="s">
        <v>205</v>
      </c>
      <c r="E59" s="240">
        <v>0.57999999999999996</v>
      </c>
      <c r="F59" s="241"/>
      <c r="G59" s="242">
        <f>ROUND(E59*F59,2)</f>
        <v>0</v>
      </c>
      <c r="H59" s="241"/>
      <c r="I59" s="242">
        <f>ROUND(E59*H59,2)</f>
        <v>0</v>
      </c>
      <c r="J59" s="241"/>
      <c r="K59" s="242">
        <f>ROUND(E59*J59,2)</f>
        <v>0</v>
      </c>
      <c r="L59" s="242">
        <v>21</v>
      </c>
      <c r="M59" s="242">
        <f>G59*(1+L59/100)</f>
        <v>0</v>
      </c>
      <c r="N59" s="242">
        <v>0</v>
      </c>
      <c r="O59" s="242">
        <f>ROUND(E59*N59,2)</f>
        <v>0</v>
      </c>
      <c r="P59" s="242">
        <v>0</v>
      </c>
      <c r="Q59" s="242">
        <f>ROUND(E59*P59,2)</f>
        <v>0</v>
      </c>
      <c r="R59" s="242"/>
      <c r="S59" s="242" t="s">
        <v>207</v>
      </c>
      <c r="T59" s="243" t="s">
        <v>207</v>
      </c>
      <c r="U59" s="221">
        <v>9.2999999999999999E-2</v>
      </c>
      <c r="V59" s="221">
        <f>ROUND(E59*U59,2)</f>
        <v>0.05</v>
      </c>
      <c r="W59" s="221"/>
      <c r="X59" s="221" t="s">
        <v>208</v>
      </c>
      <c r="Y59" s="212"/>
      <c r="Z59" s="212"/>
      <c r="AA59" s="212"/>
      <c r="AB59" s="212"/>
      <c r="AC59" s="212"/>
      <c r="AD59" s="212"/>
      <c r="AE59" s="212"/>
      <c r="AF59" s="212"/>
      <c r="AG59" s="212" t="s">
        <v>237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64" t="s">
        <v>1058</v>
      </c>
      <c r="D60" s="253"/>
      <c r="E60" s="253"/>
      <c r="F60" s="253"/>
      <c r="G60" s="253"/>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487</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69" t="s">
        <v>1059</v>
      </c>
      <c r="D61" s="268"/>
      <c r="E61" s="268"/>
      <c r="F61" s="268"/>
      <c r="G61" s="268"/>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487</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9" t="s">
        <v>1060</v>
      </c>
      <c r="D62" s="268"/>
      <c r="E62" s="268"/>
      <c r="F62" s="268"/>
      <c r="G62" s="268"/>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487</v>
      </c>
      <c r="AH62" s="212"/>
      <c r="AI62" s="212"/>
      <c r="AJ62" s="212"/>
      <c r="AK62" s="212"/>
      <c r="AL62" s="212"/>
      <c r="AM62" s="212"/>
      <c r="AN62" s="212"/>
      <c r="AO62" s="212"/>
      <c r="AP62" s="212"/>
      <c r="AQ62" s="212"/>
      <c r="AR62" s="212"/>
      <c r="AS62" s="212"/>
      <c r="AT62" s="212"/>
      <c r="AU62" s="212"/>
      <c r="AV62" s="212"/>
      <c r="AW62" s="212"/>
      <c r="AX62" s="212"/>
      <c r="AY62" s="212"/>
      <c r="AZ62" s="212"/>
      <c r="BA62" s="244" t="str">
        <f>C62</f>
        <v>- udržování sjízdnosti cest uvnitř násypiště i výkopiště, pokud vrcholky nerovností nejsou   vyšší než +- 0,5 m,</v>
      </c>
      <c r="BB62" s="212"/>
      <c r="BC62" s="212"/>
      <c r="BD62" s="212"/>
      <c r="BE62" s="212"/>
      <c r="BF62" s="212"/>
      <c r="BG62" s="212"/>
      <c r="BH62" s="212"/>
    </row>
    <row r="63" spans="1:60" outlineLevel="1" x14ac:dyDescent="0.2">
      <c r="A63" s="219"/>
      <c r="B63" s="220"/>
      <c r="C63" s="269" t="s">
        <v>1061</v>
      </c>
      <c r="D63" s="268"/>
      <c r="E63" s="268"/>
      <c r="F63" s="268"/>
      <c r="G63" s="268"/>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487</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8" t="s">
        <v>1062</v>
      </c>
      <c r="D64" s="222"/>
      <c r="E64" s="223"/>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213</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8" t="s">
        <v>1063</v>
      </c>
      <c r="D65" s="222"/>
      <c r="E65" s="223"/>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213</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8" t="s">
        <v>1194</v>
      </c>
      <c r="D66" s="222"/>
      <c r="E66" s="223">
        <v>0.57999999999999996</v>
      </c>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213</v>
      </c>
      <c r="AH66" s="212">
        <v>5</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7">
        <v>12</v>
      </c>
      <c r="B67" s="238" t="s">
        <v>1065</v>
      </c>
      <c r="C67" s="256" t="s">
        <v>1066</v>
      </c>
      <c r="D67" s="239" t="s">
        <v>205</v>
      </c>
      <c r="E67" s="240">
        <v>0.57999999999999996</v>
      </c>
      <c r="F67" s="241"/>
      <c r="G67" s="242">
        <f>ROUND(E67*F67,2)</f>
        <v>0</v>
      </c>
      <c r="H67" s="241"/>
      <c r="I67" s="242">
        <f>ROUND(E67*H67,2)</f>
        <v>0</v>
      </c>
      <c r="J67" s="241"/>
      <c r="K67" s="242">
        <f>ROUND(E67*J67,2)</f>
        <v>0</v>
      </c>
      <c r="L67" s="242">
        <v>21</v>
      </c>
      <c r="M67" s="242">
        <f>G67*(1+L67/100)</f>
        <v>0</v>
      </c>
      <c r="N67" s="242">
        <v>0</v>
      </c>
      <c r="O67" s="242">
        <f>ROUND(E67*N67,2)</f>
        <v>0</v>
      </c>
      <c r="P67" s="242">
        <v>0</v>
      </c>
      <c r="Q67" s="242">
        <f>ROUND(E67*P67,2)</f>
        <v>0</v>
      </c>
      <c r="R67" s="242"/>
      <c r="S67" s="242" t="s">
        <v>207</v>
      </c>
      <c r="T67" s="243" t="s">
        <v>207</v>
      </c>
      <c r="U67" s="221">
        <v>6.7000000000000004E-2</v>
      </c>
      <c r="V67" s="221">
        <f>ROUND(E67*U67,2)</f>
        <v>0.04</v>
      </c>
      <c r="W67" s="221"/>
      <c r="X67" s="221" t="s">
        <v>208</v>
      </c>
      <c r="Y67" s="212"/>
      <c r="Z67" s="212"/>
      <c r="AA67" s="212"/>
      <c r="AB67" s="212"/>
      <c r="AC67" s="212"/>
      <c r="AD67" s="212"/>
      <c r="AE67" s="212"/>
      <c r="AF67" s="212"/>
      <c r="AG67" s="212" t="s">
        <v>237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8" t="s">
        <v>1067</v>
      </c>
      <c r="D68" s="222"/>
      <c r="E68" s="223"/>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213</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8" t="s">
        <v>1195</v>
      </c>
      <c r="D69" s="222"/>
      <c r="E69" s="223">
        <v>0.57999999999999996</v>
      </c>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213</v>
      </c>
      <c r="AH69" s="212">
        <v>5</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7">
        <v>13</v>
      </c>
      <c r="B70" s="238" t="s">
        <v>1069</v>
      </c>
      <c r="C70" s="256" t="s">
        <v>1070</v>
      </c>
      <c r="D70" s="239" t="s">
        <v>243</v>
      </c>
      <c r="E70" s="240">
        <v>5.8</v>
      </c>
      <c r="F70" s="241"/>
      <c r="G70" s="242">
        <f>ROUND(E70*F70,2)</f>
        <v>0</v>
      </c>
      <c r="H70" s="241"/>
      <c r="I70" s="242">
        <f>ROUND(E70*H70,2)</f>
        <v>0</v>
      </c>
      <c r="J70" s="241"/>
      <c r="K70" s="242">
        <f>ROUND(E70*J70,2)</f>
        <v>0</v>
      </c>
      <c r="L70" s="242">
        <v>21</v>
      </c>
      <c r="M70" s="242">
        <f>G70*(1+L70/100)</f>
        <v>0</v>
      </c>
      <c r="N70" s="242">
        <v>0</v>
      </c>
      <c r="O70" s="242">
        <f>ROUND(E70*N70,2)</f>
        <v>0</v>
      </c>
      <c r="P70" s="242">
        <v>0</v>
      </c>
      <c r="Q70" s="242">
        <f>ROUND(E70*P70,2)</f>
        <v>0</v>
      </c>
      <c r="R70" s="242"/>
      <c r="S70" s="242" t="s">
        <v>207</v>
      </c>
      <c r="T70" s="243" t="s">
        <v>207</v>
      </c>
      <c r="U70" s="221">
        <v>0.06</v>
      </c>
      <c r="V70" s="221">
        <f>ROUND(E70*U70,2)</f>
        <v>0.35</v>
      </c>
      <c r="W70" s="221"/>
      <c r="X70" s="221" t="s">
        <v>208</v>
      </c>
      <c r="Y70" s="212"/>
      <c r="Z70" s="212"/>
      <c r="AA70" s="212"/>
      <c r="AB70" s="212"/>
      <c r="AC70" s="212"/>
      <c r="AD70" s="212"/>
      <c r="AE70" s="212"/>
      <c r="AF70" s="212"/>
      <c r="AG70" s="212" t="s">
        <v>237</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8" t="s">
        <v>1071</v>
      </c>
      <c r="D71" s="222"/>
      <c r="E71" s="223"/>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213</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8" t="s">
        <v>1196</v>
      </c>
      <c r="D72" s="222"/>
      <c r="E72" s="223"/>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213</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8" t="s">
        <v>1197</v>
      </c>
      <c r="D73" s="222"/>
      <c r="E73" s="223"/>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213</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8" t="s">
        <v>1198</v>
      </c>
      <c r="D74" s="222"/>
      <c r="E74" s="223">
        <v>5.8</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213</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8" t="s">
        <v>1199</v>
      </c>
      <c r="D75" s="222"/>
      <c r="E75" s="223"/>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213</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37">
        <v>14</v>
      </c>
      <c r="B76" s="238" t="s">
        <v>1075</v>
      </c>
      <c r="C76" s="256" t="s">
        <v>1076</v>
      </c>
      <c r="D76" s="239" t="s">
        <v>243</v>
      </c>
      <c r="E76" s="240">
        <v>5.8</v>
      </c>
      <c r="F76" s="241"/>
      <c r="G76" s="242">
        <f>ROUND(E76*F76,2)</f>
        <v>0</v>
      </c>
      <c r="H76" s="241"/>
      <c r="I76" s="242">
        <f>ROUND(E76*H76,2)</f>
        <v>0</v>
      </c>
      <c r="J76" s="241"/>
      <c r="K76" s="242">
        <f>ROUND(E76*J76,2)</f>
        <v>0</v>
      </c>
      <c r="L76" s="242">
        <v>21</v>
      </c>
      <c r="M76" s="242">
        <f>G76*(1+L76/100)</f>
        <v>0</v>
      </c>
      <c r="N76" s="242">
        <v>0</v>
      </c>
      <c r="O76" s="242">
        <f>ROUND(E76*N76,2)</f>
        <v>0</v>
      </c>
      <c r="P76" s="242">
        <v>0</v>
      </c>
      <c r="Q76" s="242">
        <f>ROUND(E76*P76,2)</f>
        <v>0</v>
      </c>
      <c r="R76" s="242" t="s">
        <v>206</v>
      </c>
      <c r="S76" s="242" t="s">
        <v>207</v>
      </c>
      <c r="T76" s="243" t="s">
        <v>207</v>
      </c>
      <c r="U76" s="221">
        <v>0.13</v>
      </c>
      <c r="V76" s="221">
        <f>ROUND(E76*U76,2)</f>
        <v>0.75</v>
      </c>
      <c r="W76" s="221"/>
      <c r="X76" s="221" t="s">
        <v>208</v>
      </c>
      <c r="Y76" s="212"/>
      <c r="Z76" s="212"/>
      <c r="AA76" s="212"/>
      <c r="AB76" s="212"/>
      <c r="AC76" s="212"/>
      <c r="AD76" s="212"/>
      <c r="AE76" s="212"/>
      <c r="AF76" s="212"/>
      <c r="AG76" s="212" t="s">
        <v>237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19"/>
      <c r="B77" s="220"/>
      <c r="C77" s="257" t="s">
        <v>1077</v>
      </c>
      <c r="D77" s="245"/>
      <c r="E77" s="245"/>
      <c r="F77" s="245"/>
      <c r="G77" s="245"/>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211</v>
      </c>
      <c r="AH77" s="212"/>
      <c r="AI77" s="212"/>
      <c r="AJ77" s="212"/>
      <c r="AK77" s="212"/>
      <c r="AL77" s="212"/>
      <c r="AM77" s="212"/>
      <c r="AN77" s="212"/>
      <c r="AO77" s="212"/>
      <c r="AP77" s="212"/>
      <c r="AQ77" s="212"/>
      <c r="AR77" s="212"/>
      <c r="AS77" s="212"/>
      <c r="AT77" s="212"/>
      <c r="AU77" s="212"/>
      <c r="AV77" s="212"/>
      <c r="AW77" s="212"/>
      <c r="AX77" s="212"/>
      <c r="AY77" s="212"/>
      <c r="AZ77" s="212"/>
      <c r="BA77" s="244" t="str">
        <f>C77</f>
        <v>s případným nutným přemístěním hromad nebo dočasných skládek na místo potřeby ze vzdálenosti do 30 m, v rovině nebo ve svahu do 1 : 5,</v>
      </c>
      <c r="BB77" s="212"/>
      <c r="BC77" s="212"/>
      <c r="BD77" s="212"/>
      <c r="BE77" s="212"/>
      <c r="BF77" s="212"/>
      <c r="BG77" s="212"/>
      <c r="BH77" s="212"/>
    </row>
    <row r="78" spans="1:60" outlineLevel="1" x14ac:dyDescent="0.2">
      <c r="A78" s="219"/>
      <c r="B78" s="220"/>
      <c r="C78" s="258" t="s">
        <v>1078</v>
      </c>
      <c r="D78" s="222"/>
      <c r="E78" s="223"/>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213</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8" t="s">
        <v>1200</v>
      </c>
      <c r="D79" s="222"/>
      <c r="E79" s="223">
        <v>5.8</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213</v>
      </c>
      <c r="AH79" s="212">
        <v>5</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7">
        <v>15</v>
      </c>
      <c r="B80" s="238" t="s">
        <v>1080</v>
      </c>
      <c r="C80" s="256" t="s">
        <v>1081</v>
      </c>
      <c r="D80" s="239" t="s">
        <v>243</v>
      </c>
      <c r="E80" s="240">
        <v>5.8</v>
      </c>
      <c r="F80" s="241"/>
      <c r="G80" s="242">
        <f>ROUND(E80*F80,2)</f>
        <v>0</v>
      </c>
      <c r="H80" s="241"/>
      <c r="I80" s="242">
        <f>ROUND(E80*H80,2)</f>
        <v>0</v>
      </c>
      <c r="J80" s="241"/>
      <c r="K80" s="242">
        <f>ROUND(E80*J80,2)</f>
        <v>0</v>
      </c>
      <c r="L80" s="242">
        <v>21</v>
      </c>
      <c r="M80" s="242">
        <f>G80*(1+L80/100)</f>
        <v>0</v>
      </c>
      <c r="N80" s="242">
        <v>0</v>
      </c>
      <c r="O80" s="242">
        <f>ROUND(E80*N80,2)</f>
        <v>0</v>
      </c>
      <c r="P80" s="242">
        <v>0</v>
      </c>
      <c r="Q80" s="242">
        <f>ROUND(E80*P80,2)</f>
        <v>0</v>
      </c>
      <c r="R80" s="242"/>
      <c r="S80" s="242" t="s">
        <v>207</v>
      </c>
      <c r="T80" s="243" t="s">
        <v>207</v>
      </c>
      <c r="U80" s="221">
        <v>0.09</v>
      </c>
      <c r="V80" s="221">
        <f>ROUND(E80*U80,2)</f>
        <v>0.52</v>
      </c>
      <c r="W80" s="221"/>
      <c r="X80" s="221" t="s">
        <v>208</v>
      </c>
      <c r="Y80" s="212"/>
      <c r="Z80" s="212"/>
      <c r="AA80" s="212"/>
      <c r="AB80" s="212"/>
      <c r="AC80" s="212"/>
      <c r="AD80" s="212"/>
      <c r="AE80" s="212"/>
      <c r="AF80" s="212"/>
      <c r="AG80" s="212" t="s">
        <v>237</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8" t="s">
        <v>1082</v>
      </c>
      <c r="D81" s="222"/>
      <c r="E81" s="223"/>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213</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58" t="s">
        <v>1200</v>
      </c>
      <c r="D82" s="222"/>
      <c r="E82" s="223">
        <v>5.8</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213</v>
      </c>
      <c r="AH82" s="212">
        <v>5</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7">
        <v>16</v>
      </c>
      <c r="B83" s="238" t="s">
        <v>1083</v>
      </c>
      <c r="C83" s="256" t="s">
        <v>1084</v>
      </c>
      <c r="D83" s="239" t="s">
        <v>1085</v>
      </c>
      <c r="E83" s="240">
        <v>5.8E-4</v>
      </c>
      <c r="F83" s="241"/>
      <c r="G83" s="242">
        <f>ROUND(E83*F83,2)</f>
        <v>0</v>
      </c>
      <c r="H83" s="241"/>
      <c r="I83" s="242">
        <f>ROUND(E83*H83,2)</f>
        <v>0</v>
      </c>
      <c r="J83" s="241"/>
      <c r="K83" s="242">
        <f>ROUND(E83*J83,2)</f>
        <v>0</v>
      </c>
      <c r="L83" s="242">
        <v>21</v>
      </c>
      <c r="M83" s="242">
        <f>G83*(1+L83/100)</f>
        <v>0</v>
      </c>
      <c r="N83" s="242">
        <v>0</v>
      </c>
      <c r="O83" s="242">
        <f>ROUND(E83*N83,2)</f>
        <v>0</v>
      </c>
      <c r="P83" s="242">
        <v>0</v>
      </c>
      <c r="Q83" s="242">
        <f>ROUND(E83*P83,2)</f>
        <v>0</v>
      </c>
      <c r="R83" s="242"/>
      <c r="S83" s="242" t="s">
        <v>207</v>
      </c>
      <c r="T83" s="243" t="s">
        <v>207</v>
      </c>
      <c r="U83" s="221">
        <v>16.151</v>
      </c>
      <c r="V83" s="221">
        <f>ROUND(E83*U83,2)</f>
        <v>0.01</v>
      </c>
      <c r="W83" s="221"/>
      <c r="X83" s="221" t="s">
        <v>208</v>
      </c>
      <c r="Y83" s="212"/>
      <c r="Z83" s="212"/>
      <c r="AA83" s="212"/>
      <c r="AB83" s="212"/>
      <c r="AC83" s="212"/>
      <c r="AD83" s="212"/>
      <c r="AE83" s="212"/>
      <c r="AF83" s="212"/>
      <c r="AG83" s="212" t="s">
        <v>209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8" t="s">
        <v>1086</v>
      </c>
      <c r="D84" s="222"/>
      <c r="E84" s="223"/>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213</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8" t="s">
        <v>1201</v>
      </c>
      <c r="D85" s="222"/>
      <c r="E85" s="223">
        <v>5.8E-4</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5</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7">
        <v>17</v>
      </c>
      <c r="B86" s="238" t="s">
        <v>1088</v>
      </c>
      <c r="C86" s="256" t="s">
        <v>1089</v>
      </c>
      <c r="D86" s="239" t="s">
        <v>243</v>
      </c>
      <c r="E86" s="240">
        <v>5.8</v>
      </c>
      <c r="F86" s="241"/>
      <c r="G86" s="242">
        <f>ROUND(E86*F86,2)</f>
        <v>0</v>
      </c>
      <c r="H86" s="241"/>
      <c r="I86" s="242">
        <f>ROUND(E86*H86,2)</f>
        <v>0</v>
      </c>
      <c r="J86" s="241"/>
      <c r="K86" s="242">
        <f>ROUND(E86*J86,2)</f>
        <v>0</v>
      </c>
      <c r="L86" s="242">
        <v>21</v>
      </c>
      <c r="M86" s="242">
        <f>G86*(1+L86/100)</f>
        <v>0</v>
      </c>
      <c r="N86" s="242">
        <v>0</v>
      </c>
      <c r="O86" s="242">
        <f>ROUND(E86*N86,2)</f>
        <v>0</v>
      </c>
      <c r="P86" s="242">
        <v>0</v>
      </c>
      <c r="Q86" s="242">
        <f>ROUND(E86*P86,2)</f>
        <v>0</v>
      </c>
      <c r="R86" s="242"/>
      <c r="S86" s="242" t="s">
        <v>207</v>
      </c>
      <c r="T86" s="243" t="s">
        <v>207</v>
      </c>
      <c r="U86" s="221">
        <v>2E-3</v>
      </c>
      <c r="V86" s="221">
        <f>ROUND(E86*U86,2)</f>
        <v>0.01</v>
      </c>
      <c r="W86" s="221"/>
      <c r="X86" s="221" t="s">
        <v>208</v>
      </c>
      <c r="Y86" s="212"/>
      <c r="Z86" s="212"/>
      <c r="AA86" s="212"/>
      <c r="AB86" s="212"/>
      <c r="AC86" s="212"/>
      <c r="AD86" s="212"/>
      <c r="AE86" s="212"/>
      <c r="AF86" s="212"/>
      <c r="AG86" s="212" t="s">
        <v>209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8" t="s">
        <v>1090</v>
      </c>
      <c r="D87" s="222"/>
      <c r="E87" s="223"/>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213</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8" t="s">
        <v>1200</v>
      </c>
      <c r="D88" s="222"/>
      <c r="E88" s="223">
        <v>5.8</v>
      </c>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213</v>
      </c>
      <c r="AH88" s="212">
        <v>5</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7">
        <v>18</v>
      </c>
      <c r="B89" s="238" t="s">
        <v>1091</v>
      </c>
      <c r="C89" s="256" t="s">
        <v>1092</v>
      </c>
      <c r="D89" s="239" t="s">
        <v>243</v>
      </c>
      <c r="E89" s="240">
        <v>5.8</v>
      </c>
      <c r="F89" s="241"/>
      <c r="G89" s="242">
        <f>ROUND(E89*F89,2)</f>
        <v>0</v>
      </c>
      <c r="H89" s="241"/>
      <c r="I89" s="242">
        <f>ROUND(E89*H89,2)</f>
        <v>0</v>
      </c>
      <c r="J89" s="241"/>
      <c r="K89" s="242">
        <f>ROUND(E89*J89,2)</f>
        <v>0</v>
      </c>
      <c r="L89" s="242">
        <v>21</v>
      </c>
      <c r="M89" s="242">
        <f>G89*(1+L89/100)</f>
        <v>0</v>
      </c>
      <c r="N89" s="242">
        <v>0</v>
      </c>
      <c r="O89" s="242">
        <f>ROUND(E89*N89,2)</f>
        <v>0</v>
      </c>
      <c r="P89" s="242">
        <v>0</v>
      </c>
      <c r="Q89" s="242">
        <f>ROUND(E89*P89,2)</f>
        <v>0</v>
      </c>
      <c r="R89" s="242"/>
      <c r="S89" s="242" t="s">
        <v>207</v>
      </c>
      <c r="T89" s="243" t="s">
        <v>207</v>
      </c>
      <c r="U89" s="221">
        <v>8.9999999999999993E-3</v>
      </c>
      <c r="V89" s="221">
        <f>ROUND(E89*U89,2)</f>
        <v>0.05</v>
      </c>
      <c r="W89" s="221"/>
      <c r="X89" s="221" t="s">
        <v>208</v>
      </c>
      <c r="Y89" s="212"/>
      <c r="Z89" s="212"/>
      <c r="AA89" s="212"/>
      <c r="AB89" s="212"/>
      <c r="AC89" s="212"/>
      <c r="AD89" s="212"/>
      <c r="AE89" s="212"/>
      <c r="AF89" s="212"/>
      <c r="AG89" s="212" t="s">
        <v>209</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4" t="s">
        <v>1093</v>
      </c>
      <c r="D90" s="253"/>
      <c r="E90" s="253"/>
      <c r="F90" s="253"/>
      <c r="G90" s="253"/>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487</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8" t="s">
        <v>1094</v>
      </c>
      <c r="D91" s="222"/>
      <c r="E91" s="223"/>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213</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8" t="s">
        <v>1200</v>
      </c>
      <c r="D92" s="222"/>
      <c r="E92" s="223">
        <v>5.8</v>
      </c>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213</v>
      </c>
      <c r="AH92" s="212">
        <v>5</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7">
        <v>19</v>
      </c>
      <c r="B93" s="238" t="s">
        <v>1095</v>
      </c>
      <c r="C93" s="256" t="s">
        <v>1096</v>
      </c>
      <c r="D93" s="239" t="s">
        <v>963</v>
      </c>
      <c r="E93" s="240">
        <v>0.35443999999999998</v>
      </c>
      <c r="F93" s="241"/>
      <c r="G93" s="242">
        <f>ROUND(E93*F93,2)</f>
        <v>0</v>
      </c>
      <c r="H93" s="241"/>
      <c r="I93" s="242">
        <f>ROUND(E93*H93,2)</f>
        <v>0</v>
      </c>
      <c r="J93" s="241"/>
      <c r="K93" s="242">
        <f>ROUND(E93*J93,2)</f>
        <v>0</v>
      </c>
      <c r="L93" s="242">
        <v>21</v>
      </c>
      <c r="M93" s="242">
        <f>G93*(1+L93/100)</f>
        <v>0</v>
      </c>
      <c r="N93" s="242">
        <v>1E-3</v>
      </c>
      <c r="O93" s="242">
        <f>ROUND(E93*N93,2)</f>
        <v>0</v>
      </c>
      <c r="P93" s="242">
        <v>0</v>
      </c>
      <c r="Q93" s="242">
        <f>ROUND(E93*P93,2)</f>
        <v>0</v>
      </c>
      <c r="R93" s="242" t="s">
        <v>426</v>
      </c>
      <c r="S93" s="242" t="s">
        <v>207</v>
      </c>
      <c r="T93" s="243" t="s">
        <v>207</v>
      </c>
      <c r="U93" s="221">
        <v>0</v>
      </c>
      <c r="V93" s="221">
        <f>ROUND(E93*U93,2)</f>
        <v>0</v>
      </c>
      <c r="W93" s="221"/>
      <c r="X93" s="221" t="s">
        <v>427</v>
      </c>
      <c r="Y93" s="212"/>
      <c r="Z93" s="212"/>
      <c r="AA93" s="212"/>
      <c r="AB93" s="212"/>
      <c r="AC93" s="212"/>
      <c r="AD93" s="212"/>
      <c r="AE93" s="212"/>
      <c r="AF93" s="212"/>
      <c r="AG93" s="212" t="s">
        <v>428</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8" t="s">
        <v>1097</v>
      </c>
      <c r="D94" s="222"/>
      <c r="E94" s="223"/>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213</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9" t="s">
        <v>215</v>
      </c>
      <c r="D95" s="224"/>
      <c r="E95" s="225"/>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213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0" t="s">
        <v>1098</v>
      </c>
      <c r="D96" s="224"/>
      <c r="E96" s="225">
        <v>6.1109999999999998E-2</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213</v>
      </c>
      <c r="AH96" s="212">
        <v>2</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9" t="s">
        <v>217</v>
      </c>
      <c r="D97" s="224"/>
      <c r="E97" s="225"/>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8" t="s">
        <v>1202</v>
      </c>
      <c r="D98" s="222"/>
      <c r="E98" s="223">
        <v>0.35443999999999998</v>
      </c>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213</v>
      </c>
      <c r="AH98" s="212">
        <v>5</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31" t="s">
        <v>201</v>
      </c>
      <c r="B99" s="232" t="s">
        <v>150</v>
      </c>
      <c r="C99" s="255" t="s">
        <v>151</v>
      </c>
      <c r="D99" s="233"/>
      <c r="E99" s="234"/>
      <c r="F99" s="235"/>
      <c r="G99" s="235">
        <f>SUMIF(AG100:AG115,"&lt;&gt;NOR",G100:G115)</f>
        <v>0</v>
      </c>
      <c r="H99" s="235"/>
      <c r="I99" s="235">
        <f>SUM(I100:I115)</f>
        <v>0</v>
      </c>
      <c r="J99" s="235"/>
      <c r="K99" s="235">
        <f>SUM(K100:K115)</f>
        <v>0</v>
      </c>
      <c r="L99" s="235"/>
      <c r="M99" s="235">
        <f>SUM(M100:M115)</f>
        <v>0</v>
      </c>
      <c r="N99" s="235"/>
      <c r="O99" s="235">
        <f>SUM(O100:O115)</f>
        <v>73.31</v>
      </c>
      <c r="P99" s="235"/>
      <c r="Q99" s="235">
        <f>SUM(Q100:Q115)</f>
        <v>0</v>
      </c>
      <c r="R99" s="235"/>
      <c r="S99" s="235"/>
      <c r="T99" s="236"/>
      <c r="U99" s="230"/>
      <c r="V99" s="230">
        <f>SUM(V100:V115)</f>
        <v>5.75</v>
      </c>
      <c r="W99" s="230"/>
      <c r="X99" s="230"/>
      <c r="AG99" t="s">
        <v>202</v>
      </c>
    </row>
    <row r="100" spans="1:60" ht="22.5" outlineLevel="1" x14ac:dyDescent="0.2">
      <c r="A100" s="237">
        <v>20</v>
      </c>
      <c r="B100" s="238" t="s">
        <v>1203</v>
      </c>
      <c r="C100" s="256" t="s">
        <v>1204</v>
      </c>
      <c r="D100" s="239" t="s">
        <v>243</v>
      </c>
      <c r="E100" s="240">
        <v>70.95</v>
      </c>
      <c r="F100" s="241"/>
      <c r="G100" s="242">
        <f>ROUND(E100*F100,2)</f>
        <v>0</v>
      </c>
      <c r="H100" s="241"/>
      <c r="I100" s="242">
        <f>ROUND(E100*H100,2)</f>
        <v>0</v>
      </c>
      <c r="J100" s="241"/>
      <c r="K100" s="242">
        <f>ROUND(E100*J100,2)</f>
        <v>0</v>
      </c>
      <c r="L100" s="242">
        <v>21</v>
      </c>
      <c r="M100" s="242">
        <f>G100*(1+L100/100)</f>
        <v>0</v>
      </c>
      <c r="N100" s="242">
        <v>0.1512</v>
      </c>
      <c r="O100" s="242">
        <f>ROUND(E100*N100,2)</f>
        <v>10.73</v>
      </c>
      <c r="P100" s="242">
        <v>0</v>
      </c>
      <c r="Q100" s="242">
        <f>ROUND(E100*P100,2)</f>
        <v>0</v>
      </c>
      <c r="R100" s="242" t="s">
        <v>258</v>
      </c>
      <c r="S100" s="242" t="s">
        <v>207</v>
      </c>
      <c r="T100" s="243" t="s">
        <v>207</v>
      </c>
      <c r="U100" s="221">
        <v>2.3E-2</v>
      </c>
      <c r="V100" s="221">
        <f>ROUND(E100*U100,2)</f>
        <v>1.63</v>
      </c>
      <c r="W100" s="221"/>
      <c r="X100" s="221" t="s">
        <v>208</v>
      </c>
      <c r="Y100" s="212"/>
      <c r="Z100" s="212"/>
      <c r="AA100" s="212"/>
      <c r="AB100" s="212"/>
      <c r="AC100" s="212"/>
      <c r="AD100" s="212"/>
      <c r="AE100" s="212"/>
      <c r="AF100" s="212"/>
      <c r="AG100" s="212" t="s">
        <v>237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58" t="s">
        <v>1205</v>
      </c>
      <c r="D101" s="222"/>
      <c r="E101" s="223"/>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213</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8" t="s">
        <v>1187</v>
      </c>
      <c r="D102" s="222"/>
      <c r="E102" s="223"/>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213</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8" t="s">
        <v>1188</v>
      </c>
      <c r="D103" s="222"/>
      <c r="E103" s="223">
        <v>70.95</v>
      </c>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213</v>
      </c>
      <c r="AH103" s="212">
        <v>5</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37">
        <v>21</v>
      </c>
      <c r="B104" s="238" t="s">
        <v>946</v>
      </c>
      <c r="C104" s="256" t="s">
        <v>947</v>
      </c>
      <c r="D104" s="239" t="s">
        <v>243</v>
      </c>
      <c r="E104" s="240">
        <v>70.95</v>
      </c>
      <c r="F104" s="241"/>
      <c r="G104" s="242">
        <f>ROUND(E104*F104,2)</f>
        <v>0</v>
      </c>
      <c r="H104" s="241"/>
      <c r="I104" s="242">
        <f>ROUND(E104*H104,2)</f>
        <v>0</v>
      </c>
      <c r="J104" s="241"/>
      <c r="K104" s="242">
        <f>ROUND(E104*J104,2)</f>
        <v>0</v>
      </c>
      <c r="L104" s="242">
        <v>21</v>
      </c>
      <c r="M104" s="242">
        <f>G104*(1+L104/100)</f>
        <v>0</v>
      </c>
      <c r="N104" s="242">
        <v>0.441</v>
      </c>
      <c r="O104" s="242">
        <f>ROUND(E104*N104,2)</f>
        <v>31.29</v>
      </c>
      <c r="P104" s="242">
        <v>0</v>
      </c>
      <c r="Q104" s="242">
        <f>ROUND(E104*P104,2)</f>
        <v>0</v>
      </c>
      <c r="R104" s="242" t="s">
        <v>258</v>
      </c>
      <c r="S104" s="242" t="s">
        <v>207</v>
      </c>
      <c r="T104" s="243" t="s">
        <v>207</v>
      </c>
      <c r="U104" s="221">
        <v>2.9000000000000001E-2</v>
      </c>
      <c r="V104" s="221">
        <f>ROUND(E104*U104,2)</f>
        <v>2.06</v>
      </c>
      <c r="W104" s="221"/>
      <c r="X104" s="221" t="s">
        <v>208</v>
      </c>
      <c r="Y104" s="212"/>
      <c r="Z104" s="212"/>
      <c r="AA104" s="212"/>
      <c r="AB104" s="212"/>
      <c r="AC104" s="212"/>
      <c r="AD104" s="212"/>
      <c r="AE104" s="212"/>
      <c r="AF104" s="212"/>
      <c r="AG104" s="212" t="s">
        <v>209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64" t="s">
        <v>948</v>
      </c>
      <c r="D105" s="253"/>
      <c r="E105" s="253"/>
      <c r="F105" s="253"/>
      <c r="G105" s="253"/>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487</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9" t="s">
        <v>949</v>
      </c>
      <c r="D106" s="268"/>
      <c r="E106" s="268"/>
      <c r="F106" s="268"/>
      <c r="G106" s="268"/>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487</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9" t="s">
        <v>950</v>
      </c>
      <c r="D107" s="268"/>
      <c r="E107" s="268"/>
      <c r="F107" s="268"/>
      <c r="G107" s="268"/>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487</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56.25" outlineLevel="1" x14ac:dyDescent="0.2">
      <c r="A108" s="219"/>
      <c r="B108" s="220"/>
      <c r="C108" s="269" t="s">
        <v>951</v>
      </c>
      <c r="D108" s="268"/>
      <c r="E108" s="268"/>
      <c r="F108" s="268"/>
      <c r="G108" s="268"/>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487</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44" t="str">
        <f>C108</f>
        <v>Konstrukce komunikace pro pěší v příčném řezu je odvozena jen empiricky. Vzhledem k významu a dopravnímu zatížení uvedené komunikace nebyla pro konstrukci vozovky použita přesnější výpočtová metoda založená na chování vícevrstvého pružného poloprostoru. Důležité je však před položením prvních podkladních resp. podsypných vrstev vozovky zkontrolovat deformační modul přetvárnosti zemní pláně. Jeho hodnota nesmí být menší jak 45 MPa, jinak je negativně ovlivněna životnost vozovky. Zemní pláň by bylo nutno v tomto případě sanovat, tj nahradit část zemního podloží např. štěrkodrtí (obvykle v tl. 20 až 40 cm).</v>
      </c>
      <c r="BB108" s="212"/>
      <c r="BC108" s="212"/>
      <c r="BD108" s="212"/>
      <c r="BE108" s="212"/>
      <c r="BF108" s="212"/>
      <c r="BG108" s="212"/>
      <c r="BH108" s="212"/>
    </row>
    <row r="109" spans="1:60" outlineLevel="1" x14ac:dyDescent="0.2">
      <c r="A109" s="219"/>
      <c r="B109" s="220"/>
      <c r="C109" s="258" t="s">
        <v>1206</v>
      </c>
      <c r="D109" s="222"/>
      <c r="E109" s="22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8" t="s">
        <v>1187</v>
      </c>
      <c r="D110" s="222"/>
      <c r="E110" s="223"/>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8" t="s">
        <v>1188</v>
      </c>
      <c r="D111" s="222"/>
      <c r="E111" s="223">
        <v>70.95</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213</v>
      </c>
      <c r="AH111" s="212">
        <v>5</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7">
        <v>22</v>
      </c>
      <c r="B112" s="238" t="s">
        <v>1207</v>
      </c>
      <c r="C112" s="256" t="s">
        <v>1208</v>
      </c>
      <c r="D112" s="239" t="s">
        <v>243</v>
      </c>
      <c r="E112" s="240">
        <v>70.95</v>
      </c>
      <c r="F112" s="241"/>
      <c r="G112" s="242">
        <f>ROUND(E112*F112,2)</f>
        <v>0</v>
      </c>
      <c r="H112" s="241"/>
      <c r="I112" s="242">
        <f>ROUND(E112*H112,2)</f>
        <v>0</v>
      </c>
      <c r="J112" s="241"/>
      <c r="K112" s="242">
        <f>ROUND(E112*J112,2)</f>
        <v>0</v>
      </c>
      <c r="L112" s="242">
        <v>21</v>
      </c>
      <c r="M112" s="242">
        <f>G112*(1+L112/100)</f>
        <v>0</v>
      </c>
      <c r="N112" s="242">
        <v>0.441</v>
      </c>
      <c r="O112" s="242">
        <f>ROUND(E112*N112,2)</f>
        <v>31.29</v>
      </c>
      <c r="P112" s="242">
        <v>0</v>
      </c>
      <c r="Q112" s="242">
        <f>ROUND(E112*P112,2)</f>
        <v>0</v>
      </c>
      <c r="R112" s="242" t="s">
        <v>258</v>
      </c>
      <c r="S112" s="242" t="s">
        <v>207</v>
      </c>
      <c r="T112" s="243" t="s">
        <v>207</v>
      </c>
      <c r="U112" s="221">
        <v>2.9000000000000001E-2</v>
      </c>
      <c r="V112" s="221">
        <f>ROUND(E112*U112,2)</f>
        <v>2.06</v>
      </c>
      <c r="W112" s="221"/>
      <c r="X112" s="221" t="s">
        <v>208</v>
      </c>
      <c r="Y112" s="212"/>
      <c r="Z112" s="212"/>
      <c r="AA112" s="212"/>
      <c r="AB112" s="212"/>
      <c r="AC112" s="212"/>
      <c r="AD112" s="212"/>
      <c r="AE112" s="212"/>
      <c r="AF112" s="212"/>
      <c r="AG112" s="212" t="s">
        <v>237</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8" t="s">
        <v>1209</v>
      </c>
      <c r="D113" s="222"/>
      <c r="E113" s="223"/>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213</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58" t="s">
        <v>1187</v>
      </c>
      <c r="D114" s="222"/>
      <c r="E114" s="223"/>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213</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8" t="s">
        <v>1188</v>
      </c>
      <c r="D115" s="222"/>
      <c r="E115" s="223">
        <v>70.95</v>
      </c>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213</v>
      </c>
      <c r="AH115" s="212">
        <v>5</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x14ac:dyDescent="0.2">
      <c r="A116" s="231" t="s">
        <v>201</v>
      </c>
      <c r="B116" s="232" t="s">
        <v>152</v>
      </c>
      <c r="C116" s="255" t="s">
        <v>153</v>
      </c>
      <c r="D116" s="233"/>
      <c r="E116" s="234"/>
      <c r="F116" s="235"/>
      <c r="G116" s="235">
        <f>SUMIF(AG117:AG141,"&lt;&gt;NOR",G117:G141)</f>
        <v>0</v>
      </c>
      <c r="H116" s="235"/>
      <c r="I116" s="235">
        <f>SUM(I117:I141)</f>
        <v>0</v>
      </c>
      <c r="J116" s="235"/>
      <c r="K116" s="235">
        <f>SUM(K117:K141)</f>
        <v>0</v>
      </c>
      <c r="L116" s="235"/>
      <c r="M116" s="235">
        <f>SUM(M117:M141)</f>
        <v>0</v>
      </c>
      <c r="N116" s="235"/>
      <c r="O116" s="235">
        <f>SUM(O117:O141)</f>
        <v>3.4899999999999998</v>
      </c>
      <c r="P116" s="235"/>
      <c r="Q116" s="235">
        <f>SUM(Q117:Q141)</f>
        <v>0</v>
      </c>
      <c r="R116" s="235"/>
      <c r="S116" s="235"/>
      <c r="T116" s="236"/>
      <c r="U116" s="230"/>
      <c r="V116" s="230">
        <f>SUM(V117:V141)</f>
        <v>32.46</v>
      </c>
      <c r="W116" s="230"/>
      <c r="X116" s="230"/>
      <c r="AG116" t="s">
        <v>202</v>
      </c>
    </row>
    <row r="117" spans="1:60" outlineLevel="1" x14ac:dyDescent="0.2">
      <c r="A117" s="237">
        <v>23</v>
      </c>
      <c r="B117" s="238" t="s">
        <v>1210</v>
      </c>
      <c r="C117" s="256" t="s">
        <v>1211</v>
      </c>
      <c r="D117" s="239" t="s">
        <v>243</v>
      </c>
      <c r="E117" s="240">
        <v>70.95</v>
      </c>
      <c r="F117" s="241"/>
      <c r="G117" s="242">
        <f>ROUND(E117*F117,2)</f>
        <v>0</v>
      </c>
      <c r="H117" s="241"/>
      <c r="I117" s="242">
        <f>ROUND(E117*H117,2)</f>
        <v>0</v>
      </c>
      <c r="J117" s="241"/>
      <c r="K117" s="242">
        <f>ROUND(E117*J117,2)</f>
        <v>0</v>
      </c>
      <c r="L117" s="242">
        <v>21</v>
      </c>
      <c r="M117" s="242">
        <f>G117*(1+L117/100)</f>
        <v>0</v>
      </c>
      <c r="N117" s="242">
        <v>3.15E-2</v>
      </c>
      <c r="O117" s="242">
        <f>ROUND(E117*N117,2)</f>
        <v>2.23</v>
      </c>
      <c r="P117" s="242">
        <v>0</v>
      </c>
      <c r="Q117" s="242">
        <f>ROUND(E117*P117,2)</f>
        <v>0</v>
      </c>
      <c r="R117" s="242" t="s">
        <v>258</v>
      </c>
      <c r="S117" s="242" t="s">
        <v>207</v>
      </c>
      <c r="T117" s="243" t="s">
        <v>207</v>
      </c>
      <c r="U117" s="221">
        <v>0.3075</v>
      </c>
      <c r="V117" s="221">
        <f>ROUND(E117*U117,2)</f>
        <v>21.82</v>
      </c>
      <c r="W117" s="221"/>
      <c r="X117" s="221" t="s">
        <v>208</v>
      </c>
      <c r="Y117" s="212"/>
      <c r="Z117" s="212"/>
      <c r="AA117" s="212"/>
      <c r="AB117" s="212"/>
      <c r="AC117" s="212"/>
      <c r="AD117" s="212"/>
      <c r="AE117" s="212"/>
      <c r="AF117" s="212"/>
      <c r="AG117" s="212" t="s">
        <v>209</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57" t="s">
        <v>1212</v>
      </c>
      <c r="D118" s="245"/>
      <c r="E118" s="245"/>
      <c r="F118" s="245"/>
      <c r="G118" s="245"/>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211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8" t="s">
        <v>1213</v>
      </c>
      <c r="D119" s="222"/>
      <c r="E119" s="223"/>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213</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8" t="s">
        <v>1214</v>
      </c>
      <c r="D120" s="222"/>
      <c r="E120" s="223">
        <v>56.26</v>
      </c>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213</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8" t="s">
        <v>1215</v>
      </c>
      <c r="D121" s="222"/>
      <c r="E121" s="223">
        <v>-2.5</v>
      </c>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213</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8" t="s">
        <v>1216</v>
      </c>
      <c r="D122" s="222"/>
      <c r="E122" s="223">
        <v>22.44</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213</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58" t="s">
        <v>1217</v>
      </c>
      <c r="D123" s="222"/>
      <c r="E123" s="223">
        <v>-5.25</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213</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37">
        <v>24</v>
      </c>
      <c r="B124" s="238" t="s">
        <v>1218</v>
      </c>
      <c r="C124" s="256" t="s">
        <v>1219</v>
      </c>
      <c r="D124" s="239" t="s">
        <v>205</v>
      </c>
      <c r="E124" s="240">
        <v>3.5474999999999999</v>
      </c>
      <c r="F124" s="241"/>
      <c r="G124" s="242">
        <f>ROUND(E124*F124,2)</f>
        <v>0</v>
      </c>
      <c r="H124" s="241"/>
      <c r="I124" s="242">
        <f>ROUND(E124*H124,2)</f>
        <v>0</v>
      </c>
      <c r="J124" s="241"/>
      <c r="K124" s="242">
        <f>ROUND(E124*J124,2)</f>
        <v>0</v>
      </c>
      <c r="L124" s="242">
        <v>21</v>
      </c>
      <c r="M124" s="242">
        <f>G124*(1+L124/100)</f>
        <v>0</v>
      </c>
      <c r="N124" s="242">
        <v>0</v>
      </c>
      <c r="O124" s="242">
        <f>ROUND(E124*N124,2)</f>
        <v>0</v>
      </c>
      <c r="P124" s="242">
        <v>0</v>
      </c>
      <c r="Q124" s="242">
        <f>ROUND(E124*P124,2)</f>
        <v>0</v>
      </c>
      <c r="R124" s="242" t="s">
        <v>258</v>
      </c>
      <c r="S124" s="242" t="s">
        <v>207</v>
      </c>
      <c r="T124" s="243" t="s">
        <v>207</v>
      </c>
      <c r="U124" s="221">
        <v>3</v>
      </c>
      <c r="V124" s="221">
        <f>ROUND(E124*U124,2)</f>
        <v>10.64</v>
      </c>
      <c r="W124" s="221"/>
      <c r="X124" s="221" t="s">
        <v>208</v>
      </c>
      <c r="Y124" s="212"/>
      <c r="Z124" s="212"/>
      <c r="AA124" s="212"/>
      <c r="AB124" s="212"/>
      <c r="AC124" s="212"/>
      <c r="AD124" s="212"/>
      <c r="AE124" s="212"/>
      <c r="AF124" s="212"/>
      <c r="AG124" s="212" t="s">
        <v>209</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57" t="s">
        <v>1212</v>
      </c>
      <c r="D125" s="245"/>
      <c r="E125" s="245"/>
      <c r="F125" s="245"/>
      <c r="G125" s="245"/>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211</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58" t="s">
        <v>1220</v>
      </c>
      <c r="D126" s="222"/>
      <c r="E126" s="223"/>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213</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8" t="s">
        <v>1221</v>
      </c>
      <c r="D127" s="222"/>
      <c r="E127" s="223"/>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213</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8" t="s">
        <v>1222</v>
      </c>
      <c r="D128" s="222"/>
      <c r="E128" s="223">
        <v>3.5474999999999999</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5</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7">
        <v>25</v>
      </c>
      <c r="B129" s="238" t="s">
        <v>961</v>
      </c>
      <c r="C129" s="256" t="s">
        <v>962</v>
      </c>
      <c r="D129" s="239" t="s">
        <v>963</v>
      </c>
      <c r="E129" s="240">
        <v>106.425</v>
      </c>
      <c r="F129" s="241"/>
      <c r="G129" s="242">
        <f>ROUND(E129*F129,2)</f>
        <v>0</v>
      </c>
      <c r="H129" s="241"/>
      <c r="I129" s="242">
        <f>ROUND(E129*H129,2)</f>
        <v>0</v>
      </c>
      <c r="J129" s="241"/>
      <c r="K129" s="242">
        <f>ROUND(E129*J129,2)</f>
        <v>0</v>
      </c>
      <c r="L129" s="242">
        <v>21</v>
      </c>
      <c r="M129" s="242">
        <f>G129*(1+L129/100)</f>
        <v>0</v>
      </c>
      <c r="N129" s="242">
        <v>1E-3</v>
      </c>
      <c r="O129" s="242">
        <f>ROUND(E129*N129,2)</f>
        <v>0.11</v>
      </c>
      <c r="P129" s="242">
        <v>0</v>
      </c>
      <c r="Q129" s="242">
        <f>ROUND(E129*P129,2)</f>
        <v>0</v>
      </c>
      <c r="R129" s="242" t="s">
        <v>426</v>
      </c>
      <c r="S129" s="242" t="s">
        <v>207</v>
      </c>
      <c r="T129" s="243" t="s">
        <v>207</v>
      </c>
      <c r="U129" s="221">
        <v>0</v>
      </c>
      <c r="V129" s="221">
        <f>ROUND(E129*U129,2)</f>
        <v>0</v>
      </c>
      <c r="W129" s="221"/>
      <c r="X129" s="221" t="s">
        <v>427</v>
      </c>
      <c r="Y129" s="212"/>
      <c r="Z129" s="212"/>
      <c r="AA129" s="212"/>
      <c r="AB129" s="212"/>
      <c r="AC129" s="212"/>
      <c r="AD129" s="212"/>
      <c r="AE129" s="212"/>
      <c r="AF129" s="212"/>
      <c r="AG129" s="212" t="s">
        <v>964</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8" t="s">
        <v>965</v>
      </c>
      <c r="D130" s="222"/>
      <c r="E130" s="223"/>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213</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8" t="s">
        <v>966</v>
      </c>
      <c r="D131" s="222"/>
      <c r="E131" s="223"/>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213</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8" t="s">
        <v>1223</v>
      </c>
      <c r="D132" s="222"/>
      <c r="E132" s="223">
        <v>106.425</v>
      </c>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213</v>
      </c>
      <c r="AH132" s="212">
        <v>5</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37">
        <v>26</v>
      </c>
      <c r="B133" s="238" t="s">
        <v>1224</v>
      </c>
      <c r="C133" s="256" t="s">
        <v>1225</v>
      </c>
      <c r="D133" s="239" t="s">
        <v>243</v>
      </c>
      <c r="E133" s="240">
        <v>74.497500000000002</v>
      </c>
      <c r="F133" s="241"/>
      <c r="G133" s="242">
        <f>ROUND(E133*F133,2)</f>
        <v>0</v>
      </c>
      <c r="H133" s="241"/>
      <c r="I133" s="242">
        <f>ROUND(E133*H133,2)</f>
        <v>0</v>
      </c>
      <c r="J133" s="241"/>
      <c r="K133" s="242">
        <f>ROUND(E133*J133,2)</f>
        <v>0</v>
      </c>
      <c r="L133" s="242">
        <v>21</v>
      </c>
      <c r="M133" s="242">
        <f>G133*(1+L133/100)</f>
        <v>0</v>
      </c>
      <c r="N133" s="242">
        <v>1.0800000000000001E-2</v>
      </c>
      <c r="O133" s="242">
        <f>ROUND(E133*N133,2)</f>
        <v>0.8</v>
      </c>
      <c r="P133" s="242">
        <v>0</v>
      </c>
      <c r="Q133" s="242">
        <f>ROUND(E133*P133,2)</f>
        <v>0</v>
      </c>
      <c r="R133" s="242" t="s">
        <v>426</v>
      </c>
      <c r="S133" s="242" t="s">
        <v>207</v>
      </c>
      <c r="T133" s="243" t="s">
        <v>207</v>
      </c>
      <c r="U133" s="221">
        <v>0</v>
      </c>
      <c r="V133" s="221">
        <f>ROUND(E133*U133,2)</f>
        <v>0</v>
      </c>
      <c r="W133" s="221"/>
      <c r="X133" s="221" t="s">
        <v>427</v>
      </c>
      <c r="Y133" s="212"/>
      <c r="Z133" s="212"/>
      <c r="AA133" s="212"/>
      <c r="AB133" s="212"/>
      <c r="AC133" s="212"/>
      <c r="AD133" s="212"/>
      <c r="AE133" s="212"/>
      <c r="AF133" s="212"/>
      <c r="AG133" s="212" t="s">
        <v>964</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8" t="s">
        <v>1226</v>
      </c>
      <c r="D134" s="222"/>
      <c r="E134" s="223"/>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213</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1227</v>
      </c>
      <c r="D135" s="222"/>
      <c r="E135" s="223">
        <v>74.497500000000002</v>
      </c>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213</v>
      </c>
      <c r="AH135" s="212">
        <v>5</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7">
        <v>27</v>
      </c>
      <c r="B136" s="238" t="s">
        <v>1228</v>
      </c>
      <c r="C136" s="256" t="s">
        <v>1229</v>
      </c>
      <c r="D136" s="239" t="s">
        <v>425</v>
      </c>
      <c r="E136" s="240">
        <v>0.35475000000000001</v>
      </c>
      <c r="F136" s="241"/>
      <c r="G136" s="242">
        <f>ROUND(E136*F136,2)</f>
        <v>0</v>
      </c>
      <c r="H136" s="241"/>
      <c r="I136" s="242">
        <f>ROUND(E136*H136,2)</f>
        <v>0</v>
      </c>
      <c r="J136" s="241"/>
      <c r="K136" s="242">
        <f>ROUND(E136*J136,2)</f>
        <v>0</v>
      </c>
      <c r="L136" s="242">
        <v>21</v>
      </c>
      <c r="M136" s="242">
        <f>G136*(1+L136/100)</f>
        <v>0</v>
      </c>
      <c r="N136" s="242">
        <v>1</v>
      </c>
      <c r="O136" s="242">
        <f>ROUND(E136*N136,2)</f>
        <v>0.35</v>
      </c>
      <c r="P136" s="242">
        <v>0</v>
      </c>
      <c r="Q136" s="242">
        <f>ROUND(E136*P136,2)</f>
        <v>0</v>
      </c>
      <c r="R136" s="242" t="s">
        <v>426</v>
      </c>
      <c r="S136" s="242" t="s">
        <v>207</v>
      </c>
      <c r="T136" s="243" t="s">
        <v>207</v>
      </c>
      <c r="U136" s="221">
        <v>0</v>
      </c>
      <c r="V136" s="221">
        <f>ROUND(E136*U136,2)</f>
        <v>0</v>
      </c>
      <c r="W136" s="221"/>
      <c r="X136" s="221" t="s">
        <v>427</v>
      </c>
      <c r="Y136" s="212"/>
      <c r="Z136" s="212"/>
      <c r="AA136" s="212"/>
      <c r="AB136" s="212"/>
      <c r="AC136" s="212"/>
      <c r="AD136" s="212"/>
      <c r="AE136" s="212"/>
      <c r="AF136" s="212"/>
      <c r="AG136" s="212" t="s">
        <v>964</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58" t="s">
        <v>1230</v>
      </c>
      <c r="D137" s="222"/>
      <c r="E137" s="223"/>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213</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9" t="s">
        <v>215</v>
      </c>
      <c r="D138" s="224"/>
      <c r="E138" s="225"/>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60" t="s">
        <v>1231</v>
      </c>
      <c r="D139" s="224"/>
      <c r="E139" s="225">
        <v>0.1</v>
      </c>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213</v>
      </c>
      <c r="AH139" s="212">
        <v>2</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9" t="s">
        <v>217</v>
      </c>
      <c r="D140" s="224"/>
      <c r="E140" s="225"/>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213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8" t="s">
        <v>1232</v>
      </c>
      <c r="D141" s="222"/>
      <c r="E141" s="223">
        <v>0.35475000000000001</v>
      </c>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213</v>
      </c>
      <c r="AH141" s="212">
        <v>5</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31" t="s">
        <v>201</v>
      </c>
      <c r="B142" s="232" t="s">
        <v>164</v>
      </c>
      <c r="C142" s="255" t="s">
        <v>165</v>
      </c>
      <c r="D142" s="233"/>
      <c r="E142" s="234"/>
      <c r="F142" s="235"/>
      <c r="G142" s="235">
        <f>SUMIF(AG143:AG147,"&lt;&gt;NOR",G143:G147)</f>
        <v>0</v>
      </c>
      <c r="H142" s="235"/>
      <c r="I142" s="235">
        <f>SUM(I143:I147)</f>
        <v>0</v>
      </c>
      <c r="J142" s="235"/>
      <c r="K142" s="235">
        <f>SUM(K143:K147)</f>
        <v>0</v>
      </c>
      <c r="L142" s="235"/>
      <c r="M142" s="235">
        <f>SUM(M143:M147)</f>
        <v>0</v>
      </c>
      <c r="N142" s="235"/>
      <c r="O142" s="235">
        <f>SUM(O143:O147)</f>
        <v>0</v>
      </c>
      <c r="P142" s="235"/>
      <c r="Q142" s="235">
        <f>SUM(Q143:Q147)</f>
        <v>0</v>
      </c>
      <c r="R142" s="235"/>
      <c r="S142" s="235"/>
      <c r="T142" s="236"/>
      <c r="U142" s="230"/>
      <c r="V142" s="230">
        <f>SUM(V143:V147)</f>
        <v>1.23</v>
      </c>
      <c r="W142" s="230"/>
      <c r="X142" s="230"/>
      <c r="AG142" t="s">
        <v>202</v>
      </c>
    </row>
    <row r="143" spans="1:60" outlineLevel="1" x14ac:dyDescent="0.2">
      <c r="A143" s="237">
        <v>28</v>
      </c>
      <c r="B143" s="238" t="s">
        <v>433</v>
      </c>
      <c r="C143" s="256" t="s">
        <v>434</v>
      </c>
      <c r="D143" s="239" t="s">
        <v>425</v>
      </c>
      <c r="E143" s="240">
        <v>76.806569999999994</v>
      </c>
      <c r="F143" s="241"/>
      <c r="G143" s="242">
        <f>ROUND(E143*F143,2)</f>
        <v>0</v>
      </c>
      <c r="H143" s="241"/>
      <c r="I143" s="242">
        <f>ROUND(E143*H143,2)</f>
        <v>0</v>
      </c>
      <c r="J143" s="241"/>
      <c r="K143" s="242">
        <f>ROUND(E143*J143,2)</f>
        <v>0</v>
      </c>
      <c r="L143" s="242">
        <v>21</v>
      </c>
      <c r="M143" s="242">
        <f>G143*(1+L143/100)</f>
        <v>0</v>
      </c>
      <c r="N143" s="242">
        <v>0</v>
      </c>
      <c r="O143" s="242">
        <f>ROUND(E143*N143,2)</f>
        <v>0</v>
      </c>
      <c r="P143" s="242">
        <v>0</v>
      </c>
      <c r="Q143" s="242">
        <f>ROUND(E143*P143,2)</f>
        <v>0</v>
      </c>
      <c r="R143" s="242" t="s">
        <v>258</v>
      </c>
      <c r="S143" s="242" t="s">
        <v>207</v>
      </c>
      <c r="T143" s="243" t="s">
        <v>207</v>
      </c>
      <c r="U143" s="221">
        <v>1.6E-2</v>
      </c>
      <c r="V143" s="221">
        <f>ROUND(E143*U143,2)</f>
        <v>1.23</v>
      </c>
      <c r="W143" s="221"/>
      <c r="X143" s="221" t="s">
        <v>435</v>
      </c>
      <c r="Y143" s="212"/>
      <c r="Z143" s="212"/>
      <c r="AA143" s="212"/>
      <c r="AB143" s="212"/>
      <c r="AC143" s="212"/>
      <c r="AD143" s="212"/>
      <c r="AE143" s="212"/>
      <c r="AF143" s="212"/>
      <c r="AG143" s="212" t="s">
        <v>436</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7" t="s">
        <v>437</v>
      </c>
      <c r="D144" s="245"/>
      <c r="E144" s="245"/>
      <c r="F144" s="245"/>
      <c r="G144" s="245"/>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211</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8" t="s">
        <v>438</v>
      </c>
      <c r="D145" s="222"/>
      <c r="E145" s="223"/>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213</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8" t="s">
        <v>1233</v>
      </c>
      <c r="D146" s="222"/>
      <c r="E146" s="223"/>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213</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8" t="s">
        <v>1234</v>
      </c>
      <c r="D147" s="222"/>
      <c r="E147" s="223">
        <v>76.806569999999994</v>
      </c>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213</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x14ac:dyDescent="0.2">
      <c r="A148" s="231" t="s">
        <v>201</v>
      </c>
      <c r="B148" s="232" t="s">
        <v>166</v>
      </c>
      <c r="C148" s="255" t="s">
        <v>167</v>
      </c>
      <c r="D148" s="233"/>
      <c r="E148" s="234"/>
      <c r="F148" s="235"/>
      <c r="G148" s="235">
        <f>SUMIF(AG149:AG163,"&lt;&gt;NOR",G149:G163)</f>
        <v>0</v>
      </c>
      <c r="H148" s="235"/>
      <c r="I148" s="235">
        <f>SUM(I149:I163)</f>
        <v>0</v>
      </c>
      <c r="J148" s="235"/>
      <c r="K148" s="235">
        <f>SUM(K149:K163)</f>
        <v>0</v>
      </c>
      <c r="L148" s="235"/>
      <c r="M148" s="235">
        <f>SUM(M149:M163)</f>
        <v>0</v>
      </c>
      <c r="N148" s="235"/>
      <c r="O148" s="235">
        <f>SUM(O149:O163)</f>
        <v>0</v>
      </c>
      <c r="P148" s="235"/>
      <c r="Q148" s="235">
        <f>SUM(Q149:Q163)</f>
        <v>0</v>
      </c>
      <c r="R148" s="235"/>
      <c r="S148" s="235"/>
      <c r="T148" s="236"/>
      <c r="U148" s="230"/>
      <c r="V148" s="230">
        <f>SUM(V149:V163)</f>
        <v>10.96</v>
      </c>
      <c r="W148" s="230"/>
      <c r="X148" s="230"/>
      <c r="AG148" t="s">
        <v>202</v>
      </c>
    </row>
    <row r="149" spans="1:60" outlineLevel="1" x14ac:dyDescent="0.2">
      <c r="A149" s="237">
        <v>29</v>
      </c>
      <c r="B149" s="238" t="s">
        <v>450</v>
      </c>
      <c r="C149" s="256" t="s">
        <v>451</v>
      </c>
      <c r="D149" s="239" t="s">
        <v>425</v>
      </c>
      <c r="E149" s="240">
        <v>31.218</v>
      </c>
      <c r="F149" s="241"/>
      <c r="G149" s="242">
        <f>ROUND(E149*F149,2)</f>
        <v>0</v>
      </c>
      <c r="H149" s="241"/>
      <c r="I149" s="242">
        <f>ROUND(E149*H149,2)</f>
        <v>0</v>
      </c>
      <c r="J149" s="241"/>
      <c r="K149" s="242">
        <f>ROUND(E149*J149,2)</f>
        <v>0</v>
      </c>
      <c r="L149" s="242">
        <v>21</v>
      </c>
      <c r="M149" s="242">
        <f>G149*(1+L149/100)</f>
        <v>0</v>
      </c>
      <c r="N149" s="242">
        <v>0</v>
      </c>
      <c r="O149" s="242">
        <f>ROUND(E149*N149,2)</f>
        <v>0</v>
      </c>
      <c r="P149" s="242">
        <v>0</v>
      </c>
      <c r="Q149" s="242">
        <f>ROUND(E149*P149,2)</f>
        <v>0</v>
      </c>
      <c r="R149" s="242"/>
      <c r="S149" s="242" t="s">
        <v>207</v>
      </c>
      <c r="T149" s="243" t="s">
        <v>207</v>
      </c>
      <c r="U149" s="221">
        <v>4.2000000000000003E-2</v>
      </c>
      <c r="V149" s="221">
        <f>ROUND(E149*U149,2)</f>
        <v>1.31</v>
      </c>
      <c r="W149" s="221"/>
      <c r="X149" s="221" t="s">
        <v>208</v>
      </c>
      <c r="Y149" s="212"/>
      <c r="Z149" s="212"/>
      <c r="AA149" s="212"/>
      <c r="AB149" s="212"/>
      <c r="AC149" s="212"/>
      <c r="AD149" s="212"/>
      <c r="AE149" s="212"/>
      <c r="AF149" s="212"/>
      <c r="AG149" s="212" t="s">
        <v>209</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8" t="s">
        <v>452</v>
      </c>
      <c r="D150" s="222"/>
      <c r="E150" s="223"/>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213</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8" t="s">
        <v>453</v>
      </c>
      <c r="D151" s="222"/>
      <c r="E151" s="223"/>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213</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58" t="s">
        <v>1235</v>
      </c>
      <c r="D152" s="222"/>
      <c r="E152" s="223">
        <v>31.218</v>
      </c>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213</v>
      </c>
      <c r="AH152" s="212">
        <v>7</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7">
        <v>30</v>
      </c>
      <c r="B153" s="238" t="s">
        <v>458</v>
      </c>
      <c r="C153" s="256" t="s">
        <v>459</v>
      </c>
      <c r="D153" s="239" t="s">
        <v>425</v>
      </c>
      <c r="E153" s="240">
        <v>280.96199999999999</v>
      </c>
      <c r="F153" s="241"/>
      <c r="G153" s="242">
        <f>ROUND(E153*F153,2)</f>
        <v>0</v>
      </c>
      <c r="H153" s="241"/>
      <c r="I153" s="242">
        <f>ROUND(E153*H153,2)</f>
        <v>0</v>
      </c>
      <c r="J153" s="241"/>
      <c r="K153" s="242">
        <f>ROUND(E153*J153,2)</f>
        <v>0</v>
      </c>
      <c r="L153" s="242">
        <v>21</v>
      </c>
      <c r="M153" s="242">
        <f>G153*(1+L153/100)</f>
        <v>0</v>
      </c>
      <c r="N153" s="242">
        <v>0</v>
      </c>
      <c r="O153" s="242">
        <f>ROUND(E153*N153,2)</f>
        <v>0</v>
      </c>
      <c r="P153" s="242">
        <v>0</v>
      </c>
      <c r="Q153" s="242">
        <f>ROUND(E153*P153,2)</f>
        <v>0</v>
      </c>
      <c r="R153" s="242"/>
      <c r="S153" s="242" t="s">
        <v>207</v>
      </c>
      <c r="T153" s="243" t="s">
        <v>207</v>
      </c>
      <c r="U153" s="221">
        <v>0</v>
      </c>
      <c r="V153" s="221">
        <f>ROUND(E153*U153,2)</f>
        <v>0</v>
      </c>
      <c r="W153" s="221"/>
      <c r="X153" s="221" t="s">
        <v>208</v>
      </c>
      <c r="Y153" s="212"/>
      <c r="Z153" s="212"/>
      <c r="AA153" s="212"/>
      <c r="AB153" s="212"/>
      <c r="AC153" s="212"/>
      <c r="AD153" s="212"/>
      <c r="AE153" s="212"/>
      <c r="AF153" s="212"/>
      <c r="AG153" s="212" t="s">
        <v>209</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8" t="s">
        <v>460</v>
      </c>
      <c r="D154" s="222"/>
      <c r="E154" s="223"/>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213</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8" t="s">
        <v>1236</v>
      </c>
      <c r="D155" s="222"/>
      <c r="E155" s="223">
        <v>280.96199999999999</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213</v>
      </c>
      <c r="AH155" s="212">
        <v>5</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37">
        <v>31</v>
      </c>
      <c r="B156" s="238" t="s">
        <v>462</v>
      </c>
      <c r="C156" s="256" t="s">
        <v>463</v>
      </c>
      <c r="D156" s="239" t="s">
        <v>425</v>
      </c>
      <c r="E156" s="240">
        <v>56.76</v>
      </c>
      <c r="F156" s="241"/>
      <c r="G156" s="242">
        <f>ROUND(E156*F156,2)</f>
        <v>0</v>
      </c>
      <c r="H156" s="241"/>
      <c r="I156" s="242">
        <f>ROUND(E156*H156,2)</f>
        <v>0</v>
      </c>
      <c r="J156" s="241"/>
      <c r="K156" s="242">
        <f>ROUND(E156*J156,2)</f>
        <v>0</v>
      </c>
      <c r="L156" s="242">
        <v>21</v>
      </c>
      <c r="M156" s="242">
        <f>G156*(1+L156/100)</f>
        <v>0</v>
      </c>
      <c r="N156" s="242">
        <v>0</v>
      </c>
      <c r="O156" s="242">
        <f>ROUND(E156*N156,2)</f>
        <v>0</v>
      </c>
      <c r="P156" s="242">
        <v>0</v>
      </c>
      <c r="Q156" s="242">
        <f>ROUND(E156*P156,2)</f>
        <v>0</v>
      </c>
      <c r="R156" s="242"/>
      <c r="S156" s="242" t="s">
        <v>207</v>
      </c>
      <c r="T156" s="243" t="s">
        <v>207</v>
      </c>
      <c r="U156" s="221">
        <v>0.16400000000000001</v>
      </c>
      <c r="V156" s="221">
        <f>ROUND(E156*U156,2)</f>
        <v>9.31</v>
      </c>
      <c r="W156" s="221"/>
      <c r="X156" s="221" t="s">
        <v>464</v>
      </c>
      <c r="Y156" s="212"/>
      <c r="Z156" s="212"/>
      <c r="AA156" s="212"/>
      <c r="AB156" s="212"/>
      <c r="AC156" s="212"/>
      <c r="AD156" s="212"/>
      <c r="AE156" s="212"/>
      <c r="AF156" s="212"/>
      <c r="AG156" s="212" t="s">
        <v>465</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8" t="s">
        <v>466</v>
      </c>
      <c r="D157" s="222"/>
      <c r="E157" s="223"/>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213</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8" t="s">
        <v>1237</v>
      </c>
      <c r="D158" s="222"/>
      <c r="E158" s="223"/>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213</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8" t="s">
        <v>1238</v>
      </c>
      <c r="D159" s="222"/>
      <c r="E159" s="223">
        <v>56.76</v>
      </c>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213</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7">
        <v>32</v>
      </c>
      <c r="B160" s="238" t="s">
        <v>469</v>
      </c>
      <c r="C160" s="256" t="s">
        <v>470</v>
      </c>
      <c r="D160" s="239" t="s">
        <v>425</v>
      </c>
      <c r="E160" s="240">
        <v>56.76</v>
      </c>
      <c r="F160" s="241"/>
      <c r="G160" s="242">
        <f>ROUND(E160*F160,2)</f>
        <v>0</v>
      </c>
      <c r="H160" s="241"/>
      <c r="I160" s="242">
        <f>ROUND(E160*H160,2)</f>
        <v>0</v>
      </c>
      <c r="J160" s="241"/>
      <c r="K160" s="242">
        <f>ROUND(E160*J160,2)</f>
        <v>0</v>
      </c>
      <c r="L160" s="242">
        <v>21</v>
      </c>
      <c r="M160" s="242">
        <f>G160*(1+L160/100)</f>
        <v>0</v>
      </c>
      <c r="N160" s="242">
        <v>0</v>
      </c>
      <c r="O160" s="242">
        <f>ROUND(E160*N160,2)</f>
        <v>0</v>
      </c>
      <c r="P160" s="242">
        <v>0</v>
      </c>
      <c r="Q160" s="242">
        <f>ROUND(E160*P160,2)</f>
        <v>0</v>
      </c>
      <c r="R160" s="242"/>
      <c r="S160" s="242" t="s">
        <v>207</v>
      </c>
      <c r="T160" s="243" t="s">
        <v>207</v>
      </c>
      <c r="U160" s="221">
        <v>6.0000000000000001E-3</v>
      </c>
      <c r="V160" s="221">
        <f>ROUND(E160*U160,2)</f>
        <v>0.34</v>
      </c>
      <c r="W160" s="221"/>
      <c r="X160" s="221" t="s">
        <v>464</v>
      </c>
      <c r="Y160" s="212"/>
      <c r="Z160" s="212"/>
      <c r="AA160" s="212"/>
      <c r="AB160" s="212"/>
      <c r="AC160" s="212"/>
      <c r="AD160" s="212"/>
      <c r="AE160" s="212"/>
      <c r="AF160" s="212"/>
      <c r="AG160" s="212" t="s">
        <v>465</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8" t="s">
        <v>466</v>
      </c>
      <c r="D161" s="222"/>
      <c r="E161" s="223"/>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213</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8" t="s">
        <v>1237</v>
      </c>
      <c r="D162" s="222"/>
      <c r="E162" s="223"/>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213</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8" t="s">
        <v>1238</v>
      </c>
      <c r="D163" s="222"/>
      <c r="E163" s="223">
        <v>56.76</v>
      </c>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213</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x14ac:dyDescent="0.2">
      <c r="A164" s="231" t="s">
        <v>201</v>
      </c>
      <c r="B164" s="232" t="s">
        <v>169</v>
      </c>
      <c r="C164" s="255" t="s">
        <v>170</v>
      </c>
      <c r="D164" s="233"/>
      <c r="E164" s="234"/>
      <c r="F164" s="235"/>
      <c r="G164" s="235">
        <f>SUMIF(AG165:AG172,"&lt;&gt;NOR",G165:G172)</f>
        <v>0</v>
      </c>
      <c r="H164" s="235"/>
      <c r="I164" s="235">
        <f>SUM(I165:I172)</f>
        <v>0</v>
      </c>
      <c r="J164" s="235"/>
      <c r="K164" s="235">
        <f>SUM(K165:K172)</f>
        <v>0</v>
      </c>
      <c r="L164" s="235"/>
      <c r="M164" s="235">
        <f>SUM(M165:M172)</f>
        <v>0</v>
      </c>
      <c r="N164" s="235"/>
      <c r="O164" s="235">
        <f>SUM(O165:O172)</f>
        <v>0</v>
      </c>
      <c r="P164" s="235"/>
      <c r="Q164" s="235">
        <f>SUM(Q165:Q172)</f>
        <v>0</v>
      </c>
      <c r="R164" s="235"/>
      <c r="S164" s="235"/>
      <c r="T164" s="236"/>
      <c r="U164" s="230"/>
      <c r="V164" s="230">
        <f>SUM(V165:V172)</f>
        <v>0</v>
      </c>
      <c r="W164" s="230"/>
      <c r="X164" s="230"/>
      <c r="AG164" t="s">
        <v>202</v>
      </c>
    </row>
    <row r="165" spans="1:60" outlineLevel="1" x14ac:dyDescent="0.2">
      <c r="A165" s="237">
        <v>33</v>
      </c>
      <c r="B165" s="238" t="s">
        <v>471</v>
      </c>
      <c r="C165" s="256" t="s">
        <v>472</v>
      </c>
      <c r="D165" s="239" t="s">
        <v>425</v>
      </c>
      <c r="E165" s="240">
        <v>31.218</v>
      </c>
      <c r="F165" s="241"/>
      <c r="G165" s="242">
        <f>ROUND(E165*F165,2)</f>
        <v>0</v>
      </c>
      <c r="H165" s="241"/>
      <c r="I165" s="242">
        <f>ROUND(E165*H165,2)</f>
        <v>0</v>
      </c>
      <c r="J165" s="241"/>
      <c r="K165" s="242">
        <f>ROUND(E165*J165,2)</f>
        <v>0</v>
      </c>
      <c r="L165" s="242">
        <v>21</v>
      </c>
      <c r="M165" s="242">
        <f>G165*(1+L165/100)</f>
        <v>0</v>
      </c>
      <c r="N165" s="242">
        <v>0</v>
      </c>
      <c r="O165" s="242">
        <f>ROUND(E165*N165,2)</f>
        <v>0</v>
      </c>
      <c r="P165" s="242">
        <v>0</v>
      </c>
      <c r="Q165" s="242">
        <f>ROUND(E165*P165,2)</f>
        <v>0</v>
      </c>
      <c r="R165" s="242" t="s">
        <v>206</v>
      </c>
      <c r="S165" s="242" t="s">
        <v>207</v>
      </c>
      <c r="T165" s="243" t="s">
        <v>207</v>
      </c>
      <c r="U165" s="221">
        <v>0</v>
      </c>
      <c r="V165" s="221">
        <f>ROUND(E165*U165,2)</f>
        <v>0</v>
      </c>
      <c r="W165" s="221"/>
      <c r="X165" s="221" t="s">
        <v>208</v>
      </c>
      <c r="Y165" s="212"/>
      <c r="Z165" s="212"/>
      <c r="AA165" s="212"/>
      <c r="AB165" s="212"/>
      <c r="AC165" s="212"/>
      <c r="AD165" s="212"/>
      <c r="AE165" s="212"/>
      <c r="AF165" s="212"/>
      <c r="AG165" s="212" t="s">
        <v>209</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8" t="s">
        <v>473</v>
      </c>
      <c r="D166" s="222"/>
      <c r="E166" s="223"/>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213</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58" t="s">
        <v>453</v>
      </c>
      <c r="D167" s="222"/>
      <c r="E167" s="223"/>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213</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8" t="s">
        <v>1235</v>
      </c>
      <c r="D168" s="222"/>
      <c r="E168" s="223">
        <v>31.218</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213</v>
      </c>
      <c r="AH168" s="212">
        <v>7</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37">
        <v>34</v>
      </c>
      <c r="B169" s="238" t="s">
        <v>1239</v>
      </c>
      <c r="C169" s="256" t="s">
        <v>1240</v>
      </c>
      <c r="D169" s="239" t="s">
        <v>425</v>
      </c>
      <c r="E169" s="240">
        <v>25.542000000000002</v>
      </c>
      <c r="F169" s="241"/>
      <c r="G169" s="242">
        <f>ROUND(E169*F169,2)</f>
        <v>0</v>
      </c>
      <c r="H169" s="241"/>
      <c r="I169" s="242">
        <f>ROUND(E169*H169,2)</f>
        <v>0</v>
      </c>
      <c r="J169" s="241"/>
      <c r="K169" s="242">
        <f>ROUND(E169*J169,2)</f>
        <v>0</v>
      </c>
      <c r="L169" s="242">
        <v>21</v>
      </c>
      <c r="M169" s="242">
        <f>G169*(1+L169/100)</f>
        <v>0</v>
      </c>
      <c r="N169" s="242">
        <v>0</v>
      </c>
      <c r="O169" s="242">
        <f>ROUND(E169*N169,2)</f>
        <v>0</v>
      </c>
      <c r="P169" s="242">
        <v>0</v>
      </c>
      <c r="Q169" s="242">
        <f>ROUND(E169*P169,2)</f>
        <v>0</v>
      </c>
      <c r="R169" s="242" t="s">
        <v>476</v>
      </c>
      <c r="S169" s="242" t="s">
        <v>207</v>
      </c>
      <c r="T169" s="243" t="s">
        <v>207</v>
      </c>
      <c r="U169" s="221">
        <v>0</v>
      </c>
      <c r="V169" s="221">
        <f>ROUND(E169*U169,2)</f>
        <v>0</v>
      </c>
      <c r="W169" s="221"/>
      <c r="X169" s="221" t="s">
        <v>208</v>
      </c>
      <c r="Y169" s="212"/>
      <c r="Z169" s="212"/>
      <c r="AA169" s="212"/>
      <c r="AB169" s="212"/>
      <c r="AC169" s="212"/>
      <c r="AD169" s="212"/>
      <c r="AE169" s="212"/>
      <c r="AF169" s="212"/>
      <c r="AG169" s="212" t="s">
        <v>209</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473</v>
      </c>
      <c r="D170" s="222"/>
      <c r="E170" s="223"/>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213</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8" t="s">
        <v>1241</v>
      </c>
      <c r="D171" s="222"/>
      <c r="E171" s="223"/>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213</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8" t="s">
        <v>1242</v>
      </c>
      <c r="D172" s="222"/>
      <c r="E172" s="223">
        <v>25.542000000000002</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213</v>
      </c>
      <c r="AH172" s="212">
        <v>7</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x14ac:dyDescent="0.2">
      <c r="A173" s="231" t="s">
        <v>201</v>
      </c>
      <c r="B173" s="232" t="s">
        <v>173</v>
      </c>
      <c r="C173" s="255" t="s">
        <v>27</v>
      </c>
      <c r="D173" s="233"/>
      <c r="E173" s="234"/>
      <c r="F173" s="235"/>
      <c r="G173" s="235">
        <f>SUMIF(AG174:AG190,"&lt;&gt;NOR",G174:G190)</f>
        <v>0</v>
      </c>
      <c r="H173" s="235"/>
      <c r="I173" s="235">
        <f>SUM(I174:I190)</f>
        <v>0</v>
      </c>
      <c r="J173" s="235"/>
      <c r="K173" s="235">
        <f>SUM(K174:K190)</f>
        <v>0</v>
      </c>
      <c r="L173" s="235"/>
      <c r="M173" s="235">
        <f>SUM(M174:M190)</f>
        <v>0</v>
      </c>
      <c r="N173" s="235"/>
      <c r="O173" s="235">
        <f>SUM(O174:O190)</f>
        <v>0</v>
      </c>
      <c r="P173" s="235"/>
      <c r="Q173" s="235">
        <f>SUM(Q174:Q190)</f>
        <v>0</v>
      </c>
      <c r="R173" s="235"/>
      <c r="S173" s="235"/>
      <c r="T173" s="236"/>
      <c r="U173" s="230"/>
      <c r="V173" s="230">
        <f>SUM(V174:V190)</f>
        <v>0</v>
      </c>
      <c r="W173" s="230"/>
      <c r="X173" s="230"/>
      <c r="AG173" t="s">
        <v>202</v>
      </c>
    </row>
    <row r="174" spans="1:60" outlineLevel="1" x14ac:dyDescent="0.2">
      <c r="A174" s="246">
        <v>35</v>
      </c>
      <c r="B174" s="247" t="s">
        <v>477</v>
      </c>
      <c r="C174" s="263" t="s">
        <v>478</v>
      </c>
      <c r="D174" s="248" t="s">
        <v>479</v>
      </c>
      <c r="E174" s="249">
        <v>1</v>
      </c>
      <c r="F174" s="250"/>
      <c r="G174" s="251">
        <f>ROUND(E174*F174,2)</f>
        <v>0</v>
      </c>
      <c r="H174" s="250"/>
      <c r="I174" s="251">
        <f>ROUND(E174*H174,2)</f>
        <v>0</v>
      </c>
      <c r="J174" s="250"/>
      <c r="K174" s="251">
        <f>ROUND(E174*J174,2)</f>
        <v>0</v>
      </c>
      <c r="L174" s="251">
        <v>21</v>
      </c>
      <c r="M174" s="251">
        <f>G174*(1+L174/100)</f>
        <v>0</v>
      </c>
      <c r="N174" s="251">
        <v>0</v>
      </c>
      <c r="O174" s="251">
        <f>ROUND(E174*N174,2)</f>
        <v>0</v>
      </c>
      <c r="P174" s="251">
        <v>0</v>
      </c>
      <c r="Q174" s="251">
        <f>ROUND(E174*P174,2)</f>
        <v>0</v>
      </c>
      <c r="R174" s="251"/>
      <c r="S174" s="251" t="s">
        <v>207</v>
      </c>
      <c r="T174" s="252" t="s">
        <v>263</v>
      </c>
      <c r="U174" s="221">
        <v>0</v>
      </c>
      <c r="V174" s="221">
        <f>ROUND(E174*U174,2)</f>
        <v>0</v>
      </c>
      <c r="W174" s="221"/>
      <c r="X174" s="221" t="s">
        <v>480</v>
      </c>
      <c r="Y174" s="212"/>
      <c r="Z174" s="212"/>
      <c r="AA174" s="212"/>
      <c r="AB174" s="212"/>
      <c r="AC174" s="212"/>
      <c r="AD174" s="212"/>
      <c r="AE174" s="212"/>
      <c r="AF174" s="212"/>
      <c r="AG174" s="212" t="s">
        <v>481</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46">
        <v>36</v>
      </c>
      <c r="B175" s="247" t="s">
        <v>482</v>
      </c>
      <c r="C175" s="263" t="s">
        <v>483</v>
      </c>
      <c r="D175" s="248" t="s">
        <v>479</v>
      </c>
      <c r="E175" s="249">
        <v>1</v>
      </c>
      <c r="F175" s="250"/>
      <c r="G175" s="251">
        <f>ROUND(E175*F175,2)</f>
        <v>0</v>
      </c>
      <c r="H175" s="250"/>
      <c r="I175" s="251">
        <f>ROUND(E175*H175,2)</f>
        <v>0</v>
      </c>
      <c r="J175" s="250"/>
      <c r="K175" s="251">
        <f>ROUND(E175*J175,2)</f>
        <v>0</v>
      </c>
      <c r="L175" s="251">
        <v>21</v>
      </c>
      <c r="M175" s="251">
        <f>G175*(1+L175/100)</f>
        <v>0</v>
      </c>
      <c r="N175" s="251">
        <v>0</v>
      </c>
      <c r="O175" s="251">
        <f>ROUND(E175*N175,2)</f>
        <v>0</v>
      </c>
      <c r="P175" s="251">
        <v>0</v>
      </c>
      <c r="Q175" s="251">
        <f>ROUND(E175*P175,2)</f>
        <v>0</v>
      </c>
      <c r="R175" s="251"/>
      <c r="S175" s="251" t="s">
        <v>207</v>
      </c>
      <c r="T175" s="252" t="s">
        <v>263</v>
      </c>
      <c r="U175" s="221">
        <v>0</v>
      </c>
      <c r="V175" s="221">
        <f>ROUND(E175*U175,2)</f>
        <v>0</v>
      </c>
      <c r="W175" s="221"/>
      <c r="X175" s="221" t="s">
        <v>480</v>
      </c>
      <c r="Y175" s="212"/>
      <c r="Z175" s="212"/>
      <c r="AA175" s="212"/>
      <c r="AB175" s="212"/>
      <c r="AC175" s="212"/>
      <c r="AD175" s="212"/>
      <c r="AE175" s="212"/>
      <c r="AF175" s="212"/>
      <c r="AG175" s="212" t="s">
        <v>481</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37">
        <v>37</v>
      </c>
      <c r="B176" s="238" t="s">
        <v>484</v>
      </c>
      <c r="C176" s="256" t="s">
        <v>485</v>
      </c>
      <c r="D176" s="239" t="s">
        <v>479</v>
      </c>
      <c r="E176" s="240">
        <v>1</v>
      </c>
      <c r="F176" s="241"/>
      <c r="G176" s="242">
        <f>ROUND(E176*F176,2)</f>
        <v>0</v>
      </c>
      <c r="H176" s="241"/>
      <c r="I176" s="242">
        <f>ROUND(E176*H176,2)</f>
        <v>0</v>
      </c>
      <c r="J176" s="241"/>
      <c r="K176" s="242">
        <f>ROUND(E176*J176,2)</f>
        <v>0</v>
      </c>
      <c r="L176" s="242">
        <v>21</v>
      </c>
      <c r="M176" s="242">
        <f>G176*(1+L176/100)</f>
        <v>0</v>
      </c>
      <c r="N176" s="242">
        <v>0</v>
      </c>
      <c r="O176" s="242">
        <f>ROUND(E176*N176,2)</f>
        <v>0</v>
      </c>
      <c r="P176" s="242">
        <v>0</v>
      </c>
      <c r="Q176" s="242">
        <f>ROUND(E176*P176,2)</f>
        <v>0</v>
      </c>
      <c r="R176" s="242"/>
      <c r="S176" s="242" t="s">
        <v>207</v>
      </c>
      <c r="T176" s="243" t="s">
        <v>263</v>
      </c>
      <c r="U176" s="221">
        <v>0</v>
      </c>
      <c r="V176" s="221">
        <f>ROUND(E176*U176,2)</f>
        <v>0</v>
      </c>
      <c r="W176" s="221"/>
      <c r="X176" s="221" t="s">
        <v>480</v>
      </c>
      <c r="Y176" s="212"/>
      <c r="Z176" s="212"/>
      <c r="AA176" s="212"/>
      <c r="AB176" s="212"/>
      <c r="AC176" s="212"/>
      <c r="AD176" s="212"/>
      <c r="AE176" s="212"/>
      <c r="AF176" s="212"/>
      <c r="AG176" s="212" t="s">
        <v>481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19"/>
      <c r="B177" s="220"/>
      <c r="C177" s="264" t="s">
        <v>486</v>
      </c>
      <c r="D177" s="253"/>
      <c r="E177" s="253"/>
      <c r="F177" s="253"/>
      <c r="G177" s="253"/>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487</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44" t="str">
        <f>C177</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77" s="212"/>
      <c r="BC177" s="212"/>
      <c r="BD177" s="212"/>
      <c r="BE177" s="212"/>
      <c r="BF177" s="212"/>
      <c r="BG177" s="212"/>
      <c r="BH177" s="212"/>
    </row>
    <row r="178" spans="1:60" outlineLevel="1" x14ac:dyDescent="0.2">
      <c r="A178" s="237">
        <v>38</v>
      </c>
      <c r="B178" s="238" t="s">
        <v>488</v>
      </c>
      <c r="C178" s="256" t="s">
        <v>489</v>
      </c>
      <c r="D178" s="239" t="s">
        <v>479</v>
      </c>
      <c r="E178" s="240">
        <v>1</v>
      </c>
      <c r="F178" s="241"/>
      <c r="G178" s="242">
        <f>ROUND(E178*F178,2)</f>
        <v>0</v>
      </c>
      <c r="H178" s="241"/>
      <c r="I178" s="242">
        <f>ROUND(E178*H178,2)</f>
        <v>0</v>
      </c>
      <c r="J178" s="241"/>
      <c r="K178" s="242">
        <f>ROUND(E178*J178,2)</f>
        <v>0</v>
      </c>
      <c r="L178" s="242">
        <v>21</v>
      </c>
      <c r="M178" s="242">
        <f>G178*(1+L178/100)</f>
        <v>0</v>
      </c>
      <c r="N178" s="242">
        <v>0</v>
      </c>
      <c r="O178" s="242">
        <f>ROUND(E178*N178,2)</f>
        <v>0</v>
      </c>
      <c r="P178" s="242">
        <v>0</v>
      </c>
      <c r="Q178" s="242">
        <f>ROUND(E178*P178,2)</f>
        <v>0</v>
      </c>
      <c r="R178" s="242"/>
      <c r="S178" s="242" t="s">
        <v>207</v>
      </c>
      <c r="T178" s="243" t="s">
        <v>263</v>
      </c>
      <c r="U178" s="221">
        <v>0</v>
      </c>
      <c r="V178" s="221">
        <f>ROUND(E178*U178,2)</f>
        <v>0</v>
      </c>
      <c r="W178" s="221"/>
      <c r="X178" s="221" t="s">
        <v>480</v>
      </c>
      <c r="Y178" s="212"/>
      <c r="Z178" s="212"/>
      <c r="AA178" s="212"/>
      <c r="AB178" s="212"/>
      <c r="AC178" s="212"/>
      <c r="AD178" s="212"/>
      <c r="AE178" s="212"/>
      <c r="AF178" s="212"/>
      <c r="AG178" s="212" t="s">
        <v>481</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33.75" outlineLevel="1" x14ac:dyDescent="0.2">
      <c r="A179" s="219"/>
      <c r="B179" s="220"/>
      <c r="C179" s="264" t="s">
        <v>490</v>
      </c>
      <c r="D179" s="253"/>
      <c r="E179" s="253"/>
      <c r="F179" s="253"/>
      <c r="G179" s="253"/>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487</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44" t="str">
        <f>C179</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9" s="212"/>
      <c r="BC179" s="212"/>
      <c r="BD179" s="212"/>
      <c r="BE179" s="212"/>
      <c r="BF179" s="212"/>
      <c r="BG179" s="212"/>
      <c r="BH179" s="212"/>
    </row>
    <row r="180" spans="1:60" outlineLevel="1" x14ac:dyDescent="0.2">
      <c r="A180" s="237">
        <v>39</v>
      </c>
      <c r="B180" s="238" t="s">
        <v>491</v>
      </c>
      <c r="C180" s="256" t="s">
        <v>492</v>
      </c>
      <c r="D180" s="239" t="s">
        <v>479</v>
      </c>
      <c r="E180" s="240">
        <v>1</v>
      </c>
      <c r="F180" s="241"/>
      <c r="G180" s="242">
        <f>ROUND(E180*F180,2)</f>
        <v>0</v>
      </c>
      <c r="H180" s="241"/>
      <c r="I180" s="242">
        <f>ROUND(E180*H180,2)</f>
        <v>0</v>
      </c>
      <c r="J180" s="241"/>
      <c r="K180" s="242">
        <f>ROUND(E180*J180,2)</f>
        <v>0</v>
      </c>
      <c r="L180" s="242">
        <v>21</v>
      </c>
      <c r="M180" s="242">
        <f>G180*(1+L180/100)</f>
        <v>0</v>
      </c>
      <c r="N180" s="242">
        <v>0</v>
      </c>
      <c r="O180" s="242">
        <f>ROUND(E180*N180,2)</f>
        <v>0</v>
      </c>
      <c r="P180" s="242">
        <v>0</v>
      </c>
      <c r="Q180" s="242">
        <f>ROUND(E180*P180,2)</f>
        <v>0</v>
      </c>
      <c r="R180" s="242"/>
      <c r="S180" s="242" t="s">
        <v>207</v>
      </c>
      <c r="T180" s="243" t="s">
        <v>263</v>
      </c>
      <c r="U180" s="221">
        <v>0</v>
      </c>
      <c r="V180" s="221">
        <f>ROUND(E180*U180,2)</f>
        <v>0</v>
      </c>
      <c r="W180" s="221"/>
      <c r="X180" s="221" t="s">
        <v>480</v>
      </c>
      <c r="Y180" s="212"/>
      <c r="Z180" s="212"/>
      <c r="AA180" s="212"/>
      <c r="AB180" s="212"/>
      <c r="AC180" s="212"/>
      <c r="AD180" s="212"/>
      <c r="AE180" s="212"/>
      <c r="AF180" s="212"/>
      <c r="AG180" s="212" t="s">
        <v>481</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ht="22.5" outlineLevel="1" x14ac:dyDescent="0.2">
      <c r="A181" s="219"/>
      <c r="B181" s="220"/>
      <c r="C181" s="264" t="s">
        <v>493</v>
      </c>
      <c r="D181" s="253"/>
      <c r="E181" s="253"/>
      <c r="F181" s="253"/>
      <c r="G181" s="253"/>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487</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44" t="str">
        <f>C181</f>
        <v>Odstranění objektů zařízení staveniště včetně přípojek energií a jejich odvoz. Položka zahrnuje i náklady na úpravu povrchů po odstranění zařízení staveniště a úklid ploch, na kterých bylo zařízení staveniště provozováno.</v>
      </c>
      <c r="BB181" s="212"/>
      <c r="BC181" s="212"/>
      <c r="BD181" s="212"/>
      <c r="BE181" s="212"/>
      <c r="BF181" s="212"/>
      <c r="BG181" s="212"/>
      <c r="BH181" s="212"/>
    </row>
    <row r="182" spans="1:60" outlineLevel="1" x14ac:dyDescent="0.2">
      <c r="A182" s="237">
        <v>40</v>
      </c>
      <c r="B182" s="238" t="s">
        <v>494</v>
      </c>
      <c r="C182" s="256" t="s">
        <v>495</v>
      </c>
      <c r="D182" s="239" t="s">
        <v>479</v>
      </c>
      <c r="E182" s="240">
        <v>1</v>
      </c>
      <c r="F182" s="241"/>
      <c r="G182" s="242">
        <f>ROUND(E182*F182,2)</f>
        <v>0</v>
      </c>
      <c r="H182" s="241"/>
      <c r="I182" s="242">
        <f>ROUND(E182*H182,2)</f>
        <v>0</v>
      </c>
      <c r="J182" s="241"/>
      <c r="K182" s="242">
        <f>ROUND(E182*J182,2)</f>
        <v>0</v>
      </c>
      <c r="L182" s="242">
        <v>21</v>
      </c>
      <c r="M182" s="242">
        <f>G182*(1+L182/100)</f>
        <v>0</v>
      </c>
      <c r="N182" s="242">
        <v>0</v>
      </c>
      <c r="O182" s="242">
        <f>ROUND(E182*N182,2)</f>
        <v>0</v>
      </c>
      <c r="P182" s="242">
        <v>0</v>
      </c>
      <c r="Q182" s="242">
        <f>ROUND(E182*P182,2)</f>
        <v>0</v>
      </c>
      <c r="R182" s="242"/>
      <c r="S182" s="242" t="s">
        <v>207</v>
      </c>
      <c r="T182" s="243" t="s">
        <v>263</v>
      </c>
      <c r="U182" s="221">
        <v>0</v>
      </c>
      <c r="V182" s="221">
        <f>ROUND(E182*U182,2)</f>
        <v>0</v>
      </c>
      <c r="W182" s="221"/>
      <c r="X182" s="221" t="s">
        <v>480</v>
      </c>
      <c r="Y182" s="212"/>
      <c r="Z182" s="212"/>
      <c r="AA182" s="212"/>
      <c r="AB182" s="212"/>
      <c r="AC182" s="212"/>
      <c r="AD182" s="212"/>
      <c r="AE182" s="212"/>
      <c r="AF182" s="212"/>
      <c r="AG182" s="212" t="s">
        <v>481</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33.75" outlineLevel="1" x14ac:dyDescent="0.2">
      <c r="A183" s="219"/>
      <c r="B183" s="220"/>
      <c r="C183" s="264" t="s">
        <v>496</v>
      </c>
      <c r="D183" s="253"/>
      <c r="E183" s="253"/>
      <c r="F183" s="253"/>
      <c r="G183" s="253"/>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487</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44" t="str">
        <f>C183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83" s="212"/>
      <c r="BC183" s="212"/>
      <c r="BD183" s="212"/>
      <c r="BE183" s="212"/>
      <c r="BF183" s="212"/>
      <c r="BG183" s="212"/>
      <c r="BH183" s="212"/>
    </row>
    <row r="184" spans="1:60" outlineLevel="1" x14ac:dyDescent="0.2">
      <c r="A184" s="237">
        <v>41</v>
      </c>
      <c r="B184" s="238" t="s">
        <v>497</v>
      </c>
      <c r="C184" s="256" t="s">
        <v>498</v>
      </c>
      <c r="D184" s="239" t="s">
        <v>479</v>
      </c>
      <c r="E184" s="240">
        <v>1</v>
      </c>
      <c r="F184" s="241"/>
      <c r="G184" s="242">
        <f>ROUND(E184*F184,2)</f>
        <v>0</v>
      </c>
      <c r="H184" s="241"/>
      <c r="I184" s="242">
        <f>ROUND(E184*H184,2)</f>
        <v>0</v>
      </c>
      <c r="J184" s="241"/>
      <c r="K184" s="242">
        <f>ROUND(E184*J184,2)</f>
        <v>0</v>
      </c>
      <c r="L184" s="242">
        <v>21</v>
      </c>
      <c r="M184" s="242">
        <f>G184*(1+L184/100)</f>
        <v>0</v>
      </c>
      <c r="N184" s="242">
        <v>0</v>
      </c>
      <c r="O184" s="242">
        <f>ROUND(E184*N184,2)</f>
        <v>0</v>
      </c>
      <c r="P184" s="242">
        <v>0</v>
      </c>
      <c r="Q184" s="242">
        <f>ROUND(E184*P184,2)</f>
        <v>0</v>
      </c>
      <c r="R184" s="242"/>
      <c r="S184" s="242" t="s">
        <v>207</v>
      </c>
      <c r="T184" s="243" t="s">
        <v>263</v>
      </c>
      <c r="U184" s="221">
        <v>0</v>
      </c>
      <c r="V184" s="221">
        <f>ROUND(E184*U184,2)</f>
        <v>0</v>
      </c>
      <c r="W184" s="221"/>
      <c r="X184" s="221" t="s">
        <v>480</v>
      </c>
      <c r="Y184" s="212"/>
      <c r="Z184" s="212"/>
      <c r="AA184" s="212"/>
      <c r="AB184" s="212"/>
      <c r="AC184" s="212"/>
      <c r="AD184" s="212"/>
      <c r="AE184" s="212"/>
      <c r="AF184" s="212"/>
      <c r="AG184" s="212" t="s">
        <v>481</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64" t="s">
        <v>499</v>
      </c>
      <c r="D185" s="253"/>
      <c r="E185" s="253"/>
      <c r="F185" s="253"/>
      <c r="G185" s="253"/>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487</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37">
        <v>42</v>
      </c>
      <c r="B186" s="238" t="s">
        <v>500</v>
      </c>
      <c r="C186" s="256" t="s">
        <v>501</v>
      </c>
      <c r="D186" s="239" t="s">
        <v>479</v>
      </c>
      <c r="E186" s="240">
        <v>1</v>
      </c>
      <c r="F186" s="241"/>
      <c r="G186" s="242">
        <f>ROUND(E186*F186,2)</f>
        <v>0</v>
      </c>
      <c r="H186" s="241"/>
      <c r="I186" s="242">
        <f>ROUND(E186*H186,2)</f>
        <v>0</v>
      </c>
      <c r="J186" s="241"/>
      <c r="K186" s="242">
        <f>ROUND(E186*J186,2)</f>
        <v>0</v>
      </c>
      <c r="L186" s="242">
        <v>21</v>
      </c>
      <c r="M186" s="242">
        <f>G186*(1+L186/100)</f>
        <v>0</v>
      </c>
      <c r="N186" s="242">
        <v>0</v>
      </c>
      <c r="O186" s="242">
        <f>ROUND(E186*N186,2)</f>
        <v>0</v>
      </c>
      <c r="P186" s="242">
        <v>0</v>
      </c>
      <c r="Q186" s="242">
        <f>ROUND(E186*P186,2)</f>
        <v>0</v>
      </c>
      <c r="R186" s="242"/>
      <c r="S186" s="242" t="s">
        <v>207</v>
      </c>
      <c r="T186" s="243" t="s">
        <v>263</v>
      </c>
      <c r="U186" s="221">
        <v>0</v>
      </c>
      <c r="V186" s="221">
        <f>ROUND(E186*U186,2)</f>
        <v>0</v>
      </c>
      <c r="W186" s="221"/>
      <c r="X186" s="221" t="s">
        <v>480</v>
      </c>
      <c r="Y186" s="212"/>
      <c r="Z186" s="212"/>
      <c r="AA186" s="212"/>
      <c r="AB186" s="212"/>
      <c r="AC186" s="212"/>
      <c r="AD186" s="212"/>
      <c r="AE186" s="212"/>
      <c r="AF186" s="212"/>
      <c r="AG186" s="212" t="s">
        <v>481</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64" t="s">
        <v>502</v>
      </c>
      <c r="D187" s="253"/>
      <c r="E187" s="253"/>
      <c r="F187" s="253"/>
      <c r="G187" s="253"/>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487</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7">
        <v>43</v>
      </c>
      <c r="B188" s="238" t="s">
        <v>503</v>
      </c>
      <c r="C188" s="256" t="s">
        <v>504</v>
      </c>
      <c r="D188" s="239" t="s">
        <v>479</v>
      </c>
      <c r="E188" s="240">
        <v>1</v>
      </c>
      <c r="F188" s="241"/>
      <c r="G188" s="242">
        <f>ROUND(E188*F188,2)</f>
        <v>0</v>
      </c>
      <c r="H188" s="241"/>
      <c r="I188" s="242">
        <f>ROUND(E188*H188,2)</f>
        <v>0</v>
      </c>
      <c r="J188" s="241"/>
      <c r="K188" s="242">
        <f>ROUND(E188*J188,2)</f>
        <v>0</v>
      </c>
      <c r="L188" s="242">
        <v>21</v>
      </c>
      <c r="M188" s="242">
        <f>G188*(1+L188/100)</f>
        <v>0</v>
      </c>
      <c r="N188" s="242">
        <v>0</v>
      </c>
      <c r="O188" s="242">
        <f>ROUND(E188*N188,2)</f>
        <v>0</v>
      </c>
      <c r="P188" s="242">
        <v>0</v>
      </c>
      <c r="Q188" s="242">
        <f>ROUND(E188*P188,2)</f>
        <v>0</v>
      </c>
      <c r="R188" s="242"/>
      <c r="S188" s="242" t="s">
        <v>207</v>
      </c>
      <c r="T188" s="243" t="s">
        <v>263</v>
      </c>
      <c r="U188" s="221">
        <v>0</v>
      </c>
      <c r="V188" s="221">
        <f>ROUND(E188*U188,2)</f>
        <v>0</v>
      </c>
      <c r="W188" s="221"/>
      <c r="X188" s="221" t="s">
        <v>480</v>
      </c>
      <c r="Y188" s="212"/>
      <c r="Z188" s="212"/>
      <c r="AA188" s="212"/>
      <c r="AB188" s="212"/>
      <c r="AC188" s="212"/>
      <c r="AD188" s="212"/>
      <c r="AE188" s="212"/>
      <c r="AF188" s="212"/>
      <c r="AG188" s="212" t="s">
        <v>481</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33.75" outlineLevel="1" x14ac:dyDescent="0.2">
      <c r="A189" s="219"/>
      <c r="B189" s="220"/>
      <c r="C189" s="264" t="s">
        <v>505</v>
      </c>
      <c r="D189" s="253"/>
      <c r="E189" s="253"/>
      <c r="F189" s="253"/>
      <c r="G189" s="253"/>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487</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44" t="str">
        <f>C189</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89" s="212"/>
      <c r="BC189" s="212"/>
      <c r="BD189" s="212"/>
      <c r="BE189" s="212"/>
      <c r="BF189" s="212"/>
      <c r="BG189" s="212"/>
      <c r="BH189" s="212"/>
    </row>
    <row r="190" spans="1:60" outlineLevel="1" x14ac:dyDescent="0.2">
      <c r="A190" s="246">
        <v>44</v>
      </c>
      <c r="B190" s="247" t="s">
        <v>506</v>
      </c>
      <c r="C190" s="263" t="s">
        <v>507</v>
      </c>
      <c r="D190" s="248" t="s">
        <v>479</v>
      </c>
      <c r="E190" s="249">
        <v>1</v>
      </c>
      <c r="F190" s="250"/>
      <c r="G190" s="251">
        <f>ROUND(E190*F190,2)</f>
        <v>0</v>
      </c>
      <c r="H190" s="250"/>
      <c r="I190" s="251">
        <f>ROUND(E190*H190,2)</f>
        <v>0</v>
      </c>
      <c r="J190" s="250"/>
      <c r="K190" s="251">
        <f>ROUND(E190*J190,2)</f>
        <v>0</v>
      </c>
      <c r="L190" s="251">
        <v>21</v>
      </c>
      <c r="M190" s="251">
        <f>G190*(1+L190/100)</f>
        <v>0</v>
      </c>
      <c r="N190" s="251">
        <v>0</v>
      </c>
      <c r="O190" s="251">
        <f>ROUND(E190*N190,2)</f>
        <v>0</v>
      </c>
      <c r="P190" s="251">
        <v>0</v>
      </c>
      <c r="Q190" s="251">
        <f>ROUND(E190*P190,2)</f>
        <v>0</v>
      </c>
      <c r="R190" s="251"/>
      <c r="S190" s="251" t="s">
        <v>295</v>
      </c>
      <c r="T190" s="252" t="s">
        <v>263</v>
      </c>
      <c r="U190" s="221">
        <v>0</v>
      </c>
      <c r="V190" s="221">
        <f>ROUND(E190*U190,2)</f>
        <v>0</v>
      </c>
      <c r="W190" s="221"/>
      <c r="X190" s="221" t="s">
        <v>480</v>
      </c>
      <c r="Y190" s="212"/>
      <c r="Z190" s="212"/>
      <c r="AA190" s="212"/>
      <c r="AB190" s="212"/>
      <c r="AC190" s="212"/>
      <c r="AD190" s="212"/>
      <c r="AE190" s="212"/>
      <c r="AF190" s="212"/>
      <c r="AG190" s="212" t="s">
        <v>481</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x14ac:dyDescent="0.2">
      <c r="A191" s="231" t="s">
        <v>201</v>
      </c>
      <c r="B191" s="232" t="s">
        <v>174</v>
      </c>
      <c r="C191" s="255" t="s">
        <v>28</v>
      </c>
      <c r="D191" s="233"/>
      <c r="E191" s="234"/>
      <c r="F191" s="235"/>
      <c r="G191" s="235">
        <f>SUMIF(AG192:AG193,"&lt;&gt;NOR",G192:G193)</f>
        <v>0</v>
      </c>
      <c r="H191" s="235"/>
      <c r="I191" s="235">
        <f>SUM(I192:I193)</f>
        <v>0</v>
      </c>
      <c r="J191" s="235"/>
      <c r="K191" s="235">
        <f>SUM(K192:K193)</f>
        <v>0</v>
      </c>
      <c r="L191" s="235"/>
      <c r="M191" s="235">
        <f>SUM(M192:M193)</f>
        <v>0</v>
      </c>
      <c r="N191" s="235"/>
      <c r="O191" s="235">
        <f>SUM(O192:O193)</f>
        <v>0</v>
      </c>
      <c r="P191" s="235"/>
      <c r="Q191" s="235">
        <f>SUM(Q192:Q193)</f>
        <v>0</v>
      </c>
      <c r="R191" s="235"/>
      <c r="S191" s="235"/>
      <c r="T191" s="236"/>
      <c r="U191" s="230"/>
      <c r="V191" s="230">
        <f>SUM(V192:V193)</f>
        <v>0</v>
      </c>
      <c r="W191" s="230"/>
      <c r="X191" s="230"/>
      <c r="AG191" t="s">
        <v>202</v>
      </c>
    </row>
    <row r="192" spans="1:60" outlineLevel="1" x14ac:dyDescent="0.2">
      <c r="A192" s="237">
        <v>45</v>
      </c>
      <c r="B192" s="238" t="s">
        <v>508</v>
      </c>
      <c r="C192" s="256" t="s">
        <v>509</v>
      </c>
      <c r="D192" s="239" t="s">
        <v>479</v>
      </c>
      <c r="E192" s="240">
        <v>1</v>
      </c>
      <c r="F192" s="241"/>
      <c r="G192" s="242">
        <f>ROUND(E192*F192,2)</f>
        <v>0</v>
      </c>
      <c r="H192" s="241"/>
      <c r="I192" s="242">
        <f>ROUND(E192*H192,2)</f>
        <v>0</v>
      </c>
      <c r="J192" s="241"/>
      <c r="K192" s="242">
        <f>ROUND(E192*J192,2)</f>
        <v>0</v>
      </c>
      <c r="L192" s="242">
        <v>21</v>
      </c>
      <c r="M192" s="242">
        <f>G192*(1+L192/100)</f>
        <v>0</v>
      </c>
      <c r="N192" s="242">
        <v>0</v>
      </c>
      <c r="O192" s="242">
        <f>ROUND(E192*N192,2)</f>
        <v>0</v>
      </c>
      <c r="P192" s="242">
        <v>0</v>
      </c>
      <c r="Q192" s="242">
        <f>ROUND(E192*P192,2)</f>
        <v>0</v>
      </c>
      <c r="R192" s="242"/>
      <c r="S192" s="242" t="s">
        <v>207</v>
      </c>
      <c r="T192" s="243" t="s">
        <v>263</v>
      </c>
      <c r="U192" s="221">
        <v>0</v>
      </c>
      <c r="V192" s="221">
        <f>ROUND(E192*U192,2)</f>
        <v>0</v>
      </c>
      <c r="W192" s="221"/>
      <c r="X192" s="221" t="s">
        <v>480</v>
      </c>
      <c r="Y192" s="212"/>
      <c r="Z192" s="212"/>
      <c r="AA192" s="212"/>
      <c r="AB192" s="212"/>
      <c r="AC192" s="212"/>
      <c r="AD192" s="212"/>
      <c r="AE192" s="212"/>
      <c r="AF192" s="212"/>
      <c r="AG192" s="212" t="s">
        <v>481</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64" t="s">
        <v>510</v>
      </c>
      <c r="D193" s="253"/>
      <c r="E193" s="253"/>
      <c r="F193" s="253"/>
      <c r="G193" s="253"/>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487</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44" t="str">
        <f>C193</f>
        <v>Náklady zhotovitele, které vzniknou v souvislosti s povinnostmi zhotovitele při předání a převzetí díla.</v>
      </c>
      <c r="BB193" s="212"/>
      <c r="BC193" s="212"/>
      <c r="BD193" s="212"/>
      <c r="BE193" s="212"/>
      <c r="BF193" s="212"/>
      <c r="BG193" s="212"/>
      <c r="BH193" s="212"/>
    </row>
    <row r="194" spans="1:60" x14ac:dyDescent="0.2">
      <c r="A194" s="3"/>
      <c r="B194" s="4"/>
      <c r="C194" s="265"/>
      <c r="D194" s="6"/>
      <c r="E194" s="3"/>
      <c r="F194" s="3"/>
      <c r="G194" s="3"/>
      <c r="H194" s="3"/>
      <c r="I194" s="3"/>
      <c r="J194" s="3"/>
      <c r="K194" s="3"/>
      <c r="L194" s="3"/>
      <c r="M194" s="3"/>
      <c r="N194" s="3"/>
      <c r="O194" s="3"/>
      <c r="P194" s="3"/>
      <c r="Q194" s="3"/>
      <c r="R194" s="3"/>
      <c r="S194" s="3"/>
      <c r="T194" s="3"/>
      <c r="U194" s="3"/>
      <c r="V194" s="3"/>
      <c r="W194" s="3"/>
      <c r="X194" s="3"/>
      <c r="AE194">
        <v>15</v>
      </c>
      <c r="AF194">
        <v>21</v>
      </c>
      <c r="AG194" t="s">
        <v>188</v>
      </c>
    </row>
    <row r="195" spans="1:60" x14ac:dyDescent="0.2">
      <c r="A195" s="215"/>
      <c r="B195" s="216" t="s">
        <v>29</v>
      </c>
      <c r="C195" s="266"/>
      <c r="D195" s="217"/>
      <c r="E195" s="218"/>
      <c r="F195" s="218"/>
      <c r="G195" s="254">
        <f>G8+G50+G58+G99+G116+G142+G148+G164+G173+G191</f>
        <v>0</v>
      </c>
      <c r="H195" s="3"/>
      <c r="I195" s="3"/>
      <c r="J195" s="3"/>
      <c r="K195" s="3"/>
      <c r="L195" s="3"/>
      <c r="M195" s="3"/>
      <c r="N195" s="3"/>
      <c r="O195" s="3"/>
      <c r="P195" s="3"/>
      <c r="Q195" s="3"/>
      <c r="R195" s="3"/>
      <c r="S195" s="3"/>
      <c r="T195" s="3"/>
      <c r="U195" s="3"/>
      <c r="V195" s="3"/>
      <c r="W195" s="3"/>
      <c r="X195" s="3"/>
      <c r="AE195">
        <f>SUMIF(L7:L193,AE194,G7:G193)</f>
        <v>0</v>
      </c>
      <c r="AF195">
        <f>SUMIF(L7:L193,AF194,G7:G193)</f>
        <v>0</v>
      </c>
      <c r="AG195" t="s">
        <v>511</v>
      </c>
    </row>
    <row r="196" spans="1:60" x14ac:dyDescent="0.2">
      <c r="C196" s="267"/>
      <c r="D196" s="10"/>
      <c r="AG196" t="s">
        <v>512</v>
      </c>
    </row>
    <row r="197" spans="1:60" x14ac:dyDescent="0.2">
      <c r="D197" s="10"/>
    </row>
    <row r="198" spans="1:60" x14ac:dyDescent="0.2">
      <c r="D198" s="10"/>
    </row>
    <row r="199" spans="1:60" x14ac:dyDescent="0.2">
      <c r="D199" s="10"/>
    </row>
    <row r="200" spans="1:60" x14ac:dyDescent="0.2">
      <c r="D200" s="10"/>
    </row>
    <row r="201" spans="1:60" x14ac:dyDescent="0.2">
      <c r="D201" s="10"/>
    </row>
    <row r="202" spans="1:60" x14ac:dyDescent="0.2">
      <c r="D202" s="10"/>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31">
    <mergeCell ref="C193:G193"/>
    <mergeCell ref="C179:G179"/>
    <mergeCell ref="C181:G181"/>
    <mergeCell ref="C183:G183"/>
    <mergeCell ref="C185:G185"/>
    <mergeCell ref="C187:G187"/>
    <mergeCell ref="C189:G189"/>
    <mergeCell ref="C107:G107"/>
    <mergeCell ref="C108:G108"/>
    <mergeCell ref="C118:G118"/>
    <mergeCell ref="C125:G125"/>
    <mergeCell ref="C144:G144"/>
    <mergeCell ref="C177:G177"/>
    <mergeCell ref="C62:G62"/>
    <mergeCell ref="C63:G63"/>
    <mergeCell ref="C77:G77"/>
    <mergeCell ref="C90:G90"/>
    <mergeCell ref="C105:G105"/>
    <mergeCell ref="C106:G106"/>
    <mergeCell ref="C24:G24"/>
    <mergeCell ref="C29:G29"/>
    <mergeCell ref="C38:G38"/>
    <mergeCell ref="C47:G47"/>
    <mergeCell ref="C60:G60"/>
    <mergeCell ref="C61:G61"/>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44</v>
      </c>
      <c r="C2" s="201" t="s">
        <v>45</v>
      </c>
      <c r="D2" s="199"/>
      <c r="E2" s="199"/>
      <c r="F2" s="199"/>
      <c r="G2" s="200"/>
      <c r="AG2" t="s">
        <v>177</v>
      </c>
    </row>
    <row r="3" spans="1:60" ht="24.95" customHeight="1" x14ac:dyDescent="0.2">
      <c r="A3" s="198" t="s">
        <v>8</v>
      </c>
      <c r="B3" s="49" t="s">
        <v>88</v>
      </c>
      <c r="C3" s="201" t="s">
        <v>89</v>
      </c>
      <c r="D3" s="199"/>
      <c r="E3" s="199"/>
      <c r="F3" s="199"/>
      <c r="G3" s="200"/>
      <c r="AC3" s="177" t="s">
        <v>177</v>
      </c>
      <c r="AG3" t="s">
        <v>178</v>
      </c>
    </row>
    <row r="4" spans="1:60" ht="24.95" customHeight="1" x14ac:dyDescent="0.2">
      <c r="A4" s="202" t="s">
        <v>9</v>
      </c>
      <c r="B4" s="203" t="s">
        <v>90</v>
      </c>
      <c r="C4" s="204" t="s">
        <v>91</v>
      </c>
      <c r="D4" s="205"/>
      <c r="E4" s="205"/>
      <c r="F4" s="205"/>
      <c r="G4" s="206"/>
      <c r="AG4" t="s">
        <v>179</v>
      </c>
    </row>
    <row r="5" spans="1:60" x14ac:dyDescent="0.2">
      <c r="D5" s="10"/>
    </row>
    <row r="6" spans="1:60" ht="38.25" x14ac:dyDescent="0.2">
      <c r="A6" s="208" t="s">
        <v>180</v>
      </c>
      <c r="B6" s="210" t="s">
        <v>181</v>
      </c>
      <c r="C6" s="210" t="s">
        <v>182</v>
      </c>
      <c r="D6" s="209" t="s">
        <v>183</v>
      </c>
      <c r="E6" s="208" t="s">
        <v>184</v>
      </c>
      <c r="F6" s="207" t="s">
        <v>185</v>
      </c>
      <c r="G6" s="208" t="s">
        <v>29</v>
      </c>
      <c r="H6" s="211" t="s">
        <v>30</v>
      </c>
      <c r="I6" s="211" t="s">
        <v>186</v>
      </c>
      <c r="J6" s="211" t="s">
        <v>31</v>
      </c>
      <c r="K6" s="211" t="s">
        <v>187</v>
      </c>
      <c r="L6" s="211" t="s">
        <v>188</v>
      </c>
      <c r="M6" s="211" t="s">
        <v>189</v>
      </c>
      <c r="N6" s="211" t="s">
        <v>190</v>
      </c>
      <c r="O6" s="211" t="s">
        <v>191</v>
      </c>
      <c r="P6" s="211" t="s">
        <v>192</v>
      </c>
      <c r="Q6" s="211" t="s">
        <v>193</v>
      </c>
      <c r="R6" s="211" t="s">
        <v>194</v>
      </c>
      <c r="S6" s="211" t="s">
        <v>195</v>
      </c>
      <c r="T6" s="211" t="s">
        <v>196</v>
      </c>
      <c r="U6" s="211" t="s">
        <v>197</v>
      </c>
      <c r="V6" s="211" t="s">
        <v>198</v>
      </c>
      <c r="W6" s="211" t="s">
        <v>199</v>
      </c>
      <c r="X6" s="211" t="s">
        <v>200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201</v>
      </c>
      <c r="B8" s="232" t="s">
        <v>141</v>
      </c>
      <c r="C8" s="255" t="s">
        <v>142</v>
      </c>
      <c r="D8" s="233"/>
      <c r="E8" s="234"/>
      <c r="F8" s="235"/>
      <c r="G8" s="235">
        <f>SUMIF(AG9:AG78,"&lt;&gt;NOR",G9:G78)</f>
        <v>0</v>
      </c>
      <c r="H8" s="235"/>
      <c r="I8" s="235">
        <f>SUM(I9:I78)</f>
        <v>0</v>
      </c>
      <c r="J8" s="235"/>
      <c r="K8" s="235">
        <f>SUM(K9:K78)</f>
        <v>0</v>
      </c>
      <c r="L8" s="235"/>
      <c r="M8" s="235">
        <f>SUM(M9:M78)</f>
        <v>0</v>
      </c>
      <c r="N8" s="235"/>
      <c r="O8" s="235">
        <f>SUM(O9:O78)</f>
        <v>0.01</v>
      </c>
      <c r="P8" s="235"/>
      <c r="Q8" s="235">
        <f>SUM(Q9:Q78)</f>
        <v>0</v>
      </c>
      <c r="R8" s="235"/>
      <c r="S8" s="235"/>
      <c r="T8" s="236"/>
      <c r="U8" s="230"/>
      <c r="V8" s="230">
        <f>SUM(V9:V78)</f>
        <v>7.0799999999999992</v>
      </c>
      <c r="W8" s="230"/>
      <c r="X8" s="230"/>
      <c r="AG8" t="s">
        <v>202</v>
      </c>
    </row>
    <row r="9" spans="1:60" outlineLevel="1" x14ac:dyDescent="0.2">
      <c r="A9" s="237">
        <v>1</v>
      </c>
      <c r="B9" s="238" t="s">
        <v>1243</v>
      </c>
      <c r="C9" s="256" t="s">
        <v>1244</v>
      </c>
      <c r="D9" s="239" t="s">
        <v>205</v>
      </c>
      <c r="E9" s="240">
        <v>3.36</v>
      </c>
      <c r="F9" s="241"/>
      <c r="G9" s="242">
        <f>ROUND(E9*F9,2)</f>
        <v>0</v>
      </c>
      <c r="H9" s="241"/>
      <c r="I9" s="242">
        <f>ROUND(E9*H9,2)</f>
        <v>0</v>
      </c>
      <c r="J9" s="241"/>
      <c r="K9" s="242">
        <f>ROUND(E9*J9,2)</f>
        <v>0</v>
      </c>
      <c r="L9" s="242">
        <v>21</v>
      </c>
      <c r="M9" s="242">
        <f>G9*(1+L9/100)</f>
        <v>0</v>
      </c>
      <c r="N9" s="242">
        <v>0</v>
      </c>
      <c r="O9" s="242">
        <f>ROUND(E9*N9,2)</f>
        <v>0</v>
      </c>
      <c r="P9" s="242">
        <v>0</v>
      </c>
      <c r="Q9" s="242">
        <f>ROUND(E9*P9,2)</f>
        <v>0</v>
      </c>
      <c r="R9" s="242" t="s">
        <v>206</v>
      </c>
      <c r="S9" s="242" t="s">
        <v>207</v>
      </c>
      <c r="T9" s="243" t="s">
        <v>207</v>
      </c>
      <c r="U9" s="221">
        <v>0.36499999999999999</v>
      </c>
      <c r="V9" s="221">
        <f>ROUND(E9*U9,2)</f>
        <v>1.23</v>
      </c>
      <c r="W9" s="221"/>
      <c r="X9" s="221" t="s">
        <v>208</v>
      </c>
      <c r="Y9" s="212"/>
      <c r="Z9" s="212"/>
      <c r="AA9" s="212"/>
      <c r="AB9" s="212"/>
      <c r="AC9" s="212"/>
      <c r="AD9" s="212"/>
      <c r="AE9" s="212"/>
      <c r="AF9" s="212"/>
      <c r="AG9" s="212" t="s">
        <v>209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19"/>
      <c r="B10" s="220"/>
      <c r="C10" s="257" t="s">
        <v>1245</v>
      </c>
      <c r="D10" s="245"/>
      <c r="E10" s="245"/>
      <c r="F10" s="245"/>
      <c r="G10" s="245"/>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211</v>
      </c>
      <c r="AH10" s="212"/>
      <c r="AI10" s="212"/>
      <c r="AJ10" s="212"/>
      <c r="AK10" s="212"/>
      <c r="AL10" s="212"/>
      <c r="AM10" s="212"/>
      <c r="AN10" s="212"/>
      <c r="AO10" s="212"/>
      <c r="AP10" s="212"/>
      <c r="AQ10" s="212"/>
      <c r="AR10" s="212"/>
      <c r="AS10" s="212"/>
      <c r="AT10" s="212"/>
      <c r="AU10" s="212"/>
      <c r="AV10" s="212"/>
      <c r="AW10" s="212"/>
      <c r="AX10" s="212"/>
      <c r="AY10" s="212"/>
      <c r="AZ10" s="212"/>
      <c r="BA10" s="244"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2"/>
      <c r="BC10" s="212"/>
      <c r="BD10" s="212"/>
      <c r="BE10" s="212"/>
      <c r="BF10" s="212"/>
      <c r="BG10" s="212"/>
      <c r="BH10" s="212"/>
    </row>
    <row r="11" spans="1:60" outlineLevel="1" x14ac:dyDescent="0.2">
      <c r="A11" s="219"/>
      <c r="B11" s="220"/>
      <c r="C11" s="258" t="s">
        <v>1246</v>
      </c>
      <c r="D11" s="222"/>
      <c r="E11" s="22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213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9" t="s">
        <v>215</v>
      </c>
      <c r="D12" s="224"/>
      <c r="E12" s="225"/>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0" t="s">
        <v>1247</v>
      </c>
      <c r="D13" s="224"/>
      <c r="E13" s="225">
        <v>1.1200000000000001</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213</v>
      </c>
      <c r="AH13" s="212">
        <v>2</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9" t="s">
        <v>217</v>
      </c>
      <c r="D14" s="224"/>
      <c r="E14" s="225"/>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8" t="s">
        <v>1248</v>
      </c>
      <c r="D15" s="222"/>
      <c r="E15" s="223"/>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213</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8" t="s">
        <v>1249</v>
      </c>
      <c r="D16" s="222"/>
      <c r="E16" s="223">
        <v>3.36</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213</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2</v>
      </c>
      <c r="B17" s="238" t="s">
        <v>1250</v>
      </c>
      <c r="C17" s="256" t="s">
        <v>1251</v>
      </c>
      <c r="D17" s="239" t="s">
        <v>205</v>
      </c>
      <c r="E17" s="240">
        <v>1.68</v>
      </c>
      <c r="F17" s="241"/>
      <c r="G17" s="242">
        <f>ROUND(E17*F17,2)</f>
        <v>0</v>
      </c>
      <c r="H17" s="241"/>
      <c r="I17" s="242">
        <f>ROUND(E17*H17,2)</f>
        <v>0</v>
      </c>
      <c r="J17" s="241"/>
      <c r="K17" s="242">
        <f>ROUND(E17*J17,2)</f>
        <v>0</v>
      </c>
      <c r="L17" s="242">
        <v>21</v>
      </c>
      <c r="M17" s="242">
        <f>G17*(1+L17/100)</f>
        <v>0</v>
      </c>
      <c r="N17" s="242">
        <v>0</v>
      </c>
      <c r="O17" s="242">
        <f>ROUND(E17*N17,2)</f>
        <v>0</v>
      </c>
      <c r="P17" s="242">
        <v>0</v>
      </c>
      <c r="Q17" s="242">
        <f>ROUND(E17*P17,2)</f>
        <v>0</v>
      </c>
      <c r="R17" s="242" t="s">
        <v>206</v>
      </c>
      <c r="S17" s="242" t="s">
        <v>207</v>
      </c>
      <c r="T17" s="243" t="s">
        <v>207</v>
      </c>
      <c r="U17" s="221">
        <v>8.4000000000000005E-2</v>
      </c>
      <c r="V17" s="221">
        <f>ROUND(E17*U17,2)</f>
        <v>0.14000000000000001</v>
      </c>
      <c r="W17" s="221"/>
      <c r="X17" s="221" t="s">
        <v>208</v>
      </c>
      <c r="Y17" s="212"/>
      <c r="Z17" s="212"/>
      <c r="AA17" s="212"/>
      <c r="AB17" s="212"/>
      <c r="AC17" s="212"/>
      <c r="AD17" s="212"/>
      <c r="AE17" s="212"/>
      <c r="AF17" s="212"/>
      <c r="AG17" s="212" t="s">
        <v>209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1" x14ac:dyDescent="0.2">
      <c r="A18" s="219"/>
      <c r="B18" s="220"/>
      <c r="C18" s="257" t="s">
        <v>1245</v>
      </c>
      <c r="D18" s="245"/>
      <c r="E18" s="245"/>
      <c r="F18" s="245"/>
      <c r="G18" s="245"/>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211</v>
      </c>
      <c r="AH18" s="212"/>
      <c r="AI18" s="212"/>
      <c r="AJ18" s="212"/>
      <c r="AK18" s="212"/>
      <c r="AL18" s="212"/>
      <c r="AM18" s="212"/>
      <c r="AN18" s="212"/>
      <c r="AO18" s="212"/>
      <c r="AP18" s="212"/>
      <c r="AQ18" s="212"/>
      <c r="AR18" s="212"/>
      <c r="AS18" s="212"/>
      <c r="AT18" s="212"/>
      <c r="AU18" s="212"/>
      <c r="AV18" s="212"/>
      <c r="AW18" s="212"/>
      <c r="AX18" s="212"/>
      <c r="AY18" s="212"/>
      <c r="AZ18" s="212"/>
      <c r="BA18" s="244" t="str">
        <f>C18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8" s="212"/>
      <c r="BC18" s="212"/>
      <c r="BD18" s="212"/>
      <c r="BE18" s="212"/>
      <c r="BF18" s="212"/>
      <c r="BG18" s="212"/>
      <c r="BH18" s="212"/>
    </row>
    <row r="19" spans="1:60" outlineLevel="1" x14ac:dyDescent="0.2">
      <c r="A19" s="219"/>
      <c r="B19" s="220"/>
      <c r="C19" s="258" t="s">
        <v>1252</v>
      </c>
      <c r="D19" s="222"/>
      <c r="E19" s="223"/>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213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8" t="s">
        <v>1253</v>
      </c>
      <c r="D20" s="222"/>
      <c r="E20" s="223"/>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213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1254</v>
      </c>
      <c r="D21" s="222"/>
      <c r="E21" s="223">
        <v>1.68</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213</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7">
        <v>3</v>
      </c>
      <c r="B22" s="238" t="s">
        <v>1255</v>
      </c>
      <c r="C22" s="256" t="s">
        <v>1256</v>
      </c>
      <c r="D22" s="239" t="s">
        <v>205</v>
      </c>
      <c r="E22" s="240">
        <v>0.89600000000000002</v>
      </c>
      <c r="F22" s="241"/>
      <c r="G22" s="242">
        <f>ROUND(E22*F22,2)</f>
        <v>0</v>
      </c>
      <c r="H22" s="241"/>
      <c r="I22" s="242">
        <f>ROUND(E22*H22,2)</f>
        <v>0</v>
      </c>
      <c r="J22" s="241"/>
      <c r="K22" s="242">
        <f>ROUND(E22*J22,2)</f>
        <v>0</v>
      </c>
      <c r="L22" s="242">
        <v>21</v>
      </c>
      <c r="M22" s="242">
        <f>G22*(1+L22/100)</f>
        <v>0</v>
      </c>
      <c r="N22" s="242">
        <v>0</v>
      </c>
      <c r="O22" s="242">
        <f>ROUND(E22*N22,2)</f>
        <v>0</v>
      </c>
      <c r="P22" s="242">
        <v>0</v>
      </c>
      <c r="Q22" s="242">
        <f>ROUND(E22*P22,2)</f>
        <v>0</v>
      </c>
      <c r="R22" s="242" t="s">
        <v>206</v>
      </c>
      <c r="S22" s="242" t="s">
        <v>207</v>
      </c>
      <c r="T22" s="243" t="s">
        <v>207</v>
      </c>
      <c r="U22" s="221">
        <v>3.1309999999999998</v>
      </c>
      <c r="V22" s="221">
        <f>ROUND(E22*U22,2)</f>
        <v>2.81</v>
      </c>
      <c r="W22" s="221"/>
      <c r="X22" s="221" t="s">
        <v>208</v>
      </c>
      <c r="Y22" s="212"/>
      <c r="Z22" s="212"/>
      <c r="AA22" s="212"/>
      <c r="AB22" s="212"/>
      <c r="AC22" s="212"/>
      <c r="AD22" s="212"/>
      <c r="AE22" s="212"/>
      <c r="AF22" s="212"/>
      <c r="AG22" s="212" t="s">
        <v>209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19"/>
      <c r="B23" s="220"/>
      <c r="C23" s="257" t="s">
        <v>1257</v>
      </c>
      <c r="D23" s="245"/>
      <c r="E23" s="245"/>
      <c r="F23" s="245"/>
      <c r="G23" s="245"/>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211</v>
      </c>
      <c r="AH23" s="212"/>
      <c r="AI23" s="212"/>
      <c r="AJ23" s="212"/>
      <c r="AK23" s="212"/>
      <c r="AL23" s="212"/>
      <c r="AM23" s="212"/>
      <c r="AN23" s="212"/>
      <c r="AO23" s="212"/>
      <c r="AP23" s="212"/>
      <c r="AQ23" s="212"/>
      <c r="AR23" s="212"/>
      <c r="AS23" s="212"/>
      <c r="AT23" s="212"/>
      <c r="AU23" s="212"/>
      <c r="AV23" s="212"/>
      <c r="AW23" s="212"/>
      <c r="AX23" s="212"/>
      <c r="AY23" s="212"/>
      <c r="AZ23" s="212"/>
      <c r="BA23" s="244" t="str">
        <f>C23</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3" s="212"/>
      <c r="BC23" s="212"/>
      <c r="BD23" s="212"/>
      <c r="BE23" s="212"/>
      <c r="BF23" s="212"/>
      <c r="BG23" s="212"/>
      <c r="BH23" s="212"/>
    </row>
    <row r="24" spans="1:60" outlineLevel="1" x14ac:dyDescent="0.2">
      <c r="A24" s="219"/>
      <c r="B24" s="220"/>
      <c r="C24" s="258" t="s">
        <v>1258</v>
      </c>
      <c r="D24" s="222"/>
      <c r="E24" s="223"/>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213</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8" t="s">
        <v>1259</v>
      </c>
      <c r="D25" s="222"/>
      <c r="E25" s="22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213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9" t="s">
        <v>215</v>
      </c>
      <c r="D26" s="224"/>
      <c r="E26" s="225"/>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0" t="s">
        <v>1260</v>
      </c>
      <c r="D27" s="224"/>
      <c r="E27" s="225">
        <v>0.89600000000000002</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213</v>
      </c>
      <c r="AH27" s="212">
        <v>2</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9" t="s">
        <v>217</v>
      </c>
      <c r="D28" s="224"/>
      <c r="E28" s="225"/>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213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8" t="s">
        <v>1261</v>
      </c>
      <c r="D29" s="222"/>
      <c r="E29" s="223">
        <v>0.89600000000000002</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213</v>
      </c>
      <c r="AH29" s="212">
        <v>5</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7">
        <v>4</v>
      </c>
      <c r="B30" s="238" t="s">
        <v>1262</v>
      </c>
      <c r="C30" s="256" t="s">
        <v>1263</v>
      </c>
      <c r="D30" s="239" t="s">
        <v>205</v>
      </c>
      <c r="E30" s="240">
        <v>0.44800000000000001</v>
      </c>
      <c r="F30" s="241"/>
      <c r="G30" s="242">
        <f>ROUND(E30*F30,2)</f>
        <v>0</v>
      </c>
      <c r="H30" s="241"/>
      <c r="I30" s="242">
        <f>ROUND(E30*H30,2)</f>
        <v>0</v>
      </c>
      <c r="J30" s="241"/>
      <c r="K30" s="242">
        <f>ROUND(E30*J30,2)</f>
        <v>0</v>
      </c>
      <c r="L30" s="242">
        <v>21</v>
      </c>
      <c r="M30" s="242">
        <f>G30*(1+L30/100)</f>
        <v>0</v>
      </c>
      <c r="N30" s="242">
        <v>0</v>
      </c>
      <c r="O30" s="242">
        <f>ROUND(E30*N30,2)</f>
        <v>0</v>
      </c>
      <c r="P30" s="242">
        <v>0</v>
      </c>
      <c r="Q30" s="242">
        <f>ROUND(E30*P30,2)</f>
        <v>0</v>
      </c>
      <c r="R30" s="242" t="s">
        <v>206</v>
      </c>
      <c r="S30" s="242" t="s">
        <v>207</v>
      </c>
      <c r="T30" s="243" t="s">
        <v>207</v>
      </c>
      <c r="U30" s="221">
        <v>0.47399999999999998</v>
      </c>
      <c r="V30" s="221">
        <f>ROUND(E30*U30,2)</f>
        <v>0.21</v>
      </c>
      <c r="W30" s="221"/>
      <c r="X30" s="221" t="s">
        <v>208</v>
      </c>
      <c r="Y30" s="212"/>
      <c r="Z30" s="212"/>
      <c r="AA30" s="212"/>
      <c r="AB30" s="212"/>
      <c r="AC30" s="212"/>
      <c r="AD30" s="212"/>
      <c r="AE30" s="212"/>
      <c r="AF30" s="212"/>
      <c r="AG30" s="212" t="s">
        <v>209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1" x14ac:dyDescent="0.2">
      <c r="A31" s="219"/>
      <c r="B31" s="220"/>
      <c r="C31" s="257" t="s">
        <v>1257</v>
      </c>
      <c r="D31" s="245"/>
      <c r="E31" s="245"/>
      <c r="F31" s="245"/>
      <c r="G31" s="245"/>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211</v>
      </c>
      <c r="AH31" s="212"/>
      <c r="AI31" s="212"/>
      <c r="AJ31" s="212"/>
      <c r="AK31" s="212"/>
      <c r="AL31" s="212"/>
      <c r="AM31" s="212"/>
      <c r="AN31" s="212"/>
      <c r="AO31" s="212"/>
      <c r="AP31" s="212"/>
      <c r="AQ31" s="212"/>
      <c r="AR31" s="212"/>
      <c r="AS31" s="212"/>
      <c r="AT31" s="212"/>
      <c r="AU31" s="212"/>
      <c r="AV31" s="212"/>
      <c r="AW31" s="212"/>
      <c r="AX31" s="212"/>
      <c r="AY31" s="212"/>
      <c r="AZ31" s="212"/>
      <c r="BA31" s="244" t="str">
        <f>C31</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1" s="212"/>
      <c r="BC31" s="212"/>
      <c r="BD31" s="212"/>
      <c r="BE31" s="212"/>
      <c r="BF31" s="212"/>
      <c r="BG31" s="212"/>
      <c r="BH31" s="212"/>
    </row>
    <row r="32" spans="1:60" outlineLevel="1" x14ac:dyDescent="0.2">
      <c r="A32" s="219"/>
      <c r="B32" s="220"/>
      <c r="C32" s="258" t="s">
        <v>1252</v>
      </c>
      <c r="D32" s="222"/>
      <c r="E32" s="223"/>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213</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8" t="s">
        <v>1264</v>
      </c>
      <c r="D33" s="222"/>
      <c r="E33" s="223"/>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213</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8" t="s">
        <v>1265</v>
      </c>
      <c r="D34" s="222"/>
      <c r="E34" s="223">
        <v>0.44800000000000001</v>
      </c>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213</v>
      </c>
      <c r="AH34" s="212">
        <v>5</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37">
        <v>5</v>
      </c>
      <c r="B35" s="238" t="s">
        <v>1266</v>
      </c>
      <c r="C35" s="256" t="s">
        <v>1267</v>
      </c>
      <c r="D35" s="239" t="s">
        <v>243</v>
      </c>
      <c r="E35" s="240">
        <v>8.4</v>
      </c>
      <c r="F35" s="241"/>
      <c r="G35" s="242">
        <f>ROUND(E35*F35,2)</f>
        <v>0</v>
      </c>
      <c r="H35" s="241"/>
      <c r="I35" s="242">
        <f>ROUND(E35*H35,2)</f>
        <v>0</v>
      </c>
      <c r="J35" s="241"/>
      <c r="K35" s="242">
        <f>ROUND(E35*J35,2)</f>
        <v>0</v>
      </c>
      <c r="L35" s="242">
        <v>21</v>
      </c>
      <c r="M35" s="242">
        <f>G35*(1+L35/100)</f>
        <v>0</v>
      </c>
      <c r="N35" s="242">
        <v>9.8999999999999999E-4</v>
      </c>
      <c r="O35" s="242">
        <f>ROUND(E35*N35,2)</f>
        <v>0.01</v>
      </c>
      <c r="P35" s="242">
        <v>0</v>
      </c>
      <c r="Q35" s="242">
        <f>ROUND(E35*P35,2)</f>
        <v>0</v>
      </c>
      <c r="R35" s="242" t="s">
        <v>206</v>
      </c>
      <c r="S35" s="242" t="s">
        <v>207</v>
      </c>
      <c r="T35" s="243" t="s">
        <v>207</v>
      </c>
      <c r="U35" s="221">
        <v>0.23599999999999999</v>
      </c>
      <c r="V35" s="221">
        <f>ROUND(E35*U35,2)</f>
        <v>1.98</v>
      </c>
      <c r="W35" s="221"/>
      <c r="X35" s="221" t="s">
        <v>208</v>
      </c>
      <c r="Y35" s="212"/>
      <c r="Z35" s="212"/>
      <c r="AA35" s="212"/>
      <c r="AB35" s="212"/>
      <c r="AC35" s="212"/>
      <c r="AD35" s="212"/>
      <c r="AE35" s="212"/>
      <c r="AF35" s="212"/>
      <c r="AG35" s="212" t="s">
        <v>237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7" t="s">
        <v>1268</v>
      </c>
      <c r="D36" s="245"/>
      <c r="E36" s="245"/>
      <c r="F36" s="245"/>
      <c r="G36" s="245"/>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211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8" t="s">
        <v>1269</v>
      </c>
      <c r="D37" s="222"/>
      <c r="E37" s="223"/>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213</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8" t="s">
        <v>1270</v>
      </c>
      <c r="D38" s="222"/>
      <c r="E38" s="223"/>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213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9" t="s">
        <v>215</v>
      </c>
      <c r="D39" s="224"/>
      <c r="E39" s="225"/>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213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60" t="s">
        <v>1271</v>
      </c>
      <c r="D40" s="224"/>
      <c r="E40" s="225">
        <v>2.8</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213</v>
      </c>
      <c r="AH40" s="212">
        <v>2</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9" t="s">
        <v>217</v>
      </c>
      <c r="D41" s="224"/>
      <c r="E41" s="225"/>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213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8" t="s">
        <v>1272</v>
      </c>
      <c r="D42" s="222"/>
      <c r="E42" s="223">
        <v>8.4</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213</v>
      </c>
      <c r="AH42" s="212">
        <v>5</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7">
        <v>6</v>
      </c>
      <c r="B43" s="238" t="s">
        <v>1273</v>
      </c>
      <c r="C43" s="256" t="s">
        <v>1274</v>
      </c>
      <c r="D43" s="239" t="s">
        <v>243</v>
      </c>
      <c r="E43" s="240">
        <v>8.4</v>
      </c>
      <c r="F43" s="241"/>
      <c r="G43" s="242">
        <f>ROUND(E43*F43,2)</f>
        <v>0</v>
      </c>
      <c r="H43" s="241"/>
      <c r="I43" s="242">
        <f>ROUND(E43*H43,2)</f>
        <v>0</v>
      </c>
      <c r="J43" s="241"/>
      <c r="K43" s="242">
        <f>ROUND(E43*J43,2)</f>
        <v>0</v>
      </c>
      <c r="L43" s="242">
        <v>21</v>
      </c>
      <c r="M43" s="242">
        <f>G43*(1+L43/100)</f>
        <v>0</v>
      </c>
      <c r="N43" s="242">
        <v>0</v>
      </c>
      <c r="O43" s="242">
        <f>ROUND(E43*N43,2)</f>
        <v>0</v>
      </c>
      <c r="P43" s="242">
        <v>0</v>
      </c>
      <c r="Q43" s="242">
        <f>ROUND(E43*P43,2)</f>
        <v>0</v>
      </c>
      <c r="R43" s="242" t="s">
        <v>206</v>
      </c>
      <c r="S43" s="242" t="s">
        <v>207</v>
      </c>
      <c r="T43" s="243" t="s">
        <v>207</v>
      </c>
      <c r="U43" s="221">
        <v>7.0000000000000007E-2</v>
      </c>
      <c r="V43" s="221">
        <f>ROUND(E43*U43,2)</f>
        <v>0.59</v>
      </c>
      <c r="W43" s="221"/>
      <c r="X43" s="221" t="s">
        <v>208</v>
      </c>
      <c r="Y43" s="212"/>
      <c r="Z43" s="212"/>
      <c r="AA43" s="212"/>
      <c r="AB43" s="212"/>
      <c r="AC43" s="212"/>
      <c r="AD43" s="212"/>
      <c r="AE43" s="212"/>
      <c r="AF43" s="212"/>
      <c r="AG43" s="212" t="s">
        <v>237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7" t="s">
        <v>1275</v>
      </c>
      <c r="D44" s="245"/>
      <c r="E44" s="245"/>
      <c r="F44" s="245"/>
      <c r="G44" s="245"/>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211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8" t="s">
        <v>1276</v>
      </c>
      <c r="D45" s="222"/>
      <c r="E45" s="223"/>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213</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8" t="s">
        <v>1277</v>
      </c>
      <c r="D46" s="222"/>
      <c r="E46" s="223">
        <v>8.4</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213</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7">
        <v>7</v>
      </c>
      <c r="B47" s="238" t="s">
        <v>1278</v>
      </c>
      <c r="C47" s="256" t="s">
        <v>1279</v>
      </c>
      <c r="D47" s="239" t="s">
        <v>205</v>
      </c>
      <c r="E47" s="240">
        <v>4.2560000000000002</v>
      </c>
      <c r="F47" s="241"/>
      <c r="G47" s="242">
        <f>ROUND(E47*F47,2)</f>
        <v>0</v>
      </c>
      <c r="H47" s="241"/>
      <c r="I47" s="242">
        <f>ROUND(E47*H47,2)</f>
        <v>0</v>
      </c>
      <c r="J47" s="241"/>
      <c r="K47" s="242">
        <f>ROUND(E47*J47,2)</f>
        <v>0</v>
      </c>
      <c r="L47" s="242">
        <v>21</v>
      </c>
      <c r="M47" s="242">
        <f>G47*(1+L47/100)</f>
        <v>0</v>
      </c>
      <c r="N47" s="242">
        <v>0</v>
      </c>
      <c r="O47" s="242">
        <f>ROUND(E47*N47,2)</f>
        <v>0</v>
      </c>
      <c r="P47" s="242">
        <v>0</v>
      </c>
      <c r="Q47" s="242">
        <f>ROUND(E47*P47,2)</f>
        <v>0</v>
      </c>
      <c r="R47" s="242" t="s">
        <v>206</v>
      </c>
      <c r="S47" s="242" t="s">
        <v>207</v>
      </c>
      <c r="T47" s="243" t="s">
        <v>207</v>
      </c>
      <c r="U47" s="221">
        <v>1.0999999999999999E-2</v>
      </c>
      <c r="V47" s="221">
        <f>ROUND(E47*U47,2)</f>
        <v>0.05</v>
      </c>
      <c r="W47" s="221"/>
      <c r="X47" s="221" t="s">
        <v>208</v>
      </c>
      <c r="Y47" s="212"/>
      <c r="Z47" s="212"/>
      <c r="AA47" s="212"/>
      <c r="AB47" s="212"/>
      <c r="AC47" s="212"/>
      <c r="AD47" s="212"/>
      <c r="AE47" s="212"/>
      <c r="AF47" s="212"/>
      <c r="AG47" s="212" t="s">
        <v>209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7" t="s">
        <v>226</v>
      </c>
      <c r="D48" s="245"/>
      <c r="E48" s="245"/>
      <c r="F48" s="245"/>
      <c r="G48" s="245"/>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211</v>
      </c>
      <c r="AH48" s="212"/>
      <c r="AI48" s="212"/>
      <c r="AJ48" s="212"/>
      <c r="AK48" s="212"/>
      <c r="AL48" s="212"/>
      <c r="AM48" s="212"/>
      <c r="AN48" s="212"/>
      <c r="AO48" s="212"/>
      <c r="AP48" s="212"/>
      <c r="AQ48" s="212"/>
      <c r="AR48" s="212"/>
      <c r="AS48" s="212"/>
      <c r="AT48" s="212"/>
      <c r="AU48" s="212"/>
      <c r="AV48" s="212"/>
      <c r="AW48" s="212"/>
      <c r="AX48" s="212"/>
      <c r="AY48" s="212"/>
      <c r="AZ48" s="212"/>
      <c r="BA48" s="244" t="str">
        <f>C48</f>
        <v>po suchu, bez ohledu na druh dopravního prostředku, bez naložení výkopku, avšak se složením bez rozhrnutí,</v>
      </c>
      <c r="BB48" s="212"/>
      <c r="BC48" s="212"/>
      <c r="BD48" s="212"/>
      <c r="BE48" s="212"/>
      <c r="BF48" s="212"/>
      <c r="BG48" s="212"/>
      <c r="BH48" s="212"/>
    </row>
    <row r="49" spans="1:60" outlineLevel="1" x14ac:dyDescent="0.2">
      <c r="A49" s="219"/>
      <c r="B49" s="220"/>
      <c r="C49" s="258" t="s">
        <v>227</v>
      </c>
      <c r="D49" s="222"/>
      <c r="E49" s="223"/>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213</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8" t="s">
        <v>1280</v>
      </c>
      <c r="D50" s="222"/>
      <c r="E50" s="223"/>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213</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8" t="s">
        <v>1281</v>
      </c>
      <c r="D51" s="222"/>
      <c r="E51" s="223">
        <v>3.36</v>
      </c>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213</v>
      </c>
      <c r="AH51" s="212">
        <v>5</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8" t="s">
        <v>1282</v>
      </c>
      <c r="D52" s="222"/>
      <c r="E52" s="223"/>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213</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1283</v>
      </c>
      <c r="D53" s="222"/>
      <c r="E53" s="223">
        <v>0.89600000000000002</v>
      </c>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213</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7">
        <v>8</v>
      </c>
      <c r="B54" s="238" t="s">
        <v>1284</v>
      </c>
      <c r="C54" s="256" t="s">
        <v>1285</v>
      </c>
      <c r="D54" s="239" t="s">
        <v>205</v>
      </c>
      <c r="E54" s="240">
        <v>4.2560000000000002</v>
      </c>
      <c r="F54" s="241"/>
      <c r="G54" s="242">
        <f>ROUND(E54*F54,2)</f>
        <v>0</v>
      </c>
      <c r="H54" s="241"/>
      <c r="I54" s="242">
        <f>ROUND(E54*H54,2)</f>
        <v>0</v>
      </c>
      <c r="J54" s="241"/>
      <c r="K54" s="242">
        <f>ROUND(E54*J54,2)</f>
        <v>0</v>
      </c>
      <c r="L54" s="242">
        <v>21</v>
      </c>
      <c r="M54" s="242">
        <f>G54*(1+L54/100)</f>
        <v>0</v>
      </c>
      <c r="N54" s="242">
        <v>0</v>
      </c>
      <c r="O54" s="242">
        <f>ROUND(E54*N54,2)</f>
        <v>0</v>
      </c>
      <c r="P54" s="242">
        <v>0</v>
      </c>
      <c r="Q54" s="242">
        <f>ROUND(E54*P54,2)</f>
        <v>0</v>
      </c>
      <c r="R54" s="242"/>
      <c r="S54" s="242" t="s">
        <v>207</v>
      </c>
      <c r="T54" s="243" t="s">
        <v>207</v>
      </c>
      <c r="U54" s="221">
        <v>0</v>
      </c>
      <c r="V54" s="221">
        <f>ROUND(E54*U54,2)</f>
        <v>0</v>
      </c>
      <c r="W54" s="221"/>
      <c r="X54" s="221" t="s">
        <v>208</v>
      </c>
      <c r="Y54" s="212"/>
      <c r="Z54" s="212"/>
      <c r="AA54" s="212"/>
      <c r="AB54" s="212"/>
      <c r="AC54" s="212"/>
      <c r="AD54" s="212"/>
      <c r="AE54" s="212"/>
      <c r="AF54" s="212"/>
      <c r="AG54" s="212" t="s">
        <v>237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8" t="s">
        <v>250</v>
      </c>
      <c r="D55" s="222"/>
      <c r="E55" s="223"/>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213</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8" t="s">
        <v>239</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213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1286</v>
      </c>
      <c r="D57" s="222"/>
      <c r="E57" s="223">
        <v>4.2560000000000002</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213</v>
      </c>
      <c r="AH57" s="212">
        <v>5</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37">
        <v>9</v>
      </c>
      <c r="B58" s="238" t="s">
        <v>235</v>
      </c>
      <c r="C58" s="256" t="s">
        <v>236</v>
      </c>
      <c r="D58" s="239" t="s">
        <v>205</v>
      </c>
      <c r="E58" s="240">
        <v>4.2560000000000002</v>
      </c>
      <c r="F58" s="241"/>
      <c r="G58" s="242">
        <f>ROUND(E58*F58,2)</f>
        <v>0</v>
      </c>
      <c r="H58" s="241"/>
      <c r="I58" s="242">
        <f>ROUND(E58*H58,2)</f>
        <v>0</v>
      </c>
      <c r="J58" s="241"/>
      <c r="K58" s="242">
        <f>ROUND(E58*J58,2)</f>
        <v>0</v>
      </c>
      <c r="L58" s="242">
        <v>21</v>
      </c>
      <c r="M58" s="242">
        <f>G58*(1+L58/100)</f>
        <v>0</v>
      </c>
      <c r="N58" s="242">
        <v>0</v>
      </c>
      <c r="O58" s="242">
        <f>ROUND(E58*N58,2)</f>
        <v>0</v>
      </c>
      <c r="P58" s="242">
        <v>0</v>
      </c>
      <c r="Q58" s="242">
        <f>ROUND(E58*P58,2)</f>
        <v>0</v>
      </c>
      <c r="R58" s="242" t="s">
        <v>206</v>
      </c>
      <c r="S58" s="242" t="s">
        <v>207</v>
      </c>
      <c r="T58" s="243" t="s">
        <v>207</v>
      </c>
      <c r="U58" s="221">
        <v>8.9999999999999993E-3</v>
      </c>
      <c r="V58" s="221">
        <f>ROUND(E58*U58,2)</f>
        <v>0.04</v>
      </c>
      <c r="W58" s="221"/>
      <c r="X58" s="221" t="s">
        <v>208</v>
      </c>
      <c r="Y58" s="212"/>
      <c r="Z58" s="212"/>
      <c r="AA58" s="212"/>
      <c r="AB58" s="212"/>
      <c r="AC58" s="212"/>
      <c r="AD58" s="212"/>
      <c r="AE58" s="212"/>
      <c r="AF58" s="212"/>
      <c r="AG58" s="212" t="s">
        <v>237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8" t="s">
        <v>238</v>
      </c>
      <c r="D59" s="222"/>
      <c r="E59" s="223"/>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213</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8" t="s">
        <v>239</v>
      </c>
      <c r="D60" s="222"/>
      <c r="E60" s="223"/>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213</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8" t="s">
        <v>1286</v>
      </c>
      <c r="D61" s="222"/>
      <c r="E61" s="223">
        <v>4.2560000000000002</v>
      </c>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213</v>
      </c>
      <c r="AH61" s="212">
        <v>5</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7">
        <v>10</v>
      </c>
      <c r="B62" s="238" t="s">
        <v>1287</v>
      </c>
      <c r="C62" s="256" t="s">
        <v>1288</v>
      </c>
      <c r="D62" s="239" t="s">
        <v>205</v>
      </c>
      <c r="E62" s="240">
        <v>0.184</v>
      </c>
      <c r="F62" s="241"/>
      <c r="G62" s="242">
        <f>ROUND(E62*F62,2)</f>
        <v>0</v>
      </c>
      <c r="H62" s="241"/>
      <c r="I62" s="242">
        <f>ROUND(E62*H62,2)</f>
        <v>0</v>
      </c>
      <c r="J62" s="241"/>
      <c r="K62" s="242">
        <f>ROUND(E62*J62,2)</f>
        <v>0</v>
      </c>
      <c r="L62" s="242">
        <v>21</v>
      </c>
      <c r="M62" s="242">
        <f>G62*(1+L62/100)</f>
        <v>0</v>
      </c>
      <c r="N62" s="242">
        <v>0</v>
      </c>
      <c r="O62" s="242">
        <f>ROUND(E62*N62,2)</f>
        <v>0</v>
      </c>
      <c r="P62" s="242">
        <v>0</v>
      </c>
      <c r="Q62" s="242">
        <f>ROUND(E62*P62,2)</f>
        <v>0</v>
      </c>
      <c r="R62" s="242" t="s">
        <v>206</v>
      </c>
      <c r="S62" s="242" t="s">
        <v>207</v>
      </c>
      <c r="T62" s="243" t="s">
        <v>207</v>
      </c>
      <c r="U62" s="221">
        <v>2.5999999999999999E-2</v>
      </c>
      <c r="V62" s="221">
        <f>ROUND(E62*U62,2)</f>
        <v>0</v>
      </c>
      <c r="W62" s="221"/>
      <c r="X62" s="221" t="s">
        <v>208</v>
      </c>
      <c r="Y62" s="212"/>
      <c r="Z62" s="212"/>
      <c r="AA62" s="212"/>
      <c r="AB62" s="212"/>
      <c r="AC62" s="212"/>
      <c r="AD62" s="212"/>
      <c r="AE62" s="212"/>
      <c r="AF62" s="212"/>
      <c r="AG62" s="212" t="s">
        <v>237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8" t="s">
        <v>1289</v>
      </c>
      <c r="D63" s="222"/>
      <c r="E63" s="223"/>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213</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8" t="s">
        <v>1290</v>
      </c>
      <c r="D64" s="222"/>
      <c r="E64" s="223">
        <v>0.184</v>
      </c>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213</v>
      </c>
      <c r="AH64" s="212">
        <v>5</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7">
        <v>11</v>
      </c>
      <c r="B65" s="238" t="s">
        <v>241</v>
      </c>
      <c r="C65" s="256" t="s">
        <v>242</v>
      </c>
      <c r="D65" s="239" t="s">
        <v>243</v>
      </c>
      <c r="E65" s="240">
        <v>1.84</v>
      </c>
      <c r="F65" s="241"/>
      <c r="G65" s="242">
        <f>ROUND(E65*F65,2)</f>
        <v>0</v>
      </c>
      <c r="H65" s="241"/>
      <c r="I65" s="242">
        <f>ROUND(E65*H65,2)</f>
        <v>0</v>
      </c>
      <c r="J65" s="241"/>
      <c r="K65" s="242">
        <f>ROUND(E65*J65,2)</f>
        <v>0</v>
      </c>
      <c r="L65" s="242">
        <v>21</v>
      </c>
      <c r="M65" s="242">
        <f>G65*(1+L65/100)</f>
        <v>0</v>
      </c>
      <c r="N65" s="242">
        <v>0</v>
      </c>
      <c r="O65" s="242">
        <f>ROUND(E65*N65,2)</f>
        <v>0</v>
      </c>
      <c r="P65" s="242">
        <v>0</v>
      </c>
      <c r="Q65" s="242">
        <f>ROUND(E65*P65,2)</f>
        <v>0</v>
      </c>
      <c r="R65" s="242" t="s">
        <v>206</v>
      </c>
      <c r="S65" s="242" t="s">
        <v>207</v>
      </c>
      <c r="T65" s="243" t="s">
        <v>207</v>
      </c>
      <c r="U65" s="221">
        <v>1.7999999999999999E-2</v>
      </c>
      <c r="V65" s="221">
        <f>ROUND(E65*U65,2)</f>
        <v>0.03</v>
      </c>
      <c r="W65" s="221"/>
      <c r="X65" s="221" t="s">
        <v>208</v>
      </c>
      <c r="Y65" s="212"/>
      <c r="Z65" s="212"/>
      <c r="AA65" s="212"/>
      <c r="AB65" s="212"/>
      <c r="AC65" s="212"/>
      <c r="AD65" s="212"/>
      <c r="AE65" s="212"/>
      <c r="AF65" s="212"/>
      <c r="AG65" s="212" t="s">
        <v>237</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7" t="s">
        <v>244</v>
      </c>
      <c r="D66" s="245"/>
      <c r="E66" s="245"/>
      <c r="F66" s="245"/>
      <c r="G66" s="245"/>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211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8" t="s">
        <v>245</v>
      </c>
      <c r="D67" s="222"/>
      <c r="E67" s="223"/>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213</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8" t="s">
        <v>1291</v>
      </c>
      <c r="D68" s="222"/>
      <c r="E68" s="223"/>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213</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8" t="s">
        <v>1292</v>
      </c>
      <c r="D69" s="222"/>
      <c r="E69" s="223"/>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213</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9" t="s">
        <v>215</v>
      </c>
      <c r="D70" s="224"/>
      <c r="E70" s="225"/>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213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60" t="s">
        <v>1293</v>
      </c>
      <c r="D71" s="224"/>
      <c r="E71" s="225">
        <v>0.4</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213</v>
      </c>
      <c r="AH71" s="212">
        <v>2</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9" t="s">
        <v>217</v>
      </c>
      <c r="D72" s="224"/>
      <c r="E72" s="225"/>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8" t="s">
        <v>1294</v>
      </c>
      <c r="D73" s="222"/>
      <c r="E73" s="223">
        <v>1.2</v>
      </c>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213</v>
      </c>
      <c r="AH73" s="212">
        <v>5</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8" t="s">
        <v>1295</v>
      </c>
      <c r="D74" s="222"/>
      <c r="E74" s="223"/>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213</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9" t="s">
        <v>215</v>
      </c>
      <c r="D75" s="224"/>
      <c r="E75" s="225"/>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213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0" t="s">
        <v>1296</v>
      </c>
      <c r="D76" s="224"/>
      <c r="E76" s="225">
        <v>0.64</v>
      </c>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213</v>
      </c>
      <c r="AH76" s="212">
        <v>2</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9" t="s">
        <v>217</v>
      </c>
      <c r="D77" s="224"/>
      <c r="E77" s="225"/>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8" t="s">
        <v>1297</v>
      </c>
      <c r="D78" s="222"/>
      <c r="E78" s="223">
        <v>0.64</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213</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
      <c r="A79" s="231" t="s">
        <v>201</v>
      </c>
      <c r="B79" s="232" t="s">
        <v>143</v>
      </c>
      <c r="C79" s="255" t="s">
        <v>144</v>
      </c>
      <c r="D79" s="233"/>
      <c r="E79" s="234"/>
      <c r="F79" s="235"/>
      <c r="G79" s="235">
        <f>SUMIF(AG80:AG92,"&lt;&gt;NOR",G80:G92)</f>
        <v>0</v>
      </c>
      <c r="H79" s="235"/>
      <c r="I79" s="235">
        <f>SUM(I80:I92)</f>
        <v>0</v>
      </c>
      <c r="J79" s="235"/>
      <c r="K79" s="235">
        <f>SUM(K80:K92)</f>
        <v>0</v>
      </c>
      <c r="L79" s="235"/>
      <c r="M79" s="235">
        <f>SUM(M80:M92)</f>
        <v>0</v>
      </c>
      <c r="N79" s="235"/>
      <c r="O79" s="235">
        <f>SUM(O80:O92)</f>
        <v>0</v>
      </c>
      <c r="P79" s="235"/>
      <c r="Q79" s="235">
        <f>SUM(Q80:Q92)</f>
        <v>0.2</v>
      </c>
      <c r="R79" s="235"/>
      <c r="S79" s="235"/>
      <c r="T79" s="236"/>
      <c r="U79" s="230"/>
      <c r="V79" s="230">
        <f>SUM(V80:V92)</f>
        <v>0.15</v>
      </c>
      <c r="W79" s="230"/>
      <c r="X79" s="230"/>
      <c r="AG79" t="s">
        <v>202</v>
      </c>
    </row>
    <row r="80" spans="1:60" ht="22.5" outlineLevel="1" x14ac:dyDescent="0.2">
      <c r="A80" s="237">
        <v>12</v>
      </c>
      <c r="B80" s="238" t="s">
        <v>261</v>
      </c>
      <c r="C80" s="256" t="s">
        <v>262</v>
      </c>
      <c r="D80" s="239" t="s">
        <v>243</v>
      </c>
      <c r="E80" s="240">
        <v>1.84</v>
      </c>
      <c r="F80" s="241"/>
      <c r="G80" s="242">
        <f>ROUND(E80*F80,2)</f>
        <v>0</v>
      </c>
      <c r="H80" s="241"/>
      <c r="I80" s="242">
        <f>ROUND(E80*H80,2)</f>
        <v>0</v>
      </c>
      <c r="J80" s="241"/>
      <c r="K80" s="242">
        <f>ROUND(E80*J80,2)</f>
        <v>0</v>
      </c>
      <c r="L80" s="242">
        <v>21</v>
      </c>
      <c r="M80" s="242">
        <f>G80*(1+L80/100)</f>
        <v>0</v>
      </c>
      <c r="N80" s="242">
        <v>0</v>
      </c>
      <c r="O80" s="242">
        <f>ROUND(E80*N80,2)</f>
        <v>0</v>
      </c>
      <c r="P80" s="242">
        <v>0.11</v>
      </c>
      <c r="Q80" s="242">
        <f>ROUND(E80*P80,2)</f>
        <v>0.2</v>
      </c>
      <c r="R80" s="242" t="s">
        <v>258</v>
      </c>
      <c r="S80" s="242" t="s">
        <v>207</v>
      </c>
      <c r="T80" s="243" t="s">
        <v>207</v>
      </c>
      <c r="U80" s="221">
        <v>0.08</v>
      </c>
      <c r="V80" s="221">
        <f>ROUND(E80*U80,2)</f>
        <v>0.15</v>
      </c>
      <c r="W80" s="221"/>
      <c r="X80" s="221" t="s">
        <v>208</v>
      </c>
      <c r="Y80" s="212"/>
      <c r="Z80" s="212"/>
      <c r="AA80" s="212"/>
      <c r="AB80" s="212"/>
      <c r="AC80" s="212"/>
      <c r="AD80" s="212"/>
      <c r="AE80" s="212"/>
      <c r="AF80" s="212"/>
      <c r="AG80" s="212" t="s">
        <v>237</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19"/>
      <c r="B81" s="220"/>
      <c r="C81" s="257" t="s">
        <v>264</v>
      </c>
      <c r="D81" s="245"/>
      <c r="E81" s="245"/>
      <c r="F81" s="245"/>
      <c r="G81" s="245"/>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211</v>
      </c>
      <c r="AH81" s="212"/>
      <c r="AI81" s="212"/>
      <c r="AJ81" s="212"/>
      <c r="AK81" s="212"/>
      <c r="AL81" s="212"/>
      <c r="AM81" s="212"/>
      <c r="AN81" s="212"/>
      <c r="AO81" s="212"/>
      <c r="AP81" s="212"/>
      <c r="AQ81" s="212"/>
      <c r="AR81" s="212"/>
      <c r="AS81" s="212"/>
      <c r="AT81" s="212"/>
      <c r="AU81" s="212"/>
      <c r="AV81" s="212"/>
      <c r="AW81" s="212"/>
      <c r="AX81" s="212"/>
      <c r="AY81" s="212"/>
      <c r="AZ81" s="212"/>
      <c r="BA81" s="244" t="str">
        <f>C81</f>
        <v>s naložením na dopravní prostředek, očištění povrchu od frézované plochy, opotřebování frézovacích nástrojů (nožů, upínacích kroužků, držáků) nutné ruční odstranění (vybourání) živičného krytu kolem překážek,</v>
      </c>
      <c r="BB81" s="212"/>
      <c r="BC81" s="212"/>
      <c r="BD81" s="212"/>
      <c r="BE81" s="212"/>
      <c r="BF81" s="212"/>
      <c r="BG81" s="212"/>
      <c r="BH81" s="212"/>
    </row>
    <row r="82" spans="1:60" outlineLevel="1" x14ac:dyDescent="0.2">
      <c r="A82" s="219"/>
      <c r="B82" s="220"/>
      <c r="C82" s="258" t="s">
        <v>1298</v>
      </c>
      <c r="D82" s="222"/>
      <c r="E82" s="223"/>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213</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8" t="s">
        <v>1292</v>
      </c>
      <c r="D83" s="222"/>
      <c r="E83" s="223"/>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213</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9" t="s">
        <v>215</v>
      </c>
      <c r="D84" s="224"/>
      <c r="E84" s="225"/>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213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60" t="s">
        <v>1293</v>
      </c>
      <c r="D85" s="224"/>
      <c r="E85" s="225">
        <v>0.4</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213</v>
      </c>
      <c r="AH85" s="212">
        <v>2</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9" t="s">
        <v>217</v>
      </c>
      <c r="D86" s="224"/>
      <c r="E86" s="225"/>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213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8" t="s">
        <v>1294</v>
      </c>
      <c r="D87" s="222"/>
      <c r="E87" s="223">
        <v>1.2</v>
      </c>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213</v>
      </c>
      <c r="AH87" s="212">
        <v>5</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8" t="s">
        <v>1295</v>
      </c>
      <c r="D88" s="222"/>
      <c r="E88" s="223"/>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213</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9" t="s">
        <v>215</v>
      </c>
      <c r="D89" s="224"/>
      <c r="E89" s="225"/>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0" t="s">
        <v>1296</v>
      </c>
      <c r="D90" s="224"/>
      <c r="E90" s="225">
        <v>0.64</v>
      </c>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213</v>
      </c>
      <c r="AH90" s="212">
        <v>2</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9" t="s">
        <v>217</v>
      </c>
      <c r="D91" s="224"/>
      <c r="E91" s="225"/>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213</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8" t="s">
        <v>1297</v>
      </c>
      <c r="D92" s="222"/>
      <c r="E92" s="223">
        <v>0.64</v>
      </c>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213</v>
      </c>
      <c r="AH92" s="212">
        <v>5</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31" t="s">
        <v>201</v>
      </c>
      <c r="B93" s="232" t="s">
        <v>147</v>
      </c>
      <c r="C93" s="255" t="s">
        <v>148</v>
      </c>
      <c r="D93" s="233"/>
      <c r="E93" s="234"/>
      <c r="F93" s="235"/>
      <c r="G93" s="235">
        <f>SUMIF(AG94:AG116,"&lt;&gt;NOR",G94:G116)</f>
        <v>0</v>
      </c>
      <c r="H93" s="235"/>
      <c r="I93" s="235">
        <f>SUM(I94:I116)</f>
        <v>0</v>
      </c>
      <c r="J93" s="235"/>
      <c r="K93" s="235">
        <f>SUM(K94:K116)</f>
        <v>0</v>
      </c>
      <c r="L93" s="235"/>
      <c r="M93" s="235">
        <f>SUM(M94:M116)</f>
        <v>0</v>
      </c>
      <c r="N93" s="235"/>
      <c r="O93" s="235">
        <f>SUM(O94:O116)</f>
        <v>1.68</v>
      </c>
      <c r="P93" s="235"/>
      <c r="Q93" s="235">
        <f>SUM(Q94:Q116)</f>
        <v>0</v>
      </c>
      <c r="R93" s="235"/>
      <c r="S93" s="235"/>
      <c r="T93" s="236"/>
      <c r="U93" s="230"/>
      <c r="V93" s="230">
        <f>SUM(V94:V116)</f>
        <v>1.7600000000000002</v>
      </c>
      <c r="W93" s="230"/>
      <c r="X93" s="230"/>
      <c r="AG93" t="s">
        <v>202</v>
      </c>
    </row>
    <row r="94" spans="1:60" outlineLevel="1" x14ac:dyDescent="0.2">
      <c r="A94" s="237">
        <v>13</v>
      </c>
      <c r="B94" s="238" t="s">
        <v>1299</v>
      </c>
      <c r="C94" s="256" t="s">
        <v>1300</v>
      </c>
      <c r="D94" s="239" t="s">
        <v>205</v>
      </c>
      <c r="E94" s="240">
        <v>0.184</v>
      </c>
      <c r="F94" s="241"/>
      <c r="G94" s="242">
        <f>ROUND(E94*F94,2)</f>
        <v>0</v>
      </c>
      <c r="H94" s="241"/>
      <c r="I94" s="242">
        <f>ROUND(E94*H94,2)</f>
        <v>0</v>
      </c>
      <c r="J94" s="241"/>
      <c r="K94" s="242">
        <f>ROUND(E94*J94,2)</f>
        <v>0</v>
      </c>
      <c r="L94" s="242">
        <v>21</v>
      </c>
      <c r="M94" s="242">
        <f>G94*(1+L94/100)</f>
        <v>0</v>
      </c>
      <c r="N94" s="242">
        <v>1.1322000000000001</v>
      </c>
      <c r="O94" s="242">
        <f>ROUND(E94*N94,2)</f>
        <v>0.21</v>
      </c>
      <c r="P94" s="242">
        <v>0</v>
      </c>
      <c r="Q94" s="242">
        <f>ROUND(E94*P94,2)</f>
        <v>0</v>
      </c>
      <c r="R94" s="242" t="s">
        <v>1301</v>
      </c>
      <c r="S94" s="242" t="s">
        <v>207</v>
      </c>
      <c r="T94" s="243" t="s">
        <v>207</v>
      </c>
      <c r="U94" s="221">
        <v>1.6950000000000001</v>
      </c>
      <c r="V94" s="221">
        <f>ROUND(E94*U94,2)</f>
        <v>0.31</v>
      </c>
      <c r="W94" s="221"/>
      <c r="X94" s="221" t="s">
        <v>208</v>
      </c>
      <c r="Y94" s="212"/>
      <c r="Z94" s="212"/>
      <c r="AA94" s="212"/>
      <c r="AB94" s="212"/>
      <c r="AC94" s="212"/>
      <c r="AD94" s="212"/>
      <c r="AE94" s="212"/>
      <c r="AF94" s="212"/>
      <c r="AG94" s="212" t="s">
        <v>237</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7" t="s">
        <v>1302</v>
      </c>
      <c r="D95" s="245"/>
      <c r="E95" s="245"/>
      <c r="F95" s="245"/>
      <c r="G95" s="245"/>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211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8" t="s">
        <v>1291</v>
      </c>
      <c r="D96" s="222"/>
      <c r="E96" s="223"/>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213</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8" t="s">
        <v>1303</v>
      </c>
      <c r="D97" s="222"/>
      <c r="E97" s="223">
        <v>0.184</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213</v>
      </c>
      <c r="AH97" s="212">
        <v>5</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37">
        <v>14</v>
      </c>
      <c r="B98" s="238" t="s">
        <v>1304</v>
      </c>
      <c r="C98" s="256" t="s">
        <v>1305</v>
      </c>
      <c r="D98" s="239" t="s">
        <v>275</v>
      </c>
      <c r="E98" s="240">
        <v>3</v>
      </c>
      <c r="F98" s="241"/>
      <c r="G98" s="242">
        <f>ROUND(E98*F98,2)</f>
        <v>0</v>
      </c>
      <c r="H98" s="241"/>
      <c r="I98" s="242">
        <f>ROUND(E98*H98,2)</f>
        <v>0</v>
      </c>
      <c r="J98" s="241"/>
      <c r="K98" s="242">
        <f>ROUND(E98*J98,2)</f>
        <v>0</v>
      </c>
      <c r="L98" s="242">
        <v>21</v>
      </c>
      <c r="M98" s="242">
        <f>G98*(1+L98/100)</f>
        <v>0</v>
      </c>
      <c r="N98" s="242">
        <v>0</v>
      </c>
      <c r="O98" s="242">
        <f>ROUND(E98*N98,2)</f>
        <v>0</v>
      </c>
      <c r="P98" s="242">
        <v>0</v>
      </c>
      <c r="Q98" s="242">
        <f>ROUND(E98*P98,2)</f>
        <v>0</v>
      </c>
      <c r="R98" s="242" t="s">
        <v>1301</v>
      </c>
      <c r="S98" s="242" t="s">
        <v>207</v>
      </c>
      <c r="T98" s="243" t="s">
        <v>207</v>
      </c>
      <c r="U98" s="221">
        <v>2.5999999999999999E-2</v>
      </c>
      <c r="V98" s="221">
        <f>ROUND(E98*U98,2)</f>
        <v>0.08</v>
      </c>
      <c r="W98" s="221"/>
      <c r="X98" s="221" t="s">
        <v>208</v>
      </c>
      <c r="Y98" s="212"/>
      <c r="Z98" s="212"/>
      <c r="AA98" s="212"/>
      <c r="AB98" s="212"/>
      <c r="AC98" s="212"/>
      <c r="AD98" s="212"/>
      <c r="AE98" s="212"/>
      <c r="AF98" s="212"/>
      <c r="AG98" s="212" t="s">
        <v>209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8" t="s">
        <v>1306</v>
      </c>
      <c r="D99" s="222"/>
      <c r="E99" s="223"/>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213</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8" t="s">
        <v>1307</v>
      </c>
      <c r="D100" s="222"/>
      <c r="E100" s="223"/>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213</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58" t="s">
        <v>1308</v>
      </c>
      <c r="D101" s="222"/>
      <c r="E101" s="223">
        <v>3</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213</v>
      </c>
      <c r="AH101" s="212">
        <v>5</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7">
        <v>15</v>
      </c>
      <c r="B102" s="238" t="s">
        <v>1309</v>
      </c>
      <c r="C102" s="256" t="s">
        <v>1310</v>
      </c>
      <c r="D102" s="239" t="s">
        <v>205</v>
      </c>
      <c r="E102" s="240">
        <v>0.86573999999999995</v>
      </c>
      <c r="F102" s="241"/>
      <c r="G102" s="242">
        <f>ROUND(E102*F102,2)</f>
        <v>0</v>
      </c>
      <c r="H102" s="241"/>
      <c r="I102" s="242">
        <f>ROUND(E102*H102,2)</f>
        <v>0</v>
      </c>
      <c r="J102" s="241"/>
      <c r="K102" s="242">
        <f>ROUND(E102*J102,2)</f>
        <v>0</v>
      </c>
      <c r="L102" s="242">
        <v>21</v>
      </c>
      <c r="M102" s="242">
        <f>G102*(1+L102/100)</f>
        <v>0</v>
      </c>
      <c r="N102" s="242">
        <v>1.7</v>
      </c>
      <c r="O102" s="242">
        <f>ROUND(E102*N102,2)</f>
        <v>1.47</v>
      </c>
      <c r="P102" s="242">
        <v>0</v>
      </c>
      <c r="Q102" s="242">
        <f>ROUND(E102*P102,2)</f>
        <v>0</v>
      </c>
      <c r="R102" s="242"/>
      <c r="S102" s="242" t="s">
        <v>207</v>
      </c>
      <c r="T102" s="243" t="s">
        <v>207</v>
      </c>
      <c r="U102" s="221">
        <v>1.587</v>
      </c>
      <c r="V102" s="221">
        <f>ROUND(E102*U102,2)</f>
        <v>1.37</v>
      </c>
      <c r="W102" s="221"/>
      <c r="X102" s="221" t="s">
        <v>208</v>
      </c>
      <c r="Y102" s="212"/>
      <c r="Z102" s="212"/>
      <c r="AA102" s="212"/>
      <c r="AB102" s="212"/>
      <c r="AC102" s="212"/>
      <c r="AD102" s="212"/>
      <c r="AE102" s="212"/>
      <c r="AF102" s="212"/>
      <c r="AG102" s="212" t="s">
        <v>209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8" t="s">
        <v>1311</v>
      </c>
      <c r="D103" s="222"/>
      <c r="E103" s="223"/>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213</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8" t="s">
        <v>1312</v>
      </c>
      <c r="D104" s="222"/>
      <c r="E104" s="223"/>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213</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9" t="s">
        <v>215</v>
      </c>
      <c r="D105" s="224"/>
      <c r="E105" s="225"/>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213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0" t="s">
        <v>1313</v>
      </c>
      <c r="D106" s="224"/>
      <c r="E106" s="225">
        <v>0.32</v>
      </c>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213</v>
      </c>
      <c r="AH106" s="212">
        <v>2</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9" t="s">
        <v>217</v>
      </c>
      <c r="D107" s="224"/>
      <c r="E107" s="225"/>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213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8" t="s">
        <v>1314</v>
      </c>
      <c r="D108" s="222"/>
      <c r="E108" s="223">
        <v>0.96</v>
      </c>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213</v>
      </c>
      <c r="AH108" s="212">
        <v>5</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1315</v>
      </c>
      <c r="D109" s="222"/>
      <c r="E109" s="22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9" t="s">
        <v>215</v>
      </c>
      <c r="D110" s="224"/>
      <c r="E110" s="225"/>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0" t="s">
        <v>1316</v>
      </c>
      <c r="D111" s="224"/>
      <c r="E111" s="225">
        <v>-3.1419999999999997E-2</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213</v>
      </c>
      <c r="AH111" s="212">
        <v>2</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59" t="s">
        <v>217</v>
      </c>
      <c r="D112" s="224"/>
      <c r="E112" s="225"/>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213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8" t="s">
        <v>1317</v>
      </c>
      <c r="D113" s="222"/>
      <c r="E113" s="223">
        <v>-9.4259999999999997E-2</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213</v>
      </c>
      <c r="AH113" s="212">
        <v>5</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7">
        <v>16</v>
      </c>
      <c r="B114" s="238" t="s">
        <v>1318</v>
      </c>
      <c r="C114" s="256" t="s">
        <v>1319</v>
      </c>
      <c r="D114" s="239" t="s">
        <v>275</v>
      </c>
      <c r="E114" s="240">
        <v>3.3</v>
      </c>
      <c r="F114" s="241"/>
      <c r="G114" s="242">
        <f>ROUND(E114*F114,2)</f>
        <v>0</v>
      </c>
      <c r="H114" s="241"/>
      <c r="I114" s="242">
        <f>ROUND(E114*H114,2)</f>
        <v>0</v>
      </c>
      <c r="J114" s="241"/>
      <c r="K114" s="242">
        <f>ROUND(E114*J114,2)</f>
        <v>0</v>
      </c>
      <c r="L114" s="242">
        <v>21</v>
      </c>
      <c r="M114" s="242">
        <f>G114*(1+L114/100)</f>
        <v>0</v>
      </c>
      <c r="N114" s="242">
        <v>0</v>
      </c>
      <c r="O114" s="242">
        <f>ROUND(E114*N114,2)</f>
        <v>0</v>
      </c>
      <c r="P114" s="242">
        <v>0</v>
      </c>
      <c r="Q114" s="242">
        <f>ROUND(E114*P114,2)</f>
        <v>0</v>
      </c>
      <c r="R114" s="242" t="s">
        <v>426</v>
      </c>
      <c r="S114" s="242" t="s">
        <v>207</v>
      </c>
      <c r="T114" s="243" t="s">
        <v>207</v>
      </c>
      <c r="U114" s="221">
        <v>0</v>
      </c>
      <c r="V114" s="221">
        <f>ROUND(E114*U114,2)</f>
        <v>0</v>
      </c>
      <c r="W114" s="221"/>
      <c r="X114" s="221" t="s">
        <v>427</v>
      </c>
      <c r="Y114" s="212"/>
      <c r="Z114" s="212"/>
      <c r="AA114" s="212"/>
      <c r="AB114" s="212"/>
      <c r="AC114" s="212"/>
      <c r="AD114" s="212"/>
      <c r="AE114" s="212"/>
      <c r="AF114" s="212"/>
      <c r="AG114" s="212" t="s">
        <v>964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58" t="s">
        <v>1320</v>
      </c>
      <c r="D115" s="222"/>
      <c r="E115" s="223"/>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213</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58" t="s">
        <v>1321</v>
      </c>
      <c r="D116" s="222"/>
      <c r="E116" s="223">
        <v>3.3</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213</v>
      </c>
      <c r="AH116" s="212">
        <v>5</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x14ac:dyDescent="0.2">
      <c r="A117" s="231" t="s">
        <v>201</v>
      </c>
      <c r="B117" s="232" t="s">
        <v>150</v>
      </c>
      <c r="C117" s="255" t="s">
        <v>151</v>
      </c>
      <c r="D117" s="233"/>
      <c r="E117" s="234"/>
      <c r="F117" s="235"/>
      <c r="G117" s="235">
        <f>SUMIF(AG118:AG134,"&lt;&gt;NOR",G118:G134)</f>
        <v>0</v>
      </c>
      <c r="H117" s="235"/>
      <c r="I117" s="235">
        <f>SUM(I118:I134)</f>
        <v>0</v>
      </c>
      <c r="J117" s="235"/>
      <c r="K117" s="235">
        <f>SUM(K118:K134)</f>
        <v>0</v>
      </c>
      <c r="L117" s="235"/>
      <c r="M117" s="235">
        <f>SUM(M118:M134)</f>
        <v>0</v>
      </c>
      <c r="N117" s="235"/>
      <c r="O117" s="235">
        <f>SUM(O118:O134)</f>
        <v>6.01</v>
      </c>
      <c r="P117" s="235"/>
      <c r="Q117" s="235">
        <f>SUM(Q118:Q134)</f>
        <v>0</v>
      </c>
      <c r="R117" s="235"/>
      <c r="S117" s="235"/>
      <c r="T117" s="236"/>
      <c r="U117" s="230"/>
      <c r="V117" s="230">
        <f>SUM(V118:V134)</f>
        <v>0.89</v>
      </c>
      <c r="W117" s="230"/>
      <c r="X117" s="230"/>
      <c r="AG117" t="s">
        <v>202</v>
      </c>
    </row>
    <row r="118" spans="1:60" outlineLevel="1" x14ac:dyDescent="0.2">
      <c r="A118" s="237">
        <v>17</v>
      </c>
      <c r="B118" s="238" t="s">
        <v>1322</v>
      </c>
      <c r="C118" s="256" t="s">
        <v>1323</v>
      </c>
      <c r="D118" s="239" t="s">
        <v>425</v>
      </c>
      <c r="E118" s="240">
        <v>5.4599200000000003</v>
      </c>
      <c r="F118" s="241"/>
      <c r="G118" s="242">
        <f>ROUND(E118*F118,2)</f>
        <v>0</v>
      </c>
      <c r="H118" s="241"/>
      <c r="I118" s="242">
        <f>ROUND(E118*H118,2)</f>
        <v>0</v>
      </c>
      <c r="J118" s="241"/>
      <c r="K118" s="242">
        <f>ROUND(E118*J118,2)</f>
        <v>0</v>
      </c>
      <c r="L118" s="242">
        <v>21</v>
      </c>
      <c r="M118" s="242">
        <f>G118*(1+L118/100)</f>
        <v>0</v>
      </c>
      <c r="N118" s="242">
        <v>1.1000000000000001</v>
      </c>
      <c r="O118" s="242">
        <f>ROUND(E118*N118,2)</f>
        <v>6.01</v>
      </c>
      <c r="P118" s="242">
        <v>0</v>
      </c>
      <c r="Q118" s="242">
        <f>ROUND(E118*P118,2)</f>
        <v>0</v>
      </c>
      <c r="R118" s="242" t="s">
        <v>258</v>
      </c>
      <c r="S118" s="242" t="s">
        <v>207</v>
      </c>
      <c r="T118" s="243" t="s">
        <v>207</v>
      </c>
      <c r="U118" s="221">
        <v>0.16300000000000001</v>
      </c>
      <c r="V118" s="221">
        <f>ROUND(E118*U118,2)</f>
        <v>0.89</v>
      </c>
      <c r="W118" s="221"/>
      <c r="X118" s="221" t="s">
        <v>208</v>
      </c>
      <c r="Y118" s="212"/>
      <c r="Z118" s="212"/>
      <c r="AA118" s="212"/>
      <c r="AB118" s="212"/>
      <c r="AC118" s="212"/>
      <c r="AD118" s="212"/>
      <c r="AE118" s="212"/>
      <c r="AF118" s="212"/>
      <c r="AG118" s="212" t="s">
        <v>209</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57" t="s">
        <v>1324</v>
      </c>
      <c r="D119" s="245"/>
      <c r="E119" s="245"/>
      <c r="F119" s="245"/>
      <c r="G119" s="245"/>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211</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8" t="s">
        <v>1325</v>
      </c>
      <c r="D120" s="222"/>
      <c r="E120" s="223"/>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213</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8" t="s">
        <v>1326</v>
      </c>
      <c r="D121" s="222"/>
      <c r="E121" s="223"/>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213</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8" t="s">
        <v>1281</v>
      </c>
      <c r="D122" s="222"/>
      <c r="E122" s="223">
        <v>3.36</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213</v>
      </c>
      <c r="AH122" s="212">
        <v>5</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58" t="s">
        <v>1327</v>
      </c>
      <c r="D123" s="222"/>
      <c r="E123" s="223"/>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213</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58" t="s">
        <v>1328</v>
      </c>
      <c r="D124" s="222"/>
      <c r="E124" s="223">
        <v>-0.184</v>
      </c>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213</v>
      </c>
      <c r="AH124" s="212">
        <v>5</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58" t="s">
        <v>1329</v>
      </c>
      <c r="D125" s="222"/>
      <c r="E125" s="223"/>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213</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58" t="s">
        <v>1330</v>
      </c>
      <c r="D126" s="222"/>
      <c r="E126" s="223">
        <v>-0.86573999999999995</v>
      </c>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213</v>
      </c>
      <c r="AH126" s="212">
        <v>5</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58" t="s">
        <v>1331</v>
      </c>
      <c r="D127" s="222"/>
      <c r="E127" s="223"/>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213</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8" t="s">
        <v>1283</v>
      </c>
      <c r="D128" s="222"/>
      <c r="E128" s="223">
        <v>0.89600000000000002</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213</v>
      </c>
      <c r="AH128" s="212">
        <v>5</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58" t="s">
        <v>1332</v>
      </c>
      <c r="D129" s="222"/>
      <c r="E129" s="223"/>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213</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9" t="s">
        <v>215</v>
      </c>
      <c r="D130" s="224"/>
      <c r="E130" s="225"/>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213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0" t="s">
        <v>1333</v>
      </c>
      <c r="D131" s="224"/>
      <c r="E131" s="225">
        <v>-0.33262000000000003</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213</v>
      </c>
      <c r="AH131" s="212">
        <v>2</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9" t="s">
        <v>217</v>
      </c>
      <c r="D132" s="224"/>
      <c r="E132" s="225"/>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213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8" t="s">
        <v>1334</v>
      </c>
      <c r="D133" s="222"/>
      <c r="E133" s="223">
        <v>-0.33262000000000003</v>
      </c>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213</v>
      </c>
      <c r="AH133" s="212">
        <v>5</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62" t="s">
        <v>1335</v>
      </c>
      <c r="D134" s="228"/>
      <c r="E134" s="229">
        <v>2.5862799999999999</v>
      </c>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213</v>
      </c>
      <c r="AH134" s="212">
        <v>4</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x14ac:dyDescent="0.2">
      <c r="A135" s="231" t="s">
        <v>201</v>
      </c>
      <c r="B135" s="232" t="s">
        <v>154</v>
      </c>
      <c r="C135" s="255" t="s">
        <v>155</v>
      </c>
      <c r="D135" s="233"/>
      <c r="E135" s="234"/>
      <c r="F135" s="235"/>
      <c r="G135" s="235">
        <f>SUMIF(AG136:AG180,"&lt;&gt;NOR",G136:G180)</f>
        <v>0</v>
      </c>
      <c r="H135" s="235"/>
      <c r="I135" s="235">
        <f>SUM(I136:I180)</f>
        <v>0</v>
      </c>
      <c r="J135" s="235"/>
      <c r="K135" s="235">
        <f>SUM(K136:K180)</f>
        <v>0</v>
      </c>
      <c r="L135" s="235"/>
      <c r="M135" s="235">
        <f>SUM(M136:M180)</f>
        <v>0</v>
      </c>
      <c r="N135" s="235"/>
      <c r="O135" s="235">
        <f>SUM(O136:O180)</f>
        <v>0.04</v>
      </c>
      <c r="P135" s="235"/>
      <c r="Q135" s="235">
        <f>SUM(Q136:Q180)</f>
        <v>0</v>
      </c>
      <c r="R135" s="235"/>
      <c r="S135" s="235"/>
      <c r="T135" s="236"/>
      <c r="U135" s="230"/>
      <c r="V135" s="230">
        <f>SUM(V136:V180)</f>
        <v>8.92</v>
      </c>
      <c r="W135" s="230"/>
      <c r="X135" s="230"/>
      <c r="AG135" t="s">
        <v>202</v>
      </c>
    </row>
    <row r="136" spans="1:60" outlineLevel="1" x14ac:dyDescent="0.2">
      <c r="A136" s="237">
        <v>18</v>
      </c>
      <c r="B136" s="238" t="s">
        <v>1336</v>
      </c>
      <c r="C136" s="256" t="s">
        <v>1337</v>
      </c>
      <c r="D136" s="239" t="s">
        <v>275</v>
      </c>
      <c r="E136" s="240">
        <v>3</v>
      </c>
      <c r="F136" s="241"/>
      <c r="G136" s="242">
        <f>ROUND(E136*F136,2)</f>
        <v>0</v>
      </c>
      <c r="H136" s="241"/>
      <c r="I136" s="242">
        <f>ROUND(E136*H136,2)</f>
        <v>0</v>
      </c>
      <c r="J136" s="241"/>
      <c r="K136" s="242">
        <f>ROUND(E136*J136,2)</f>
        <v>0</v>
      </c>
      <c r="L136" s="242">
        <v>21</v>
      </c>
      <c r="M136" s="242">
        <f>G136*(1+L136/100)</f>
        <v>0</v>
      </c>
      <c r="N136" s="242">
        <v>1.0000000000000001E-5</v>
      </c>
      <c r="O136" s="242">
        <f>ROUND(E136*N136,2)</f>
        <v>0</v>
      </c>
      <c r="P136" s="242">
        <v>0</v>
      </c>
      <c r="Q136" s="242">
        <f>ROUND(E136*P136,2)</f>
        <v>0</v>
      </c>
      <c r="R136" s="242" t="s">
        <v>1301</v>
      </c>
      <c r="S136" s="242" t="s">
        <v>207</v>
      </c>
      <c r="T136" s="243" t="s">
        <v>207</v>
      </c>
      <c r="U136" s="221">
        <v>0.08</v>
      </c>
      <c r="V136" s="221">
        <f>ROUND(E136*U136,2)</f>
        <v>0.24</v>
      </c>
      <c r="W136" s="221"/>
      <c r="X136" s="221" t="s">
        <v>208</v>
      </c>
      <c r="Y136" s="212"/>
      <c r="Z136" s="212"/>
      <c r="AA136" s="212"/>
      <c r="AB136" s="212"/>
      <c r="AC136" s="212"/>
      <c r="AD136" s="212"/>
      <c r="AE136" s="212"/>
      <c r="AF136" s="212"/>
      <c r="AG136" s="212" t="s">
        <v>209</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57" t="s">
        <v>1338</v>
      </c>
      <c r="D137" s="245"/>
      <c r="E137" s="245"/>
      <c r="F137" s="245"/>
      <c r="G137" s="245"/>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211</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8" t="s">
        <v>1339</v>
      </c>
      <c r="D138" s="222"/>
      <c r="E138" s="223"/>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213</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8" t="s">
        <v>1340</v>
      </c>
      <c r="D139" s="222"/>
      <c r="E139" s="223"/>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213</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8" t="s">
        <v>753</v>
      </c>
      <c r="D140" s="222"/>
      <c r="E140" s="223"/>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213</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8" t="s">
        <v>791</v>
      </c>
      <c r="D141" s="222"/>
      <c r="E141" s="223"/>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213</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8" t="s">
        <v>1341</v>
      </c>
      <c r="D142" s="222"/>
      <c r="E142" s="223">
        <v>3</v>
      </c>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213</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37">
        <v>19</v>
      </c>
      <c r="B143" s="238" t="s">
        <v>1342</v>
      </c>
      <c r="C143" s="256" t="s">
        <v>1343</v>
      </c>
      <c r="D143" s="239" t="s">
        <v>332</v>
      </c>
      <c r="E143" s="240">
        <v>1</v>
      </c>
      <c r="F143" s="241"/>
      <c r="G143" s="242">
        <f>ROUND(E143*F143,2)</f>
        <v>0</v>
      </c>
      <c r="H143" s="241"/>
      <c r="I143" s="242">
        <f>ROUND(E143*H143,2)</f>
        <v>0</v>
      </c>
      <c r="J143" s="241"/>
      <c r="K143" s="242">
        <f>ROUND(E143*J143,2)</f>
        <v>0</v>
      </c>
      <c r="L143" s="242">
        <v>21</v>
      </c>
      <c r="M143" s="242">
        <f>G143*(1+L143/100)</f>
        <v>0</v>
      </c>
      <c r="N143" s="242">
        <v>2.0000000000000002E-5</v>
      </c>
      <c r="O143" s="242">
        <f>ROUND(E143*N143,2)</f>
        <v>0</v>
      </c>
      <c r="P143" s="242">
        <v>0</v>
      </c>
      <c r="Q143" s="242">
        <f>ROUND(E143*P143,2)</f>
        <v>0</v>
      </c>
      <c r="R143" s="242" t="s">
        <v>1301</v>
      </c>
      <c r="S143" s="242" t="s">
        <v>207</v>
      </c>
      <c r="T143" s="243" t="s">
        <v>207</v>
      </c>
      <c r="U143" s="221">
        <v>0.20599999999999999</v>
      </c>
      <c r="V143" s="221">
        <f>ROUND(E143*U143,2)</f>
        <v>0.21</v>
      </c>
      <c r="W143" s="221"/>
      <c r="X143" s="221" t="s">
        <v>208</v>
      </c>
      <c r="Y143" s="212"/>
      <c r="Z143" s="212"/>
      <c r="AA143" s="212"/>
      <c r="AB143" s="212"/>
      <c r="AC143" s="212"/>
      <c r="AD143" s="212"/>
      <c r="AE143" s="212"/>
      <c r="AF143" s="212"/>
      <c r="AG143" s="212" t="s">
        <v>209</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7" t="s">
        <v>1302</v>
      </c>
      <c r="D144" s="245"/>
      <c r="E144" s="245"/>
      <c r="F144" s="245"/>
      <c r="G144" s="245"/>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211</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8" t="s">
        <v>1344</v>
      </c>
      <c r="D145" s="222"/>
      <c r="E145" s="223"/>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213</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8" t="s">
        <v>1345</v>
      </c>
      <c r="D146" s="222"/>
      <c r="E146" s="223"/>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213</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58" t="s">
        <v>753</v>
      </c>
      <c r="D147" s="222"/>
      <c r="E147" s="223"/>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213</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8" t="s">
        <v>791</v>
      </c>
      <c r="D148" s="222"/>
      <c r="E148" s="223"/>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213</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8" t="s">
        <v>1346</v>
      </c>
      <c r="D149" s="222"/>
      <c r="E149" s="223">
        <v>1</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213</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1" x14ac:dyDescent="0.2">
      <c r="A150" s="237">
        <v>20</v>
      </c>
      <c r="B150" s="238" t="s">
        <v>1342</v>
      </c>
      <c r="C150" s="256" t="s">
        <v>1343</v>
      </c>
      <c r="D150" s="239" t="s">
        <v>332</v>
      </c>
      <c r="E150" s="240">
        <v>4</v>
      </c>
      <c r="F150" s="241"/>
      <c r="G150" s="242">
        <f>ROUND(E150*F150,2)</f>
        <v>0</v>
      </c>
      <c r="H150" s="241"/>
      <c r="I150" s="242">
        <f>ROUND(E150*H150,2)</f>
        <v>0</v>
      </c>
      <c r="J150" s="241"/>
      <c r="K150" s="242">
        <f>ROUND(E150*J150,2)</f>
        <v>0</v>
      </c>
      <c r="L150" s="242">
        <v>21</v>
      </c>
      <c r="M150" s="242">
        <f>G150*(1+L150/100)</f>
        <v>0</v>
      </c>
      <c r="N150" s="242">
        <v>2.0000000000000002E-5</v>
      </c>
      <c r="O150" s="242">
        <f>ROUND(E150*N150,2)</f>
        <v>0</v>
      </c>
      <c r="P150" s="242">
        <v>0</v>
      </c>
      <c r="Q150" s="242">
        <f>ROUND(E150*P150,2)</f>
        <v>0</v>
      </c>
      <c r="R150" s="242" t="s">
        <v>1301</v>
      </c>
      <c r="S150" s="242" t="s">
        <v>207</v>
      </c>
      <c r="T150" s="243" t="s">
        <v>207</v>
      </c>
      <c r="U150" s="221">
        <v>0.20599999999999999</v>
      </c>
      <c r="V150" s="221">
        <f>ROUND(E150*U150,2)</f>
        <v>0.82</v>
      </c>
      <c r="W150" s="221"/>
      <c r="X150" s="221" t="s">
        <v>208</v>
      </c>
      <c r="Y150" s="212"/>
      <c r="Z150" s="212"/>
      <c r="AA150" s="212"/>
      <c r="AB150" s="212"/>
      <c r="AC150" s="212"/>
      <c r="AD150" s="212"/>
      <c r="AE150" s="212"/>
      <c r="AF150" s="212"/>
      <c r="AG150" s="212" t="s">
        <v>209</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7" t="s">
        <v>1302</v>
      </c>
      <c r="D151" s="245"/>
      <c r="E151" s="245"/>
      <c r="F151" s="245"/>
      <c r="G151" s="245"/>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211</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58" t="s">
        <v>1347</v>
      </c>
      <c r="D152" s="222"/>
      <c r="E152" s="223"/>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213</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8" t="s">
        <v>1348</v>
      </c>
      <c r="D153" s="222"/>
      <c r="E153" s="223"/>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213</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8" t="s">
        <v>1349</v>
      </c>
      <c r="D154" s="222"/>
      <c r="E154" s="223"/>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213</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8" t="s">
        <v>1350</v>
      </c>
      <c r="D155" s="222"/>
      <c r="E155" s="223">
        <v>4</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213</v>
      </c>
      <c r="AH155" s="212">
        <v>5</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37">
        <v>21</v>
      </c>
      <c r="B156" s="238" t="s">
        <v>1351</v>
      </c>
      <c r="C156" s="256" t="s">
        <v>1352</v>
      </c>
      <c r="D156" s="239" t="s">
        <v>275</v>
      </c>
      <c r="E156" s="240">
        <v>3</v>
      </c>
      <c r="F156" s="241"/>
      <c r="G156" s="242">
        <f>ROUND(E156*F156,2)</f>
        <v>0</v>
      </c>
      <c r="H156" s="241"/>
      <c r="I156" s="242">
        <f>ROUND(E156*H156,2)</f>
        <v>0</v>
      </c>
      <c r="J156" s="241"/>
      <c r="K156" s="242">
        <f>ROUND(E156*J156,2)</f>
        <v>0</v>
      </c>
      <c r="L156" s="242">
        <v>21</v>
      </c>
      <c r="M156" s="242">
        <f>G156*(1+L156/100)</f>
        <v>0</v>
      </c>
      <c r="N156" s="242">
        <v>0</v>
      </c>
      <c r="O156" s="242">
        <f>ROUND(E156*N156,2)</f>
        <v>0</v>
      </c>
      <c r="P156" s="242">
        <v>0</v>
      </c>
      <c r="Q156" s="242">
        <f>ROUND(E156*P156,2)</f>
        <v>0</v>
      </c>
      <c r="R156" s="242" t="s">
        <v>1301</v>
      </c>
      <c r="S156" s="242" t="s">
        <v>207</v>
      </c>
      <c r="T156" s="243" t="s">
        <v>207</v>
      </c>
      <c r="U156" s="221">
        <v>7.9000000000000001E-2</v>
      </c>
      <c r="V156" s="221">
        <f>ROUND(E156*U156,2)</f>
        <v>0.24</v>
      </c>
      <c r="W156" s="221"/>
      <c r="X156" s="221" t="s">
        <v>208</v>
      </c>
      <c r="Y156" s="212"/>
      <c r="Z156" s="212"/>
      <c r="AA156" s="212"/>
      <c r="AB156" s="212"/>
      <c r="AC156" s="212"/>
      <c r="AD156" s="212"/>
      <c r="AE156" s="212"/>
      <c r="AF156" s="212"/>
      <c r="AG156" s="212" t="s">
        <v>209</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7" t="s">
        <v>1353</v>
      </c>
      <c r="D157" s="245"/>
      <c r="E157" s="245"/>
      <c r="F157" s="245"/>
      <c r="G157" s="245"/>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211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8" t="s">
        <v>1354</v>
      </c>
      <c r="D158" s="222"/>
      <c r="E158" s="223"/>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213</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8" t="s">
        <v>1355</v>
      </c>
      <c r="D159" s="222"/>
      <c r="E159" s="223"/>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213</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58" t="s">
        <v>1308</v>
      </c>
      <c r="D160" s="222"/>
      <c r="E160" s="223">
        <v>3</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213</v>
      </c>
      <c r="AH160" s="212">
        <v>5</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33.75" outlineLevel="1" x14ac:dyDescent="0.2">
      <c r="A161" s="237">
        <v>22</v>
      </c>
      <c r="B161" s="238" t="s">
        <v>1356</v>
      </c>
      <c r="C161" s="256" t="s">
        <v>1357</v>
      </c>
      <c r="D161" s="239" t="s">
        <v>1358</v>
      </c>
      <c r="E161" s="240">
        <v>1</v>
      </c>
      <c r="F161" s="241"/>
      <c r="G161" s="242">
        <f>ROUND(E161*F161,2)</f>
        <v>0</v>
      </c>
      <c r="H161" s="241"/>
      <c r="I161" s="242">
        <f>ROUND(E161*H161,2)</f>
        <v>0</v>
      </c>
      <c r="J161" s="241"/>
      <c r="K161" s="242">
        <f>ROUND(E161*J161,2)</f>
        <v>0</v>
      </c>
      <c r="L161" s="242">
        <v>21</v>
      </c>
      <c r="M161" s="242">
        <f>G161*(1+L161/100)</f>
        <v>0</v>
      </c>
      <c r="N161" s="242">
        <v>1.7000000000000001E-4</v>
      </c>
      <c r="O161" s="242">
        <f>ROUND(E161*N161,2)</f>
        <v>0</v>
      </c>
      <c r="P161" s="242">
        <v>0</v>
      </c>
      <c r="Q161" s="242">
        <f>ROUND(E161*P161,2)</f>
        <v>0</v>
      </c>
      <c r="R161" s="242" t="s">
        <v>1301</v>
      </c>
      <c r="S161" s="242" t="s">
        <v>207</v>
      </c>
      <c r="T161" s="243" t="s">
        <v>207</v>
      </c>
      <c r="U161" s="221">
        <v>7.1</v>
      </c>
      <c r="V161" s="221">
        <f>ROUND(E161*U161,2)</f>
        <v>7.1</v>
      </c>
      <c r="W161" s="221"/>
      <c r="X161" s="221" t="s">
        <v>208</v>
      </c>
      <c r="Y161" s="212"/>
      <c r="Z161" s="212"/>
      <c r="AA161" s="212"/>
      <c r="AB161" s="212"/>
      <c r="AC161" s="212"/>
      <c r="AD161" s="212"/>
      <c r="AE161" s="212"/>
      <c r="AF161" s="212"/>
      <c r="AG161" s="212" t="s">
        <v>209</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7" t="s">
        <v>1353</v>
      </c>
      <c r="D162" s="245"/>
      <c r="E162" s="245"/>
      <c r="F162" s="245"/>
      <c r="G162" s="245"/>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211</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8" t="s">
        <v>1359</v>
      </c>
      <c r="D163" s="222"/>
      <c r="E163" s="223"/>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213</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58" t="s">
        <v>1360</v>
      </c>
      <c r="D164" s="222"/>
      <c r="E164" s="223"/>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213</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58" t="s">
        <v>1361</v>
      </c>
      <c r="D165" s="222"/>
      <c r="E165" s="223">
        <v>1</v>
      </c>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213</v>
      </c>
      <c r="AH165" s="212">
        <v>5</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ht="33.75" outlineLevel="1" x14ac:dyDescent="0.2">
      <c r="A166" s="237">
        <v>23</v>
      </c>
      <c r="B166" s="238" t="s">
        <v>1362</v>
      </c>
      <c r="C166" s="256" t="s">
        <v>1363</v>
      </c>
      <c r="D166" s="239" t="s">
        <v>1364</v>
      </c>
      <c r="E166" s="240">
        <v>1</v>
      </c>
      <c r="F166" s="241"/>
      <c r="G166" s="242">
        <f>ROUND(E166*F166,2)</f>
        <v>0</v>
      </c>
      <c r="H166" s="241"/>
      <c r="I166" s="242">
        <f>ROUND(E166*H166,2)</f>
        <v>0</v>
      </c>
      <c r="J166" s="241"/>
      <c r="K166" s="242">
        <f>ROUND(E166*J166,2)</f>
        <v>0</v>
      </c>
      <c r="L166" s="242">
        <v>21</v>
      </c>
      <c r="M166" s="242">
        <f>G166*(1+L166/100)</f>
        <v>0</v>
      </c>
      <c r="N166" s="242">
        <v>2.0000000000000002E-5</v>
      </c>
      <c r="O166" s="242">
        <f>ROUND(E166*N166,2)</f>
        <v>0</v>
      </c>
      <c r="P166" s="242">
        <v>0</v>
      </c>
      <c r="Q166" s="242">
        <f>ROUND(E166*P166,2)</f>
        <v>0</v>
      </c>
      <c r="R166" s="242" t="s">
        <v>1301</v>
      </c>
      <c r="S166" s="242" t="s">
        <v>207</v>
      </c>
      <c r="T166" s="243" t="s">
        <v>207</v>
      </c>
      <c r="U166" s="221">
        <v>0.31</v>
      </c>
      <c r="V166" s="221">
        <f>ROUND(E166*U166,2)</f>
        <v>0.31</v>
      </c>
      <c r="W166" s="221"/>
      <c r="X166" s="221" t="s">
        <v>208</v>
      </c>
      <c r="Y166" s="212"/>
      <c r="Z166" s="212"/>
      <c r="AA166" s="212"/>
      <c r="AB166" s="212"/>
      <c r="AC166" s="212"/>
      <c r="AD166" s="212"/>
      <c r="AE166" s="212"/>
      <c r="AF166" s="212"/>
      <c r="AG166" s="212" t="s">
        <v>209</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57" t="s">
        <v>1353</v>
      </c>
      <c r="D167" s="245"/>
      <c r="E167" s="245"/>
      <c r="F167" s="245"/>
      <c r="G167" s="245"/>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211</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8" t="s">
        <v>1365</v>
      </c>
      <c r="D168" s="222"/>
      <c r="E168" s="223"/>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213</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8" t="s">
        <v>1366</v>
      </c>
      <c r="D169" s="222"/>
      <c r="E169" s="223">
        <v>1</v>
      </c>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213</v>
      </c>
      <c r="AH169" s="212">
        <v>5</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22.5" outlineLevel="1" x14ac:dyDescent="0.2">
      <c r="A170" s="237">
        <v>24</v>
      </c>
      <c r="B170" s="238" t="s">
        <v>1367</v>
      </c>
      <c r="C170" s="256" t="s">
        <v>1368</v>
      </c>
      <c r="D170" s="239" t="s">
        <v>332</v>
      </c>
      <c r="E170" s="240">
        <v>3.294</v>
      </c>
      <c r="F170" s="241"/>
      <c r="G170" s="242">
        <f>ROUND(E170*F170,2)</f>
        <v>0</v>
      </c>
      <c r="H170" s="241"/>
      <c r="I170" s="242">
        <f>ROUND(E170*H170,2)</f>
        <v>0</v>
      </c>
      <c r="J170" s="241"/>
      <c r="K170" s="242">
        <f>ROUND(E170*J170,2)</f>
        <v>0</v>
      </c>
      <c r="L170" s="242">
        <v>21</v>
      </c>
      <c r="M170" s="242">
        <f>G170*(1+L170/100)</f>
        <v>0</v>
      </c>
      <c r="N170" s="242">
        <v>7.79E-3</v>
      </c>
      <c r="O170" s="242">
        <f>ROUND(E170*N170,2)</f>
        <v>0.03</v>
      </c>
      <c r="P170" s="242">
        <v>0</v>
      </c>
      <c r="Q170" s="242">
        <f>ROUND(E170*P170,2)</f>
        <v>0</v>
      </c>
      <c r="R170" s="242" t="s">
        <v>426</v>
      </c>
      <c r="S170" s="242" t="s">
        <v>207</v>
      </c>
      <c r="T170" s="243" t="s">
        <v>207</v>
      </c>
      <c r="U170" s="221">
        <v>0</v>
      </c>
      <c r="V170" s="221">
        <f>ROUND(E170*U170,2)</f>
        <v>0</v>
      </c>
      <c r="W170" s="221"/>
      <c r="X170" s="221" t="s">
        <v>427</v>
      </c>
      <c r="Y170" s="212"/>
      <c r="Z170" s="212"/>
      <c r="AA170" s="212"/>
      <c r="AB170" s="212"/>
      <c r="AC170" s="212"/>
      <c r="AD170" s="212"/>
      <c r="AE170" s="212"/>
      <c r="AF170" s="212"/>
      <c r="AG170" s="212" t="s">
        <v>964</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8" t="s">
        <v>1369</v>
      </c>
      <c r="D171" s="222"/>
      <c r="E171" s="223"/>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213</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8" t="s">
        <v>1370</v>
      </c>
      <c r="D172" s="222"/>
      <c r="E172" s="223"/>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213</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8" t="s">
        <v>1371</v>
      </c>
      <c r="D173" s="222"/>
      <c r="E173" s="223">
        <v>3.294</v>
      </c>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213</v>
      </c>
      <c r="AH173" s="212">
        <v>5</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37">
        <v>25</v>
      </c>
      <c r="B174" s="238" t="s">
        <v>1372</v>
      </c>
      <c r="C174" s="256" t="s">
        <v>1373</v>
      </c>
      <c r="D174" s="239" t="s">
        <v>332</v>
      </c>
      <c r="E174" s="240">
        <v>4</v>
      </c>
      <c r="F174" s="241"/>
      <c r="G174" s="242">
        <f>ROUND(E174*F174,2)</f>
        <v>0</v>
      </c>
      <c r="H174" s="241"/>
      <c r="I174" s="242">
        <f>ROUND(E174*H174,2)</f>
        <v>0</v>
      </c>
      <c r="J174" s="241"/>
      <c r="K174" s="242">
        <f>ROUND(E174*J174,2)</f>
        <v>0</v>
      </c>
      <c r="L174" s="242">
        <v>21</v>
      </c>
      <c r="M174" s="242">
        <f>G174*(1+L174/100)</f>
        <v>0</v>
      </c>
      <c r="N174" s="242">
        <v>1.2700000000000001E-3</v>
      </c>
      <c r="O174" s="242">
        <f>ROUND(E174*N174,2)</f>
        <v>0.01</v>
      </c>
      <c r="P174" s="242">
        <v>0</v>
      </c>
      <c r="Q174" s="242">
        <f>ROUND(E174*P174,2)</f>
        <v>0</v>
      </c>
      <c r="R174" s="242" t="s">
        <v>426</v>
      </c>
      <c r="S174" s="242" t="s">
        <v>207</v>
      </c>
      <c r="T174" s="243" t="s">
        <v>207</v>
      </c>
      <c r="U174" s="221">
        <v>0</v>
      </c>
      <c r="V174" s="221">
        <f>ROUND(E174*U174,2)</f>
        <v>0</v>
      </c>
      <c r="W174" s="221"/>
      <c r="X174" s="221" t="s">
        <v>427</v>
      </c>
      <c r="Y174" s="212"/>
      <c r="Z174" s="212"/>
      <c r="AA174" s="212"/>
      <c r="AB174" s="212"/>
      <c r="AC174" s="212"/>
      <c r="AD174" s="212"/>
      <c r="AE174" s="212"/>
      <c r="AF174" s="212"/>
      <c r="AG174" s="212" t="s">
        <v>964</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8" t="s">
        <v>1374</v>
      </c>
      <c r="D175" s="222"/>
      <c r="E175" s="223"/>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213</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58" t="s">
        <v>1349</v>
      </c>
      <c r="D176" s="222"/>
      <c r="E176" s="223"/>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213</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8" t="s">
        <v>1375</v>
      </c>
      <c r="D177" s="222"/>
      <c r="E177" s="223">
        <v>4</v>
      </c>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213</v>
      </c>
      <c r="AH177" s="212">
        <v>5</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7">
        <v>26</v>
      </c>
      <c r="B178" s="238" t="s">
        <v>1376</v>
      </c>
      <c r="C178" s="256" t="s">
        <v>1377</v>
      </c>
      <c r="D178" s="239" t="s">
        <v>332</v>
      </c>
      <c r="E178" s="240">
        <v>1</v>
      </c>
      <c r="F178" s="241"/>
      <c r="G178" s="242">
        <f>ROUND(E178*F178,2)</f>
        <v>0</v>
      </c>
      <c r="H178" s="241"/>
      <c r="I178" s="242">
        <f>ROUND(E178*H178,2)</f>
        <v>0</v>
      </c>
      <c r="J178" s="241"/>
      <c r="K178" s="242">
        <f>ROUND(E178*J178,2)</f>
        <v>0</v>
      </c>
      <c r="L178" s="242">
        <v>21</v>
      </c>
      <c r="M178" s="242">
        <f>G178*(1+L178/100)</f>
        <v>0</v>
      </c>
      <c r="N178" s="242">
        <v>2.8E-3</v>
      </c>
      <c r="O178" s="242">
        <f>ROUND(E178*N178,2)</f>
        <v>0</v>
      </c>
      <c r="P178" s="242">
        <v>0</v>
      </c>
      <c r="Q178" s="242">
        <f>ROUND(E178*P178,2)</f>
        <v>0</v>
      </c>
      <c r="R178" s="242" t="s">
        <v>426</v>
      </c>
      <c r="S178" s="242" t="s">
        <v>207</v>
      </c>
      <c r="T178" s="243" t="s">
        <v>207</v>
      </c>
      <c r="U178" s="221">
        <v>0</v>
      </c>
      <c r="V178" s="221">
        <f>ROUND(E178*U178,2)</f>
        <v>0</v>
      </c>
      <c r="W178" s="221"/>
      <c r="X178" s="221" t="s">
        <v>427</v>
      </c>
      <c r="Y178" s="212"/>
      <c r="Z178" s="212"/>
      <c r="AA178" s="212"/>
      <c r="AB178" s="212"/>
      <c r="AC178" s="212"/>
      <c r="AD178" s="212"/>
      <c r="AE178" s="212"/>
      <c r="AF178" s="212"/>
      <c r="AG178" s="212" t="s">
        <v>964</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58" t="s">
        <v>1378</v>
      </c>
      <c r="D179" s="222"/>
      <c r="E179" s="223"/>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213</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58" t="s">
        <v>1361</v>
      </c>
      <c r="D180" s="222"/>
      <c r="E180" s="223">
        <v>1</v>
      </c>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213</v>
      </c>
      <c r="AH180" s="212">
        <v>5</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x14ac:dyDescent="0.2">
      <c r="A181" s="231" t="s">
        <v>201</v>
      </c>
      <c r="B181" s="232" t="s">
        <v>156</v>
      </c>
      <c r="C181" s="255" t="s">
        <v>157</v>
      </c>
      <c r="D181" s="233"/>
      <c r="E181" s="234"/>
      <c r="F181" s="235"/>
      <c r="G181" s="235">
        <f>SUMIF(AG182:AG216,"&lt;&gt;NOR",G182:G216)</f>
        <v>0</v>
      </c>
      <c r="H181" s="235"/>
      <c r="I181" s="235">
        <f>SUM(I182:I216)</f>
        <v>0</v>
      </c>
      <c r="J181" s="235"/>
      <c r="K181" s="235">
        <f>SUM(K182:K216)</f>
        <v>0</v>
      </c>
      <c r="L181" s="235"/>
      <c r="M181" s="235">
        <f>SUM(M182:M216)</f>
        <v>0</v>
      </c>
      <c r="N181" s="235"/>
      <c r="O181" s="235">
        <f>SUM(O182:O216)</f>
        <v>0.63000000000000012</v>
      </c>
      <c r="P181" s="235"/>
      <c r="Q181" s="235">
        <f>SUM(Q182:Q216)</f>
        <v>0</v>
      </c>
      <c r="R181" s="235"/>
      <c r="S181" s="235"/>
      <c r="T181" s="236"/>
      <c r="U181" s="230"/>
      <c r="V181" s="230">
        <f>SUM(V182:V216)</f>
        <v>6.7099999999999991</v>
      </c>
      <c r="W181" s="230"/>
      <c r="X181" s="230"/>
      <c r="AG181" t="s">
        <v>202</v>
      </c>
    </row>
    <row r="182" spans="1:60" ht="22.5" outlineLevel="1" x14ac:dyDescent="0.2">
      <c r="A182" s="237">
        <v>27</v>
      </c>
      <c r="B182" s="238" t="s">
        <v>1379</v>
      </c>
      <c r="C182" s="256" t="s">
        <v>1380</v>
      </c>
      <c r="D182" s="239" t="s">
        <v>332</v>
      </c>
      <c r="E182" s="240">
        <v>1</v>
      </c>
      <c r="F182" s="241"/>
      <c r="G182" s="242">
        <f>ROUND(E182*F182,2)</f>
        <v>0</v>
      </c>
      <c r="H182" s="241"/>
      <c r="I182" s="242">
        <f>ROUND(E182*H182,2)</f>
        <v>0</v>
      </c>
      <c r="J182" s="241"/>
      <c r="K182" s="242">
        <f>ROUND(E182*J182,2)</f>
        <v>0</v>
      </c>
      <c r="L182" s="242">
        <v>21</v>
      </c>
      <c r="M182" s="242">
        <f>G182*(1+L182/100)</f>
        <v>0</v>
      </c>
      <c r="N182" s="242">
        <v>0.14494000000000001</v>
      </c>
      <c r="O182" s="242">
        <f>ROUND(E182*N182,2)</f>
        <v>0.14000000000000001</v>
      </c>
      <c r="P182" s="242">
        <v>0</v>
      </c>
      <c r="Q182" s="242">
        <f>ROUND(E182*P182,2)</f>
        <v>0</v>
      </c>
      <c r="R182" s="242" t="s">
        <v>1301</v>
      </c>
      <c r="S182" s="242" t="s">
        <v>207</v>
      </c>
      <c r="T182" s="243" t="s">
        <v>207</v>
      </c>
      <c r="U182" s="221">
        <v>5.024</v>
      </c>
      <c r="V182" s="221">
        <f>ROUND(E182*U182,2)</f>
        <v>5.0199999999999996</v>
      </c>
      <c r="W182" s="221"/>
      <c r="X182" s="221" t="s">
        <v>208</v>
      </c>
      <c r="Y182" s="212"/>
      <c r="Z182" s="212"/>
      <c r="AA182" s="212"/>
      <c r="AB182" s="212"/>
      <c r="AC182" s="212"/>
      <c r="AD182" s="212"/>
      <c r="AE182" s="212"/>
      <c r="AF182" s="212"/>
      <c r="AG182" s="212" t="s">
        <v>209</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57" t="s">
        <v>1381</v>
      </c>
      <c r="D183" s="245"/>
      <c r="E183" s="245"/>
      <c r="F183" s="245"/>
      <c r="G183" s="245"/>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211</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58" t="s">
        <v>1382</v>
      </c>
      <c r="D184" s="222"/>
      <c r="E184" s="223"/>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213</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58" t="s">
        <v>1144</v>
      </c>
      <c r="D185" s="222"/>
      <c r="E185" s="223"/>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213</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58" t="s">
        <v>791</v>
      </c>
      <c r="D186" s="222"/>
      <c r="E186" s="223"/>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213</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8" t="s">
        <v>1346</v>
      </c>
      <c r="D187" s="222"/>
      <c r="E187" s="223">
        <v>1</v>
      </c>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213</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7">
        <v>28</v>
      </c>
      <c r="B188" s="238" t="s">
        <v>1383</v>
      </c>
      <c r="C188" s="256" t="s">
        <v>1384</v>
      </c>
      <c r="D188" s="239" t="s">
        <v>332</v>
      </c>
      <c r="E188" s="240">
        <v>1</v>
      </c>
      <c r="F188" s="241"/>
      <c r="G188" s="242">
        <f>ROUND(E188*F188,2)</f>
        <v>0</v>
      </c>
      <c r="H188" s="241"/>
      <c r="I188" s="242">
        <f>ROUND(E188*H188,2)</f>
        <v>0</v>
      </c>
      <c r="J188" s="241"/>
      <c r="K188" s="242">
        <f>ROUND(E188*J188,2)</f>
        <v>0</v>
      </c>
      <c r="L188" s="242">
        <v>21</v>
      </c>
      <c r="M188" s="242">
        <f>G188*(1+L188/100)</f>
        <v>0</v>
      </c>
      <c r="N188" s="242">
        <v>9.3600000000000003E-3</v>
      </c>
      <c r="O188" s="242">
        <f>ROUND(E188*N188,2)</f>
        <v>0.01</v>
      </c>
      <c r="P188" s="242">
        <v>0</v>
      </c>
      <c r="Q188" s="242">
        <f>ROUND(E188*P188,2)</f>
        <v>0</v>
      </c>
      <c r="R188" s="242" t="s">
        <v>1301</v>
      </c>
      <c r="S188" s="242" t="s">
        <v>207</v>
      </c>
      <c r="T188" s="243" t="s">
        <v>207</v>
      </c>
      <c r="U188" s="221">
        <v>1.6890000000000001</v>
      </c>
      <c r="V188" s="221">
        <f>ROUND(E188*U188,2)</f>
        <v>1.69</v>
      </c>
      <c r="W188" s="221"/>
      <c r="X188" s="221" t="s">
        <v>208</v>
      </c>
      <c r="Y188" s="212"/>
      <c r="Z188" s="212"/>
      <c r="AA188" s="212"/>
      <c r="AB188" s="212"/>
      <c r="AC188" s="212"/>
      <c r="AD188" s="212"/>
      <c r="AE188" s="212"/>
      <c r="AF188" s="212"/>
      <c r="AG188" s="212" t="s">
        <v>209</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57" t="s">
        <v>1385</v>
      </c>
      <c r="D189" s="245"/>
      <c r="E189" s="245"/>
      <c r="F189" s="245"/>
      <c r="G189" s="245"/>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211</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58" t="s">
        <v>1386</v>
      </c>
      <c r="D190" s="222"/>
      <c r="E190" s="223"/>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213</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8" t="s">
        <v>1387</v>
      </c>
      <c r="D191" s="222"/>
      <c r="E191" s="223"/>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213</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8" t="s">
        <v>1366</v>
      </c>
      <c r="D192" s="222"/>
      <c r="E192" s="223">
        <v>1</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213</v>
      </c>
      <c r="AH192" s="212">
        <v>5</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37">
        <v>29</v>
      </c>
      <c r="B193" s="238" t="s">
        <v>1388</v>
      </c>
      <c r="C193" s="256" t="s">
        <v>1389</v>
      </c>
      <c r="D193" s="239" t="s">
        <v>332</v>
      </c>
      <c r="E193" s="240">
        <v>1</v>
      </c>
      <c r="F193" s="241"/>
      <c r="G193" s="242">
        <f>ROUND(E193*F193,2)</f>
        <v>0</v>
      </c>
      <c r="H193" s="241"/>
      <c r="I193" s="242">
        <f>ROUND(E193*H193,2)</f>
        <v>0</v>
      </c>
      <c r="J193" s="241"/>
      <c r="K193" s="242">
        <f>ROUND(E193*J193,2)</f>
        <v>0</v>
      </c>
      <c r="L193" s="242">
        <v>21</v>
      </c>
      <c r="M193" s="242">
        <f>G193*(1+L193/100)</f>
        <v>0</v>
      </c>
      <c r="N193" s="242">
        <v>0.114</v>
      </c>
      <c r="O193" s="242">
        <f>ROUND(E193*N193,2)</f>
        <v>0.11</v>
      </c>
      <c r="P193" s="242">
        <v>0</v>
      </c>
      <c r="Q193" s="242">
        <f>ROUND(E193*P193,2)</f>
        <v>0</v>
      </c>
      <c r="R193" s="242" t="s">
        <v>426</v>
      </c>
      <c r="S193" s="242" t="s">
        <v>207</v>
      </c>
      <c r="T193" s="243" t="s">
        <v>207</v>
      </c>
      <c r="U193" s="221">
        <v>0</v>
      </c>
      <c r="V193" s="221">
        <f>ROUND(E193*U193,2)</f>
        <v>0</v>
      </c>
      <c r="W193" s="221"/>
      <c r="X193" s="221" t="s">
        <v>427</v>
      </c>
      <c r="Y193" s="212"/>
      <c r="Z193" s="212"/>
      <c r="AA193" s="212"/>
      <c r="AB193" s="212"/>
      <c r="AC193" s="212"/>
      <c r="AD193" s="212"/>
      <c r="AE193" s="212"/>
      <c r="AF193" s="212"/>
      <c r="AG193" s="212" t="s">
        <v>964</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8" t="s">
        <v>1390</v>
      </c>
      <c r="D194" s="222"/>
      <c r="E194" s="223"/>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213</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58" t="s">
        <v>1387</v>
      </c>
      <c r="D195" s="222"/>
      <c r="E195" s="223"/>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213</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58" t="s">
        <v>1391</v>
      </c>
      <c r="D196" s="222"/>
      <c r="E196" s="223">
        <v>1</v>
      </c>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213</v>
      </c>
      <c r="AH196" s="212">
        <v>5</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37">
        <v>30</v>
      </c>
      <c r="B197" s="238" t="s">
        <v>1392</v>
      </c>
      <c r="C197" s="256" t="s">
        <v>1393</v>
      </c>
      <c r="D197" s="239" t="s">
        <v>332</v>
      </c>
      <c r="E197" s="240">
        <v>1</v>
      </c>
      <c r="F197" s="241"/>
      <c r="G197" s="242">
        <f>ROUND(E197*F197,2)</f>
        <v>0</v>
      </c>
      <c r="H197" s="241"/>
      <c r="I197" s="242">
        <f>ROUND(E197*H197,2)</f>
        <v>0</v>
      </c>
      <c r="J197" s="241"/>
      <c r="K197" s="242">
        <f>ROUND(E197*J197,2)</f>
        <v>0</v>
      </c>
      <c r="L197" s="242">
        <v>21</v>
      </c>
      <c r="M197" s="242">
        <f>G197*(1+L197/100)</f>
        <v>0</v>
      </c>
      <c r="N197" s="242">
        <v>7.1999999999999995E-2</v>
      </c>
      <c r="O197" s="242">
        <f>ROUND(E197*N197,2)</f>
        <v>7.0000000000000007E-2</v>
      </c>
      <c r="P197" s="242">
        <v>0</v>
      </c>
      <c r="Q197" s="242">
        <f>ROUND(E197*P197,2)</f>
        <v>0</v>
      </c>
      <c r="R197" s="242" t="s">
        <v>426</v>
      </c>
      <c r="S197" s="242" t="s">
        <v>207</v>
      </c>
      <c r="T197" s="243" t="s">
        <v>207</v>
      </c>
      <c r="U197" s="221">
        <v>0</v>
      </c>
      <c r="V197" s="221">
        <f>ROUND(E197*U197,2)</f>
        <v>0</v>
      </c>
      <c r="W197" s="221"/>
      <c r="X197" s="221" t="s">
        <v>427</v>
      </c>
      <c r="Y197" s="212"/>
      <c r="Z197" s="212"/>
      <c r="AA197" s="212"/>
      <c r="AB197" s="212"/>
      <c r="AC197" s="212"/>
      <c r="AD197" s="212"/>
      <c r="AE197" s="212"/>
      <c r="AF197" s="212"/>
      <c r="AG197" s="212" t="s">
        <v>964</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58" t="s">
        <v>1394</v>
      </c>
      <c r="D198" s="222"/>
      <c r="E198" s="223"/>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213</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8" t="s">
        <v>1387</v>
      </c>
      <c r="D199" s="222"/>
      <c r="E199" s="223"/>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213</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58" t="s">
        <v>1366</v>
      </c>
      <c r="D200" s="222"/>
      <c r="E200" s="223">
        <v>1</v>
      </c>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213</v>
      </c>
      <c r="AH200" s="212">
        <v>5</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22.5" outlineLevel="1" x14ac:dyDescent="0.2">
      <c r="A201" s="237">
        <v>31</v>
      </c>
      <c r="B201" s="238" t="s">
        <v>1395</v>
      </c>
      <c r="C201" s="256" t="s">
        <v>1396</v>
      </c>
      <c r="D201" s="239" t="s">
        <v>332</v>
      </c>
      <c r="E201" s="240">
        <v>1</v>
      </c>
      <c r="F201" s="241"/>
      <c r="G201" s="242">
        <f>ROUND(E201*F201,2)</f>
        <v>0</v>
      </c>
      <c r="H201" s="241"/>
      <c r="I201" s="242">
        <f>ROUND(E201*H201,2)</f>
        <v>0</v>
      </c>
      <c r="J201" s="241"/>
      <c r="K201" s="242">
        <f>ROUND(E201*J201,2)</f>
        <v>0</v>
      </c>
      <c r="L201" s="242">
        <v>21</v>
      </c>
      <c r="M201" s="242">
        <f>G201*(1+L201/100)</f>
        <v>0</v>
      </c>
      <c r="N201" s="242">
        <v>0.15</v>
      </c>
      <c r="O201" s="242">
        <f>ROUND(E201*N201,2)</f>
        <v>0.15</v>
      </c>
      <c r="P201" s="242">
        <v>0</v>
      </c>
      <c r="Q201" s="242">
        <f>ROUND(E201*P201,2)</f>
        <v>0</v>
      </c>
      <c r="R201" s="242" t="s">
        <v>426</v>
      </c>
      <c r="S201" s="242" t="s">
        <v>207</v>
      </c>
      <c r="T201" s="243" t="s">
        <v>207</v>
      </c>
      <c r="U201" s="221">
        <v>0</v>
      </c>
      <c r="V201" s="221">
        <f>ROUND(E201*U201,2)</f>
        <v>0</v>
      </c>
      <c r="W201" s="221"/>
      <c r="X201" s="221" t="s">
        <v>427</v>
      </c>
      <c r="Y201" s="212"/>
      <c r="Z201" s="212"/>
      <c r="AA201" s="212"/>
      <c r="AB201" s="212"/>
      <c r="AC201" s="212"/>
      <c r="AD201" s="212"/>
      <c r="AE201" s="212"/>
      <c r="AF201" s="212"/>
      <c r="AG201" s="212" t="s">
        <v>964</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58" t="s">
        <v>1397</v>
      </c>
      <c r="D202" s="222"/>
      <c r="E202" s="223"/>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213</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58" t="s">
        <v>1387</v>
      </c>
      <c r="D203" s="222"/>
      <c r="E203" s="223"/>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213</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58" t="s">
        <v>1366</v>
      </c>
      <c r="D204" s="222"/>
      <c r="E204" s="223">
        <v>1</v>
      </c>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213</v>
      </c>
      <c r="AH204" s="212">
        <v>5</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37">
        <v>32</v>
      </c>
      <c r="B205" s="238" t="s">
        <v>1398</v>
      </c>
      <c r="C205" s="256" t="s">
        <v>1399</v>
      </c>
      <c r="D205" s="239" t="s">
        <v>332</v>
      </c>
      <c r="E205" s="240">
        <v>1</v>
      </c>
      <c r="F205" s="241"/>
      <c r="G205" s="242">
        <f>ROUND(E205*F205,2)</f>
        <v>0</v>
      </c>
      <c r="H205" s="241"/>
      <c r="I205" s="242">
        <f>ROUND(E205*H205,2)</f>
        <v>0</v>
      </c>
      <c r="J205" s="241"/>
      <c r="K205" s="242">
        <f>ROUND(E205*J205,2)</f>
        <v>0</v>
      </c>
      <c r="L205" s="242">
        <v>21</v>
      </c>
      <c r="M205" s="242">
        <f>G205*(1+L205/100)</f>
        <v>0</v>
      </c>
      <c r="N205" s="242">
        <v>2.7E-2</v>
      </c>
      <c r="O205" s="242">
        <f>ROUND(E205*N205,2)</f>
        <v>0.03</v>
      </c>
      <c r="P205" s="242">
        <v>0</v>
      </c>
      <c r="Q205" s="242">
        <f>ROUND(E205*P205,2)</f>
        <v>0</v>
      </c>
      <c r="R205" s="242" t="s">
        <v>426</v>
      </c>
      <c r="S205" s="242" t="s">
        <v>207</v>
      </c>
      <c r="T205" s="243" t="s">
        <v>207</v>
      </c>
      <c r="U205" s="221">
        <v>0</v>
      </c>
      <c r="V205" s="221">
        <f>ROUND(E205*U205,2)</f>
        <v>0</v>
      </c>
      <c r="W205" s="221"/>
      <c r="X205" s="221" t="s">
        <v>427</v>
      </c>
      <c r="Y205" s="212"/>
      <c r="Z205" s="212"/>
      <c r="AA205" s="212"/>
      <c r="AB205" s="212"/>
      <c r="AC205" s="212"/>
      <c r="AD205" s="212"/>
      <c r="AE205" s="212"/>
      <c r="AF205" s="212"/>
      <c r="AG205" s="212" t="s">
        <v>964</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58" t="s">
        <v>1400</v>
      </c>
      <c r="D206" s="222"/>
      <c r="E206" s="223"/>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213</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58" t="s">
        <v>1387</v>
      </c>
      <c r="D207" s="222"/>
      <c r="E207" s="223"/>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213</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58" t="s">
        <v>1366</v>
      </c>
      <c r="D208" s="222"/>
      <c r="E208" s="223">
        <v>1</v>
      </c>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213</v>
      </c>
      <c r="AH208" s="212">
        <v>5</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37">
        <v>33</v>
      </c>
      <c r="B209" s="238" t="s">
        <v>1401</v>
      </c>
      <c r="C209" s="256" t="s">
        <v>1402</v>
      </c>
      <c r="D209" s="239" t="s">
        <v>332</v>
      </c>
      <c r="E209" s="240">
        <v>1</v>
      </c>
      <c r="F209" s="241"/>
      <c r="G209" s="242">
        <f>ROUND(E209*F209,2)</f>
        <v>0</v>
      </c>
      <c r="H209" s="241"/>
      <c r="I209" s="242">
        <f>ROUND(E209*H209,2)</f>
        <v>0</v>
      </c>
      <c r="J209" s="241"/>
      <c r="K209" s="242">
        <f>ROUND(E209*J209,2)</f>
        <v>0</v>
      </c>
      <c r="L209" s="242">
        <v>21</v>
      </c>
      <c r="M209" s="242">
        <f>G209*(1+L209/100)</f>
        <v>0</v>
      </c>
      <c r="N209" s="242">
        <v>6.4000000000000001E-2</v>
      </c>
      <c r="O209" s="242">
        <f>ROUND(E209*N209,2)</f>
        <v>0.06</v>
      </c>
      <c r="P209" s="242">
        <v>0</v>
      </c>
      <c r="Q209" s="242">
        <f>ROUND(E209*P209,2)</f>
        <v>0</v>
      </c>
      <c r="R209" s="242" t="s">
        <v>426</v>
      </c>
      <c r="S209" s="242" t="s">
        <v>207</v>
      </c>
      <c r="T209" s="243" t="s">
        <v>207</v>
      </c>
      <c r="U209" s="221">
        <v>0</v>
      </c>
      <c r="V209" s="221">
        <f>ROUND(E209*U209,2)</f>
        <v>0</v>
      </c>
      <c r="W209" s="221"/>
      <c r="X209" s="221" t="s">
        <v>427</v>
      </c>
      <c r="Y209" s="212"/>
      <c r="Z209" s="212"/>
      <c r="AA209" s="212"/>
      <c r="AB209" s="212"/>
      <c r="AC209" s="212"/>
      <c r="AD209" s="212"/>
      <c r="AE209" s="212"/>
      <c r="AF209" s="212"/>
      <c r="AG209" s="212" t="s">
        <v>964</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58" t="s">
        <v>1403</v>
      </c>
      <c r="D210" s="222"/>
      <c r="E210" s="223"/>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213</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58" t="s">
        <v>1387</v>
      </c>
      <c r="D211" s="222"/>
      <c r="E211" s="223"/>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213</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58" t="s">
        <v>1366</v>
      </c>
      <c r="D212" s="222"/>
      <c r="E212" s="223">
        <v>1</v>
      </c>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213</v>
      </c>
      <c r="AH212" s="212">
        <v>5</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22.5" outlineLevel="1" x14ac:dyDescent="0.2">
      <c r="A213" s="237">
        <v>34</v>
      </c>
      <c r="B213" s="238" t="s">
        <v>1404</v>
      </c>
      <c r="C213" s="256" t="s">
        <v>1405</v>
      </c>
      <c r="D213" s="239" t="s">
        <v>332</v>
      </c>
      <c r="E213" s="240">
        <v>1</v>
      </c>
      <c r="F213" s="241"/>
      <c r="G213" s="242">
        <f>ROUND(E213*F213,2)</f>
        <v>0</v>
      </c>
      <c r="H213" s="241"/>
      <c r="I213" s="242">
        <f>ROUND(E213*H213,2)</f>
        <v>0</v>
      </c>
      <c r="J213" s="241"/>
      <c r="K213" s="242">
        <f>ROUND(E213*J213,2)</f>
        <v>0</v>
      </c>
      <c r="L213" s="242">
        <v>21</v>
      </c>
      <c r="M213" s="242">
        <f>G213*(1+L213/100)</f>
        <v>0</v>
      </c>
      <c r="N213" s="242">
        <v>5.5E-2</v>
      </c>
      <c r="O213" s="242">
        <f>ROUND(E213*N213,2)</f>
        <v>0.06</v>
      </c>
      <c r="P213" s="242">
        <v>0</v>
      </c>
      <c r="Q213" s="242">
        <f>ROUND(E213*P213,2)</f>
        <v>0</v>
      </c>
      <c r="R213" s="242" t="s">
        <v>426</v>
      </c>
      <c r="S213" s="242" t="s">
        <v>207</v>
      </c>
      <c r="T213" s="243" t="s">
        <v>207</v>
      </c>
      <c r="U213" s="221">
        <v>0</v>
      </c>
      <c r="V213" s="221">
        <f>ROUND(E213*U213,2)</f>
        <v>0</v>
      </c>
      <c r="W213" s="221"/>
      <c r="X213" s="221" t="s">
        <v>427</v>
      </c>
      <c r="Y213" s="212"/>
      <c r="Z213" s="212"/>
      <c r="AA213" s="212"/>
      <c r="AB213" s="212"/>
      <c r="AC213" s="212"/>
      <c r="AD213" s="212"/>
      <c r="AE213" s="212"/>
      <c r="AF213" s="212"/>
      <c r="AG213" s="212" t="s">
        <v>964</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58" t="s">
        <v>1406</v>
      </c>
      <c r="D214" s="222"/>
      <c r="E214" s="223"/>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213</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58" t="s">
        <v>1387</v>
      </c>
      <c r="D215" s="222"/>
      <c r="E215" s="223"/>
      <c r="F215" s="221"/>
      <c r="G215" s="22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213</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58" t="s">
        <v>1366</v>
      </c>
      <c r="D216" s="222"/>
      <c r="E216" s="223">
        <v>1</v>
      </c>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213</v>
      </c>
      <c r="AH216" s="212">
        <v>5</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x14ac:dyDescent="0.2">
      <c r="A217" s="231" t="s">
        <v>201</v>
      </c>
      <c r="B217" s="232" t="s">
        <v>162</v>
      </c>
      <c r="C217" s="255" t="s">
        <v>163</v>
      </c>
      <c r="D217" s="233"/>
      <c r="E217" s="234"/>
      <c r="F217" s="235"/>
      <c r="G217" s="235">
        <f>SUMIF(AG218:AG233,"&lt;&gt;NOR",G218:G233)</f>
        <v>0</v>
      </c>
      <c r="H217" s="235"/>
      <c r="I217" s="235">
        <f>SUM(I218:I233)</f>
        <v>0</v>
      </c>
      <c r="J217" s="235"/>
      <c r="K217" s="235">
        <f>SUM(K218:K233)</f>
        <v>0</v>
      </c>
      <c r="L217" s="235"/>
      <c r="M217" s="235">
        <f>SUM(M218:M233)</f>
        <v>0</v>
      </c>
      <c r="N217" s="235"/>
      <c r="O217" s="235">
        <f>SUM(O218:O233)</f>
        <v>0</v>
      </c>
      <c r="P217" s="235"/>
      <c r="Q217" s="235">
        <f>SUM(Q218:Q233)</f>
        <v>0.26</v>
      </c>
      <c r="R217" s="235"/>
      <c r="S217" s="235"/>
      <c r="T217" s="236"/>
      <c r="U217" s="230"/>
      <c r="V217" s="230">
        <f>SUM(V218:V233)</f>
        <v>3.58</v>
      </c>
      <c r="W217" s="230"/>
      <c r="X217" s="230"/>
      <c r="AG217" t="s">
        <v>202</v>
      </c>
    </row>
    <row r="218" spans="1:60" outlineLevel="1" x14ac:dyDescent="0.2">
      <c r="A218" s="237">
        <v>35</v>
      </c>
      <c r="B218" s="238" t="s">
        <v>1407</v>
      </c>
      <c r="C218" s="256" t="s">
        <v>1408</v>
      </c>
      <c r="D218" s="239" t="s">
        <v>275</v>
      </c>
      <c r="E218" s="240">
        <v>3</v>
      </c>
      <c r="F218" s="241"/>
      <c r="G218" s="242">
        <f>ROUND(E218*F218,2)</f>
        <v>0</v>
      </c>
      <c r="H218" s="241"/>
      <c r="I218" s="242">
        <f>ROUND(E218*H218,2)</f>
        <v>0</v>
      </c>
      <c r="J218" s="241"/>
      <c r="K218" s="242">
        <f>ROUND(E218*J218,2)</f>
        <v>0</v>
      </c>
      <c r="L218" s="242">
        <v>21</v>
      </c>
      <c r="M218" s="242">
        <f>G218*(1+L218/100)</f>
        <v>0</v>
      </c>
      <c r="N218" s="242">
        <v>0</v>
      </c>
      <c r="O218" s="242">
        <f>ROUND(E218*N218,2)</f>
        <v>0</v>
      </c>
      <c r="P218" s="242">
        <v>0.04</v>
      </c>
      <c r="Q218" s="242">
        <f>ROUND(E218*P218,2)</f>
        <v>0.12</v>
      </c>
      <c r="R218" s="242" t="s">
        <v>1301</v>
      </c>
      <c r="S218" s="242" t="s">
        <v>207</v>
      </c>
      <c r="T218" s="243" t="s">
        <v>207</v>
      </c>
      <c r="U218" s="221">
        <v>0.25</v>
      </c>
      <c r="V218" s="221">
        <f>ROUND(E218*U218,2)</f>
        <v>0.75</v>
      </c>
      <c r="W218" s="221"/>
      <c r="X218" s="221" t="s">
        <v>208</v>
      </c>
      <c r="Y218" s="212"/>
      <c r="Z218" s="212"/>
      <c r="AA218" s="212"/>
      <c r="AB218" s="212"/>
      <c r="AC218" s="212"/>
      <c r="AD218" s="212"/>
      <c r="AE218" s="212"/>
      <c r="AF218" s="212"/>
      <c r="AG218" s="212" t="s">
        <v>209</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57" t="s">
        <v>1409</v>
      </c>
      <c r="D219" s="245"/>
      <c r="E219" s="245"/>
      <c r="F219" s="245"/>
      <c r="G219" s="245"/>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211</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58" t="s">
        <v>1410</v>
      </c>
      <c r="D220" s="222"/>
      <c r="E220" s="223"/>
      <c r="F220" s="221"/>
      <c r="G220" s="221"/>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213</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58" t="s">
        <v>1308</v>
      </c>
      <c r="D221" s="222"/>
      <c r="E221" s="223">
        <v>3</v>
      </c>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213</v>
      </c>
      <c r="AH221" s="212">
        <v>5</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37">
        <v>36</v>
      </c>
      <c r="B222" s="238" t="s">
        <v>1411</v>
      </c>
      <c r="C222" s="256" t="s">
        <v>1412</v>
      </c>
      <c r="D222" s="239" t="s">
        <v>275</v>
      </c>
      <c r="E222" s="240">
        <v>0.12</v>
      </c>
      <c r="F222" s="241"/>
      <c r="G222" s="242">
        <f>ROUND(E222*F222,2)</f>
        <v>0</v>
      </c>
      <c r="H222" s="241"/>
      <c r="I222" s="242">
        <f>ROUND(E222*H222,2)</f>
        <v>0</v>
      </c>
      <c r="J222" s="241"/>
      <c r="K222" s="242">
        <f>ROUND(E222*J222,2)</f>
        <v>0</v>
      </c>
      <c r="L222" s="242">
        <v>21</v>
      </c>
      <c r="M222" s="242">
        <f>G222*(1+L222/100)</f>
        <v>0</v>
      </c>
      <c r="N222" s="242">
        <v>0</v>
      </c>
      <c r="O222" s="242">
        <f>ROUND(E222*N222,2)</f>
        <v>0</v>
      </c>
      <c r="P222" s="242">
        <v>2.8700000000000002E-3</v>
      </c>
      <c r="Q222" s="242">
        <f>ROUND(E222*P222,2)</f>
        <v>0</v>
      </c>
      <c r="R222" s="242" t="s">
        <v>476</v>
      </c>
      <c r="S222" s="242" t="s">
        <v>207</v>
      </c>
      <c r="T222" s="243" t="s">
        <v>207</v>
      </c>
      <c r="U222" s="221">
        <v>7.1</v>
      </c>
      <c r="V222" s="221">
        <f>ROUND(E222*U222,2)</f>
        <v>0.85</v>
      </c>
      <c r="W222" s="221"/>
      <c r="X222" s="221" t="s">
        <v>208</v>
      </c>
      <c r="Y222" s="212"/>
      <c r="Z222" s="212"/>
      <c r="AA222" s="212"/>
      <c r="AB222" s="212"/>
      <c r="AC222" s="212"/>
      <c r="AD222" s="212"/>
      <c r="AE222" s="212"/>
      <c r="AF222" s="212"/>
      <c r="AG222" s="212" t="s">
        <v>209</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58" t="s">
        <v>1413</v>
      </c>
      <c r="D223" s="222"/>
      <c r="E223" s="223"/>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213</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58" t="s">
        <v>1414</v>
      </c>
      <c r="D224" s="222"/>
      <c r="E224" s="223"/>
      <c r="F224" s="221"/>
      <c r="G224" s="221"/>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213</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58" t="s">
        <v>1264</v>
      </c>
      <c r="D225" s="222"/>
      <c r="E225" s="223"/>
      <c r="F225" s="221"/>
      <c r="G225" s="221"/>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213</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58" t="s">
        <v>1415</v>
      </c>
      <c r="D226" s="222"/>
      <c r="E226" s="223">
        <v>0.12</v>
      </c>
      <c r="F226" s="221"/>
      <c r="G226" s="221"/>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213</v>
      </c>
      <c r="AH226" s="212">
        <v>5</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33.75" outlineLevel="1" x14ac:dyDescent="0.2">
      <c r="A227" s="237">
        <v>37</v>
      </c>
      <c r="B227" s="238" t="s">
        <v>1416</v>
      </c>
      <c r="C227" s="256" t="s">
        <v>1417</v>
      </c>
      <c r="D227" s="239" t="s">
        <v>332</v>
      </c>
      <c r="E227" s="240">
        <v>1</v>
      </c>
      <c r="F227" s="241"/>
      <c r="G227" s="242">
        <f>ROUND(E227*F227,2)</f>
        <v>0</v>
      </c>
      <c r="H227" s="241"/>
      <c r="I227" s="242">
        <f>ROUND(E227*H227,2)</f>
        <v>0</v>
      </c>
      <c r="J227" s="241"/>
      <c r="K227" s="242">
        <f>ROUND(E227*J227,2)</f>
        <v>0</v>
      </c>
      <c r="L227" s="242">
        <v>21</v>
      </c>
      <c r="M227" s="242">
        <f>G227*(1+L227/100)</f>
        <v>0</v>
      </c>
      <c r="N227" s="242">
        <v>0</v>
      </c>
      <c r="O227" s="242">
        <f>ROUND(E227*N227,2)</f>
        <v>0</v>
      </c>
      <c r="P227" s="242">
        <v>4.4999999999999998E-2</v>
      </c>
      <c r="Q227" s="242">
        <f>ROUND(E227*P227,2)</f>
        <v>0.05</v>
      </c>
      <c r="R227" s="242" t="s">
        <v>476</v>
      </c>
      <c r="S227" s="242" t="s">
        <v>207</v>
      </c>
      <c r="T227" s="243" t="s">
        <v>207</v>
      </c>
      <c r="U227" s="221">
        <v>0.26</v>
      </c>
      <c r="V227" s="221">
        <f>ROUND(E227*U227,2)</f>
        <v>0.26</v>
      </c>
      <c r="W227" s="221"/>
      <c r="X227" s="221" t="s">
        <v>208</v>
      </c>
      <c r="Y227" s="212"/>
      <c r="Z227" s="212"/>
      <c r="AA227" s="212"/>
      <c r="AB227" s="212"/>
      <c r="AC227" s="212"/>
      <c r="AD227" s="212"/>
      <c r="AE227" s="212"/>
      <c r="AF227" s="212"/>
      <c r="AG227" s="212" t="s">
        <v>209</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58" t="s">
        <v>1418</v>
      </c>
      <c r="D228" s="222"/>
      <c r="E228" s="223"/>
      <c r="F228" s="221"/>
      <c r="G228" s="221"/>
      <c r="H228" s="221"/>
      <c r="I228" s="221"/>
      <c r="J228" s="221"/>
      <c r="K228" s="221"/>
      <c r="L228" s="221"/>
      <c r="M228" s="221"/>
      <c r="N228" s="221"/>
      <c r="O228" s="221"/>
      <c r="P228" s="221"/>
      <c r="Q228" s="221"/>
      <c r="R228" s="221"/>
      <c r="S228" s="221"/>
      <c r="T228" s="221"/>
      <c r="U228" s="221"/>
      <c r="V228" s="221"/>
      <c r="W228" s="221"/>
      <c r="X228" s="221"/>
      <c r="Y228" s="212"/>
      <c r="Z228" s="212"/>
      <c r="AA228" s="212"/>
      <c r="AB228" s="212"/>
      <c r="AC228" s="212"/>
      <c r="AD228" s="212"/>
      <c r="AE228" s="212"/>
      <c r="AF228" s="212"/>
      <c r="AG228" s="212" t="s">
        <v>213</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58" t="s">
        <v>1366</v>
      </c>
      <c r="D229" s="222"/>
      <c r="E229" s="223">
        <v>1</v>
      </c>
      <c r="F229" s="221"/>
      <c r="G229" s="221"/>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213</v>
      </c>
      <c r="AH229" s="212">
        <v>5</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ht="22.5" outlineLevel="1" x14ac:dyDescent="0.2">
      <c r="A230" s="237">
        <v>38</v>
      </c>
      <c r="B230" s="238" t="s">
        <v>1419</v>
      </c>
      <c r="C230" s="256" t="s">
        <v>1420</v>
      </c>
      <c r="D230" s="239" t="s">
        <v>332</v>
      </c>
      <c r="E230" s="240">
        <v>1</v>
      </c>
      <c r="F230" s="241"/>
      <c r="G230" s="242">
        <f>ROUND(E230*F230,2)</f>
        <v>0</v>
      </c>
      <c r="H230" s="241"/>
      <c r="I230" s="242">
        <f>ROUND(E230*H230,2)</f>
        <v>0</v>
      </c>
      <c r="J230" s="241"/>
      <c r="K230" s="242">
        <f>ROUND(E230*J230,2)</f>
        <v>0</v>
      </c>
      <c r="L230" s="242">
        <v>21</v>
      </c>
      <c r="M230" s="242">
        <f>G230*(1+L230/100)</f>
        <v>0</v>
      </c>
      <c r="N230" s="242">
        <v>0</v>
      </c>
      <c r="O230" s="242">
        <f>ROUND(E230*N230,2)</f>
        <v>0</v>
      </c>
      <c r="P230" s="242">
        <v>8.5000000000000006E-2</v>
      </c>
      <c r="Q230" s="242">
        <f>ROUND(E230*P230,2)</f>
        <v>0.09</v>
      </c>
      <c r="R230" s="242" t="s">
        <v>1421</v>
      </c>
      <c r="S230" s="242" t="s">
        <v>207</v>
      </c>
      <c r="T230" s="243" t="s">
        <v>207</v>
      </c>
      <c r="U230" s="221">
        <v>1.722</v>
      </c>
      <c r="V230" s="221">
        <f>ROUND(E230*U230,2)</f>
        <v>1.72</v>
      </c>
      <c r="W230" s="221"/>
      <c r="X230" s="221" t="s">
        <v>208</v>
      </c>
      <c r="Y230" s="212"/>
      <c r="Z230" s="212"/>
      <c r="AA230" s="212"/>
      <c r="AB230" s="212"/>
      <c r="AC230" s="212"/>
      <c r="AD230" s="212"/>
      <c r="AE230" s="212"/>
      <c r="AF230" s="212"/>
      <c r="AG230" s="212" t="s">
        <v>209</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57" t="s">
        <v>1422</v>
      </c>
      <c r="D231" s="245"/>
      <c r="E231" s="245"/>
      <c r="F231" s="245"/>
      <c r="G231" s="245"/>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211</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44" t="str">
        <f>C231</f>
        <v>odvodňovačů na kamenných a betonových mostech s prozatímním zakrytím otvorů po nich,,bez odpadního potrubí i s odpadním potrubím,</v>
      </c>
      <c r="BB231" s="212"/>
      <c r="BC231" s="212"/>
      <c r="BD231" s="212"/>
      <c r="BE231" s="212"/>
      <c r="BF231" s="212"/>
      <c r="BG231" s="212"/>
      <c r="BH231" s="212"/>
    </row>
    <row r="232" spans="1:60" outlineLevel="1" x14ac:dyDescent="0.2">
      <c r="A232" s="219"/>
      <c r="B232" s="220"/>
      <c r="C232" s="258" t="s">
        <v>1423</v>
      </c>
      <c r="D232" s="222"/>
      <c r="E232" s="223"/>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213</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58" t="s">
        <v>1366</v>
      </c>
      <c r="D233" s="222"/>
      <c r="E233" s="223">
        <v>1</v>
      </c>
      <c r="F233" s="221"/>
      <c r="G233" s="221"/>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213</v>
      </c>
      <c r="AH233" s="212">
        <v>5</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x14ac:dyDescent="0.2">
      <c r="A234" s="231" t="s">
        <v>201</v>
      </c>
      <c r="B234" s="232" t="s">
        <v>164</v>
      </c>
      <c r="C234" s="255" t="s">
        <v>165</v>
      </c>
      <c r="D234" s="233"/>
      <c r="E234" s="234"/>
      <c r="F234" s="235"/>
      <c r="G234" s="235">
        <f>SUMIF(AG235:AG240,"&lt;&gt;NOR",G235:G240)</f>
        <v>0</v>
      </c>
      <c r="H234" s="235"/>
      <c r="I234" s="235">
        <f>SUM(I235:I240)</f>
        <v>0</v>
      </c>
      <c r="J234" s="235"/>
      <c r="K234" s="235">
        <f>SUM(K235:K240)</f>
        <v>0</v>
      </c>
      <c r="L234" s="235"/>
      <c r="M234" s="235">
        <f>SUM(M235:M240)</f>
        <v>0</v>
      </c>
      <c r="N234" s="235"/>
      <c r="O234" s="235">
        <f>SUM(O235:O240)</f>
        <v>0</v>
      </c>
      <c r="P234" s="235"/>
      <c r="Q234" s="235">
        <f>SUM(Q235:Q240)</f>
        <v>0</v>
      </c>
      <c r="R234" s="235"/>
      <c r="S234" s="235"/>
      <c r="T234" s="236"/>
      <c r="U234" s="230"/>
      <c r="V234" s="230">
        <f>SUM(V235:V240)</f>
        <v>1.77</v>
      </c>
      <c r="W234" s="230"/>
      <c r="X234" s="230"/>
      <c r="AG234" t="s">
        <v>202</v>
      </c>
    </row>
    <row r="235" spans="1:60" ht="22.5" outlineLevel="1" x14ac:dyDescent="0.2">
      <c r="A235" s="237">
        <v>39</v>
      </c>
      <c r="B235" s="238" t="s">
        <v>1424</v>
      </c>
      <c r="C235" s="256" t="s">
        <v>1425</v>
      </c>
      <c r="D235" s="239" t="s">
        <v>425</v>
      </c>
      <c r="E235" s="240">
        <v>8.3644700000000007</v>
      </c>
      <c r="F235" s="241"/>
      <c r="G235" s="242">
        <f>ROUND(E235*F235,2)</f>
        <v>0</v>
      </c>
      <c r="H235" s="241"/>
      <c r="I235" s="242">
        <f>ROUND(E235*H235,2)</f>
        <v>0</v>
      </c>
      <c r="J235" s="241"/>
      <c r="K235" s="242">
        <f>ROUND(E235*J235,2)</f>
        <v>0</v>
      </c>
      <c r="L235" s="242">
        <v>21</v>
      </c>
      <c r="M235" s="242">
        <f>G235*(1+L235/100)</f>
        <v>0</v>
      </c>
      <c r="N235" s="242">
        <v>0</v>
      </c>
      <c r="O235" s="242">
        <f>ROUND(E235*N235,2)</f>
        <v>0</v>
      </c>
      <c r="P235" s="242">
        <v>0</v>
      </c>
      <c r="Q235" s="242">
        <f>ROUND(E235*P235,2)</f>
        <v>0</v>
      </c>
      <c r="R235" s="242" t="s">
        <v>1301</v>
      </c>
      <c r="S235" s="242" t="s">
        <v>207</v>
      </c>
      <c r="T235" s="243" t="s">
        <v>207</v>
      </c>
      <c r="U235" s="221">
        <v>0.21149999999999999</v>
      </c>
      <c r="V235" s="221">
        <f>ROUND(E235*U235,2)</f>
        <v>1.77</v>
      </c>
      <c r="W235" s="221"/>
      <c r="X235" s="221" t="s">
        <v>435</v>
      </c>
      <c r="Y235" s="212"/>
      <c r="Z235" s="212"/>
      <c r="AA235" s="212"/>
      <c r="AB235" s="212"/>
      <c r="AC235" s="212"/>
      <c r="AD235" s="212"/>
      <c r="AE235" s="212"/>
      <c r="AF235" s="212"/>
      <c r="AG235" s="212" t="s">
        <v>1426</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19"/>
      <c r="B236" s="220"/>
      <c r="C236" s="257" t="s">
        <v>1427</v>
      </c>
      <c r="D236" s="245"/>
      <c r="E236" s="245"/>
      <c r="F236" s="245"/>
      <c r="G236" s="245"/>
      <c r="H236" s="221"/>
      <c r="I236" s="221"/>
      <c r="J236" s="221"/>
      <c r="K236" s="221"/>
      <c r="L236" s="221"/>
      <c r="M236" s="221"/>
      <c r="N236" s="221"/>
      <c r="O236" s="221"/>
      <c r="P236" s="221"/>
      <c r="Q236" s="221"/>
      <c r="R236" s="221"/>
      <c r="S236" s="221"/>
      <c r="T236" s="221"/>
      <c r="U236" s="221"/>
      <c r="V236" s="221"/>
      <c r="W236" s="221"/>
      <c r="X236" s="221"/>
      <c r="Y236" s="212"/>
      <c r="Z236" s="212"/>
      <c r="AA236" s="212"/>
      <c r="AB236" s="212"/>
      <c r="AC236" s="212"/>
      <c r="AD236" s="212"/>
      <c r="AE236" s="212"/>
      <c r="AF236" s="212"/>
      <c r="AG236" s="212" t="s">
        <v>211</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69" t="s">
        <v>1428</v>
      </c>
      <c r="D237" s="268"/>
      <c r="E237" s="268"/>
      <c r="F237" s="268"/>
      <c r="G237" s="268"/>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487</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58" t="s">
        <v>438</v>
      </c>
      <c r="D238" s="222"/>
      <c r="E238" s="223"/>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213</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58" t="s">
        <v>1429</v>
      </c>
      <c r="D239" s="222"/>
      <c r="E239" s="223"/>
      <c r="F239" s="221"/>
      <c r="G239" s="221"/>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213</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58" t="s">
        <v>1430</v>
      </c>
      <c r="D240" s="222"/>
      <c r="E240" s="223">
        <v>8.3644700000000007</v>
      </c>
      <c r="F240" s="221"/>
      <c r="G240" s="221"/>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213</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x14ac:dyDescent="0.2">
      <c r="A241" s="231" t="s">
        <v>201</v>
      </c>
      <c r="B241" s="232" t="s">
        <v>166</v>
      </c>
      <c r="C241" s="255" t="s">
        <v>167</v>
      </c>
      <c r="D241" s="233"/>
      <c r="E241" s="234"/>
      <c r="F241" s="235"/>
      <c r="G241" s="235">
        <f>SUMIF(AG242:AG261,"&lt;&gt;NOR",G242:G261)</f>
        <v>0</v>
      </c>
      <c r="H241" s="235"/>
      <c r="I241" s="235">
        <f>SUM(I242:I261)</f>
        <v>0</v>
      </c>
      <c r="J241" s="235"/>
      <c r="K241" s="235">
        <f>SUM(K242:K261)</f>
        <v>0</v>
      </c>
      <c r="L241" s="235"/>
      <c r="M241" s="235">
        <f>SUM(M242:M261)</f>
        <v>0</v>
      </c>
      <c r="N241" s="235"/>
      <c r="O241" s="235">
        <f>SUM(O242:O261)</f>
        <v>0</v>
      </c>
      <c r="P241" s="235"/>
      <c r="Q241" s="235">
        <f>SUM(Q242:Q261)</f>
        <v>0</v>
      </c>
      <c r="R241" s="235"/>
      <c r="S241" s="235"/>
      <c r="T241" s="236"/>
      <c r="U241" s="230"/>
      <c r="V241" s="230">
        <f>SUM(V242:V261)</f>
        <v>7.0000000000000007E-2</v>
      </c>
      <c r="W241" s="230"/>
      <c r="X241" s="230"/>
      <c r="AG241" t="s">
        <v>202</v>
      </c>
    </row>
    <row r="242" spans="1:60" ht="33.75" outlineLevel="1" x14ac:dyDescent="0.2">
      <c r="A242" s="237">
        <v>40</v>
      </c>
      <c r="B242" s="238" t="s">
        <v>441</v>
      </c>
      <c r="C242" s="256" t="s">
        <v>442</v>
      </c>
      <c r="D242" s="239" t="s">
        <v>425</v>
      </c>
      <c r="E242" s="240">
        <v>0.2024</v>
      </c>
      <c r="F242" s="241"/>
      <c r="G242" s="242">
        <f>ROUND(E242*F242,2)</f>
        <v>0</v>
      </c>
      <c r="H242" s="241"/>
      <c r="I242" s="242">
        <f>ROUND(E242*H242,2)</f>
        <v>0</v>
      </c>
      <c r="J242" s="241"/>
      <c r="K242" s="242">
        <f>ROUND(E242*J242,2)</f>
        <v>0</v>
      </c>
      <c r="L242" s="242">
        <v>21</v>
      </c>
      <c r="M242" s="242">
        <f>G242*(1+L242/100)</f>
        <v>0</v>
      </c>
      <c r="N242" s="242">
        <v>0</v>
      </c>
      <c r="O242" s="242">
        <f>ROUND(E242*N242,2)</f>
        <v>0</v>
      </c>
      <c r="P242" s="242">
        <v>0</v>
      </c>
      <c r="Q242" s="242">
        <f>ROUND(E242*P242,2)</f>
        <v>0</v>
      </c>
      <c r="R242" s="242" t="s">
        <v>443</v>
      </c>
      <c r="S242" s="242" t="s">
        <v>207</v>
      </c>
      <c r="T242" s="243" t="s">
        <v>207</v>
      </c>
      <c r="U242" s="221">
        <v>0</v>
      </c>
      <c r="V242" s="221">
        <f>ROUND(E242*U242,2)</f>
        <v>0</v>
      </c>
      <c r="W242" s="221"/>
      <c r="X242" s="221" t="s">
        <v>208</v>
      </c>
      <c r="Y242" s="212"/>
      <c r="Z242" s="212"/>
      <c r="AA242" s="212"/>
      <c r="AB242" s="212"/>
      <c r="AC242" s="212"/>
      <c r="AD242" s="212"/>
      <c r="AE242" s="212"/>
      <c r="AF242" s="212"/>
      <c r="AG242" s="212" t="s">
        <v>209</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57" t="s">
        <v>444</v>
      </c>
      <c r="D243" s="245"/>
      <c r="E243" s="245"/>
      <c r="F243" s="245"/>
      <c r="G243" s="245"/>
      <c r="H243" s="221"/>
      <c r="I243" s="221"/>
      <c r="J243" s="221"/>
      <c r="K243" s="221"/>
      <c r="L243" s="221"/>
      <c r="M243" s="221"/>
      <c r="N243" s="221"/>
      <c r="O243" s="221"/>
      <c r="P243" s="221"/>
      <c r="Q243" s="221"/>
      <c r="R243" s="221"/>
      <c r="S243" s="221"/>
      <c r="T243" s="221"/>
      <c r="U243" s="221"/>
      <c r="V243" s="221"/>
      <c r="W243" s="221"/>
      <c r="X243" s="221"/>
      <c r="Y243" s="212"/>
      <c r="Z243" s="212"/>
      <c r="AA243" s="212"/>
      <c r="AB243" s="212"/>
      <c r="AC243" s="212"/>
      <c r="AD243" s="212"/>
      <c r="AE243" s="212"/>
      <c r="AF243" s="212"/>
      <c r="AG243" s="212" t="s">
        <v>211</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58" t="s">
        <v>445</v>
      </c>
      <c r="D244" s="222"/>
      <c r="E244" s="223"/>
      <c r="F244" s="221"/>
      <c r="G244" s="221"/>
      <c r="H244" s="221"/>
      <c r="I244" s="221"/>
      <c r="J244" s="221"/>
      <c r="K244" s="221"/>
      <c r="L244" s="221"/>
      <c r="M244" s="221"/>
      <c r="N244" s="221"/>
      <c r="O244" s="221"/>
      <c r="P244" s="221"/>
      <c r="Q244" s="221"/>
      <c r="R244" s="221"/>
      <c r="S244" s="221"/>
      <c r="T244" s="221"/>
      <c r="U244" s="221"/>
      <c r="V244" s="221"/>
      <c r="W244" s="221"/>
      <c r="X244" s="221"/>
      <c r="Y244" s="212"/>
      <c r="Z244" s="212"/>
      <c r="AA244" s="212"/>
      <c r="AB244" s="212"/>
      <c r="AC244" s="212"/>
      <c r="AD244" s="212"/>
      <c r="AE244" s="212"/>
      <c r="AF244" s="212"/>
      <c r="AG244" s="212" t="s">
        <v>213</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58" t="s">
        <v>1431</v>
      </c>
      <c r="D245" s="222"/>
      <c r="E245" s="223"/>
      <c r="F245" s="221"/>
      <c r="G245" s="221"/>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213</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58" t="s">
        <v>1432</v>
      </c>
      <c r="D246" s="222"/>
      <c r="E246" s="223">
        <v>0.2024</v>
      </c>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213</v>
      </c>
      <c r="AH246" s="212">
        <v>7</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37">
        <v>41</v>
      </c>
      <c r="B247" s="238" t="s">
        <v>450</v>
      </c>
      <c r="C247" s="256" t="s">
        <v>451</v>
      </c>
      <c r="D247" s="239" t="s">
        <v>425</v>
      </c>
      <c r="E247" s="240">
        <v>4.4999999999999998E-2</v>
      </c>
      <c r="F247" s="241"/>
      <c r="G247" s="242">
        <f>ROUND(E247*F247,2)</f>
        <v>0</v>
      </c>
      <c r="H247" s="241"/>
      <c r="I247" s="242">
        <f>ROUND(E247*H247,2)</f>
        <v>0</v>
      </c>
      <c r="J247" s="241"/>
      <c r="K247" s="242">
        <f>ROUND(E247*J247,2)</f>
        <v>0</v>
      </c>
      <c r="L247" s="242">
        <v>21</v>
      </c>
      <c r="M247" s="242">
        <f>G247*(1+L247/100)</f>
        <v>0</v>
      </c>
      <c r="N247" s="242">
        <v>0</v>
      </c>
      <c r="O247" s="242">
        <f>ROUND(E247*N247,2)</f>
        <v>0</v>
      </c>
      <c r="P247" s="242">
        <v>0</v>
      </c>
      <c r="Q247" s="242">
        <f>ROUND(E247*P247,2)</f>
        <v>0</v>
      </c>
      <c r="R247" s="242"/>
      <c r="S247" s="242" t="s">
        <v>207</v>
      </c>
      <c r="T247" s="243" t="s">
        <v>207</v>
      </c>
      <c r="U247" s="221">
        <v>4.2000000000000003E-2</v>
      </c>
      <c r="V247" s="221">
        <f>ROUND(E247*U247,2)</f>
        <v>0</v>
      </c>
      <c r="W247" s="221"/>
      <c r="X247" s="221" t="s">
        <v>208</v>
      </c>
      <c r="Y247" s="212"/>
      <c r="Z247" s="212"/>
      <c r="AA247" s="212"/>
      <c r="AB247" s="212"/>
      <c r="AC247" s="212"/>
      <c r="AD247" s="212"/>
      <c r="AE247" s="212"/>
      <c r="AF247" s="212"/>
      <c r="AG247" s="212" t="s">
        <v>209</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19"/>
      <c r="B248" s="220"/>
      <c r="C248" s="258" t="s">
        <v>452</v>
      </c>
      <c r="D248" s="222"/>
      <c r="E248" s="223"/>
      <c r="F248" s="221"/>
      <c r="G248" s="221"/>
      <c r="H248" s="221"/>
      <c r="I248" s="221"/>
      <c r="J248" s="221"/>
      <c r="K248" s="221"/>
      <c r="L248" s="221"/>
      <c r="M248" s="221"/>
      <c r="N248" s="221"/>
      <c r="O248" s="221"/>
      <c r="P248" s="221"/>
      <c r="Q248" s="221"/>
      <c r="R248" s="221"/>
      <c r="S248" s="221"/>
      <c r="T248" s="221"/>
      <c r="U248" s="221"/>
      <c r="V248" s="221"/>
      <c r="W248" s="221"/>
      <c r="X248" s="221"/>
      <c r="Y248" s="212"/>
      <c r="Z248" s="212"/>
      <c r="AA248" s="212"/>
      <c r="AB248" s="212"/>
      <c r="AC248" s="212"/>
      <c r="AD248" s="212"/>
      <c r="AE248" s="212"/>
      <c r="AF248" s="212"/>
      <c r="AG248" s="212" t="s">
        <v>213</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58" t="s">
        <v>1433</v>
      </c>
      <c r="D249" s="222"/>
      <c r="E249" s="223"/>
      <c r="F249" s="221"/>
      <c r="G249" s="221"/>
      <c r="H249" s="221"/>
      <c r="I249" s="221"/>
      <c r="J249" s="221"/>
      <c r="K249" s="221"/>
      <c r="L249" s="221"/>
      <c r="M249" s="221"/>
      <c r="N249" s="221"/>
      <c r="O249" s="221"/>
      <c r="P249" s="221"/>
      <c r="Q249" s="221"/>
      <c r="R249" s="221"/>
      <c r="S249" s="221"/>
      <c r="T249" s="221"/>
      <c r="U249" s="221"/>
      <c r="V249" s="221"/>
      <c r="W249" s="221"/>
      <c r="X249" s="221"/>
      <c r="Y249" s="212"/>
      <c r="Z249" s="212"/>
      <c r="AA249" s="212"/>
      <c r="AB249" s="212"/>
      <c r="AC249" s="212"/>
      <c r="AD249" s="212"/>
      <c r="AE249" s="212"/>
      <c r="AF249" s="212"/>
      <c r="AG249" s="212" t="s">
        <v>213</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19"/>
      <c r="B250" s="220"/>
      <c r="C250" s="258" t="s">
        <v>1434</v>
      </c>
      <c r="D250" s="222"/>
      <c r="E250" s="223">
        <v>4.4999999999999998E-2</v>
      </c>
      <c r="F250" s="221"/>
      <c r="G250" s="221"/>
      <c r="H250" s="221"/>
      <c r="I250" s="221"/>
      <c r="J250" s="221"/>
      <c r="K250" s="221"/>
      <c r="L250" s="221"/>
      <c r="M250" s="221"/>
      <c r="N250" s="221"/>
      <c r="O250" s="221"/>
      <c r="P250" s="221"/>
      <c r="Q250" s="221"/>
      <c r="R250" s="221"/>
      <c r="S250" s="221"/>
      <c r="T250" s="221"/>
      <c r="U250" s="221"/>
      <c r="V250" s="221"/>
      <c r="W250" s="221"/>
      <c r="X250" s="221"/>
      <c r="Y250" s="212"/>
      <c r="Z250" s="212"/>
      <c r="AA250" s="212"/>
      <c r="AB250" s="212"/>
      <c r="AC250" s="212"/>
      <c r="AD250" s="212"/>
      <c r="AE250" s="212"/>
      <c r="AF250" s="212"/>
      <c r="AG250" s="212" t="s">
        <v>213</v>
      </c>
      <c r="AH250" s="212">
        <v>7</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37">
        <v>42</v>
      </c>
      <c r="B251" s="238" t="s">
        <v>458</v>
      </c>
      <c r="C251" s="256" t="s">
        <v>459</v>
      </c>
      <c r="D251" s="239" t="s">
        <v>425</v>
      </c>
      <c r="E251" s="240">
        <v>0.40500000000000003</v>
      </c>
      <c r="F251" s="241"/>
      <c r="G251" s="242">
        <f>ROUND(E251*F251,2)</f>
        <v>0</v>
      </c>
      <c r="H251" s="241"/>
      <c r="I251" s="242">
        <f>ROUND(E251*H251,2)</f>
        <v>0</v>
      </c>
      <c r="J251" s="241"/>
      <c r="K251" s="242">
        <f>ROUND(E251*J251,2)</f>
        <v>0</v>
      </c>
      <c r="L251" s="242">
        <v>21</v>
      </c>
      <c r="M251" s="242">
        <f>G251*(1+L251/100)</f>
        <v>0</v>
      </c>
      <c r="N251" s="242">
        <v>0</v>
      </c>
      <c r="O251" s="242">
        <f>ROUND(E251*N251,2)</f>
        <v>0</v>
      </c>
      <c r="P251" s="242">
        <v>0</v>
      </c>
      <c r="Q251" s="242">
        <f>ROUND(E251*P251,2)</f>
        <v>0</v>
      </c>
      <c r="R251" s="242"/>
      <c r="S251" s="242" t="s">
        <v>207</v>
      </c>
      <c r="T251" s="243" t="s">
        <v>207</v>
      </c>
      <c r="U251" s="221">
        <v>0</v>
      </c>
      <c r="V251" s="221">
        <f>ROUND(E251*U251,2)</f>
        <v>0</v>
      </c>
      <c r="W251" s="221"/>
      <c r="X251" s="221" t="s">
        <v>208</v>
      </c>
      <c r="Y251" s="212"/>
      <c r="Z251" s="212"/>
      <c r="AA251" s="212"/>
      <c r="AB251" s="212"/>
      <c r="AC251" s="212"/>
      <c r="AD251" s="212"/>
      <c r="AE251" s="212"/>
      <c r="AF251" s="212"/>
      <c r="AG251" s="212" t="s">
        <v>209</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58" t="s">
        <v>460</v>
      </c>
      <c r="D252" s="222"/>
      <c r="E252" s="223"/>
      <c r="F252" s="221"/>
      <c r="G252" s="221"/>
      <c r="H252" s="221"/>
      <c r="I252" s="221"/>
      <c r="J252" s="221"/>
      <c r="K252" s="221"/>
      <c r="L252" s="221"/>
      <c r="M252" s="221"/>
      <c r="N252" s="221"/>
      <c r="O252" s="221"/>
      <c r="P252" s="221"/>
      <c r="Q252" s="221"/>
      <c r="R252" s="221"/>
      <c r="S252" s="221"/>
      <c r="T252" s="221"/>
      <c r="U252" s="221"/>
      <c r="V252" s="221"/>
      <c r="W252" s="221"/>
      <c r="X252" s="221"/>
      <c r="Y252" s="212"/>
      <c r="Z252" s="212"/>
      <c r="AA252" s="212"/>
      <c r="AB252" s="212"/>
      <c r="AC252" s="212"/>
      <c r="AD252" s="212"/>
      <c r="AE252" s="212"/>
      <c r="AF252" s="212"/>
      <c r="AG252" s="212" t="s">
        <v>213</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58" t="s">
        <v>1435</v>
      </c>
      <c r="D253" s="222"/>
      <c r="E253" s="223">
        <v>0.40500000000000003</v>
      </c>
      <c r="F253" s="221"/>
      <c r="G253" s="221"/>
      <c r="H253" s="221"/>
      <c r="I253" s="221"/>
      <c r="J253" s="221"/>
      <c r="K253" s="221"/>
      <c r="L253" s="221"/>
      <c r="M253" s="221"/>
      <c r="N253" s="221"/>
      <c r="O253" s="221"/>
      <c r="P253" s="221"/>
      <c r="Q253" s="221"/>
      <c r="R253" s="221"/>
      <c r="S253" s="221"/>
      <c r="T253" s="221"/>
      <c r="U253" s="221"/>
      <c r="V253" s="221"/>
      <c r="W253" s="221"/>
      <c r="X253" s="221"/>
      <c r="Y253" s="212"/>
      <c r="Z253" s="212"/>
      <c r="AA253" s="212"/>
      <c r="AB253" s="212"/>
      <c r="AC253" s="212"/>
      <c r="AD253" s="212"/>
      <c r="AE253" s="212"/>
      <c r="AF253" s="212"/>
      <c r="AG253" s="212" t="s">
        <v>213</v>
      </c>
      <c r="AH253" s="212">
        <v>5</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37">
        <v>43</v>
      </c>
      <c r="B254" s="238" t="s">
        <v>462</v>
      </c>
      <c r="C254" s="256" t="s">
        <v>463</v>
      </c>
      <c r="D254" s="239" t="s">
        <v>425</v>
      </c>
      <c r="E254" s="240">
        <v>0.45273999999999998</v>
      </c>
      <c r="F254" s="241"/>
      <c r="G254" s="242">
        <f>ROUND(E254*F254,2)</f>
        <v>0</v>
      </c>
      <c r="H254" s="241"/>
      <c r="I254" s="242">
        <f>ROUND(E254*H254,2)</f>
        <v>0</v>
      </c>
      <c r="J254" s="241"/>
      <c r="K254" s="242">
        <f>ROUND(E254*J254,2)</f>
        <v>0</v>
      </c>
      <c r="L254" s="242">
        <v>21</v>
      </c>
      <c r="M254" s="242">
        <f>G254*(1+L254/100)</f>
        <v>0</v>
      </c>
      <c r="N254" s="242">
        <v>0</v>
      </c>
      <c r="O254" s="242">
        <f>ROUND(E254*N254,2)</f>
        <v>0</v>
      </c>
      <c r="P254" s="242">
        <v>0</v>
      </c>
      <c r="Q254" s="242">
        <f>ROUND(E254*P254,2)</f>
        <v>0</v>
      </c>
      <c r="R254" s="242"/>
      <c r="S254" s="242" t="s">
        <v>207</v>
      </c>
      <c r="T254" s="243" t="s">
        <v>207</v>
      </c>
      <c r="U254" s="221">
        <v>0.16400000000000001</v>
      </c>
      <c r="V254" s="221">
        <f>ROUND(E254*U254,2)</f>
        <v>7.0000000000000007E-2</v>
      </c>
      <c r="W254" s="221"/>
      <c r="X254" s="221" t="s">
        <v>464</v>
      </c>
      <c r="Y254" s="212"/>
      <c r="Z254" s="212"/>
      <c r="AA254" s="212"/>
      <c r="AB254" s="212"/>
      <c r="AC254" s="212"/>
      <c r="AD254" s="212"/>
      <c r="AE254" s="212"/>
      <c r="AF254" s="212"/>
      <c r="AG254" s="212" t="s">
        <v>465</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58" t="s">
        <v>466</v>
      </c>
      <c r="D255" s="222"/>
      <c r="E255" s="223"/>
      <c r="F255" s="221"/>
      <c r="G255" s="221"/>
      <c r="H255" s="221"/>
      <c r="I255" s="221"/>
      <c r="J255" s="221"/>
      <c r="K255" s="221"/>
      <c r="L255" s="221"/>
      <c r="M255" s="221"/>
      <c r="N255" s="221"/>
      <c r="O255" s="221"/>
      <c r="P255" s="221"/>
      <c r="Q255" s="221"/>
      <c r="R255" s="221"/>
      <c r="S255" s="221"/>
      <c r="T255" s="221"/>
      <c r="U255" s="221"/>
      <c r="V255" s="221"/>
      <c r="W255" s="221"/>
      <c r="X255" s="221"/>
      <c r="Y255" s="212"/>
      <c r="Z255" s="212"/>
      <c r="AA255" s="212"/>
      <c r="AB255" s="212"/>
      <c r="AC255" s="212"/>
      <c r="AD255" s="212"/>
      <c r="AE255" s="212"/>
      <c r="AF255" s="212"/>
      <c r="AG255" s="212" t="s">
        <v>213</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58" t="s">
        <v>1436</v>
      </c>
      <c r="D256" s="222"/>
      <c r="E256" s="223"/>
      <c r="F256" s="221"/>
      <c r="G256" s="221"/>
      <c r="H256" s="221"/>
      <c r="I256" s="221"/>
      <c r="J256" s="221"/>
      <c r="K256" s="221"/>
      <c r="L256" s="221"/>
      <c r="M256" s="221"/>
      <c r="N256" s="221"/>
      <c r="O256" s="221"/>
      <c r="P256" s="221"/>
      <c r="Q256" s="221"/>
      <c r="R256" s="221"/>
      <c r="S256" s="221"/>
      <c r="T256" s="221"/>
      <c r="U256" s="221"/>
      <c r="V256" s="221"/>
      <c r="W256" s="221"/>
      <c r="X256" s="221"/>
      <c r="Y256" s="212"/>
      <c r="Z256" s="212"/>
      <c r="AA256" s="212"/>
      <c r="AB256" s="212"/>
      <c r="AC256" s="212"/>
      <c r="AD256" s="212"/>
      <c r="AE256" s="212"/>
      <c r="AF256" s="212"/>
      <c r="AG256" s="212" t="s">
        <v>213</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58" t="s">
        <v>1437</v>
      </c>
      <c r="D257" s="222"/>
      <c r="E257" s="223">
        <v>0.45273999999999998</v>
      </c>
      <c r="F257" s="221"/>
      <c r="G257" s="221"/>
      <c r="H257" s="221"/>
      <c r="I257" s="221"/>
      <c r="J257" s="221"/>
      <c r="K257" s="221"/>
      <c r="L257" s="221"/>
      <c r="M257" s="221"/>
      <c r="N257" s="221"/>
      <c r="O257" s="221"/>
      <c r="P257" s="221"/>
      <c r="Q257" s="221"/>
      <c r="R257" s="221"/>
      <c r="S257" s="221"/>
      <c r="T257" s="221"/>
      <c r="U257" s="221"/>
      <c r="V257" s="221"/>
      <c r="W257" s="221"/>
      <c r="X257" s="221"/>
      <c r="Y257" s="212"/>
      <c r="Z257" s="212"/>
      <c r="AA257" s="212"/>
      <c r="AB257" s="212"/>
      <c r="AC257" s="212"/>
      <c r="AD257" s="212"/>
      <c r="AE257" s="212"/>
      <c r="AF257" s="212"/>
      <c r="AG257" s="212" t="s">
        <v>213</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37">
        <v>44</v>
      </c>
      <c r="B258" s="238" t="s">
        <v>469</v>
      </c>
      <c r="C258" s="256" t="s">
        <v>470</v>
      </c>
      <c r="D258" s="239" t="s">
        <v>425</v>
      </c>
      <c r="E258" s="240">
        <v>0.45273999999999998</v>
      </c>
      <c r="F258" s="241"/>
      <c r="G258" s="242">
        <f>ROUND(E258*F258,2)</f>
        <v>0</v>
      </c>
      <c r="H258" s="241"/>
      <c r="I258" s="242">
        <f>ROUND(E258*H258,2)</f>
        <v>0</v>
      </c>
      <c r="J258" s="241"/>
      <c r="K258" s="242">
        <f>ROUND(E258*J258,2)</f>
        <v>0</v>
      </c>
      <c r="L258" s="242">
        <v>21</v>
      </c>
      <c r="M258" s="242">
        <f>G258*(1+L258/100)</f>
        <v>0</v>
      </c>
      <c r="N258" s="242">
        <v>0</v>
      </c>
      <c r="O258" s="242">
        <f>ROUND(E258*N258,2)</f>
        <v>0</v>
      </c>
      <c r="P258" s="242">
        <v>0</v>
      </c>
      <c r="Q258" s="242">
        <f>ROUND(E258*P258,2)</f>
        <v>0</v>
      </c>
      <c r="R258" s="242"/>
      <c r="S258" s="242" t="s">
        <v>207</v>
      </c>
      <c r="T258" s="243" t="s">
        <v>207</v>
      </c>
      <c r="U258" s="221">
        <v>6.0000000000000001E-3</v>
      </c>
      <c r="V258" s="221">
        <f>ROUND(E258*U258,2)</f>
        <v>0</v>
      </c>
      <c r="W258" s="221"/>
      <c r="X258" s="221" t="s">
        <v>464</v>
      </c>
      <c r="Y258" s="212"/>
      <c r="Z258" s="212"/>
      <c r="AA258" s="212"/>
      <c r="AB258" s="212"/>
      <c r="AC258" s="212"/>
      <c r="AD258" s="212"/>
      <c r="AE258" s="212"/>
      <c r="AF258" s="212"/>
      <c r="AG258" s="212" t="s">
        <v>465</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58" t="s">
        <v>466</v>
      </c>
      <c r="D259" s="222"/>
      <c r="E259" s="223"/>
      <c r="F259" s="221"/>
      <c r="G259" s="221"/>
      <c r="H259" s="221"/>
      <c r="I259" s="221"/>
      <c r="J259" s="221"/>
      <c r="K259" s="221"/>
      <c r="L259" s="221"/>
      <c r="M259" s="221"/>
      <c r="N259" s="221"/>
      <c r="O259" s="221"/>
      <c r="P259" s="221"/>
      <c r="Q259" s="221"/>
      <c r="R259" s="221"/>
      <c r="S259" s="221"/>
      <c r="T259" s="221"/>
      <c r="U259" s="221"/>
      <c r="V259" s="221"/>
      <c r="W259" s="221"/>
      <c r="X259" s="221"/>
      <c r="Y259" s="212"/>
      <c r="Z259" s="212"/>
      <c r="AA259" s="212"/>
      <c r="AB259" s="212"/>
      <c r="AC259" s="212"/>
      <c r="AD259" s="212"/>
      <c r="AE259" s="212"/>
      <c r="AF259" s="212"/>
      <c r="AG259" s="212" t="s">
        <v>213</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58" t="s">
        <v>1436</v>
      </c>
      <c r="D260" s="222"/>
      <c r="E260" s="223"/>
      <c r="F260" s="221"/>
      <c r="G260" s="221"/>
      <c r="H260" s="221"/>
      <c r="I260" s="221"/>
      <c r="J260" s="221"/>
      <c r="K260" s="221"/>
      <c r="L260" s="221"/>
      <c r="M260" s="221"/>
      <c r="N260" s="221"/>
      <c r="O260" s="221"/>
      <c r="P260" s="221"/>
      <c r="Q260" s="221"/>
      <c r="R260" s="221"/>
      <c r="S260" s="221"/>
      <c r="T260" s="221"/>
      <c r="U260" s="221"/>
      <c r="V260" s="221"/>
      <c r="W260" s="221"/>
      <c r="X260" s="221"/>
      <c r="Y260" s="212"/>
      <c r="Z260" s="212"/>
      <c r="AA260" s="212"/>
      <c r="AB260" s="212"/>
      <c r="AC260" s="212"/>
      <c r="AD260" s="212"/>
      <c r="AE260" s="212"/>
      <c r="AF260" s="212"/>
      <c r="AG260" s="212" t="s">
        <v>213</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58" t="s">
        <v>1437</v>
      </c>
      <c r="D261" s="222"/>
      <c r="E261" s="223">
        <v>0.45273999999999998</v>
      </c>
      <c r="F261" s="221"/>
      <c r="G261" s="221"/>
      <c r="H261" s="221"/>
      <c r="I261" s="221"/>
      <c r="J261" s="221"/>
      <c r="K261" s="221"/>
      <c r="L261" s="221"/>
      <c r="M261" s="221"/>
      <c r="N261" s="221"/>
      <c r="O261" s="221"/>
      <c r="P261" s="221"/>
      <c r="Q261" s="221"/>
      <c r="R261" s="221"/>
      <c r="S261" s="221"/>
      <c r="T261" s="221"/>
      <c r="U261" s="221"/>
      <c r="V261" s="221"/>
      <c r="W261" s="221"/>
      <c r="X261" s="221"/>
      <c r="Y261" s="212"/>
      <c r="Z261" s="212"/>
      <c r="AA261" s="212"/>
      <c r="AB261" s="212"/>
      <c r="AC261" s="212"/>
      <c r="AD261" s="212"/>
      <c r="AE261" s="212"/>
      <c r="AF261" s="212"/>
      <c r="AG261" s="212" t="s">
        <v>213</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x14ac:dyDescent="0.2">
      <c r="A262" s="231" t="s">
        <v>201</v>
      </c>
      <c r="B262" s="232" t="s">
        <v>169</v>
      </c>
      <c r="C262" s="255" t="s">
        <v>170</v>
      </c>
      <c r="D262" s="233"/>
      <c r="E262" s="234"/>
      <c r="F262" s="235"/>
      <c r="G262" s="235">
        <f>SUMIF(AG263:AG269,"&lt;&gt;NOR",G263:G269)</f>
        <v>0</v>
      </c>
      <c r="H262" s="235"/>
      <c r="I262" s="235">
        <f>SUM(I263:I269)</f>
        <v>0</v>
      </c>
      <c r="J262" s="235"/>
      <c r="K262" s="235">
        <f>SUM(K263:K269)</f>
        <v>0</v>
      </c>
      <c r="L262" s="235"/>
      <c r="M262" s="235">
        <f>SUM(M263:M269)</f>
        <v>0</v>
      </c>
      <c r="N262" s="235"/>
      <c r="O262" s="235">
        <f>SUM(O263:O269)</f>
        <v>0</v>
      </c>
      <c r="P262" s="235"/>
      <c r="Q262" s="235">
        <f>SUM(Q263:Q269)</f>
        <v>0</v>
      </c>
      <c r="R262" s="235"/>
      <c r="S262" s="235"/>
      <c r="T262" s="236"/>
      <c r="U262" s="230"/>
      <c r="V262" s="230">
        <f>SUM(V263:V269)</f>
        <v>0</v>
      </c>
      <c r="W262" s="230"/>
      <c r="X262" s="230"/>
      <c r="AG262" t="s">
        <v>202</v>
      </c>
    </row>
    <row r="263" spans="1:60" outlineLevel="1" x14ac:dyDescent="0.2">
      <c r="A263" s="237">
        <v>45</v>
      </c>
      <c r="B263" s="238" t="s">
        <v>1009</v>
      </c>
      <c r="C263" s="256" t="s">
        <v>1010</v>
      </c>
      <c r="D263" s="239" t="s">
        <v>425</v>
      </c>
      <c r="E263" s="240">
        <v>4.4999999999999998E-2</v>
      </c>
      <c r="F263" s="241"/>
      <c r="G263" s="242">
        <f>ROUND(E263*F263,2)</f>
        <v>0</v>
      </c>
      <c r="H263" s="241"/>
      <c r="I263" s="242">
        <f>ROUND(E263*H263,2)</f>
        <v>0</v>
      </c>
      <c r="J263" s="241"/>
      <c r="K263" s="242">
        <f>ROUND(E263*J263,2)</f>
        <v>0</v>
      </c>
      <c r="L263" s="242">
        <v>21</v>
      </c>
      <c r="M263" s="242">
        <f>G263*(1+L263/100)</f>
        <v>0</v>
      </c>
      <c r="N263" s="242">
        <v>0</v>
      </c>
      <c r="O263" s="242">
        <f>ROUND(E263*N263,2)</f>
        <v>0</v>
      </c>
      <c r="P263" s="242">
        <v>0</v>
      </c>
      <c r="Q263" s="242">
        <f>ROUND(E263*P263,2)</f>
        <v>0</v>
      </c>
      <c r="R263" s="242" t="s">
        <v>476</v>
      </c>
      <c r="S263" s="242" t="s">
        <v>207</v>
      </c>
      <c r="T263" s="243" t="s">
        <v>207</v>
      </c>
      <c r="U263" s="221">
        <v>0</v>
      </c>
      <c r="V263" s="221">
        <f>ROUND(E263*U263,2)</f>
        <v>0</v>
      </c>
      <c r="W263" s="221"/>
      <c r="X263" s="221" t="s">
        <v>208</v>
      </c>
      <c r="Y263" s="212"/>
      <c r="Z263" s="212"/>
      <c r="AA263" s="212"/>
      <c r="AB263" s="212"/>
      <c r="AC263" s="212"/>
      <c r="AD263" s="212"/>
      <c r="AE263" s="212"/>
      <c r="AF263" s="212"/>
      <c r="AG263" s="212" t="s">
        <v>209</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19"/>
      <c r="B264" s="220"/>
      <c r="C264" s="258" t="s">
        <v>473</v>
      </c>
      <c r="D264" s="222"/>
      <c r="E264" s="223"/>
      <c r="F264" s="221"/>
      <c r="G264" s="221"/>
      <c r="H264" s="221"/>
      <c r="I264" s="221"/>
      <c r="J264" s="221"/>
      <c r="K264" s="221"/>
      <c r="L264" s="221"/>
      <c r="M264" s="221"/>
      <c r="N264" s="221"/>
      <c r="O264" s="221"/>
      <c r="P264" s="221"/>
      <c r="Q264" s="221"/>
      <c r="R264" s="221"/>
      <c r="S264" s="221"/>
      <c r="T264" s="221"/>
      <c r="U264" s="221"/>
      <c r="V264" s="221"/>
      <c r="W264" s="221"/>
      <c r="X264" s="221"/>
      <c r="Y264" s="212"/>
      <c r="Z264" s="212"/>
      <c r="AA264" s="212"/>
      <c r="AB264" s="212"/>
      <c r="AC264" s="212"/>
      <c r="AD264" s="212"/>
      <c r="AE264" s="212"/>
      <c r="AF264" s="212"/>
      <c r="AG264" s="212" t="s">
        <v>213</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58" t="s">
        <v>1433</v>
      </c>
      <c r="D265" s="222"/>
      <c r="E265" s="223"/>
      <c r="F265" s="221"/>
      <c r="G265" s="221"/>
      <c r="H265" s="221"/>
      <c r="I265" s="221"/>
      <c r="J265" s="221"/>
      <c r="K265" s="221"/>
      <c r="L265" s="221"/>
      <c r="M265" s="221"/>
      <c r="N265" s="221"/>
      <c r="O265" s="221"/>
      <c r="P265" s="221"/>
      <c r="Q265" s="221"/>
      <c r="R265" s="221"/>
      <c r="S265" s="221"/>
      <c r="T265" s="221"/>
      <c r="U265" s="221"/>
      <c r="V265" s="221"/>
      <c r="W265" s="221"/>
      <c r="X265" s="221"/>
      <c r="Y265" s="212"/>
      <c r="Z265" s="212"/>
      <c r="AA265" s="212"/>
      <c r="AB265" s="212"/>
      <c r="AC265" s="212"/>
      <c r="AD265" s="212"/>
      <c r="AE265" s="212"/>
      <c r="AF265" s="212"/>
      <c r="AG265" s="212" t="s">
        <v>213</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19"/>
      <c r="B266" s="220"/>
      <c r="C266" s="258" t="s">
        <v>1434</v>
      </c>
      <c r="D266" s="222"/>
      <c r="E266" s="223">
        <v>4.4999999999999998E-2</v>
      </c>
      <c r="F266" s="221"/>
      <c r="G266" s="221"/>
      <c r="H266" s="221"/>
      <c r="I266" s="221"/>
      <c r="J266" s="221"/>
      <c r="K266" s="221"/>
      <c r="L266" s="221"/>
      <c r="M266" s="221"/>
      <c r="N266" s="221"/>
      <c r="O266" s="221"/>
      <c r="P266" s="221"/>
      <c r="Q266" s="221"/>
      <c r="R266" s="221"/>
      <c r="S266" s="221"/>
      <c r="T266" s="221"/>
      <c r="U266" s="221"/>
      <c r="V266" s="221"/>
      <c r="W266" s="221"/>
      <c r="X266" s="221"/>
      <c r="Y266" s="212"/>
      <c r="Z266" s="212"/>
      <c r="AA266" s="212"/>
      <c r="AB266" s="212"/>
      <c r="AC266" s="212"/>
      <c r="AD266" s="212"/>
      <c r="AE266" s="212"/>
      <c r="AF266" s="212"/>
      <c r="AG266" s="212" t="s">
        <v>213</v>
      </c>
      <c r="AH266" s="212">
        <v>7</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37">
        <v>46</v>
      </c>
      <c r="B267" s="238" t="s">
        <v>474</v>
      </c>
      <c r="C267" s="256" t="s">
        <v>475</v>
      </c>
      <c r="D267" s="239" t="s">
        <v>425</v>
      </c>
      <c r="E267" s="240">
        <v>0.2024</v>
      </c>
      <c r="F267" s="241"/>
      <c r="G267" s="242">
        <f>ROUND(E267*F267,2)</f>
        <v>0</v>
      </c>
      <c r="H267" s="241"/>
      <c r="I267" s="242">
        <f>ROUND(E267*H267,2)</f>
        <v>0</v>
      </c>
      <c r="J267" s="241"/>
      <c r="K267" s="242">
        <f>ROUND(E267*J267,2)</f>
        <v>0</v>
      </c>
      <c r="L267" s="242">
        <v>21</v>
      </c>
      <c r="M267" s="242">
        <f>G267*(1+L267/100)</f>
        <v>0</v>
      </c>
      <c r="N267" s="242">
        <v>0</v>
      </c>
      <c r="O267" s="242">
        <f>ROUND(E267*N267,2)</f>
        <v>0</v>
      </c>
      <c r="P267" s="242">
        <v>0</v>
      </c>
      <c r="Q267" s="242">
        <f>ROUND(E267*P267,2)</f>
        <v>0</v>
      </c>
      <c r="R267" s="242" t="s">
        <v>476</v>
      </c>
      <c r="S267" s="242" t="s">
        <v>207</v>
      </c>
      <c r="T267" s="243" t="s">
        <v>207</v>
      </c>
      <c r="U267" s="221">
        <v>0</v>
      </c>
      <c r="V267" s="221">
        <f>ROUND(E267*U267,2)</f>
        <v>0</v>
      </c>
      <c r="W267" s="221"/>
      <c r="X267" s="221" t="s">
        <v>208</v>
      </c>
      <c r="Y267" s="212"/>
      <c r="Z267" s="212"/>
      <c r="AA267" s="212"/>
      <c r="AB267" s="212"/>
      <c r="AC267" s="212"/>
      <c r="AD267" s="212"/>
      <c r="AE267" s="212"/>
      <c r="AF267" s="212"/>
      <c r="AG267" s="212" t="s">
        <v>209</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58" t="s">
        <v>1431</v>
      </c>
      <c r="D268" s="222"/>
      <c r="E268" s="223"/>
      <c r="F268" s="221"/>
      <c r="G268" s="221"/>
      <c r="H268" s="221"/>
      <c r="I268" s="221"/>
      <c r="J268" s="221"/>
      <c r="K268" s="221"/>
      <c r="L268" s="221"/>
      <c r="M268" s="221"/>
      <c r="N268" s="221"/>
      <c r="O268" s="221"/>
      <c r="P268" s="221"/>
      <c r="Q268" s="221"/>
      <c r="R268" s="221"/>
      <c r="S268" s="221"/>
      <c r="T268" s="221"/>
      <c r="U268" s="221"/>
      <c r="V268" s="221"/>
      <c r="W268" s="221"/>
      <c r="X268" s="221"/>
      <c r="Y268" s="212"/>
      <c r="Z268" s="212"/>
      <c r="AA268" s="212"/>
      <c r="AB268" s="212"/>
      <c r="AC268" s="212"/>
      <c r="AD268" s="212"/>
      <c r="AE268" s="212"/>
      <c r="AF268" s="212"/>
      <c r="AG268" s="212" t="s">
        <v>213</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19"/>
      <c r="B269" s="220"/>
      <c r="C269" s="258" t="s">
        <v>1432</v>
      </c>
      <c r="D269" s="222"/>
      <c r="E269" s="223">
        <v>0.2024</v>
      </c>
      <c r="F269" s="221"/>
      <c r="G269" s="221"/>
      <c r="H269" s="221"/>
      <c r="I269" s="221"/>
      <c r="J269" s="221"/>
      <c r="K269" s="221"/>
      <c r="L269" s="221"/>
      <c r="M269" s="221"/>
      <c r="N269" s="221"/>
      <c r="O269" s="221"/>
      <c r="P269" s="221"/>
      <c r="Q269" s="221"/>
      <c r="R269" s="221"/>
      <c r="S269" s="221"/>
      <c r="T269" s="221"/>
      <c r="U269" s="221"/>
      <c r="V269" s="221"/>
      <c r="W269" s="221"/>
      <c r="X269" s="221"/>
      <c r="Y269" s="212"/>
      <c r="Z269" s="212"/>
      <c r="AA269" s="212"/>
      <c r="AB269" s="212"/>
      <c r="AC269" s="212"/>
      <c r="AD269" s="212"/>
      <c r="AE269" s="212"/>
      <c r="AF269" s="212"/>
      <c r="AG269" s="212" t="s">
        <v>213</v>
      </c>
      <c r="AH269" s="212">
        <v>7</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x14ac:dyDescent="0.2">
      <c r="A270" s="231" t="s">
        <v>201</v>
      </c>
      <c r="B270" s="232" t="s">
        <v>171</v>
      </c>
      <c r="C270" s="255" t="s">
        <v>172</v>
      </c>
      <c r="D270" s="233"/>
      <c r="E270" s="234"/>
      <c r="F270" s="235"/>
      <c r="G270" s="235">
        <f>SUMIF(AG271:AG274,"&lt;&gt;NOR",G271:G274)</f>
        <v>0</v>
      </c>
      <c r="H270" s="235"/>
      <c r="I270" s="235">
        <f>SUM(I271:I274)</f>
        <v>0</v>
      </c>
      <c r="J270" s="235"/>
      <c r="K270" s="235">
        <f>SUM(K271:K274)</f>
        <v>0</v>
      </c>
      <c r="L270" s="235"/>
      <c r="M270" s="235">
        <f>SUM(M271:M274)</f>
        <v>0</v>
      </c>
      <c r="N270" s="235"/>
      <c r="O270" s="235">
        <f>SUM(O271:O274)</f>
        <v>0</v>
      </c>
      <c r="P270" s="235"/>
      <c r="Q270" s="235">
        <f>SUM(Q271:Q274)</f>
        <v>0</v>
      </c>
      <c r="R270" s="235"/>
      <c r="S270" s="235"/>
      <c r="T270" s="236"/>
      <c r="U270" s="230"/>
      <c r="V270" s="230">
        <f>SUM(V271:V274)</f>
        <v>0</v>
      </c>
      <c r="W270" s="230"/>
      <c r="X270" s="230"/>
      <c r="AG270" t="s">
        <v>202</v>
      </c>
    </row>
    <row r="271" spans="1:60" outlineLevel="1" x14ac:dyDescent="0.2">
      <c r="A271" s="237">
        <v>47</v>
      </c>
      <c r="B271" s="238" t="s">
        <v>1438</v>
      </c>
      <c r="C271" s="256" t="s">
        <v>1439</v>
      </c>
      <c r="D271" s="239" t="s">
        <v>425</v>
      </c>
      <c r="E271" s="240">
        <v>8.5000000000000006E-2</v>
      </c>
      <c r="F271" s="241"/>
      <c r="G271" s="242">
        <f>ROUND(E271*F271,2)</f>
        <v>0</v>
      </c>
      <c r="H271" s="241"/>
      <c r="I271" s="242">
        <f>ROUND(E271*H271,2)</f>
        <v>0</v>
      </c>
      <c r="J271" s="241"/>
      <c r="K271" s="242">
        <f>ROUND(E271*J271,2)</f>
        <v>0</v>
      </c>
      <c r="L271" s="242">
        <v>21</v>
      </c>
      <c r="M271" s="242">
        <f>G271*(1+L271/100)</f>
        <v>0</v>
      </c>
      <c r="N271" s="242">
        <v>0</v>
      </c>
      <c r="O271" s="242">
        <f>ROUND(E271*N271,2)</f>
        <v>0</v>
      </c>
      <c r="P271" s="242">
        <v>0</v>
      </c>
      <c r="Q271" s="242">
        <f>ROUND(E271*P271,2)</f>
        <v>0</v>
      </c>
      <c r="R271" s="242" t="s">
        <v>476</v>
      </c>
      <c r="S271" s="242" t="s">
        <v>207</v>
      </c>
      <c r="T271" s="243" t="s">
        <v>207</v>
      </c>
      <c r="U271" s="221">
        <v>0</v>
      </c>
      <c r="V271" s="221">
        <f>ROUND(E271*U271,2)</f>
        <v>0</v>
      </c>
      <c r="W271" s="221"/>
      <c r="X271" s="221" t="s">
        <v>208</v>
      </c>
      <c r="Y271" s="212"/>
      <c r="Z271" s="212"/>
      <c r="AA271" s="212"/>
      <c r="AB271" s="212"/>
      <c r="AC271" s="212"/>
      <c r="AD271" s="212"/>
      <c r="AE271" s="212"/>
      <c r="AF271" s="212"/>
      <c r="AG271" s="212" t="s">
        <v>209</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ht="22.5" outlineLevel="1" x14ac:dyDescent="0.2">
      <c r="A272" s="219"/>
      <c r="B272" s="220"/>
      <c r="C272" s="264" t="s">
        <v>1440</v>
      </c>
      <c r="D272" s="253"/>
      <c r="E272" s="253"/>
      <c r="F272" s="253"/>
      <c r="G272" s="253"/>
      <c r="H272" s="221"/>
      <c r="I272" s="221"/>
      <c r="J272" s="221"/>
      <c r="K272" s="221"/>
      <c r="L272" s="221"/>
      <c r="M272" s="221"/>
      <c r="N272" s="221"/>
      <c r="O272" s="221"/>
      <c r="P272" s="221"/>
      <c r="Q272" s="221"/>
      <c r="R272" s="221"/>
      <c r="S272" s="221"/>
      <c r="T272" s="221"/>
      <c r="U272" s="221"/>
      <c r="V272" s="221"/>
      <c r="W272" s="221"/>
      <c r="X272" s="221"/>
      <c r="Y272" s="212"/>
      <c r="Z272" s="212"/>
      <c r="AA272" s="212"/>
      <c r="AB272" s="212"/>
      <c r="AC272" s="212"/>
      <c r="AD272" s="212"/>
      <c r="AE272" s="212"/>
      <c r="AF272" s="212"/>
      <c r="AG272" s="212" t="s">
        <v>487</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44" t="str">
        <f>C272</f>
        <v>Pro vyjádření výnosu ve prospěch zhotovitele je nutné jednotkovou cenu uvést se záporným znaménkem. (Získaná částka ponižuje náklad stavby.)</v>
      </c>
      <c r="BB272" s="212"/>
      <c r="BC272" s="212"/>
      <c r="BD272" s="212"/>
      <c r="BE272" s="212"/>
      <c r="BF272" s="212"/>
      <c r="BG272" s="212"/>
      <c r="BH272" s="212"/>
    </row>
    <row r="273" spans="1:60" outlineLevel="1" x14ac:dyDescent="0.2">
      <c r="A273" s="219"/>
      <c r="B273" s="220"/>
      <c r="C273" s="258" t="s">
        <v>1441</v>
      </c>
      <c r="D273" s="222"/>
      <c r="E273" s="223"/>
      <c r="F273" s="221"/>
      <c r="G273" s="221"/>
      <c r="H273" s="221"/>
      <c r="I273" s="221"/>
      <c r="J273" s="221"/>
      <c r="K273" s="221"/>
      <c r="L273" s="221"/>
      <c r="M273" s="221"/>
      <c r="N273" s="221"/>
      <c r="O273" s="221"/>
      <c r="P273" s="221"/>
      <c r="Q273" s="221"/>
      <c r="R273" s="221"/>
      <c r="S273" s="221"/>
      <c r="T273" s="221"/>
      <c r="U273" s="221"/>
      <c r="V273" s="221"/>
      <c r="W273" s="221"/>
      <c r="X273" s="221"/>
      <c r="Y273" s="212"/>
      <c r="Z273" s="212"/>
      <c r="AA273" s="212"/>
      <c r="AB273" s="212"/>
      <c r="AC273" s="212"/>
      <c r="AD273" s="212"/>
      <c r="AE273" s="212"/>
      <c r="AF273" s="212"/>
      <c r="AG273" s="212" t="s">
        <v>213</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19"/>
      <c r="B274" s="220"/>
      <c r="C274" s="258" t="s">
        <v>1442</v>
      </c>
      <c r="D274" s="222"/>
      <c r="E274" s="223">
        <v>8.5000000000000006E-2</v>
      </c>
      <c r="F274" s="221"/>
      <c r="G274" s="221"/>
      <c r="H274" s="221"/>
      <c r="I274" s="221"/>
      <c r="J274" s="221"/>
      <c r="K274" s="221"/>
      <c r="L274" s="221"/>
      <c r="M274" s="221"/>
      <c r="N274" s="221"/>
      <c r="O274" s="221"/>
      <c r="P274" s="221"/>
      <c r="Q274" s="221"/>
      <c r="R274" s="221"/>
      <c r="S274" s="221"/>
      <c r="T274" s="221"/>
      <c r="U274" s="221"/>
      <c r="V274" s="221"/>
      <c r="W274" s="221"/>
      <c r="X274" s="221"/>
      <c r="Y274" s="212"/>
      <c r="Z274" s="212"/>
      <c r="AA274" s="212"/>
      <c r="AB274" s="212"/>
      <c r="AC274" s="212"/>
      <c r="AD274" s="212"/>
      <c r="AE274" s="212"/>
      <c r="AF274" s="212"/>
      <c r="AG274" s="212" t="s">
        <v>213</v>
      </c>
      <c r="AH274" s="212">
        <v>7</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x14ac:dyDescent="0.2">
      <c r="A275" s="231" t="s">
        <v>201</v>
      </c>
      <c r="B275" s="232" t="s">
        <v>173</v>
      </c>
      <c r="C275" s="255" t="s">
        <v>27</v>
      </c>
      <c r="D275" s="233"/>
      <c r="E275" s="234"/>
      <c r="F275" s="235"/>
      <c r="G275" s="235">
        <f>SUMIF(AG276:AG291,"&lt;&gt;NOR",G276:G291)</f>
        <v>0</v>
      </c>
      <c r="H275" s="235"/>
      <c r="I275" s="235">
        <f>SUM(I276:I291)</f>
        <v>0</v>
      </c>
      <c r="J275" s="235"/>
      <c r="K275" s="235">
        <f>SUM(K276:K291)</f>
        <v>0</v>
      </c>
      <c r="L275" s="235"/>
      <c r="M275" s="235">
        <f>SUM(M276:M291)</f>
        <v>0</v>
      </c>
      <c r="N275" s="235"/>
      <c r="O275" s="235">
        <f>SUM(O276:O291)</f>
        <v>0</v>
      </c>
      <c r="P275" s="235"/>
      <c r="Q275" s="235">
        <f>SUM(Q276:Q291)</f>
        <v>0</v>
      </c>
      <c r="R275" s="235"/>
      <c r="S275" s="235"/>
      <c r="T275" s="236"/>
      <c r="U275" s="230"/>
      <c r="V275" s="230">
        <f>SUM(V276:V291)</f>
        <v>0</v>
      </c>
      <c r="W275" s="230"/>
      <c r="X275" s="230"/>
      <c r="AG275" t="s">
        <v>202</v>
      </c>
    </row>
    <row r="276" spans="1:60" outlineLevel="1" x14ac:dyDescent="0.2">
      <c r="A276" s="246">
        <v>48</v>
      </c>
      <c r="B276" s="247" t="s">
        <v>477</v>
      </c>
      <c r="C276" s="263" t="s">
        <v>478</v>
      </c>
      <c r="D276" s="248" t="s">
        <v>479</v>
      </c>
      <c r="E276" s="249">
        <v>1</v>
      </c>
      <c r="F276" s="250"/>
      <c r="G276" s="251">
        <f>ROUND(E276*F276,2)</f>
        <v>0</v>
      </c>
      <c r="H276" s="250"/>
      <c r="I276" s="251">
        <f>ROUND(E276*H276,2)</f>
        <v>0</v>
      </c>
      <c r="J276" s="250"/>
      <c r="K276" s="251">
        <f>ROUND(E276*J276,2)</f>
        <v>0</v>
      </c>
      <c r="L276" s="251">
        <v>21</v>
      </c>
      <c r="M276" s="251">
        <f>G276*(1+L276/100)</f>
        <v>0</v>
      </c>
      <c r="N276" s="251">
        <v>0</v>
      </c>
      <c r="O276" s="251">
        <f>ROUND(E276*N276,2)</f>
        <v>0</v>
      </c>
      <c r="P276" s="251">
        <v>0</v>
      </c>
      <c r="Q276" s="251">
        <f>ROUND(E276*P276,2)</f>
        <v>0</v>
      </c>
      <c r="R276" s="251"/>
      <c r="S276" s="251" t="s">
        <v>207</v>
      </c>
      <c r="T276" s="252" t="s">
        <v>263</v>
      </c>
      <c r="U276" s="221">
        <v>0</v>
      </c>
      <c r="V276" s="221">
        <f>ROUND(E276*U276,2)</f>
        <v>0</v>
      </c>
      <c r="W276" s="221"/>
      <c r="X276" s="221" t="s">
        <v>480</v>
      </c>
      <c r="Y276" s="212"/>
      <c r="Z276" s="212"/>
      <c r="AA276" s="212"/>
      <c r="AB276" s="212"/>
      <c r="AC276" s="212"/>
      <c r="AD276" s="212"/>
      <c r="AE276" s="212"/>
      <c r="AF276" s="212"/>
      <c r="AG276" s="212" t="s">
        <v>481</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46">
        <v>49</v>
      </c>
      <c r="B277" s="247" t="s">
        <v>482</v>
      </c>
      <c r="C277" s="263" t="s">
        <v>483</v>
      </c>
      <c r="D277" s="248" t="s">
        <v>479</v>
      </c>
      <c r="E277" s="249">
        <v>1</v>
      </c>
      <c r="F277" s="250"/>
      <c r="G277" s="251">
        <f>ROUND(E277*F277,2)</f>
        <v>0</v>
      </c>
      <c r="H277" s="250"/>
      <c r="I277" s="251">
        <f>ROUND(E277*H277,2)</f>
        <v>0</v>
      </c>
      <c r="J277" s="250"/>
      <c r="K277" s="251">
        <f>ROUND(E277*J277,2)</f>
        <v>0</v>
      </c>
      <c r="L277" s="251">
        <v>21</v>
      </c>
      <c r="M277" s="251">
        <f>G277*(1+L277/100)</f>
        <v>0</v>
      </c>
      <c r="N277" s="251">
        <v>0</v>
      </c>
      <c r="O277" s="251">
        <f>ROUND(E277*N277,2)</f>
        <v>0</v>
      </c>
      <c r="P277" s="251">
        <v>0</v>
      </c>
      <c r="Q277" s="251">
        <f>ROUND(E277*P277,2)</f>
        <v>0</v>
      </c>
      <c r="R277" s="251"/>
      <c r="S277" s="251" t="s">
        <v>207</v>
      </c>
      <c r="T277" s="252" t="s">
        <v>263</v>
      </c>
      <c r="U277" s="221">
        <v>0</v>
      </c>
      <c r="V277" s="221">
        <f>ROUND(E277*U277,2)</f>
        <v>0</v>
      </c>
      <c r="W277" s="221"/>
      <c r="X277" s="221" t="s">
        <v>480</v>
      </c>
      <c r="Y277" s="212"/>
      <c r="Z277" s="212"/>
      <c r="AA277" s="212"/>
      <c r="AB277" s="212"/>
      <c r="AC277" s="212"/>
      <c r="AD277" s="212"/>
      <c r="AE277" s="212"/>
      <c r="AF277" s="212"/>
      <c r="AG277" s="212" t="s">
        <v>481</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37">
        <v>50</v>
      </c>
      <c r="B278" s="238" t="s">
        <v>484</v>
      </c>
      <c r="C278" s="256" t="s">
        <v>485</v>
      </c>
      <c r="D278" s="239" t="s">
        <v>479</v>
      </c>
      <c r="E278" s="240">
        <v>1</v>
      </c>
      <c r="F278" s="241"/>
      <c r="G278" s="242">
        <f>ROUND(E278*F278,2)</f>
        <v>0</v>
      </c>
      <c r="H278" s="241"/>
      <c r="I278" s="242">
        <f>ROUND(E278*H278,2)</f>
        <v>0</v>
      </c>
      <c r="J278" s="241"/>
      <c r="K278" s="242">
        <f>ROUND(E278*J278,2)</f>
        <v>0</v>
      </c>
      <c r="L278" s="242">
        <v>21</v>
      </c>
      <c r="M278" s="242">
        <f>G278*(1+L278/100)</f>
        <v>0</v>
      </c>
      <c r="N278" s="242">
        <v>0</v>
      </c>
      <c r="O278" s="242">
        <f>ROUND(E278*N278,2)</f>
        <v>0</v>
      </c>
      <c r="P278" s="242">
        <v>0</v>
      </c>
      <c r="Q278" s="242">
        <f>ROUND(E278*P278,2)</f>
        <v>0</v>
      </c>
      <c r="R278" s="242"/>
      <c r="S278" s="242" t="s">
        <v>207</v>
      </c>
      <c r="T278" s="243" t="s">
        <v>263</v>
      </c>
      <c r="U278" s="221">
        <v>0</v>
      </c>
      <c r="V278" s="221">
        <f>ROUND(E278*U278,2)</f>
        <v>0</v>
      </c>
      <c r="W278" s="221"/>
      <c r="X278" s="221" t="s">
        <v>480</v>
      </c>
      <c r="Y278" s="212"/>
      <c r="Z278" s="212"/>
      <c r="AA278" s="212"/>
      <c r="AB278" s="212"/>
      <c r="AC278" s="212"/>
      <c r="AD278" s="212"/>
      <c r="AE278" s="212"/>
      <c r="AF278" s="212"/>
      <c r="AG278" s="212" t="s">
        <v>481</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ht="22.5" outlineLevel="1" x14ac:dyDescent="0.2">
      <c r="A279" s="219"/>
      <c r="B279" s="220"/>
      <c r="C279" s="264" t="s">
        <v>486</v>
      </c>
      <c r="D279" s="253"/>
      <c r="E279" s="253"/>
      <c r="F279" s="253"/>
      <c r="G279" s="253"/>
      <c r="H279" s="221"/>
      <c r="I279" s="221"/>
      <c r="J279" s="221"/>
      <c r="K279" s="221"/>
      <c r="L279" s="221"/>
      <c r="M279" s="221"/>
      <c r="N279" s="221"/>
      <c r="O279" s="221"/>
      <c r="P279" s="221"/>
      <c r="Q279" s="221"/>
      <c r="R279" s="221"/>
      <c r="S279" s="221"/>
      <c r="T279" s="221"/>
      <c r="U279" s="221"/>
      <c r="V279" s="221"/>
      <c r="W279" s="221"/>
      <c r="X279" s="221"/>
      <c r="Y279" s="212"/>
      <c r="Z279" s="212"/>
      <c r="AA279" s="212"/>
      <c r="AB279" s="212"/>
      <c r="AC279" s="212"/>
      <c r="AD279" s="212"/>
      <c r="AE279" s="212"/>
      <c r="AF279" s="212"/>
      <c r="AG279" s="212" t="s">
        <v>487</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44" t="str">
        <f>C279</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279" s="212"/>
      <c r="BC279" s="212"/>
      <c r="BD279" s="212"/>
      <c r="BE279" s="212"/>
      <c r="BF279" s="212"/>
      <c r="BG279" s="212"/>
      <c r="BH279" s="212"/>
    </row>
    <row r="280" spans="1:60" outlineLevel="1" x14ac:dyDescent="0.2">
      <c r="A280" s="237">
        <v>51</v>
      </c>
      <c r="B280" s="238" t="s">
        <v>488</v>
      </c>
      <c r="C280" s="256" t="s">
        <v>489</v>
      </c>
      <c r="D280" s="239" t="s">
        <v>479</v>
      </c>
      <c r="E280" s="240">
        <v>1</v>
      </c>
      <c r="F280" s="241"/>
      <c r="G280" s="242">
        <f>ROUND(E280*F280,2)</f>
        <v>0</v>
      </c>
      <c r="H280" s="241"/>
      <c r="I280" s="242">
        <f>ROUND(E280*H280,2)</f>
        <v>0</v>
      </c>
      <c r="J280" s="241"/>
      <c r="K280" s="242">
        <f>ROUND(E280*J280,2)</f>
        <v>0</v>
      </c>
      <c r="L280" s="242">
        <v>21</v>
      </c>
      <c r="M280" s="242">
        <f>G280*(1+L280/100)</f>
        <v>0</v>
      </c>
      <c r="N280" s="242">
        <v>0</v>
      </c>
      <c r="O280" s="242">
        <f>ROUND(E280*N280,2)</f>
        <v>0</v>
      </c>
      <c r="P280" s="242">
        <v>0</v>
      </c>
      <c r="Q280" s="242">
        <f>ROUND(E280*P280,2)</f>
        <v>0</v>
      </c>
      <c r="R280" s="242"/>
      <c r="S280" s="242" t="s">
        <v>207</v>
      </c>
      <c r="T280" s="243" t="s">
        <v>263</v>
      </c>
      <c r="U280" s="221">
        <v>0</v>
      </c>
      <c r="V280" s="221">
        <f>ROUND(E280*U280,2)</f>
        <v>0</v>
      </c>
      <c r="W280" s="221"/>
      <c r="X280" s="221" t="s">
        <v>480</v>
      </c>
      <c r="Y280" s="212"/>
      <c r="Z280" s="212"/>
      <c r="AA280" s="212"/>
      <c r="AB280" s="212"/>
      <c r="AC280" s="212"/>
      <c r="AD280" s="212"/>
      <c r="AE280" s="212"/>
      <c r="AF280" s="212"/>
      <c r="AG280" s="212" t="s">
        <v>481</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ht="33.75" outlineLevel="1" x14ac:dyDescent="0.2">
      <c r="A281" s="219"/>
      <c r="B281" s="220"/>
      <c r="C281" s="264" t="s">
        <v>490</v>
      </c>
      <c r="D281" s="253"/>
      <c r="E281" s="253"/>
      <c r="F281" s="253"/>
      <c r="G281" s="253"/>
      <c r="H281" s="221"/>
      <c r="I281" s="221"/>
      <c r="J281" s="221"/>
      <c r="K281" s="221"/>
      <c r="L281" s="221"/>
      <c r="M281" s="221"/>
      <c r="N281" s="221"/>
      <c r="O281" s="221"/>
      <c r="P281" s="221"/>
      <c r="Q281" s="221"/>
      <c r="R281" s="221"/>
      <c r="S281" s="221"/>
      <c r="T281" s="221"/>
      <c r="U281" s="221"/>
      <c r="V281" s="221"/>
      <c r="W281" s="221"/>
      <c r="X281" s="221"/>
      <c r="Y281" s="212"/>
      <c r="Z281" s="212"/>
      <c r="AA281" s="212"/>
      <c r="AB281" s="212"/>
      <c r="AC281" s="212"/>
      <c r="AD281" s="212"/>
      <c r="AE281" s="212"/>
      <c r="AF281" s="212"/>
      <c r="AG281" s="212" t="s">
        <v>487</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44" t="str">
        <f>C281</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81" s="212"/>
      <c r="BC281" s="212"/>
      <c r="BD281" s="212"/>
      <c r="BE281" s="212"/>
      <c r="BF281" s="212"/>
      <c r="BG281" s="212"/>
      <c r="BH281" s="212"/>
    </row>
    <row r="282" spans="1:60" outlineLevel="1" x14ac:dyDescent="0.2">
      <c r="A282" s="237">
        <v>52</v>
      </c>
      <c r="B282" s="238" t="s">
        <v>491</v>
      </c>
      <c r="C282" s="256" t="s">
        <v>492</v>
      </c>
      <c r="D282" s="239" t="s">
        <v>479</v>
      </c>
      <c r="E282" s="240">
        <v>1</v>
      </c>
      <c r="F282" s="241"/>
      <c r="G282" s="242">
        <f>ROUND(E282*F282,2)</f>
        <v>0</v>
      </c>
      <c r="H282" s="241"/>
      <c r="I282" s="242">
        <f>ROUND(E282*H282,2)</f>
        <v>0</v>
      </c>
      <c r="J282" s="241"/>
      <c r="K282" s="242">
        <f>ROUND(E282*J282,2)</f>
        <v>0</v>
      </c>
      <c r="L282" s="242">
        <v>21</v>
      </c>
      <c r="M282" s="242">
        <f>G282*(1+L282/100)</f>
        <v>0</v>
      </c>
      <c r="N282" s="242">
        <v>0</v>
      </c>
      <c r="O282" s="242">
        <f>ROUND(E282*N282,2)</f>
        <v>0</v>
      </c>
      <c r="P282" s="242">
        <v>0</v>
      </c>
      <c r="Q282" s="242">
        <f>ROUND(E282*P282,2)</f>
        <v>0</v>
      </c>
      <c r="R282" s="242"/>
      <c r="S282" s="242" t="s">
        <v>207</v>
      </c>
      <c r="T282" s="243" t="s">
        <v>263</v>
      </c>
      <c r="U282" s="221">
        <v>0</v>
      </c>
      <c r="V282" s="221">
        <f>ROUND(E282*U282,2)</f>
        <v>0</v>
      </c>
      <c r="W282" s="221"/>
      <c r="X282" s="221" t="s">
        <v>480</v>
      </c>
      <c r="Y282" s="212"/>
      <c r="Z282" s="212"/>
      <c r="AA282" s="212"/>
      <c r="AB282" s="212"/>
      <c r="AC282" s="212"/>
      <c r="AD282" s="212"/>
      <c r="AE282" s="212"/>
      <c r="AF282" s="212"/>
      <c r="AG282" s="212" t="s">
        <v>481</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ht="22.5" outlineLevel="1" x14ac:dyDescent="0.2">
      <c r="A283" s="219"/>
      <c r="B283" s="220"/>
      <c r="C283" s="264" t="s">
        <v>493</v>
      </c>
      <c r="D283" s="253"/>
      <c r="E283" s="253"/>
      <c r="F283" s="253"/>
      <c r="G283" s="253"/>
      <c r="H283" s="221"/>
      <c r="I283" s="221"/>
      <c r="J283" s="221"/>
      <c r="K283" s="221"/>
      <c r="L283" s="221"/>
      <c r="M283" s="221"/>
      <c r="N283" s="221"/>
      <c r="O283" s="221"/>
      <c r="P283" s="221"/>
      <c r="Q283" s="221"/>
      <c r="R283" s="221"/>
      <c r="S283" s="221"/>
      <c r="T283" s="221"/>
      <c r="U283" s="221"/>
      <c r="V283" s="221"/>
      <c r="W283" s="221"/>
      <c r="X283" s="221"/>
      <c r="Y283" s="212"/>
      <c r="Z283" s="212"/>
      <c r="AA283" s="212"/>
      <c r="AB283" s="212"/>
      <c r="AC283" s="212"/>
      <c r="AD283" s="212"/>
      <c r="AE283" s="212"/>
      <c r="AF283" s="212"/>
      <c r="AG283" s="212" t="s">
        <v>487</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44" t="str">
        <f>C283</f>
        <v>Odstranění objektů zařízení staveniště včetně přípojek energií a jejich odvoz. Položka zahrnuje i náklady na úpravu povrchů po odstranění zařízení staveniště a úklid ploch, na kterých bylo zařízení staveniště provozováno.</v>
      </c>
      <c r="BB283" s="212"/>
      <c r="BC283" s="212"/>
      <c r="BD283" s="212"/>
      <c r="BE283" s="212"/>
      <c r="BF283" s="212"/>
      <c r="BG283" s="212"/>
      <c r="BH283" s="212"/>
    </row>
    <row r="284" spans="1:60" outlineLevel="1" x14ac:dyDescent="0.2">
      <c r="A284" s="237">
        <v>53</v>
      </c>
      <c r="B284" s="238" t="s">
        <v>494</v>
      </c>
      <c r="C284" s="256" t="s">
        <v>495</v>
      </c>
      <c r="D284" s="239" t="s">
        <v>479</v>
      </c>
      <c r="E284" s="240">
        <v>1</v>
      </c>
      <c r="F284" s="241"/>
      <c r="G284" s="242">
        <f>ROUND(E284*F284,2)</f>
        <v>0</v>
      </c>
      <c r="H284" s="241"/>
      <c r="I284" s="242">
        <f>ROUND(E284*H284,2)</f>
        <v>0</v>
      </c>
      <c r="J284" s="241"/>
      <c r="K284" s="242">
        <f>ROUND(E284*J284,2)</f>
        <v>0</v>
      </c>
      <c r="L284" s="242">
        <v>21</v>
      </c>
      <c r="M284" s="242">
        <f>G284*(1+L284/100)</f>
        <v>0</v>
      </c>
      <c r="N284" s="242">
        <v>0</v>
      </c>
      <c r="O284" s="242">
        <f>ROUND(E284*N284,2)</f>
        <v>0</v>
      </c>
      <c r="P284" s="242">
        <v>0</v>
      </c>
      <c r="Q284" s="242">
        <f>ROUND(E284*P284,2)</f>
        <v>0</v>
      </c>
      <c r="R284" s="242"/>
      <c r="S284" s="242" t="s">
        <v>207</v>
      </c>
      <c r="T284" s="243" t="s">
        <v>263</v>
      </c>
      <c r="U284" s="221">
        <v>0</v>
      </c>
      <c r="V284" s="221">
        <f>ROUND(E284*U284,2)</f>
        <v>0</v>
      </c>
      <c r="W284" s="221"/>
      <c r="X284" s="221" t="s">
        <v>480</v>
      </c>
      <c r="Y284" s="212"/>
      <c r="Z284" s="212"/>
      <c r="AA284" s="212"/>
      <c r="AB284" s="212"/>
      <c r="AC284" s="212"/>
      <c r="AD284" s="212"/>
      <c r="AE284" s="212"/>
      <c r="AF284" s="212"/>
      <c r="AG284" s="212" t="s">
        <v>481</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ht="33.75" outlineLevel="1" x14ac:dyDescent="0.2">
      <c r="A285" s="219"/>
      <c r="B285" s="220"/>
      <c r="C285" s="264" t="s">
        <v>496</v>
      </c>
      <c r="D285" s="253"/>
      <c r="E285" s="253"/>
      <c r="F285" s="253"/>
      <c r="G285" s="253"/>
      <c r="H285" s="221"/>
      <c r="I285" s="221"/>
      <c r="J285" s="221"/>
      <c r="K285" s="221"/>
      <c r="L285" s="221"/>
      <c r="M285" s="221"/>
      <c r="N285" s="221"/>
      <c r="O285" s="221"/>
      <c r="P285" s="221"/>
      <c r="Q285" s="221"/>
      <c r="R285" s="221"/>
      <c r="S285" s="221"/>
      <c r="T285" s="221"/>
      <c r="U285" s="221"/>
      <c r="V285" s="221"/>
      <c r="W285" s="221"/>
      <c r="X285" s="221"/>
      <c r="Y285" s="212"/>
      <c r="Z285" s="212"/>
      <c r="AA285" s="212"/>
      <c r="AB285" s="212"/>
      <c r="AC285" s="212"/>
      <c r="AD285" s="212"/>
      <c r="AE285" s="212"/>
      <c r="AF285" s="212"/>
      <c r="AG285" s="212" t="s">
        <v>487</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44" t="str">
        <f>C285</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85" s="212"/>
      <c r="BC285" s="212"/>
      <c r="BD285" s="212"/>
      <c r="BE285" s="212"/>
      <c r="BF285" s="212"/>
      <c r="BG285" s="212"/>
      <c r="BH285" s="212"/>
    </row>
    <row r="286" spans="1:60" outlineLevel="1" x14ac:dyDescent="0.2">
      <c r="A286" s="237">
        <v>54</v>
      </c>
      <c r="B286" s="238" t="s">
        <v>497</v>
      </c>
      <c r="C286" s="256" t="s">
        <v>498</v>
      </c>
      <c r="D286" s="239" t="s">
        <v>479</v>
      </c>
      <c r="E286" s="240">
        <v>1</v>
      </c>
      <c r="F286" s="241"/>
      <c r="G286" s="242">
        <f>ROUND(E286*F286,2)</f>
        <v>0</v>
      </c>
      <c r="H286" s="241"/>
      <c r="I286" s="242">
        <f>ROUND(E286*H286,2)</f>
        <v>0</v>
      </c>
      <c r="J286" s="241"/>
      <c r="K286" s="242">
        <f>ROUND(E286*J286,2)</f>
        <v>0</v>
      </c>
      <c r="L286" s="242">
        <v>21</v>
      </c>
      <c r="M286" s="242">
        <f>G286*(1+L286/100)</f>
        <v>0</v>
      </c>
      <c r="N286" s="242">
        <v>0</v>
      </c>
      <c r="O286" s="242">
        <f>ROUND(E286*N286,2)</f>
        <v>0</v>
      </c>
      <c r="P286" s="242">
        <v>0</v>
      </c>
      <c r="Q286" s="242">
        <f>ROUND(E286*P286,2)</f>
        <v>0</v>
      </c>
      <c r="R286" s="242"/>
      <c r="S286" s="242" t="s">
        <v>207</v>
      </c>
      <c r="T286" s="243" t="s">
        <v>263</v>
      </c>
      <c r="U286" s="221">
        <v>0</v>
      </c>
      <c r="V286" s="221">
        <f>ROUND(E286*U286,2)</f>
        <v>0</v>
      </c>
      <c r="W286" s="221"/>
      <c r="X286" s="221" t="s">
        <v>480</v>
      </c>
      <c r="Y286" s="212"/>
      <c r="Z286" s="212"/>
      <c r="AA286" s="212"/>
      <c r="AB286" s="212"/>
      <c r="AC286" s="212"/>
      <c r="AD286" s="212"/>
      <c r="AE286" s="212"/>
      <c r="AF286" s="212"/>
      <c r="AG286" s="212" t="s">
        <v>481</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19"/>
      <c r="B287" s="220"/>
      <c r="C287" s="264" t="s">
        <v>499</v>
      </c>
      <c r="D287" s="253"/>
      <c r="E287" s="253"/>
      <c r="F287" s="253"/>
      <c r="G287" s="253"/>
      <c r="H287" s="221"/>
      <c r="I287" s="221"/>
      <c r="J287" s="221"/>
      <c r="K287" s="221"/>
      <c r="L287" s="221"/>
      <c r="M287" s="221"/>
      <c r="N287" s="221"/>
      <c r="O287" s="221"/>
      <c r="P287" s="221"/>
      <c r="Q287" s="221"/>
      <c r="R287" s="221"/>
      <c r="S287" s="221"/>
      <c r="T287" s="221"/>
      <c r="U287" s="221"/>
      <c r="V287" s="221"/>
      <c r="W287" s="221"/>
      <c r="X287" s="221"/>
      <c r="Y287" s="212"/>
      <c r="Z287" s="212"/>
      <c r="AA287" s="212"/>
      <c r="AB287" s="212"/>
      <c r="AC287" s="212"/>
      <c r="AD287" s="212"/>
      <c r="AE287" s="212"/>
      <c r="AF287" s="212"/>
      <c r="AG287" s="212" t="s">
        <v>487</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37">
        <v>55</v>
      </c>
      <c r="B288" s="238" t="s">
        <v>500</v>
      </c>
      <c r="C288" s="256" t="s">
        <v>501</v>
      </c>
      <c r="D288" s="239" t="s">
        <v>479</v>
      </c>
      <c r="E288" s="240">
        <v>1</v>
      </c>
      <c r="F288" s="241"/>
      <c r="G288" s="242">
        <f>ROUND(E288*F288,2)</f>
        <v>0</v>
      </c>
      <c r="H288" s="241"/>
      <c r="I288" s="242">
        <f>ROUND(E288*H288,2)</f>
        <v>0</v>
      </c>
      <c r="J288" s="241"/>
      <c r="K288" s="242">
        <f>ROUND(E288*J288,2)</f>
        <v>0</v>
      </c>
      <c r="L288" s="242">
        <v>21</v>
      </c>
      <c r="M288" s="242">
        <f>G288*(1+L288/100)</f>
        <v>0</v>
      </c>
      <c r="N288" s="242">
        <v>0</v>
      </c>
      <c r="O288" s="242">
        <f>ROUND(E288*N288,2)</f>
        <v>0</v>
      </c>
      <c r="P288" s="242">
        <v>0</v>
      </c>
      <c r="Q288" s="242">
        <f>ROUND(E288*P288,2)</f>
        <v>0</v>
      </c>
      <c r="R288" s="242"/>
      <c r="S288" s="242" t="s">
        <v>207</v>
      </c>
      <c r="T288" s="243" t="s">
        <v>263</v>
      </c>
      <c r="U288" s="221">
        <v>0</v>
      </c>
      <c r="V288" s="221">
        <f>ROUND(E288*U288,2)</f>
        <v>0</v>
      </c>
      <c r="W288" s="221"/>
      <c r="X288" s="221" t="s">
        <v>480</v>
      </c>
      <c r="Y288" s="212"/>
      <c r="Z288" s="212"/>
      <c r="AA288" s="212"/>
      <c r="AB288" s="212"/>
      <c r="AC288" s="212"/>
      <c r="AD288" s="212"/>
      <c r="AE288" s="212"/>
      <c r="AF288" s="212"/>
      <c r="AG288" s="212" t="s">
        <v>481</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19"/>
      <c r="B289" s="220"/>
      <c r="C289" s="264" t="s">
        <v>502</v>
      </c>
      <c r="D289" s="253"/>
      <c r="E289" s="253"/>
      <c r="F289" s="253"/>
      <c r="G289" s="253"/>
      <c r="H289" s="221"/>
      <c r="I289" s="221"/>
      <c r="J289" s="221"/>
      <c r="K289" s="221"/>
      <c r="L289" s="221"/>
      <c r="M289" s="221"/>
      <c r="N289" s="221"/>
      <c r="O289" s="221"/>
      <c r="P289" s="221"/>
      <c r="Q289" s="221"/>
      <c r="R289" s="221"/>
      <c r="S289" s="221"/>
      <c r="T289" s="221"/>
      <c r="U289" s="221"/>
      <c r="V289" s="221"/>
      <c r="W289" s="221"/>
      <c r="X289" s="221"/>
      <c r="Y289" s="212"/>
      <c r="Z289" s="212"/>
      <c r="AA289" s="212"/>
      <c r="AB289" s="212"/>
      <c r="AC289" s="212"/>
      <c r="AD289" s="212"/>
      <c r="AE289" s="212"/>
      <c r="AF289" s="212"/>
      <c r="AG289" s="212" t="s">
        <v>487</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37">
        <v>56</v>
      </c>
      <c r="B290" s="238" t="s">
        <v>503</v>
      </c>
      <c r="C290" s="256" t="s">
        <v>504</v>
      </c>
      <c r="D290" s="239" t="s">
        <v>479</v>
      </c>
      <c r="E290" s="240">
        <v>1</v>
      </c>
      <c r="F290" s="241"/>
      <c r="G290" s="242">
        <f>ROUND(E290*F290,2)</f>
        <v>0</v>
      </c>
      <c r="H290" s="241"/>
      <c r="I290" s="242">
        <f>ROUND(E290*H290,2)</f>
        <v>0</v>
      </c>
      <c r="J290" s="241"/>
      <c r="K290" s="242">
        <f>ROUND(E290*J290,2)</f>
        <v>0</v>
      </c>
      <c r="L290" s="242">
        <v>21</v>
      </c>
      <c r="M290" s="242">
        <f>G290*(1+L290/100)</f>
        <v>0</v>
      </c>
      <c r="N290" s="242">
        <v>0</v>
      </c>
      <c r="O290" s="242">
        <f>ROUND(E290*N290,2)</f>
        <v>0</v>
      </c>
      <c r="P290" s="242">
        <v>0</v>
      </c>
      <c r="Q290" s="242">
        <f>ROUND(E290*P290,2)</f>
        <v>0</v>
      </c>
      <c r="R290" s="242"/>
      <c r="S290" s="242" t="s">
        <v>207</v>
      </c>
      <c r="T290" s="243" t="s">
        <v>263</v>
      </c>
      <c r="U290" s="221">
        <v>0</v>
      </c>
      <c r="V290" s="221">
        <f>ROUND(E290*U290,2)</f>
        <v>0</v>
      </c>
      <c r="W290" s="221"/>
      <c r="X290" s="221" t="s">
        <v>480</v>
      </c>
      <c r="Y290" s="212"/>
      <c r="Z290" s="212"/>
      <c r="AA290" s="212"/>
      <c r="AB290" s="212"/>
      <c r="AC290" s="212"/>
      <c r="AD290" s="212"/>
      <c r="AE290" s="212"/>
      <c r="AF290" s="212"/>
      <c r="AG290" s="212" t="s">
        <v>481</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ht="33.75" outlineLevel="1" x14ac:dyDescent="0.2">
      <c r="A291" s="219"/>
      <c r="B291" s="220"/>
      <c r="C291" s="264" t="s">
        <v>505</v>
      </c>
      <c r="D291" s="253"/>
      <c r="E291" s="253"/>
      <c r="F291" s="253"/>
      <c r="G291" s="253"/>
      <c r="H291" s="221"/>
      <c r="I291" s="221"/>
      <c r="J291" s="221"/>
      <c r="K291" s="221"/>
      <c r="L291" s="221"/>
      <c r="M291" s="221"/>
      <c r="N291" s="221"/>
      <c r="O291" s="221"/>
      <c r="P291" s="221"/>
      <c r="Q291" s="221"/>
      <c r="R291" s="221"/>
      <c r="S291" s="221"/>
      <c r="T291" s="221"/>
      <c r="U291" s="221"/>
      <c r="V291" s="221"/>
      <c r="W291" s="221"/>
      <c r="X291" s="221"/>
      <c r="Y291" s="212"/>
      <c r="Z291" s="212"/>
      <c r="AA291" s="212"/>
      <c r="AB291" s="212"/>
      <c r="AC291" s="212"/>
      <c r="AD291" s="212"/>
      <c r="AE291" s="212"/>
      <c r="AF291" s="212"/>
      <c r="AG291" s="212" t="s">
        <v>487</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44" t="str">
        <f>C291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91" s="212"/>
      <c r="BC291" s="212"/>
      <c r="BD291" s="212"/>
      <c r="BE291" s="212"/>
      <c r="BF291" s="212"/>
      <c r="BG291" s="212"/>
      <c r="BH291" s="212"/>
    </row>
    <row r="292" spans="1:60" x14ac:dyDescent="0.2">
      <c r="A292" s="231" t="s">
        <v>201</v>
      </c>
      <c r="B292" s="232" t="s">
        <v>174</v>
      </c>
      <c r="C292" s="255" t="s">
        <v>28</v>
      </c>
      <c r="D292" s="233"/>
      <c r="E292" s="234"/>
      <c r="F292" s="235"/>
      <c r="G292" s="235">
        <f>SUMIF(AG293:AG294,"&lt;&gt;NOR",G293:G294)</f>
        <v>0</v>
      </c>
      <c r="H292" s="235"/>
      <c r="I292" s="235">
        <f>SUM(I293:I294)</f>
        <v>0</v>
      </c>
      <c r="J292" s="235"/>
      <c r="K292" s="235">
        <f>SUM(K293:K294)</f>
        <v>0</v>
      </c>
      <c r="L292" s="235"/>
      <c r="M292" s="235">
        <f>SUM(M293:M294)</f>
        <v>0</v>
      </c>
      <c r="N292" s="235"/>
      <c r="O292" s="235">
        <f>SUM(O293:O294)</f>
        <v>0</v>
      </c>
      <c r="P292" s="235"/>
      <c r="Q292" s="235">
        <f>SUM(Q293:Q294)</f>
        <v>0</v>
      </c>
      <c r="R292" s="235"/>
      <c r="S292" s="235"/>
      <c r="T292" s="236"/>
      <c r="U292" s="230"/>
      <c r="V292" s="230">
        <f>SUM(V293:V294)</f>
        <v>0</v>
      </c>
      <c r="W292" s="230"/>
      <c r="X292" s="230"/>
      <c r="AG292" t="s">
        <v>202</v>
      </c>
    </row>
    <row r="293" spans="1:60" outlineLevel="1" x14ac:dyDescent="0.2">
      <c r="A293" s="237">
        <v>57</v>
      </c>
      <c r="B293" s="238" t="s">
        <v>508</v>
      </c>
      <c r="C293" s="256" t="s">
        <v>509</v>
      </c>
      <c r="D293" s="239" t="s">
        <v>479</v>
      </c>
      <c r="E293" s="240">
        <v>1</v>
      </c>
      <c r="F293" s="241"/>
      <c r="G293" s="242">
        <f>ROUND(E293*F293,2)</f>
        <v>0</v>
      </c>
      <c r="H293" s="241"/>
      <c r="I293" s="242">
        <f>ROUND(E293*H293,2)</f>
        <v>0</v>
      </c>
      <c r="J293" s="241"/>
      <c r="K293" s="242">
        <f>ROUND(E293*J293,2)</f>
        <v>0</v>
      </c>
      <c r="L293" s="242">
        <v>21</v>
      </c>
      <c r="M293" s="242">
        <f>G293*(1+L293/100)</f>
        <v>0</v>
      </c>
      <c r="N293" s="242">
        <v>0</v>
      </c>
      <c r="O293" s="242">
        <f>ROUND(E293*N293,2)</f>
        <v>0</v>
      </c>
      <c r="P293" s="242">
        <v>0</v>
      </c>
      <c r="Q293" s="242">
        <f>ROUND(E293*P293,2)</f>
        <v>0</v>
      </c>
      <c r="R293" s="242"/>
      <c r="S293" s="242" t="s">
        <v>207</v>
      </c>
      <c r="T293" s="243" t="s">
        <v>263</v>
      </c>
      <c r="U293" s="221">
        <v>0</v>
      </c>
      <c r="V293" s="221">
        <f>ROUND(E293*U293,2)</f>
        <v>0</v>
      </c>
      <c r="W293" s="221"/>
      <c r="X293" s="221" t="s">
        <v>480</v>
      </c>
      <c r="Y293" s="212"/>
      <c r="Z293" s="212"/>
      <c r="AA293" s="212"/>
      <c r="AB293" s="212"/>
      <c r="AC293" s="212"/>
      <c r="AD293" s="212"/>
      <c r="AE293" s="212"/>
      <c r="AF293" s="212"/>
      <c r="AG293" s="212" t="s">
        <v>481</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64" t="s">
        <v>510</v>
      </c>
      <c r="D294" s="253"/>
      <c r="E294" s="253"/>
      <c r="F294" s="253"/>
      <c r="G294" s="253"/>
      <c r="H294" s="221"/>
      <c r="I294" s="221"/>
      <c r="J294" s="221"/>
      <c r="K294" s="221"/>
      <c r="L294" s="221"/>
      <c r="M294" s="221"/>
      <c r="N294" s="221"/>
      <c r="O294" s="221"/>
      <c r="P294" s="221"/>
      <c r="Q294" s="221"/>
      <c r="R294" s="221"/>
      <c r="S294" s="221"/>
      <c r="T294" s="221"/>
      <c r="U294" s="221"/>
      <c r="V294" s="221"/>
      <c r="W294" s="221"/>
      <c r="X294" s="221"/>
      <c r="Y294" s="212"/>
      <c r="Z294" s="212"/>
      <c r="AA294" s="212"/>
      <c r="AB294" s="212"/>
      <c r="AC294" s="212"/>
      <c r="AD294" s="212"/>
      <c r="AE294" s="212"/>
      <c r="AF294" s="212"/>
      <c r="AG294" s="212" t="s">
        <v>487</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44" t="str">
        <f>C294</f>
        <v>Náklady zhotovitele, které vzniknou v souvislosti s povinnostmi zhotovitele při předání a převzetí díla.</v>
      </c>
      <c r="BB294" s="212"/>
      <c r="BC294" s="212"/>
      <c r="BD294" s="212"/>
      <c r="BE294" s="212"/>
      <c r="BF294" s="212"/>
      <c r="BG294" s="212"/>
      <c r="BH294" s="212"/>
    </row>
    <row r="295" spans="1:60" x14ac:dyDescent="0.2">
      <c r="A295" s="3"/>
      <c r="B295" s="4"/>
      <c r="C295" s="265"/>
      <c r="D295" s="6"/>
      <c r="E295" s="3"/>
      <c r="F295" s="3"/>
      <c r="G295" s="3"/>
      <c r="H295" s="3"/>
      <c r="I295" s="3"/>
      <c r="J295" s="3"/>
      <c r="K295" s="3"/>
      <c r="L295" s="3"/>
      <c r="M295" s="3"/>
      <c r="N295" s="3"/>
      <c r="O295" s="3"/>
      <c r="P295" s="3"/>
      <c r="Q295" s="3"/>
      <c r="R295" s="3"/>
      <c r="S295" s="3"/>
      <c r="T295" s="3"/>
      <c r="U295" s="3"/>
      <c r="V295" s="3"/>
      <c r="W295" s="3"/>
      <c r="X295" s="3"/>
      <c r="AE295">
        <v>15</v>
      </c>
      <c r="AF295">
        <v>21</v>
      </c>
      <c r="AG295" t="s">
        <v>188</v>
      </c>
    </row>
    <row r="296" spans="1:60" x14ac:dyDescent="0.2">
      <c r="A296" s="215"/>
      <c r="B296" s="216" t="s">
        <v>29</v>
      </c>
      <c r="C296" s="266"/>
      <c r="D296" s="217"/>
      <c r="E296" s="218"/>
      <c r="F296" s="218"/>
      <c r="G296" s="254">
        <f>G8+G79+G93+G117+G135+G181+G217+G234+G241+G262+G270+G275+G292</f>
        <v>0</v>
      </c>
      <c r="H296" s="3"/>
      <c r="I296" s="3"/>
      <c r="J296" s="3"/>
      <c r="K296" s="3"/>
      <c r="L296" s="3"/>
      <c r="M296" s="3"/>
      <c r="N296" s="3"/>
      <c r="O296" s="3"/>
      <c r="P296" s="3"/>
      <c r="Q296" s="3"/>
      <c r="R296" s="3"/>
      <c r="S296" s="3"/>
      <c r="T296" s="3"/>
      <c r="U296" s="3"/>
      <c r="V296" s="3"/>
      <c r="W296" s="3"/>
      <c r="X296" s="3"/>
      <c r="AE296">
        <f>SUMIF(L7:L294,AE295,G7:G294)</f>
        <v>0</v>
      </c>
      <c r="AF296">
        <f>SUMIF(L7:L294,AF295,G7:G294)</f>
        <v>0</v>
      </c>
      <c r="AG296" t="s">
        <v>511</v>
      </c>
    </row>
    <row r="297" spans="1:60" x14ac:dyDescent="0.2">
      <c r="C297" s="267"/>
      <c r="D297" s="10"/>
      <c r="AG297" t="s">
        <v>512</v>
      </c>
    </row>
    <row r="298" spans="1:60" x14ac:dyDescent="0.2">
      <c r="D298" s="10"/>
    </row>
    <row r="299" spans="1:60" x14ac:dyDescent="0.2">
      <c r="D299" s="10"/>
    </row>
    <row r="300" spans="1:60" x14ac:dyDescent="0.2">
      <c r="D300" s="10"/>
    </row>
    <row r="301" spans="1:60" x14ac:dyDescent="0.2">
      <c r="D301" s="10"/>
    </row>
    <row r="302" spans="1:60" x14ac:dyDescent="0.2">
      <c r="D302" s="10"/>
    </row>
    <row r="303" spans="1:60" x14ac:dyDescent="0.2">
      <c r="D303" s="10"/>
    </row>
    <row r="304" spans="1:60"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A3F" sheet="1"/>
  <mergeCells count="37">
    <mergeCell ref="C294:G294"/>
    <mergeCell ref="C281:G281"/>
    <mergeCell ref="C283:G283"/>
    <mergeCell ref="C285:G285"/>
    <mergeCell ref="C287:G287"/>
    <mergeCell ref="C289:G289"/>
    <mergeCell ref="C291:G291"/>
    <mergeCell ref="C231:G231"/>
    <mergeCell ref="C236:G236"/>
    <mergeCell ref="C237:G237"/>
    <mergeCell ref="C243:G243"/>
    <mergeCell ref="C272:G272"/>
    <mergeCell ref="C279:G279"/>
    <mergeCell ref="C157:G157"/>
    <mergeCell ref="C162:G162"/>
    <mergeCell ref="C167:G167"/>
    <mergeCell ref="C183:G183"/>
    <mergeCell ref="C189:G189"/>
    <mergeCell ref="C219:G219"/>
    <mergeCell ref="C81:G81"/>
    <mergeCell ref="C95:G95"/>
    <mergeCell ref="C119:G119"/>
    <mergeCell ref="C137:G137"/>
    <mergeCell ref="C144:G144"/>
    <mergeCell ref="C151:G151"/>
    <mergeCell ref="C23:G23"/>
    <mergeCell ref="C31:G31"/>
    <mergeCell ref="C36:G36"/>
    <mergeCell ref="C44:G44"/>
    <mergeCell ref="C48:G48"/>
    <mergeCell ref="C66:G66"/>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76</vt:i4>
      </vt:variant>
    </vt:vector>
  </HeadingPairs>
  <TitlesOfParts>
    <vt:vector size="94" baseType="lpstr">
      <vt:lpstr>Pokyny pro vyplnění</vt:lpstr>
      <vt:lpstr>Stavba</vt:lpstr>
      <vt:lpstr>VzorPolozky</vt:lpstr>
      <vt:lpstr>SO01 R184.1.01 Pol</vt:lpstr>
      <vt:lpstr>SO01 R184.1.02 Pol</vt:lpstr>
      <vt:lpstr>SO01 R184.1.03 Pol</vt:lpstr>
      <vt:lpstr>SO01 R184.1.04 Pol</vt:lpstr>
      <vt:lpstr>SO01 R184.1.05 Pol</vt:lpstr>
      <vt:lpstr>SO01 R184.1.06 Pol</vt:lpstr>
      <vt:lpstr>SO01 R184.1.07 Pol</vt:lpstr>
      <vt:lpstr>SO01 R184.1.08 Pol</vt:lpstr>
      <vt:lpstr>SO01 R184.1.09 Pol</vt:lpstr>
      <vt:lpstr>SO02 R184.2.01 Pol</vt:lpstr>
      <vt:lpstr>SO02 R184.2.02 Pol</vt:lpstr>
      <vt:lpstr>SO02 R184.2.03 Pol</vt:lpstr>
      <vt:lpstr>SO02 R184.2.08 Pol</vt:lpstr>
      <vt:lpstr>SO03 R184.3.01 Pol</vt:lpstr>
      <vt:lpstr>SO04 R184.4.08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R184.1.01 Pol'!Názvy_tisku</vt:lpstr>
      <vt:lpstr>'SO01 R184.1.02 Pol'!Názvy_tisku</vt:lpstr>
      <vt:lpstr>'SO01 R184.1.03 Pol'!Názvy_tisku</vt:lpstr>
      <vt:lpstr>'SO01 R184.1.04 Pol'!Názvy_tisku</vt:lpstr>
      <vt:lpstr>'SO01 R184.1.05 Pol'!Názvy_tisku</vt:lpstr>
      <vt:lpstr>'SO01 R184.1.06 Pol'!Názvy_tisku</vt:lpstr>
      <vt:lpstr>'SO01 R184.1.07 Pol'!Názvy_tisku</vt:lpstr>
      <vt:lpstr>'SO01 R184.1.08 Pol'!Názvy_tisku</vt:lpstr>
      <vt:lpstr>'SO01 R184.1.09 Pol'!Názvy_tisku</vt:lpstr>
      <vt:lpstr>'SO02 R184.2.01 Pol'!Názvy_tisku</vt:lpstr>
      <vt:lpstr>'SO02 R184.2.02 Pol'!Názvy_tisku</vt:lpstr>
      <vt:lpstr>'SO02 R184.2.03 Pol'!Názvy_tisku</vt:lpstr>
      <vt:lpstr>'SO02 R184.2.08 Pol'!Názvy_tisku</vt:lpstr>
      <vt:lpstr>'SO03 R184.3.01 Pol'!Názvy_tisku</vt:lpstr>
      <vt:lpstr>'SO04 R184.4.08 Pol'!Názvy_tisku</vt:lpstr>
      <vt:lpstr>oadresa</vt:lpstr>
      <vt:lpstr>Stavba!Objednatel</vt:lpstr>
      <vt:lpstr>Stavba!Objekt</vt:lpstr>
      <vt:lpstr>'SO01 R184.1.01 Pol'!Oblast_tisku</vt:lpstr>
      <vt:lpstr>'SO01 R184.1.02 Pol'!Oblast_tisku</vt:lpstr>
      <vt:lpstr>'SO01 R184.1.03 Pol'!Oblast_tisku</vt:lpstr>
      <vt:lpstr>'SO01 R184.1.04 Pol'!Oblast_tisku</vt:lpstr>
      <vt:lpstr>'SO01 R184.1.05 Pol'!Oblast_tisku</vt:lpstr>
      <vt:lpstr>'SO01 R184.1.06 Pol'!Oblast_tisku</vt:lpstr>
      <vt:lpstr>'SO01 R184.1.07 Pol'!Oblast_tisku</vt:lpstr>
      <vt:lpstr>'SO01 R184.1.08 Pol'!Oblast_tisku</vt:lpstr>
      <vt:lpstr>'SO01 R184.1.09 Pol'!Oblast_tisku</vt:lpstr>
      <vt:lpstr>'SO02 R184.2.01 Pol'!Oblast_tisku</vt:lpstr>
      <vt:lpstr>'SO02 R184.2.02 Pol'!Oblast_tisku</vt:lpstr>
      <vt:lpstr>'SO02 R184.2.03 Pol'!Oblast_tisku</vt:lpstr>
      <vt:lpstr>'SO02 R184.2.08 Pol'!Oblast_tisku</vt:lpstr>
      <vt:lpstr>'SO03 R184.3.01 Pol'!Oblast_tisku</vt:lpstr>
      <vt:lpstr>'SO04 R184.4.08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ComputeR</cp:lastModifiedBy>
  <cp:lastPrinted>2019-03-19T12:27:02Z</cp:lastPrinted>
  <dcterms:created xsi:type="dcterms:W3CDTF">2009-04-08T07:15:50Z</dcterms:created>
  <dcterms:modified xsi:type="dcterms:W3CDTF">2020-03-20T08:54:11Z</dcterms:modified>
</cp:coreProperties>
</file>