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2020 - projekty\Ostatní stavby\04 - Mrklovská Nový Jičín\"/>
    </mc:Choice>
  </mc:AlternateContent>
  <bookViews>
    <workbookView xWindow="0" yWindow="0" windowWidth="0" windowHeight="0"/>
  </bookViews>
  <sheets>
    <sheet name="Rekapitulace stavby" sheetId="1" r:id="rId1"/>
    <sheet name="02.1 - Oprava chodn.těles..." sheetId="2" r:id="rId2"/>
    <sheet name="02.2 - Oprava chodn.těles..." sheetId="3" r:id="rId3"/>
    <sheet name="03 - Oprava chodníkového ..." sheetId="4" r:id="rId4"/>
    <sheet name="04 - Oprava chodn.tělesa ..." sheetId="5" r:id="rId5"/>
    <sheet name="05 - Oprava chodn.tělesa ..." sheetId="6" r:id="rId6"/>
    <sheet name="06 - Oprava chodn.tělesa ..." sheetId="7" r:id="rId7"/>
    <sheet name="07 - Oprava chodn.tělesa ..." sheetId="8" r:id="rId8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'02.1 - Oprava chodn.těles...'!$C$128:$K$237</definedName>
    <definedName name="_xlnm.Print_Area" localSheetId="1">'02.1 - Oprava chodn.těles...'!$C$4:$J$76,'02.1 - Oprava chodn.těles...'!$C$82:$J$108,'02.1 - Oprava chodn.těles...'!$C$114:$K$237</definedName>
    <definedName name="_xlnm.Print_Titles" localSheetId="1">'02.1 - Oprava chodn.těles...'!$128:$128</definedName>
    <definedName name="_xlnm._FilterDatabase" localSheetId="2" hidden="1">'02.2 - Oprava chodn.těles...'!$C$128:$K$238</definedName>
    <definedName name="_xlnm.Print_Area" localSheetId="2">'02.2 - Oprava chodn.těles...'!$C$4:$J$76,'02.2 - Oprava chodn.těles...'!$C$82:$J$108,'02.2 - Oprava chodn.těles...'!$C$114:$K$238</definedName>
    <definedName name="_xlnm.Print_Titles" localSheetId="2">'02.2 - Oprava chodn.těles...'!$128:$128</definedName>
    <definedName name="_xlnm._FilterDatabase" localSheetId="3" hidden="1">'03 - Oprava chodníkového ...'!$C$125:$K$263</definedName>
    <definedName name="_xlnm.Print_Area" localSheetId="3">'03 - Oprava chodníkového ...'!$C$4:$J$76,'03 - Oprava chodníkového ...'!$C$82:$J$107,'03 - Oprava chodníkového ...'!$C$113:$K$263</definedName>
    <definedName name="_xlnm.Print_Titles" localSheetId="3">'03 - Oprava chodníkového ...'!$125:$125</definedName>
    <definedName name="_xlnm._FilterDatabase" localSheetId="4" hidden="1">'04 - Oprava chodn.tělesa ...'!$C$124:$K$209</definedName>
    <definedName name="_xlnm.Print_Area" localSheetId="4">'04 - Oprava chodn.tělesa ...'!$C$4:$J$76,'04 - Oprava chodn.tělesa ...'!$C$82:$J$106,'04 - Oprava chodn.tělesa ...'!$C$112:$K$209</definedName>
    <definedName name="_xlnm.Print_Titles" localSheetId="4">'04 - Oprava chodn.tělesa ...'!$124:$124</definedName>
    <definedName name="_xlnm._FilterDatabase" localSheetId="5" hidden="1">'05 - Oprava chodn.tělesa ...'!$C$124:$K$228</definedName>
    <definedName name="_xlnm.Print_Area" localSheetId="5">'05 - Oprava chodn.tělesa ...'!$C$4:$J$76,'05 - Oprava chodn.tělesa ...'!$C$82:$J$106,'05 - Oprava chodn.tělesa ...'!$C$112:$K$228</definedName>
    <definedName name="_xlnm.Print_Titles" localSheetId="5">'05 - Oprava chodn.tělesa ...'!$124:$124</definedName>
    <definedName name="_xlnm._FilterDatabase" localSheetId="6" hidden="1">'06 - Oprava chodn.tělesa ...'!$C$125:$K$237</definedName>
    <definedName name="_xlnm.Print_Area" localSheetId="6">'06 - Oprava chodn.tělesa ...'!$C$4:$J$76,'06 - Oprava chodn.tělesa ...'!$C$82:$J$107,'06 - Oprava chodn.tělesa ...'!$C$113:$K$237</definedName>
    <definedName name="_xlnm.Print_Titles" localSheetId="6">'06 - Oprava chodn.tělesa ...'!$125:$125</definedName>
    <definedName name="_xlnm._FilterDatabase" localSheetId="7" hidden="1">'07 - Oprava chodn.tělesa ...'!$C$125:$K$217</definedName>
    <definedName name="_xlnm.Print_Area" localSheetId="7">'07 - Oprava chodn.tělesa ...'!$C$4:$J$76,'07 - Oprava chodn.tělesa ...'!$C$82:$J$107,'07 - Oprava chodn.tělesa ...'!$C$113:$K$217</definedName>
    <definedName name="_xlnm.Print_Titles" localSheetId="7">'07 - Oprava chodn.tělesa ...'!$125:$125</definedName>
  </definedNames>
  <calcPr/>
</workbook>
</file>

<file path=xl/calcChain.xml><?xml version="1.0" encoding="utf-8"?>
<calcChain xmlns="http://schemas.openxmlformats.org/spreadsheetml/2006/main">
  <c i="8" l="1" r="J37"/>
  <c r="J36"/>
  <c i="1" r="AY102"/>
  <c i="8" r="J35"/>
  <c i="1" r="AX102"/>
  <c i="8"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T213"/>
  <c r="R214"/>
  <c r="R213"/>
  <c r="P214"/>
  <c r="P213"/>
  <c r="BI211"/>
  <c r="BH211"/>
  <c r="BG211"/>
  <c r="BF211"/>
  <c r="T211"/>
  <c r="T210"/>
  <c r="R211"/>
  <c r="R210"/>
  <c r="P211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0"/>
  <c r="E118"/>
  <c r="F89"/>
  <c r="E87"/>
  <c r="J24"/>
  <c r="E24"/>
  <c r="J123"/>
  <c r="J23"/>
  <c r="J21"/>
  <c r="E21"/>
  <c r="J91"/>
  <c r="J20"/>
  <c r="J18"/>
  <c r="E18"/>
  <c r="F123"/>
  <c r="J17"/>
  <c r="J15"/>
  <c r="E15"/>
  <c r="F122"/>
  <c r="J14"/>
  <c r="J12"/>
  <c r="J120"/>
  <c r="E7"/>
  <c r="E85"/>
  <c i="7" r="J37"/>
  <c r="J36"/>
  <c i="1" r="AY101"/>
  <c i="7" r="J35"/>
  <c i="1" r="AX101"/>
  <c i="7"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T233"/>
  <c r="R234"/>
  <c r="R233"/>
  <c r="P234"/>
  <c r="P233"/>
  <c r="BI231"/>
  <c r="BH231"/>
  <c r="BG231"/>
  <c r="BF231"/>
  <c r="T231"/>
  <c r="T230"/>
  <c r="R231"/>
  <c r="R230"/>
  <c r="P231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0"/>
  <c r="E118"/>
  <c r="F89"/>
  <c r="E87"/>
  <c r="J24"/>
  <c r="E24"/>
  <c r="J123"/>
  <c r="J23"/>
  <c r="J21"/>
  <c r="E21"/>
  <c r="J91"/>
  <c r="J20"/>
  <c r="J18"/>
  <c r="E18"/>
  <c r="F123"/>
  <c r="J17"/>
  <c r="J15"/>
  <c r="E15"/>
  <c r="F122"/>
  <c r="J14"/>
  <c r="J12"/>
  <c r="J120"/>
  <c r="E7"/>
  <c r="E116"/>
  <c i="6" r="J37"/>
  <c r="J36"/>
  <c i="1" r="AY100"/>
  <c i="6" r="J35"/>
  <c i="1" r="AX100"/>
  <c i="6"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T224"/>
  <c r="R225"/>
  <c r="R224"/>
  <c r="P225"/>
  <c r="P224"/>
  <c r="BI222"/>
  <c r="BH222"/>
  <c r="BG222"/>
  <c r="BF222"/>
  <c r="T222"/>
  <c r="T221"/>
  <c r="R222"/>
  <c r="R221"/>
  <c r="P222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91"/>
  <c r="J20"/>
  <c r="J18"/>
  <c r="E18"/>
  <c r="F92"/>
  <c r="J17"/>
  <c r="J15"/>
  <c r="E15"/>
  <c r="F121"/>
  <c r="J14"/>
  <c r="J12"/>
  <c r="J89"/>
  <c r="E7"/>
  <c r="E115"/>
  <c i="5" r="J37"/>
  <c r="J36"/>
  <c i="1" r="AY99"/>
  <c i="5" r="J35"/>
  <c i="1" r="AX99"/>
  <c i="5"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T205"/>
  <c r="R206"/>
  <c r="R205"/>
  <c r="P206"/>
  <c r="P205"/>
  <c r="BI203"/>
  <c r="BH203"/>
  <c r="BG203"/>
  <c r="BF203"/>
  <c r="T203"/>
  <c r="T202"/>
  <c r="R203"/>
  <c r="R202"/>
  <c r="P203"/>
  <c r="P202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F119"/>
  <c r="E117"/>
  <c r="F89"/>
  <c r="E87"/>
  <c r="J24"/>
  <c r="E24"/>
  <c r="J92"/>
  <c r="J23"/>
  <c r="J21"/>
  <c r="E21"/>
  <c r="J121"/>
  <c r="J20"/>
  <c r="J18"/>
  <c r="E18"/>
  <c r="F92"/>
  <c r="J17"/>
  <c r="J15"/>
  <c r="E15"/>
  <c r="F121"/>
  <c r="J14"/>
  <c r="J12"/>
  <c r="J119"/>
  <c r="E7"/>
  <c r="E85"/>
  <c i="4" r="J37"/>
  <c r="J36"/>
  <c i="1" r="AY98"/>
  <c i="4" r="J35"/>
  <c i="1" r="AX98"/>
  <c i="4"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T259"/>
  <c r="R260"/>
  <c r="R259"/>
  <c r="P260"/>
  <c r="P259"/>
  <c r="BI257"/>
  <c r="BH257"/>
  <c r="BG257"/>
  <c r="BF257"/>
  <c r="T257"/>
  <c r="T256"/>
  <c r="R257"/>
  <c r="R256"/>
  <c r="P257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4"/>
  <c r="BH164"/>
  <c r="BG164"/>
  <c r="BF164"/>
  <c r="T164"/>
  <c r="R164"/>
  <c r="P164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F120"/>
  <c r="E118"/>
  <c r="F89"/>
  <c r="E87"/>
  <c r="J24"/>
  <c r="E24"/>
  <c r="J123"/>
  <c r="J23"/>
  <c r="J21"/>
  <c r="E21"/>
  <c r="J122"/>
  <c r="J20"/>
  <c r="J18"/>
  <c r="E18"/>
  <c r="F92"/>
  <c r="J17"/>
  <c r="J15"/>
  <c r="E15"/>
  <c r="F122"/>
  <c r="J14"/>
  <c r="J12"/>
  <c r="J120"/>
  <c r="E7"/>
  <c r="E85"/>
  <c i="3" r="J39"/>
  <c r="J38"/>
  <c i="1" r="AY97"/>
  <c i="3" r="J37"/>
  <c i="1" r="AX97"/>
  <c i="3"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T234"/>
  <c r="R235"/>
  <c r="R234"/>
  <c r="P235"/>
  <c r="P234"/>
  <c r="BI232"/>
  <c r="BH232"/>
  <c r="BG232"/>
  <c r="BF232"/>
  <c r="T232"/>
  <c r="T231"/>
  <c r="R232"/>
  <c r="R231"/>
  <c r="P232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6"/>
  <c r="BH136"/>
  <c r="BG136"/>
  <c r="BF136"/>
  <c r="T136"/>
  <c r="R136"/>
  <c r="P136"/>
  <c r="BI132"/>
  <c r="BH132"/>
  <c r="BG132"/>
  <c r="BF132"/>
  <c r="T132"/>
  <c r="R132"/>
  <c r="P132"/>
  <c r="F123"/>
  <c r="E121"/>
  <c r="F91"/>
  <c r="E89"/>
  <c r="J26"/>
  <c r="E26"/>
  <c r="J94"/>
  <c r="J25"/>
  <c r="J23"/>
  <c r="E23"/>
  <c r="J125"/>
  <c r="J22"/>
  <c r="J20"/>
  <c r="E20"/>
  <c r="F126"/>
  <c r="J19"/>
  <c r="J17"/>
  <c r="E17"/>
  <c r="F125"/>
  <c r="J16"/>
  <c r="J14"/>
  <c r="J91"/>
  <c r="E7"/>
  <c r="E85"/>
  <c i="2" r="J39"/>
  <c r="J38"/>
  <c i="1" r="AY96"/>
  <c i="2" r="J37"/>
  <c i="1" r="AX96"/>
  <c i="2"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T233"/>
  <c r="R234"/>
  <c r="R233"/>
  <c r="P234"/>
  <c r="P233"/>
  <c r="BI231"/>
  <c r="BH231"/>
  <c r="BG231"/>
  <c r="BF231"/>
  <c r="T231"/>
  <c r="T230"/>
  <c r="R231"/>
  <c r="R230"/>
  <c r="P231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F123"/>
  <c r="E121"/>
  <c r="F91"/>
  <c r="E89"/>
  <c r="J26"/>
  <c r="E26"/>
  <c r="J126"/>
  <c r="J25"/>
  <c r="J23"/>
  <c r="E23"/>
  <c r="J93"/>
  <c r="J22"/>
  <c r="J20"/>
  <c r="E20"/>
  <c r="F126"/>
  <c r="J19"/>
  <c r="J17"/>
  <c r="E17"/>
  <c r="F125"/>
  <c r="J16"/>
  <c r="J14"/>
  <c r="J91"/>
  <c r="E7"/>
  <c r="E117"/>
  <c i="1" r="L90"/>
  <c r="AM90"/>
  <c r="AM89"/>
  <c r="L89"/>
  <c r="AM87"/>
  <c r="L87"/>
  <c r="L85"/>
  <c r="L84"/>
  <c i="8" r="BK216"/>
  <c r="BK214"/>
  <c r="BK211"/>
  <c r="J209"/>
  <c r="BK207"/>
  <c r="J200"/>
  <c r="BK197"/>
  <c r="J195"/>
  <c r="J193"/>
  <c r="J179"/>
  <c r="J175"/>
  <c r="BK174"/>
  <c r="BK158"/>
  <c r="J154"/>
  <c r="BK152"/>
  <c r="BK146"/>
  <c r="BK145"/>
  <c r="J137"/>
  <c r="J131"/>
  <c i="7" r="BK236"/>
  <c r="J231"/>
  <c r="J226"/>
  <c r="J224"/>
  <c r="J221"/>
  <c r="BK219"/>
  <c r="BK217"/>
  <c r="J216"/>
  <c r="J214"/>
  <c r="J212"/>
  <c r="J203"/>
  <c r="J195"/>
  <c r="J191"/>
  <c r="J190"/>
  <c r="BK187"/>
  <c r="BK184"/>
  <c r="BK182"/>
  <c r="J179"/>
  <c r="BK176"/>
  <c r="BK173"/>
  <c r="J172"/>
  <c r="J168"/>
  <c r="J166"/>
  <c r="BK162"/>
  <c r="J150"/>
  <c r="J145"/>
  <c r="BK143"/>
  <c r="J139"/>
  <c r="J137"/>
  <c r="J131"/>
  <c r="J129"/>
  <c i="6" r="J227"/>
  <c r="J225"/>
  <c r="BK215"/>
  <c r="J208"/>
  <c r="BK207"/>
  <c r="J203"/>
  <c r="BK202"/>
  <c r="J197"/>
  <c r="BK187"/>
  <c r="BK184"/>
  <c r="BK181"/>
  <c r="J167"/>
  <c r="J162"/>
  <c r="BK158"/>
  <c r="J154"/>
  <c r="BK152"/>
  <c r="BK144"/>
  <c r="BK136"/>
  <c r="BK134"/>
  <c i="5" r="BK203"/>
  <c r="J201"/>
  <c r="BK197"/>
  <c r="J195"/>
  <c r="J185"/>
  <c r="J183"/>
  <c r="J181"/>
  <c r="BK178"/>
  <c r="J175"/>
  <c r="BK163"/>
  <c r="J158"/>
  <c r="BK145"/>
  <c r="J140"/>
  <c r="BK132"/>
  <c r="BK130"/>
  <c r="J128"/>
  <c i="4" r="J263"/>
  <c r="BK262"/>
  <c r="BK257"/>
  <c r="J254"/>
  <c r="BK250"/>
  <c r="BK241"/>
  <c r="J235"/>
  <c r="BK232"/>
  <c r="BK230"/>
  <c r="J225"/>
  <c r="BK213"/>
  <c r="J206"/>
  <c r="BK204"/>
  <c r="J182"/>
  <c r="J164"/>
  <c r="BK158"/>
  <c r="BK155"/>
  <c r="J154"/>
  <c r="BK149"/>
  <c r="BK143"/>
  <c r="J135"/>
  <c r="BK129"/>
  <c i="3" r="J238"/>
  <c r="J235"/>
  <c r="BK227"/>
  <c r="J223"/>
  <c r="BK222"/>
  <c r="J218"/>
  <c r="BK216"/>
  <c r="J213"/>
  <c r="BK210"/>
  <c r="J208"/>
  <c r="BK206"/>
  <c r="J201"/>
  <c r="J193"/>
  <c r="J189"/>
  <c r="BK187"/>
  <c r="BK183"/>
  <c r="BK180"/>
  <c r="J171"/>
  <c r="BK163"/>
  <c r="J157"/>
  <c r="BK151"/>
  <c r="J149"/>
  <c r="J147"/>
  <c r="BK143"/>
  <c i="2" r="BK228"/>
  <c r="J226"/>
  <c r="J219"/>
  <c r="BK214"/>
  <c r="J213"/>
  <c r="BK211"/>
  <c r="J209"/>
  <c r="J198"/>
  <c r="J191"/>
  <c r="J184"/>
  <c r="BK178"/>
  <c r="BK176"/>
  <c r="BK161"/>
  <c r="BK157"/>
  <c r="J152"/>
  <c r="BK148"/>
  <c r="J144"/>
  <c r="BK132"/>
  <c i="8" r="BK217"/>
  <c r="J214"/>
  <c r="BK205"/>
  <c r="J203"/>
  <c r="J202"/>
  <c r="BK198"/>
  <c r="BK193"/>
  <c r="BK191"/>
  <c r="J188"/>
  <c r="J185"/>
  <c r="BK182"/>
  <c r="J174"/>
  <c r="BK162"/>
  <c r="J160"/>
  <c r="J158"/>
  <c r="BK143"/>
  <c r="BK137"/>
  <c r="BK133"/>
  <c r="BK131"/>
  <c i="7" r="J237"/>
  <c r="J236"/>
  <c r="J234"/>
  <c r="BK231"/>
  <c r="J228"/>
  <c r="BK224"/>
  <c r="BK222"/>
  <c r="J219"/>
  <c r="J217"/>
  <c r="J210"/>
  <c r="BK209"/>
  <c r="J206"/>
  <c r="J200"/>
  <c r="J193"/>
  <c r="J176"/>
  <c r="BK174"/>
  <c r="BK166"/>
  <c r="BK150"/>
  <c r="BK145"/>
  <c r="BK137"/>
  <c r="J135"/>
  <c r="BK133"/>
  <c r="BK131"/>
  <c i="6" r="BK219"/>
  <c r="BK217"/>
  <c r="J213"/>
  <c r="BK210"/>
  <c r="J192"/>
  <c r="BK190"/>
  <c r="J189"/>
  <c r="J187"/>
  <c r="BK178"/>
  <c r="J171"/>
  <c r="BK167"/>
  <c r="BK164"/>
  <c r="BK162"/>
  <c r="BK161"/>
  <c r="BK160"/>
  <c r="J152"/>
  <c r="J136"/>
  <c r="J130"/>
  <c i="5" r="BK206"/>
  <c r="BK199"/>
  <c r="J194"/>
  <c r="J192"/>
  <c r="BK189"/>
  <c r="J187"/>
  <c r="BK185"/>
  <c r="BK172"/>
  <c r="BK170"/>
  <c r="BK166"/>
  <c r="J163"/>
  <c r="BK161"/>
  <c r="BK159"/>
  <c r="J150"/>
  <c r="J143"/>
  <c r="J142"/>
  <c r="BK140"/>
  <c r="BK138"/>
  <c r="J136"/>
  <c r="J130"/>
  <c r="BK128"/>
  <c i="4" r="BK263"/>
  <c r="J260"/>
  <c r="J252"/>
  <c r="BK248"/>
  <c r="BK247"/>
  <c r="BK245"/>
  <c r="BK240"/>
  <c r="J238"/>
  <c r="J230"/>
  <c r="J222"/>
  <c r="J219"/>
  <c r="BK210"/>
  <c r="BK206"/>
  <c r="BK203"/>
  <c r="J191"/>
  <c r="J188"/>
  <c r="BK184"/>
  <c r="BK181"/>
  <c r="J177"/>
  <c r="BK173"/>
  <c r="BK168"/>
  <c r="J168"/>
  <c r="BK164"/>
  <c r="J158"/>
  <c r="J156"/>
  <c r="J155"/>
  <c r="J152"/>
  <c r="J151"/>
  <c r="J149"/>
  <c r="J143"/>
  <c r="BK135"/>
  <c r="BK133"/>
  <c i="3" r="BK237"/>
  <c r="BK235"/>
  <c r="BK232"/>
  <c r="BK201"/>
  <c r="BK198"/>
  <c r="BK193"/>
  <c r="BK189"/>
  <c r="J183"/>
  <c r="J180"/>
  <c r="BK178"/>
  <c r="J176"/>
  <c r="J173"/>
  <c r="BK170"/>
  <c r="J169"/>
  <c r="J165"/>
  <c r="J163"/>
  <c r="J159"/>
  <c r="BK157"/>
  <c r="BK149"/>
  <c r="BK148"/>
  <c r="J136"/>
  <c i="2" r="BK237"/>
  <c r="J236"/>
  <c r="J234"/>
  <c r="J231"/>
  <c r="BK224"/>
  <c r="BK222"/>
  <c r="BK219"/>
  <c r="BK218"/>
  <c r="J214"/>
  <c r="BK213"/>
  <c r="J207"/>
  <c r="BK195"/>
  <c r="J180"/>
  <c r="J178"/>
  <c r="BK172"/>
  <c r="J170"/>
  <c r="BK163"/>
  <c r="J161"/>
  <c r="BK160"/>
  <c r="J157"/>
  <c r="J148"/>
  <c r="BK144"/>
  <c r="J140"/>
  <c r="BK138"/>
  <c i="8" r="J217"/>
  <c r="J216"/>
  <c r="J211"/>
  <c r="BK209"/>
  <c r="J207"/>
  <c r="J205"/>
  <c r="BK203"/>
  <c r="BK202"/>
  <c r="BK200"/>
  <c r="J198"/>
  <c r="J197"/>
  <c r="BK195"/>
  <c r="J191"/>
  <c r="BK188"/>
  <c r="J182"/>
  <c r="BK179"/>
  <c r="BK177"/>
  <c r="BK170"/>
  <c r="BK167"/>
  <c r="J165"/>
  <c r="BK163"/>
  <c r="J162"/>
  <c r="BK160"/>
  <c r="BK154"/>
  <c r="J152"/>
  <c r="BK147"/>
  <c r="J146"/>
  <c r="J145"/>
  <c r="BK144"/>
  <c r="J143"/>
  <c r="BK141"/>
  <c r="J139"/>
  <c r="J129"/>
  <c i="7" r="BK214"/>
  <c r="BK206"/>
  <c r="BK203"/>
  <c r="BK193"/>
  <c r="BK191"/>
  <c r="J184"/>
  <c r="BK168"/>
  <c r="J154"/>
  <c r="BK152"/>
  <c r="BK149"/>
  <c r="BK129"/>
  <c i="6" r="BK228"/>
  <c r="BK225"/>
  <c r="BK222"/>
  <c r="J219"/>
  <c r="J217"/>
  <c r="J212"/>
  <c r="J209"/>
  <c r="J207"/>
  <c r="BK201"/>
  <c r="BK197"/>
  <c r="BK196"/>
  <c r="J194"/>
  <c r="BK192"/>
  <c r="J190"/>
  <c r="J184"/>
  <c r="J181"/>
  <c r="J173"/>
  <c r="J164"/>
  <c r="J161"/>
  <c r="J160"/>
  <c r="BK147"/>
  <c r="BK145"/>
  <c r="BK140"/>
  <c r="J134"/>
  <c r="BK130"/>
  <c r="J129"/>
  <c r="J128"/>
  <c i="5" r="BK209"/>
  <c r="J208"/>
  <c r="J199"/>
  <c r="J197"/>
  <c r="BK194"/>
  <c r="BK192"/>
  <c r="J190"/>
  <c r="J189"/>
  <c r="BK183"/>
  <c r="J178"/>
  <c r="BK175"/>
  <c r="J166"/>
  <c r="BK158"/>
  <c r="BK156"/>
  <c r="BK152"/>
  <c r="BK136"/>
  <c r="J132"/>
  <c i="4" r="J262"/>
  <c r="BK260"/>
  <c r="J257"/>
  <c r="BK252"/>
  <c r="J250"/>
  <c r="J247"/>
  <c r="J241"/>
  <c r="BK238"/>
  <c r="BK235"/>
  <c r="J227"/>
  <c r="BK225"/>
  <c r="BK222"/>
  <c r="BK219"/>
  <c r="BK216"/>
  <c r="J213"/>
  <c r="J210"/>
  <c r="BK208"/>
  <c r="J204"/>
  <c r="J199"/>
  <c r="BK196"/>
  <c r="J196"/>
  <c r="J194"/>
  <c r="BK191"/>
  <c r="BK188"/>
  <c r="BK183"/>
  <c r="BK182"/>
  <c r="J181"/>
  <c r="BK175"/>
  <c r="J139"/>
  <c i="3" r="J232"/>
  <c r="BK229"/>
  <c r="J227"/>
  <c r="BK225"/>
  <c r="BK223"/>
  <c r="J222"/>
  <c r="J219"/>
  <c r="J216"/>
  <c r="BK213"/>
  <c r="J210"/>
  <c r="J206"/>
  <c r="J196"/>
  <c r="BK173"/>
  <c r="BK171"/>
  <c r="J170"/>
  <c r="BK159"/>
  <c r="J151"/>
  <c r="J148"/>
  <c r="J141"/>
  <c r="BK136"/>
  <c r="J132"/>
  <c i="2" r="BK231"/>
  <c r="J228"/>
  <c r="J222"/>
  <c r="J221"/>
  <c r="J218"/>
  <c r="J211"/>
  <c r="BK204"/>
  <c r="J201"/>
  <c r="BK198"/>
  <c r="J195"/>
  <c r="J193"/>
  <c r="BK187"/>
  <c r="J179"/>
  <c r="BK159"/>
  <c r="BK140"/>
  <c r="J134"/>
  <c i="8" r="BK185"/>
  <c r="J177"/>
  <c r="BK175"/>
  <c r="J170"/>
  <c r="J167"/>
  <c r="BK165"/>
  <c r="J163"/>
  <c r="J147"/>
  <c r="J144"/>
  <c r="J141"/>
  <c r="BK139"/>
  <c r="J133"/>
  <c r="BK129"/>
  <c i="7" r="BK237"/>
  <c r="BK234"/>
  <c r="BK228"/>
  <c r="BK226"/>
  <c r="J222"/>
  <c r="BK221"/>
  <c r="BK216"/>
  <c r="BK212"/>
  <c r="BK210"/>
  <c r="J209"/>
  <c r="BK200"/>
  <c r="BK195"/>
  <c r="BK190"/>
  <c r="J187"/>
  <c r="J182"/>
  <c r="BK179"/>
  <c r="J174"/>
  <c r="J173"/>
  <c r="BK172"/>
  <c r="J162"/>
  <c r="BK160"/>
  <c r="J160"/>
  <c r="BK154"/>
  <c r="J152"/>
  <c r="J149"/>
  <c r="J143"/>
  <c r="BK139"/>
  <c r="BK135"/>
  <c r="J133"/>
  <c i="6" r="J228"/>
  <c r="BK227"/>
  <c r="J222"/>
  <c r="J215"/>
  <c r="BK213"/>
  <c r="BK212"/>
  <c r="J210"/>
  <c r="BK209"/>
  <c r="BK208"/>
  <c r="BK203"/>
  <c r="J202"/>
  <c r="J201"/>
  <c r="J196"/>
  <c r="BK194"/>
  <c r="BK189"/>
  <c r="J178"/>
  <c r="BK173"/>
  <c r="BK171"/>
  <c r="J158"/>
  <c r="BK154"/>
  <c r="J147"/>
  <c r="J145"/>
  <c r="J144"/>
  <c r="J140"/>
  <c r="BK129"/>
  <c r="BK128"/>
  <c i="5" r="J209"/>
  <c r="BK208"/>
  <c r="J206"/>
  <c r="J203"/>
  <c r="BK201"/>
  <c r="BK195"/>
  <c r="BK190"/>
  <c r="BK187"/>
  <c r="BK181"/>
  <c r="J172"/>
  <c r="J170"/>
  <c r="J161"/>
  <c r="J159"/>
  <c r="J156"/>
  <c r="J152"/>
  <c r="BK150"/>
  <c r="J145"/>
  <c r="BK143"/>
  <c r="BK142"/>
  <c r="J138"/>
  <c i="4" r="BK254"/>
  <c r="J248"/>
  <c r="J245"/>
  <c r="J240"/>
  <c r="J232"/>
  <c r="BK227"/>
  <c r="J216"/>
  <c r="J208"/>
  <c r="J203"/>
  <c r="BK199"/>
  <c r="BK194"/>
  <c r="J184"/>
  <c r="J183"/>
  <c r="BK177"/>
  <c r="J175"/>
  <c r="J173"/>
  <c r="BK156"/>
  <c r="BK154"/>
  <c r="BK152"/>
  <c r="BK151"/>
  <c r="BK145"/>
  <c r="J145"/>
  <c r="BK139"/>
  <c r="J133"/>
  <c r="J129"/>
  <c i="3" r="BK238"/>
  <c r="J237"/>
  <c r="J229"/>
  <c r="J225"/>
  <c r="BK219"/>
  <c r="BK218"/>
  <c r="BK208"/>
  <c r="J198"/>
  <c r="BK196"/>
  <c r="J187"/>
  <c r="J178"/>
  <c r="BK176"/>
  <c r="BK169"/>
  <c r="BK165"/>
  <c r="BK147"/>
  <c r="J143"/>
  <c r="BK141"/>
  <c r="BK132"/>
  <c i="2" r="J237"/>
  <c r="BK236"/>
  <c r="BK234"/>
  <c r="BK226"/>
  <c r="J224"/>
  <c r="BK221"/>
  <c r="BK209"/>
  <c r="BK207"/>
  <c r="J204"/>
  <c r="BK201"/>
  <c r="BK193"/>
  <c r="BK191"/>
  <c r="J187"/>
  <c r="BK184"/>
  <c r="BK180"/>
  <c r="BK179"/>
  <c r="J176"/>
  <c r="J172"/>
  <c r="BK170"/>
  <c r="J163"/>
  <c r="J160"/>
  <c r="J159"/>
  <c r="BK152"/>
  <c r="J138"/>
  <c r="BK134"/>
  <c r="J132"/>
  <c i="1" r="AS95"/>
  <c i="2" l="1" r="P131"/>
  <c r="P169"/>
  <c r="P190"/>
  <c r="P220"/>
  <c r="BK235"/>
  <c r="J235"/>
  <c r="J107"/>
  <c i="3" r="P131"/>
  <c r="BK156"/>
  <c r="J156"/>
  <c r="J101"/>
  <c r="BK186"/>
  <c r="J186"/>
  <c r="J102"/>
  <c r="BK221"/>
  <c r="J221"/>
  <c r="J103"/>
  <c r="T236"/>
  <c r="T233"/>
  <c i="4" r="P128"/>
  <c r="P163"/>
  <c r="P202"/>
  <c r="R205"/>
  <c r="R246"/>
  <c r="T261"/>
  <c r="T258"/>
  <c i="5" r="BK127"/>
  <c r="BK149"/>
  <c r="J149"/>
  <c r="J99"/>
  <c r="BK169"/>
  <c r="J169"/>
  <c r="J100"/>
  <c r="BK193"/>
  <c r="J193"/>
  <c r="J101"/>
  <c r="BK207"/>
  <c r="J207"/>
  <c r="J105"/>
  <c i="6" r="T127"/>
  <c r="T151"/>
  <c r="P170"/>
  <c r="R211"/>
  <c r="T226"/>
  <c r="T223"/>
  <c i="7" r="R128"/>
  <c r="R159"/>
  <c r="P189"/>
  <c r="BK192"/>
  <c r="J192"/>
  <c r="J101"/>
  <c r="P220"/>
  <c r="T235"/>
  <c r="T232"/>
  <c i="2" r="T131"/>
  <c r="R169"/>
  <c r="R190"/>
  <c r="R220"/>
  <c r="T235"/>
  <c r="T232"/>
  <c i="3" r="BK131"/>
  <c r="T156"/>
  <c r="T186"/>
  <c r="T221"/>
  <c r="BK236"/>
  <c r="J236"/>
  <c r="J107"/>
  <c i="4" r="T128"/>
  <c r="R163"/>
  <c r="R202"/>
  <c r="T205"/>
  <c r="T246"/>
  <c r="BK261"/>
  <c r="J261"/>
  <c r="J106"/>
  <c i="5" r="R127"/>
  <c r="R149"/>
  <c r="T169"/>
  <c r="T193"/>
  <c r="P207"/>
  <c r="P204"/>
  <c i="6" r="R127"/>
  <c r="R151"/>
  <c r="T170"/>
  <c r="P211"/>
  <c r="R226"/>
  <c r="R223"/>
  <c i="7" r="BK128"/>
  <c r="J128"/>
  <c r="J98"/>
  <c r="BK159"/>
  <c r="J159"/>
  <c r="J99"/>
  <c r="BK189"/>
  <c r="J189"/>
  <c r="J100"/>
  <c r="T192"/>
  <c r="T220"/>
  <c r="BK235"/>
  <c r="J235"/>
  <c r="J106"/>
  <c i="8" r="R151"/>
  <c i="2" r="BK131"/>
  <c r="J131"/>
  <c r="J100"/>
  <c r="BK169"/>
  <c r="J169"/>
  <c r="J101"/>
  <c r="BK190"/>
  <c r="J190"/>
  <c r="J102"/>
  <c r="BK220"/>
  <c r="J220"/>
  <c r="J103"/>
  <c r="R235"/>
  <c r="R232"/>
  <c i="3" r="T131"/>
  <c r="T130"/>
  <c r="P156"/>
  <c r="R186"/>
  <c r="R221"/>
  <c r="P236"/>
  <c r="P233"/>
  <c i="4" r="R128"/>
  <c r="R127"/>
  <c r="T163"/>
  <c r="T202"/>
  <c r="P205"/>
  <c r="BK246"/>
  <c r="J246"/>
  <c r="J102"/>
  <c r="P261"/>
  <c r="P258"/>
  <c i="5" r="T127"/>
  <c r="T126"/>
  <c r="T149"/>
  <c r="R169"/>
  <c r="P193"/>
  <c r="R207"/>
  <c r="R204"/>
  <c i="6" r="P127"/>
  <c r="P126"/>
  <c r="P151"/>
  <c r="R170"/>
  <c r="T211"/>
  <c r="BK226"/>
  <c r="J226"/>
  <c r="J105"/>
  <c i="7" r="P128"/>
  <c r="P159"/>
  <c r="T189"/>
  <c r="P192"/>
  <c r="BK220"/>
  <c r="J220"/>
  <c r="J102"/>
  <c r="R235"/>
  <c r="R232"/>
  <c i="8" r="R201"/>
  <c i="2" r="R131"/>
  <c r="R130"/>
  <c r="T169"/>
  <c r="T190"/>
  <c r="T220"/>
  <c r="P235"/>
  <c r="P232"/>
  <c i="3" r="R131"/>
  <c r="R156"/>
  <c r="P186"/>
  <c r="P221"/>
  <c r="R236"/>
  <c r="R233"/>
  <c i="4" r="BK128"/>
  <c r="J128"/>
  <c r="J98"/>
  <c r="BK163"/>
  <c r="J163"/>
  <c r="J99"/>
  <c r="BK202"/>
  <c r="J202"/>
  <c r="J100"/>
  <c r="BK205"/>
  <c r="J205"/>
  <c r="J101"/>
  <c r="P246"/>
  <c r="R261"/>
  <c r="R258"/>
  <c i="5" r="P127"/>
  <c r="P149"/>
  <c r="P169"/>
  <c r="R193"/>
  <c r="T207"/>
  <c r="T204"/>
  <c i="6" r="BK127"/>
  <c r="J127"/>
  <c r="J98"/>
  <c r="BK151"/>
  <c r="J151"/>
  <c r="J99"/>
  <c r="BK170"/>
  <c r="J170"/>
  <c r="J100"/>
  <c r="BK211"/>
  <c r="J211"/>
  <c r="J101"/>
  <c r="P226"/>
  <c r="P223"/>
  <c i="7" r="T128"/>
  <c r="T127"/>
  <c r="T159"/>
  <c r="R189"/>
  <c r="R192"/>
  <c r="R220"/>
  <c r="P235"/>
  <c r="P232"/>
  <c i="8" r="BK128"/>
  <c r="J128"/>
  <c r="J98"/>
  <c r="P128"/>
  <c r="R128"/>
  <c r="T128"/>
  <c r="BK151"/>
  <c r="J151"/>
  <c r="J99"/>
  <c r="P151"/>
  <c r="T151"/>
  <c r="BK173"/>
  <c r="J173"/>
  <c r="J100"/>
  <c r="P173"/>
  <c r="R173"/>
  <c r="T173"/>
  <c r="BK176"/>
  <c r="J176"/>
  <c r="J101"/>
  <c r="P176"/>
  <c r="R176"/>
  <c r="T176"/>
  <c r="BK201"/>
  <c r="J201"/>
  <c r="J102"/>
  <c r="P201"/>
  <c r="T201"/>
  <c r="BK215"/>
  <c r="J215"/>
  <c r="J106"/>
  <c r="P215"/>
  <c r="P212"/>
  <c r="R215"/>
  <c r="R212"/>
  <c r="T215"/>
  <c r="T212"/>
  <c i="2" r="E85"/>
  <c r="F94"/>
  <c r="J125"/>
  <c r="BE140"/>
  <c r="BE157"/>
  <c r="BE161"/>
  <c r="BE176"/>
  <c r="BE195"/>
  <c r="BE198"/>
  <c r="BE211"/>
  <c r="BE213"/>
  <c r="BE214"/>
  <c r="BE228"/>
  <c r="BE231"/>
  <c r="BE237"/>
  <c i="3" r="F94"/>
  <c r="J123"/>
  <c r="J126"/>
  <c r="BE148"/>
  <c r="BE157"/>
  <c r="BE159"/>
  <c r="BE170"/>
  <c r="BE189"/>
  <c r="BE198"/>
  <c r="BE201"/>
  <c r="BE210"/>
  <c r="BE213"/>
  <c r="BE225"/>
  <c r="BE232"/>
  <c i="4" r="J91"/>
  <c r="E116"/>
  <c r="BE135"/>
  <c r="BE139"/>
  <c r="BE149"/>
  <c r="BE151"/>
  <c r="BE154"/>
  <c r="BE155"/>
  <c r="BE156"/>
  <c r="BE168"/>
  <c r="BE175"/>
  <c r="BE177"/>
  <c r="BE181"/>
  <c r="BE182"/>
  <c r="BE196"/>
  <c r="BE204"/>
  <c r="BE208"/>
  <c r="BE216"/>
  <c r="BE222"/>
  <c r="BE250"/>
  <c r="BK259"/>
  <c r="BK258"/>
  <c r="J258"/>
  <c r="J104"/>
  <c i="5" r="J89"/>
  <c r="J91"/>
  <c r="J122"/>
  <c r="BE128"/>
  <c r="BE132"/>
  <c r="BE175"/>
  <c r="BE192"/>
  <c r="BE197"/>
  <c r="BK202"/>
  <c r="J202"/>
  <c r="J102"/>
  <c i="6" r="E85"/>
  <c r="J92"/>
  <c r="F122"/>
  <c r="BE130"/>
  <c r="BE134"/>
  <c r="BE147"/>
  <c r="BE158"/>
  <c r="BE160"/>
  <c r="BE161"/>
  <c r="BE162"/>
  <c r="BE171"/>
  <c r="BE178"/>
  <c r="BE196"/>
  <c r="BE217"/>
  <c r="BE225"/>
  <c r="BK224"/>
  <c r="J224"/>
  <c r="J104"/>
  <c i="7" r="E85"/>
  <c r="J89"/>
  <c r="J92"/>
  <c r="J122"/>
  <c r="BE129"/>
  <c r="BE143"/>
  <c r="BE145"/>
  <c r="BE149"/>
  <c r="BE152"/>
  <c r="BE162"/>
  <c r="BE166"/>
  <c r="BE203"/>
  <c r="BE217"/>
  <c r="BE219"/>
  <c r="BE224"/>
  <c r="BE231"/>
  <c i="8" r="F91"/>
  <c r="J92"/>
  <c r="J122"/>
  <c r="BE131"/>
  <c r="BE133"/>
  <c r="BE137"/>
  <c r="BE144"/>
  <c r="BE145"/>
  <c r="BE147"/>
  <c r="BE152"/>
  <c r="BE160"/>
  <c r="BE167"/>
  <c r="BE179"/>
  <c r="BE188"/>
  <c r="BE191"/>
  <c i="2" r="F93"/>
  <c r="J123"/>
  <c r="BE144"/>
  <c r="BE152"/>
  <c r="BE160"/>
  <c r="BE179"/>
  <c r="BE180"/>
  <c r="BE207"/>
  <c r="BE209"/>
  <c r="BE218"/>
  <c r="BE224"/>
  <c i="3" r="J93"/>
  <c r="E117"/>
  <c r="BE141"/>
  <c r="BE149"/>
  <c r="BE163"/>
  <c r="BE173"/>
  <c r="BE178"/>
  <c r="BE180"/>
  <c r="BE183"/>
  <c r="BE235"/>
  <c r="BE237"/>
  <c i="4" r="J89"/>
  <c r="F91"/>
  <c r="J92"/>
  <c r="F123"/>
  <c r="BE133"/>
  <c r="BE191"/>
  <c r="BE230"/>
  <c r="BE240"/>
  <c r="BE263"/>
  <c i="5" r="F91"/>
  <c r="E115"/>
  <c r="F122"/>
  <c r="BE138"/>
  <c r="BE140"/>
  <c r="BE143"/>
  <c r="BE145"/>
  <c r="BE159"/>
  <c r="BE161"/>
  <c r="BE185"/>
  <c r="BE199"/>
  <c r="BE203"/>
  <c r="BK205"/>
  <c r="J205"/>
  <c r="J104"/>
  <c i="6" r="J121"/>
  <c r="BE164"/>
  <c r="BE187"/>
  <c r="BE202"/>
  <c r="BE228"/>
  <c r="BK221"/>
  <c r="J221"/>
  <c r="J102"/>
  <c i="7" r="BE131"/>
  <c r="BE137"/>
  <c r="BE160"/>
  <c r="BE172"/>
  <c r="BE174"/>
  <c r="BE176"/>
  <c r="BE179"/>
  <c r="BE184"/>
  <c r="BE187"/>
  <c r="BE209"/>
  <c r="BE210"/>
  <c i="8" r="BE129"/>
  <c r="BE158"/>
  <c r="BE170"/>
  <c r="BE193"/>
  <c r="BE198"/>
  <c r="BE202"/>
  <c r="BE211"/>
  <c i="2" r="J94"/>
  <c r="BE134"/>
  <c r="BE148"/>
  <c r="BE170"/>
  <c r="BE172"/>
  <c r="BE184"/>
  <c r="BE187"/>
  <c r="BE191"/>
  <c r="BE226"/>
  <c r="BK230"/>
  <c r="J230"/>
  <c r="J104"/>
  <c r="BK233"/>
  <c r="BK232"/>
  <c r="J232"/>
  <c r="J105"/>
  <c i="3" r="F93"/>
  <c r="BE143"/>
  <c r="BE151"/>
  <c r="BE187"/>
  <c r="BE206"/>
  <c r="BE208"/>
  <c r="BE216"/>
  <c r="BE218"/>
  <c r="BE219"/>
  <c r="BE222"/>
  <c r="BE223"/>
  <c r="BE227"/>
  <c i="4" r="BE143"/>
  <c r="BE145"/>
  <c r="BE158"/>
  <c r="BE173"/>
  <c r="BE183"/>
  <c r="BE194"/>
  <c r="BE199"/>
  <c r="BE206"/>
  <c r="BE210"/>
  <c r="BE225"/>
  <c r="BE232"/>
  <c r="BE235"/>
  <c r="BE254"/>
  <c r="BE262"/>
  <c i="5" r="BE130"/>
  <c r="BE152"/>
  <c r="BE172"/>
  <c r="BE178"/>
  <c r="BE181"/>
  <c r="BE195"/>
  <c r="BE201"/>
  <c r="BE208"/>
  <c i="6" r="F91"/>
  <c r="J119"/>
  <c r="BE128"/>
  <c r="BE136"/>
  <c r="BE140"/>
  <c r="BE144"/>
  <c r="BE145"/>
  <c r="BE152"/>
  <c r="BE154"/>
  <c r="BE173"/>
  <c r="BE181"/>
  <c r="BE184"/>
  <c r="BE197"/>
  <c r="BE201"/>
  <c r="BE203"/>
  <c r="BE207"/>
  <c r="BE208"/>
  <c r="BE212"/>
  <c r="BE213"/>
  <c r="BE222"/>
  <c r="BE227"/>
  <c i="7" r="F92"/>
  <c r="BE139"/>
  <c r="BE150"/>
  <c r="BE154"/>
  <c r="BE173"/>
  <c r="BE182"/>
  <c r="BE190"/>
  <c r="BE191"/>
  <c r="BE193"/>
  <c r="BE195"/>
  <c r="BE200"/>
  <c r="BE212"/>
  <c r="BE214"/>
  <c r="BE216"/>
  <c r="BE221"/>
  <c r="BE222"/>
  <c r="BE226"/>
  <c r="BE234"/>
  <c r="BE236"/>
  <c r="BE237"/>
  <c r="BK230"/>
  <c r="J230"/>
  <c r="J103"/>
  <c i="8" r="F92"/>
  <c r="E116"/>
  <c r="BE139"/>
  <c r="BE141"/>
  <c r="BE146"/>
  <c r="BE154"/>
  <c r="BE165"/>
  <c r="BE174"/>
  <c r="BE177"/>
  <c r="BE197"/>
  <c r="BE200"/>
  <c r="BE203"/>
  <c r="BE209"/>
  <c r="BE214"/>
  <c r="BE216"/>
  <c i="2" r="BE132"/>
  <c r="BE138"/>
  <c r="BE159"/>
  <c r="BE163"/>
  <c r="BE178"/>
  <c r="BE193"/>
  <c r="BE201"/>
  <c r="BE204"/>
  <c r="BE219"/>
  <c r="BE221"/>
  <c r="BE222"/>
  <c r="BE234"/>
  <c r="BE236"/>
  <c i="3" r="BE132"/>
  <c r="BE136"/>
  <c r="BE147"/>
  <c r="BE165"/>
  <c r="BE169"/>
  <c r="BE171"/>
  <c r="BE176"/>
  <c r="BE193"/>
  <c r="BE196"/>
  <c r="BE229"/>
  <c r="BE238"/>
  <c r="BK231"/>
  <c r="J231"/>
  <c r="J104"/>
  <c r="BK234"/>
  <c r="BK233"/>
  <c r="J233"/>
  <c r="J105"/>
  <c i="4" r="BE129"/>
  <c r="BE152"/>
  <c r="BE164"/>
  <c r="BE184"/>
  <c r="BE188"/>
  <c r="BE203"/>
  <c r="BE213"/>
  <c r="BE219"/>
  <c r="BE227"/>
  <c r="BE238"/>
  <c r="BE241"/>
  <c r="BE245"/>
  <c r="BE247"/>
  <c r="BE248"/>
  <c r="BE252"/>
  <c r="BE257"/>
  <c r="BE260"/>
  <c r="BK256"/>
  <c r="J256"/>
  <c r="J103"/>
  <c i="5" r="BE136"/>
  <c r="BE142"/>
  <c r="BE150"/>
  <c r="BE156"/>
  <c r="BE158"/>
  <c r="BE163"/>
  <c r="BE166"/>
  <c r="BE170"/>
  <c r="BE183"/>
  <c r="BE187"/>
  <c r="BE189"/>
  <c r="BE190"/>
  <c r="BE194"/>
  <c r="BE206"/>
  <c r="BE209"/>
  <c i="6" r="BE129"/>
  <c r="BE167"/>
  <c r="BE189"/>
  <c r="BE190"/>
  <c r="BE192"/>
  <c r="BE194"/>
  <c r="BE209"/>
  <c r="BE210"/>
  <c r="BE215"/>
  <c r="BE219"/>
  <c i="7" r="F91"/>
  <c r="BE133"/>
  <c r="BE135"/>
  <c r="BE168"/>
  <c r="BE206"/>
  <c r="BE228"/>
  <c r="BK233"/>
  <c r="BK232"/>
  <c r="J232"/>
  <c r="J104"/>
  <c i="8" r="J89"/>
  <c r="BE143"/>
  <c r="BE162"/>
  <c r="BE163"/>
  <c r="BE175"/>
  <c r="BE182"/>
  <c r="BE185"/>
  <c r="BE195"/>
  <c r="BE205"/>
  <c r="BE207"/>
  <c r="BE217"/>
  <c r="BK210"/>
  <c r="J210"/>
  <c r="J103"/>
  <c r="BK213"/>
  <c r="J213"/>
  <c r="J105"/>
  <c i="3" r="F39"/>
  <c i="1" r="BD97"/>
  <c i="6" r="F34"/>
  <c i="1" r="BA100"/>
  <c i="2" r="F37"/>
  <c i="1" r="BB96"/>
  <c i="5" r="F34"/>
  <c i="1" r="BA99"/>
  <c i="2" r="F36"/>
  <c i="1" r="BA96"/>
  <c i="4" r="F36"/>
  <c i="1" r="BC98"/>
  <c i="3" r="J36"/>
  <c i="1" r="AW97"/>
  <c i="6" r="J34"/>
  <c i="1" r="AW100"/>
  <c i="8" r="F37"/>
  <c i="1" r="BD102"/>
  <c i="3" r="F36"/>
  <c i="1" r="BA97"/>
  <c i="6" r="F35"/>
  <c i="1" r="BB100"/>
  <c i="8" r="F34"/>
  <c i="1" r="BA102"/>
  <c i="5" r="J34"/>
  <c i="1" r="AW99"/>
  <c i="4" r="F34"/>
  <c i="1" r="BA98"/>
  <c i="7" r="F35"/>
  <c i="1" r="BB101"/>
  <c i="2" r="F38"/>
  <c i="1" r="BC96"/>
  <c i="5" r="F35"/>
  <c i="1" r="BB99"/>
  <c i="8" r="F35"/>
  <c i="1" r="BB102"/>
  <c i="2" r="J36"/>
  <c i="1" r="AW96"/>
  <c i="4" r="J34"/>
  <c i="1" r="AW98"/>
  <c i="7" r="F34"/>
  <c i="1" r="BA101"/>
  <c i="4" r="F37"/>
  <c i="1" r="BD98"/>
  <c i="6" r="F37"/>
  <c i="1" r="BD100"/>
  <c i="7" r="F37"/>
  <c i="1" r="BD101"/>
  <c i="2" r="F39"/>
  <c i="1" r="BD96"/>
  <c i="3" r="F38"/>
  <c i="1" r="BC97"/>
  <c i="5" r="F37"/>
  <c i="1" r="BD99"/>
  <c i="6" r="F36"/>
  <c i="1" r="BC100"/>
  <c i="8" r="J34"/>
  <c i="1" r="AW102"/>
  <c i="5" r="F36"/>
  <c i="1" r="BC99"/>
  <c i="7" r="F36"/>
  <c i="1" r="BC101"/>
  <c i="3" r="F37"/>
  <c i="1" r="BB97"/>
  <c i="8" r="F36"/>
  <c i="1" r="BC102"/>
  <c i="4" r="F35"/>
  <c i="1" r="BB98"/>
  <c i="7" r="J34"/>
  <c i="1" r="AW101"/>
  <c r="AS94"/>
  <c i="8" l="1" r="T127"/>
  <c r="T126"/>
  <c r="P127"/>
  <c r="P126"/>
  <c i="1" r="AU102"/>
  <c i="6" r="R126"/>
  <c r="R125"/>
  <c i="5" r="R126"/>
  <c r="R125"/>
  <c i="2" r="T130"/>
  <c r="T129"/>
  <c i="4" r="P127"/>
  <c r="P126"/>
  <c i="1" r="AU98"/>
  <c i="3" r="P130"/>
  <c r="P129"/>
  <c i="1" r="AU97"/>
  <c i="8" r="R127"/>
  <c r="R126"/>
  <c i="7" r="T126"/>
  <c i="5" r="P126"/>
  <c r="P125"/>
  <c i="1" r="AU99"/>
  <c i="3" r="R130"/>
  <c r="R129"/>
  <c i="4" r="R126"/>
  <c i="3" r="BK130"/>
  <c r="J130"/>
  <c r="J99"/>
  <c i="6" r="T126"/>
  <c r="T125"/>
  <c r="P125"/>
  <c i="1" r="AU100"/>
  <c i="5" r="BK126"/>
  <c i="2" r="R129"/>
  <c i="7" r="P127"/>
  <c r="P126"/>
  <c i="1" r="AU101"/>
  <c i="5" r="T125"/>
  <c i="3" r="T129"/>
  <c i="4" r="T127"/>
  <c r="T126"/>
  <c i="7" r="R127"/>
  <c r="R126"/>
  <c i="2" r="P130"/>
  <c r="P129"/>
  <c i="1" r="AU96"/>
  <c i="3" r="J234"/>
  <c r="J106"/>
  <c i="5" r="J127"/>
  <c r="J98"/>
  <c i="7" r="BK127"/>
  <c r="J127"/>
  <c r="J97"/>
  <c r="J233"/>
  <c r="J105"/>
  <c i="2" r="J233"/>
  <c r="J106"/>
  <c i="3" r="J131"/>
  <c r="J100"/>
  <c i="6" r="BK126"/>
  <c r="J126"/>
  <c r="J97"/>
  <c i="2" r="BK130"/>
  <c r="J130"/>
  <c r="J99"/>
  <c i="4" r="BK127"/>
  <c r="J127"/>
  <c r="J97"/>
  <c r="J259"/>
  <c r="J105"/>
  <c i="5" r="BK204"/>
  <c r="J204"/>
  <c r="J103"/>
  <c i="6" r="BK223"/>
  <c r="J223"/>
  <c r="J103"/>
  <c i="8" r="BK127"/>
  <c r="J127"/>
  <c r="J97"/>
  <c r="BK212"/>
  <c r="J212"/>
  <c r="J104"/>
  <c i="7" r="F33"/>
  <c i="1" r="AZ101"/>
  <c i="6" r="J33"/>
  <c i="1" r="AV100"/>
  <c r="AT100"/>
  <c i="8" r="J33"/>
  <c i="1" r="AV102"/>
  <c r="AT102"/>
  <c i="5" r="J33"/>
  <c i="1" r="AV99"/>
  <c r="AT99"/>
  <c i="3" r="F35"/>
  <c i="1" r="AZ97"/>
  <c i="8" r="F33"/>
  <c i="1" r="AZ102"/>
  <c i="4" r="F33"/>
  <c i="1" r="AZ98"/>
  <c r="BD95"/>
  <c r="BD94"/>
  <c r="W33"/>
  <c i="3" r="J35"/>
  <c i="1" r="AV97"/>
  <c r="AT97"/>
  <c i="2" r="J35"/>
  <c i="1" r="AV96"/>
  <c r="AT96"/>
  <c i="6" r="F33"/>
  <c i="1" r="AZ100"/>
  <c r="BA95"/>
  <c r="AW95"/>
  <c r="BB95"/>
  <c r="BB94"/>
  <c r="W31"/>
  <c i="2" r="F35"/>
  <c i="1" r="AZ96"/>
  <c i="5" r="F33"/>
  <c i="1" r="AZ99"/>
  <c i="7" r="J33"/>
  <c i="1" r="AV101"/>
  <c r="AT101"/>
  <c r="BC95"/>
  <c r="AY95"/>
  <c i="4" r="J33"/>
  <c i="1" r="AV98"/>
  <c r="AT98"/>
  <c i="5" l="1" r="BK125"/>
  <c r="J125"/>
  <c i="3" r="BK129"/>
  <c r="J129"/>
  <c i="4" r="BK126"/>
  <c r="J126"/>
  <c r="J96"/>
  <c i="2" r="BK129"/>
  <c r="J129"/>
  <c r="J98"/>
  <c i="5" r="J126"/>
  <c r="J97"/>
  <c i="6" r="BK125"/>
  <c r="J125"/>
  <c r="J96"/>
  <c i="7" r="BK126"/>
  <c r="J126"/>
  <c r="J96"/>
  <c i="8" r="BK126"/>
  <c r="J126"/>
  <c r="J96"/>
  <c i="5" r="J30"/>
  <c i="1" r="AG99"/>
  <c r="AN99"/>
  <c r="BC94"/>
  <c r="W32"/>
  <c i="3" r="J32"/>
  <c i="1" r="AG97"/>
  <c r="AN97"/>
  <c r="BA94"/>
  <c r="AW94"/>
  <c r="AK30"/>
  <c r="AZ95"/>
  <c r="AV95"/>
  <c r="AT95"/>
  <c r="AX94"/>
  <c r="AU95"/>
  <c r="AU94"/>
  <c r="AX95"/>
  <c i="3" l="1" r="J98"/>
  <c r="J41"/>
  <c i="5" r="J39"/>
  <c r="J96"/>
  <c i="1" r="W30"/>
  <c i="2" r="J32"/>
  <c i="1" r="AG96"/>
  <c r="AN96"/>
  <c r="AY94"/>
  <c r="AZ94"/>
  <c r="W29"/>
  <c i="7" r="J30"/>
  <c i="1" r="AG101"/>
  <c r="AN101"/>
  <c i="6" r="J30"/>
  <c i="1" r="AG100"/>
  <c r="AN100"/>
  <c i="4" r="J30"/>
  <c i="1" r="AG98"/>
  <c r="AN98"/>
  <c i="8" r="J30"/>
  <c i="1" r="AG102"/>
  <c r="AN102"/>
  <c i="2" l="1" r="J41"/>
  <c i="4" r="J39"/>
  <c i="7" r="J39"/>
  <c i="8" r="J39"/>
  <c i="6" r="J39"/>
  <c i="1" r="AV94"/>
  <c r="AK29"/>
  <c r="AG95"/>
  <c r="AG94"/>
  <c l="1" r="AN95"/>
  <c r="AT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<sst xmlns="http://schemas.openxmlformats.org/spreadsheetml/2006/main">
  <si>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</si>
  <si>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</si>
  <si>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</si>
  <si>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</si>
  <si>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</si>
  <si>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{e4f3f6fe-3d7c-4522-8ec5-b2d1999ad652}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</si>
  <si>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</si>
  <si>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</si>
  <si>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</si>
  <si>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</si>
  <si>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</si>
  <si>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</si>
  <si>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</si>
  <si>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</si>
  <si>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</si>
  <si>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</si>
  <si>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</si>
  <si>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Opravy chodníkových těles v Novém Jičíně</t>
  </si>
  <si>
    <t>KSO:</t>
  </si>
  <si>
    <t>CC-CZ:</t>
  </si>
  <si>
    <t>Místo:</t>
  </si>
  <si>
    <t>Nový Jičín</t>
  </si>
  <si>
    <t>Datum:</t>
  </si>
  <si>
    <t>4. 5. 2020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</si>
  <si>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</si>
  <si>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</si>
  <si>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</si>
  <si>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</si>
  <si>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</si>
  <si>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</si>
  <si>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</si>
  <si>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</si>
  <si>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</si>
  <si>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</si>
  <si>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</si>
  <si>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</si>
  <si>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</si>
  <si>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</si>
  <si>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</si>
  <si>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</si>
  <si>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</si>
  <si>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</si>
  <si>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</si>
  <si>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</si>
  <si>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</si>
  <si>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</si>
  <si>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</si>
  <si>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</si>
  <si>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</si>
  <si>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</si>
  <si>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</si>
  <si>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</si>
  <si>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</si>
  <si>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</si>
  <si>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</si>
  <si>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</si>
  <si>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</si>
  <si>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</si>
  <si>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</si>
  <si>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</si>
  <si>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</si>
  <si>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</si>
  <si>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</si>
  <si>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</si>
  <si>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</si>
  <si>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</si>
  <si>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</si>
  <si>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</si>
  <si>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</si>
  <si>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</si>
  <si>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</si>
  <si>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</si>
  <si>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</si>
  <si>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</si>
  <si>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</si>
  <si>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</si>
  <si>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</si>
  <si>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</si>
  <si>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02</t>
  </si>
  <si>
    <t>SO 02 - Oprava chodníkového tělesa na ulici Husova</t>
  </si>
  <si>
    <t>STA</t>
  </si>
  <si>
    <t>1</t>
  </si>
  <si>
    <t>{b2a7801c-845f-40ee-aa2a-f9bb232e4604}</t>
  </si>
  <si>
    <t>2</t>
  </si>
  <si>
    <t>/</t>
  </si>
  <si>
    <t>02.1</t>
  </si>
  <si>
    <t>Oprava chodn.tělesa na ulici Husova - strana u divadla</t>
  </si>
  <si>
    <t>Soupis</t>
  </si>
  <si>
    <t>{9eb7af05-6702-4b7d-b793-9de08559bdd3}</t>
  </si>
  <si>
    <t>02.2</t>
  </si>
  <si>
    <t xml:space="preserve">Oprava chodn.tělesa na ulici Husova - protější strana ulice od divadla </t>
  </si>
  <si>
    <t>{ef1406fa-e883-4d1b-b366-a422a7db0add}</t>
  </si>
  <si>
    <t>Oprava chodníkového tělesa na ulici Slovanská</t>
  </si>
  <si>
    <t>{20a1e06e-62e4-46d0-bdd7-ff0933d0b166}</t>
  </si>
  <si>
    <t>04</t>
  </si>
  <si>
    <t>Oprava chodn.tělesa na ulici Novellara</t>
  </si>
  <si>
    <t>{ed674529-e2a0-404e-9dce-6f55f5cd99fd}</t>
  </si>
  <si>
    <t>05</t>
  </si>
  <si>
    <t>Oprava chodn.tělesa a venkovního schodiště na ulici Dlouhá</t>
  </si>
  <si>
    <t>{4b66bba0-eb28-4487-9e77-f60bbde0f88c}</t>
  </si>
  <si>
    <t>06</t>
  </si>
  <si>
    <t>Oprava chodn.tělesa na ulici Gregorova</t>
  </si>
  <si>
    <t>{ff7d581b-90c4-4480-b9ee-123a836fe4d9}</t>
  </si>
  <si>
    <t>07</t>
  </si>
  <si>
    <t>Oprava chodn.tělesa na ulici Brožíkova</t>
  </si>
  <si>
    <t>{18618738-318d-4e36-9700-89999580aa4b}</t>
  </si>
  <si>
    <t>KRYCÍ LIST SOUPISU PRACÍ</t>
  </si>
  <si>
    <t>Objekt:</t>
  </si>
  <si>
    <t>02 - SO 02 - Oprava chodníkového tělesa na ulici Husova</t>
  </si>
  <si>
    <t>Soupis:</t>
  </si>
  <si>
    <t>02.1 - Oprava chodn.tělesa na ulici Husova - strana u divadla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</si>
  <si>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</si>
  <si>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</si>
  <si>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</si>
  <si>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</si>
  <si>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</si>
  <si>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</si>
  <si>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</si>
  <si>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</si>
  <si>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</si>
  <si>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</si>
  <si>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</si>
  <si>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</si>
  <si>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</si>
  <si>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</si>
  <si>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</si>
  <si>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</si>
  <si>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</si>
  <si>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</si>
  <si>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</si>
  <si>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</si>
  <si>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</si>
  <si>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</si>
  <si>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</si>
  <si>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</si>
  <si>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</si>
  <si>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</si>
  <si>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</si>
  <si>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</si>
  <si>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</si>
  <si>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</si>
  <si>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</si>
  <si>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</si>
  <si>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113106123.R</t>
  </si>
  <si>
    <t>Rozebrání dlažeb ze zámkových dlaždic komunikací pro pěší ručně ke zpětnému uložení, úprava podkladu a zpětné uložení</t>
  </si>
  <si>
    <t>m2</t>
  </si>
  <si>
    <t>4</t>
  </si>
  <si>
    <t>-1706911873</t>
  </si>
  <si>
    <t>VV</t>
  </si>
  <si>
    <t xml:space="preserve">"přeložení dlažby na ulici Slovanská a k divadlu"   1,8*1,0+1,5*1,0</t>
  </si>
  <si>
    <t>113106144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</si>
  <si>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</si>
  <si>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586296113</t>
  </si>
  <si>
    <t xml:space="preserve">"chodník 1"    1,6*22,0+2,4*3,8+0,68</t>
  </si>
  <si>
    <t xml:space="preserve">"chodník 2"    1,6*24,0+0,6</t>
  </si>
  <si>
    <t>Součet</t>
  </si>
  <si>
    <t>3</t>
  </si>
  <si>
    <t>113107146</t>
  </si>
  <si>
    <t>Odstranění podkladů nebo krytů ručně s přemístěním hmot na skládku na vzdálenost do 3 m nebo s naložením na dopravní prostředek živičných, o tl. vrstvy přes 250 do 300 mm</t>
  </si>
  <si>
    <t>-1204511036</t>
  </si>
  <si>
    <t xml:space="preserve">"nájezd"  2,0*1,1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</si>
  <si>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</si>
  <si>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</si>
  <si>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-135458973</t>
  </si>
  <si>
    <t xml:space="preserve">"chodník 1"    45,0</t>
  </si>
  <si>
    <t xml:space="preserve">"chodník 2"    39,0</t>
  </si>
  <si>
    <t>5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</si>
  <si>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</si>
  <si>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</si>
  <si>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-761187744</t>
  </si>
  <si>
    <t xml:space="preserve">"komunikace"   0,5*(1,0+3,0+24,0+0,5+1,6)</t>
  </si>
  <si>
    <t xml:space="preserve">"komunikace"   0,5*(1,6+0,5+24,0+2,0)</t>
  </si>
  <si>
    <t>6</t>
  </si>
  <si>
    <t>113107343</t>
  </si>
  <si>
    <t>Odstranění podkladů nebo krytů strojně plochy jednotlivě do 50 m2 s přemístěním hmot na skládku na vzdálenost do 3 m nebo s naložením na dopravní prostředek živičných, o tl. vrstvy přes 100 do 150 mm</t>
  </si>
  <si>
    <t>1433000973</t>
  </si>
  <si>
    <t>7</t>
  </si>
  <si>
    <t>113202111</t>
  </si>
  <si>
    <t xml:space="preserve">Vytrhání obrub  s vybouráním lože, s přemístěním hmot na skládku na vzdálenost do 3 m nebo s naložením na dopravní prostředek z krajníků nebo obrubníků stojatých</t>
  </si>
  <si>
    <t>m</t>
  </si>
  <si>
    <t>1877399065</t>
  </si>
  <si>
    <t xml:space="preserve">"silniční"   1,0+3,0+24,0+1,6</t>
  </si>
  <si>
    <t xml:space="preserve">"silniční"   1,6+24,0+2,0</t>
  </si>
  <si>
    <t xml:space="preserve">"chodníkové"  22,0</t>
  </si>
  <si>
    <t>8</t>
  </si>
  <si>
    <t>113204111</t>
  </si>
  <si>
    <t xml:space="preserve">Vytrhání obrub  s vybouráním lože, s přemístěním hmot na skládku na vzdálenost do 3 m nebo s naložením na dopravní prostředek záhonových</t>
  </si>
  <si>
    <t>958063219</t>
  </si>
  <si>
    <t>22,0</t>
  </si>
  <si>
    <t>9</t>
  </si>
  <si>
    <t>119009001.R</t>
  </si>
  <si>
    <t>Práce související s exitencí podzemních sítí - ruční výkop, zabezpečení kabelů apod. - položka bude čerpána pouze se souhlasem investora ve stavebním deníku</t>
  </si>
  <si>
    <t>soubor</t>
  </si>
  <si>
    <t>1759909849</t>
  </si>
  <si>
    <t>10</t>
  </si>
  <si>
    <t>119009014.R</t>
  </si>
  <si>
    <t xml:space="preserve">Ztížené práce  při osazení zámkové dlažby kolem hydrantů a uzávěrů vody a plynu</t>
  </si>
  <si>
    <t>kus</t>
  </si>
  <si>
    <t>487726536</t>
  </si>
  <si>
    <t>11</t>
  </si>
  <si>
    <t>181950001.R</t>
  </si>
  <si>
    <t>Úprava zeleně kolem ukončovacího chodníkového obrubníku</t>
  </si>
  <si>
    <t>2075282695</t>
  </si>
  <si>
    <t>22,0+22,0</t>
  </si>
  <si>
    <t>12</t>
  </si>
  <si>
    <t>181951112</t>
  </si>
  <si>
    <t>Úprava pláně vyrovnáním výškových rozdílů strojně v hornině třídy těžitelnosti I, skupiny 1 až 3 se zhutněním</t>
  </si>
  <si>
    <t>-503755811</t>
  </si>
  <si>
    <t xml:space="preserve">"komunikace"  15,05</t>
  </si>
  <si>
    <t xml:space="preserve">"komunikace"   14,05</t>
  </si>
  <si>
    <t>Komunikace pozemní</t>
  </si>
  <si>
    <t>13</t>
  </si>
  <si>
    <t>564730011</t>
  </si>
  <si>
    <t xml:space="preserve">Podklad nebo kryt z kameniva hrubého drceného  vel. 8-16 mm s rozprostřením a zhutněním, po zhutnění tl. 100 mm</t>
  </si>
  <si>
    <t>-198730720</t>
  </si>
  <si>
    <t xml:space="preserve">"komunikace"   29,1</t>
  </si>
  <si>
    <t>14</t>
  </si>
  <si>
    <t>564750111</t>
  </si>
  <si>
    <t xml:space="preserve">Podklad nebo kryt z kameniva hrubého drceného  vel. 16-32 mm s rozprostřením a zhutněním, po zhutnění tl. 150 mm</t>
  </si>
  <si>
    <t>1200770090</t>
  </si>
  <si>
    <t xml:space="preserve">"chodník"   45,0+39,0</t>
  </si>
  <si>
    <t>564831111</t>
  </si>
  <si>
    <t xml:space="preserve">Podklad ze štěrkodrti ŠD  s rozprostřením a zhutněním, po zhutnění tl. 100 mm</t>
  </si>
  <si>
    <t>2127627847</t>
  </si>
  <si>
    <t>"kamenivo 0-32-chodník" 45,0+39,0</t>
  </si>
  <si>
    <t>16</t>
  </si>
  <si>
    <t>565165111</t>
  </si>
  <si>
    <t xml:space="preserve">Asfaltový beton vrstva podkladní ACP 16 (obalované kamenivo střednězrnné - OKS)  s rozprostřením a zhutněním v pruhu šířky do 3 m, po zhutnění tl. 80 mm</t>
  </si>
  <si>
    <t>-567545043</t>
  </si>
  <si>
    <t>17</t>
  </si>
  <si>
    <t>577165131</t>
  </si>
  <si>
    <t xml:space="preserve">Asfaltový beton vrstva obrusná ACO 16 (ABH)  s rozprostřením a zhutněním z modifikovaného asfaltu, po zhutnění v pruhu šířky do 3 m tl. 70 mm</t>
  </si>
  <si>
    <t>-1941196820</t>
  </si>
  <si>
    <t>18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</si>
  <si>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</si>
  <si>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</si>
  <si>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1649382638</t>
  </si>
  <si>
    <t>19</t>
  </si>
  <si>
    <t>M</t>
  </si>
  <si>
    <t>59245018</t>
  </si>
  <si>
    <t>dlažba skladebná betonová 200x100x60mm přírodní</t>
  </si>
  <si>
    <t>225928629</t>
  </si>
  <si>
    <t>84,0-5,28</t>
  </si>
  <si>
    <t>78,72*1,03 'Přepočtené koeficientem množství</t>
  </si>
  <si>
    <t>20</t>
  </si>
  <si>
    <t>59245006</t>
  </si>
  <si>
    <t>dlažba skladebná betonová pro nevidomé 200x100x60mm barevná</t>
  </si>
  <si>
    <t>-810000663</t>
  </si>
  <si>
    <t xml:space="preserve">"místo pro přecházení"   0,4*5,0+0,4*2,6*2+0,4*3,0</t>
  </si>
  <si>
    <t>5,28*1,03 'Přepočtené koeficientem množství</t>
  </si>
  <si>
    <t>Ostatní konstrukce a práce, bourání</t>
  </si>
  <si>
    <t>915211112</t>
  </si>
  <si>
    <t xml:space="preserve">Vodorovné dopravní značení stříkaným plastem  dělící čára šířky 125 mm souvislá bílá retroreflexní</t>
  </si>
  <si>
    <t>-1889250419</t>
  </si>
  <si>
    <t xml:space="preserve">"komunikace"   5,0+1,0+1,0+1,0+2,0</t>
  </si>
  <si>
    <t>22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</si>
  <si>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</si>
  <si>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</si>
  <si>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1425838950</t>
  </si>
  <si>
    <t>1,0+3,0+1,0+21,0+1,0+1,6*2+1,0+22,0+1,0+2,0</t>
  </si>
  <si>
    <t>23</t>
  </si>
  <si>
    <t>59217029</t>
  </si>
  <si>
    <t>obrubník betonový silniční nájezdový 1000x150x150mm</t>
  </si>
  <si>
    <t>-125940892</t>
  </si>
  <si>
    <t xml:space="preserve">"místo pro přecházení"    3,0+1,0*2+2,0</t>
  </si>
  <si>
    <t>7*1,03 'Přepočtené koeficientem množství</t>
  </si>
  <si>
    <t>24</t>
  </si>
  <si>
    <t>59217028</t>
  </si>
  <si>
    <t>obrubník betonový silniční nájezdový 500x150x150mm</t>
  </si>
  <si>
    <t>-1726547319</t>
  </si>
  <si>
    <t>0,1*2</t>
  </si>
  <si>
    <t>0,2*1,03 'Přepočtené koeficientem množství</t>
  </si>
  <si>
    <t>25</t>
  </si>
  <si>
    <t>59217030</t>
  </si>
  <si>
    <t>obrubník betonový silniční přechodový 1000x150x150-250mm</t>
  </si>
  <si>
    <t>1530646415</t>
  </si>
  <si>
    <t>5,0</t>
  </si>
  <si>
    <t>5*1,03 'Přepočtené koeficientem množství</t>
  </si>
  <si>
    <t>26</t>
  </si>
  <si>
    <t>59217031</t>
  </si>
  <si>
    <t>obrubník betonový silniční 1000x150x250mm</t>
  </si>
  <si>
    <t>-1014351709</t>
  </si>
  <si>
    <t>21,0+22,0</t>
  </si>
  <si>
    <t>43*1,03 'Přepočtené koeficientem množství</t>
  </si>
  <si>
    <t>27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</si>
  <si>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</si>
  <si>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</si>
  <si>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1037239172</t>
  </si>
  <si>
    <t>28</t>
  </si>
  <si>
    <t>59217017</t>
  </si>
  <si>
    <t>obrubník betonový chodníkový 1000x100x250mm</t>
  </si>
  <si>
    <t>-275601707</t>
  </si>
  <si>
    <t>44*1,03 'Přepočtené koeficientem množství</t>
  </si>
  <si>
    <t>29</t>
  </si>
  <si>
    <t>916991121</t>
  </si>
  <si>
    <t xml:space="preserve">Lože pod obrubníky, krajníky nebo obruby z dlažebních kostek  z betonu prostého tř. C 16/20</t>
  </si>
  <si>
    <t>m3</t>
  </si>
  <si>
    <t>651934712</t>
  </si>
  <si>
    <t>0,1*0,35*(56,2+44,0)</t>
  </si>
  <si>
    <t>30</t>
  </si>
  <si>
    <t>919121129.R</t>
  </si>
  <si>
    <t>Těsnění spár mezi stávajícím povrchem a novou asfaltovou plochou</t>
  </si>
  <si>
    <t>1557557197</t>
  </si>
  <si>
    <t>31</t>
  </si>
  <si>
    <t>919735113</t>
  </si>
  <si>
    <t xml:space="preserve">Řezání stávajícího živičného krytu nebo podkladu  hloubky přes 100 do 150 mm</t>
  </si>
  <si>
    <t>1268482929</t>
  </si>
  <si>
    <t xml:space="preserve">"komunikace"   (1,0+3,0+24,0+0,5+1,6)+0,5*2</t>
  </si>
  <si>
    <t xml:space="preserve">"komunikace"   (1,6+0,5+24,0+2,0)+0,5*2</t>
  </si>
  <si>
    <t>32</t>
  </si>
  <si>
    <t>9199795551.R</t>
  </si>
  <si>
    <t>Úprava ploch kolem hydrantů, šoupat, poklopů a mříží nebo sloupů v dlážděných krytech pl do 2 m2</t>
  </si>
  <si>
    <t>442890095</t>
  </si>
  <si>
    <t>33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</si>
  <si>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</si>
  <si>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</si>
  <si>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1617407900</t>
  </si>
  <si>
    <t>997</t>
  </si>
  <si>
    <t>Přesun sutě</t>
  </si>
  <si>
    <t>34</t>
  </si>
  <si>
    <t>997221551</t>
  </si>
  <si>
    <t xml:space="preserve">Vodorovná doprava suti  bez naložení, ale se složením a s hrubým urovnáním ze sypkých materiálů, na vzdálenost do 1 km</t>
  </si>
  <si>
    <t>t</t>
  </si>
  <si>
    <t>1184713180</t>
  </si>
  <si>
    <t>35</t>
  </si>
  <si>
    <t>997221559</t>
  </si>
  <si>
    <t xml:space="preserve">Vodorovná doprava suti  bez naložení, ale se složením a s hrubým urovnáním Příplatek k ceně za každý další i započatý 1 km přes 1 km</t>
  </si>
  <si>
    <t>1115279723</t>
  </si>
  <si>
    <t>99,475*9 'Přepočtené koeficientem množství</t>
  </si>
  <si>
    <t>36</t>
  </si>
  <si>
    <t>997221861</t>
  </si>
  <si>
    <t>Poplatek za uložení stavebního odpadu na recyklační skládce (skládkovné) z prostého betonu zatříděného do Katalogu odpadů pod kódem 17 01 01</t>
  </si>
  <si>
    <t>1244875619</t>
  </si>
  <si>
    <t>21,84+16,236+0,88</t>
  </si>
  <si>
    <t>37</t>
  </si>
  <si>
    <t>997221873</t>
  </si>
  <si>
    <t>Poplatek za uložení stavebního odpadu na recyklační skládce (skládkovné) zeminy a kamení zatříděného do Katalogu odpadů pod kódem 17 05 04</t>
  </si>
  <si>
    <t>-620822125</t>
  </si>
  <si>
    <t>36,96+12,804</t>
  </si>
  <si>
    <t>38</t>
  </si>
  <si>
    <t>997221875</t>
  </si>
  <si>
    <t>Poplatek za uložení stavebního odpadu na recyklační skládce (skládkovné) asfaltového bez obsahu dehtu zatříděného do Katalogu odpadů pod kódem 17 03 02</t>
  </si>
  <si>
    <t>-1941152393</t>
  </si>
  <si>
    <t>1,56+9,196</t>
  </si>
  <si>
    <t>998</t>
  </si>
  <si>
    <t>Přesun hmot</t>
  </si>
  <si>
    <t>39</t>
  </si>
  <si>
    <t>998223011</t>
  </si>
  <si>
    <t xml:space="preserve">Přesun hmot pro pozemní komunikace s krytem dlážděným  dopravní vzdálenost do 200 m jakékoliv délky objektu</t>
  </si>
  <si>
    <t>-1036017924</t>
  </si>
  <si>
    <t>VRN</t>
  </si>
  <si>
    <t>Vedlejší rozpočtové náklady</t>
  </si>
  <si>
    <t>VRN3</t>
  </si>
  <si>
    <t>Zařízení staveniště</t>
  </si>
  <si>
    <t>40</t>
  </si>
  <si>
    <t>031002001.R</t>
  </si>
  <si>
    <t>Zařízení staveniště - zřízení a zrušení</t>
  </si>
  <si>
    <t>1024</t>
  </si>
  <si>
    <t>-727874172</t>
  </si>
  <si>
    <t>VRN9</t>
  </si>
  <si>
    <t>Ostatní náklady</t>
  </si>
  <si>
    <t>41</t>
  </si>
  <si>
    <t>091002001.R</t>
  </si>
  <si>
    <t>Ostatní náklady - vytýčení inženýrských sítí</t>
  </si>
  <si>
    <t>-1545148265</t>
  </si>
  <si>
    <t>42</t>
  </si>
  <si>
    <t>091002002.R</t>
  </si>
  <si>
    <t>Ostatní náklady - dočasné dopravní značení</t>
  </si>
  <si>
    <t>-793638111</t>
  </si>
  <si>
    <t xml:space="preserve">02.2 - Oprava chodn.tělesa na ulici Husova - protější strana ulice od divadla </t>
  </si>
  <si>
    <t xml:space="preserve">"vjezd V1-V5"    1,7*6,5+1,7*5,0+1,5*9,0+1,5*7,0+0,45</t>
  </si>
  <si>
    <t xml:space="preserve">"chodník"    1,7*5,5+1,5*15,0+1,5*16,0+1,3*42,5+0,2*5,8+1,1*3,6+0,78</t>
  </si>
  <si>
    <t>-1687837117</t>
  </si>
  <si>
    <t xml:space="preserve">"vjezd V1-V5"    44,0</t>
  </si>
  <si>
    <t xml:space="preserve">"komunikace"   53,5</t>
  </si>
  <si>
    <t xml:space="preserve">"chodník"    117,0</t>
  </si>
  <si>
    <t>113107183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</si>
  <si>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</si>
  <si>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-2097207107</t>
  </si>
  <si>
    <t xml:space="preserve">"komunikace"   0,5*107,0</t>
  </si>
  <si>
    <t xml:space="preserve">"komunikace"   107,0</t>
  </si>
  <si>
    <t xml:space="preserve">"vstup do prodejny"    1,2*2*2</t>
  </si>
  <si>
    <t>119009002.R</t>
  </si>
  <si>
    <t xml:space="preserve">Ztížené práce  při bourání a osazení obrubníku kolem živého plotu </t>
  </si>
  <si>
    <t>296525787</t>
  </si>
  <si>
    <t>2,4*2</t>
  </si>
  <si>
    <t xml:space="preserve">"komunikace"  53,5</t>
  </si>
  <si>
    <t xml:space="preserve">"chodník"   117,0</t>
  </si>
  <si>
    <t>564750114</t>
  </si>
  <si>
    <t xml:space="preserve">Podklad nebo kryt z kameniva hrubého drceného  vel. 16-32 mm s rozprostřením a zhutněním, po zhutnění tl. 180 mm</t>
  </si>
  <si>
    <t>180557234</t>
  </si>
  <si>
    <t>"kamenivo 0-32-chodník" 117,0</t>
  </si>
  <si>
    <t>"kamenivo 0-32-vjezdy" 44,0</t>
  </si>
  <si>
    <t>117,0-0,4</t>
  </si>
  <si>
    <t>116,6*1,03 'Přepočtené koeficientem množství</t>
  </si>
  <si>
    <t>0,587*1,03 'Přepočtené koeficientem množství</t>
  </si>
  <si>
    <t>596211210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</si>
  <si>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</si>
  <si>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-1233183932</t>
  </si>
  <si>
    <t>59245013</t>
  </si>
  <si>
    <t>dlažba zámková tvaru I 200x165x80mm přírodní</t>
  </si>
  <si>
    <t>436003425</t>
  </si>
  <si>
    <t>44,0-11,0</t>
  </si>
  <si>
    <t>33*1,03 'Přepočtené koeficientem množství</t>
  </si>
  <si>
    <t>59245224</t>
  </si>
  <si>
    <t>dlažba zámková tvaru I základní pro nevidomé 196x161x80mm barevná</t>
  </si>
  <si>
    <t>215476990</t>
  </si>
  <si>
    <t xml:space="preserve">"vjezd V1-V5"    0,4*(6,5+5,0+9,0+7,0)</t>
  </si>
  <si>
    <t>11*1,03 'Přepočtené koeficientem množství</t>
  </si>
  <si>
    <t xml:space="preserve">"komunikace"   1,0</t>
  </si>
  <si>
    <t>107,0</t>
  </si>
  <si>
    <t xml:space="preserve">"vjezd V3, V4"   7,0</t>
  </si>
  <si>
    <t xml:space="preserve">"vjezdy V1-V5 "     5,0+3,0+7,0+5,0</t>
  </si>
  <si>
    <t>20*1,03 'Přepočtené koeficientem množství</t>
  </si>
  <si>
    <t>555729755</t>
  </si>
  <si>
    <t>0,5*1,03 'Přepočtené koeficientem množství</t>
  </si>
  <si>
    <t xml:space="preserve">"vjezdy V1-V5 a místo pro přecházení"     8</t>
  </si>
  <si>
    <t>8*1,03 'Přepočtené koeficientem množství</t>
  </si>
  <si>
    <t>5,0+15,0+16,0+42,0</t>
  </si>
  <si>
    <t>85*1,03 'Přepočtené koeficientem množství</t>
  </si>
  <si>
    <t>59217026</t>
  </si>
  <si>
    <t>obrubník betonový silniční 500x150x250mm</t>
  </si>
  <si>
    <t>754041432</t>
  </si>
  <si>
    <t>0,5*1,3 'Přepočtené koeficientem množství</t>
  </si>
  <si>
    <t>4,0</t>
  </si>
  <si>
    <t>4*1,03 'Přepočtené koeficientem množství</t>
  </si>
  <si>
    <t>59217024</t>
  </si>
  <si>
    <t>obrubník betonový chodníkový 500x100x250mm</t>
  </si>
  <si>
    <t>1184363618</t>
  </si>
  <si>
    <t>0,2*4</t>
  </si>
  <si>
    <t>0,8*1,03 'Přepočtené koeficientem množství</t>
  </si>
  <si>
    <t>0,1*0,35*(114,0+4,8)</t>
  </si>
  <si>
    <t xml:space="preserve">"komunikace"   107,0+0,5*2</t>
  </si>
  <si>
    <t>176,065*9 'Přepočtené koeficientem množství</t>
  </si>
  <si>
    <t>41,86+22,919</t>
  </si>
  <si>
    <t>94,38</t>
  </si>
  <si>
    <t>16,906</t>
  </si>
  <si>
    <t>03 - Oprava chodníkového tělesa na ulici Slovanská</t>
  </si>
  <si>
    <t xml:space="preserve">    8 - Trubní vedení</t>
  </si>
  <si>
    <t>771803707</t>
  </si>
  <si>
    <t xml:space="preserve">"chodník"    1,8*4,0+2,0*61,5+0,5*4,0</t>
  </si>
  <si>
    <t xml:space="preserve">"chodník"    2,0*27,5+1,9*27,0</t>
  </si>
  <si>
    <t>113106151</t>
  </si>
  <si>
    <t>Rozebrání dlažeb a dílců vozovek a ploch s přemístěním hmot na skládku na vzdálenost do 3 m nebo s naložením na dopravní prostředek, s jakoukoliv výplní spár ručně z velkých kostek s ložem z kameniva</t>
  </si>
  <si>
    <t>103641134</t>
  </si>
  <si>
    <t xml:space="preserve">"žulová kostka"   0,5*1,8</t>
  </si>
  <si>
    <t>1838984212</t>
  </si>
  <si>
    <t xml:space="preserve">"komunikace"   0,5*(65,5+2,5+2,5+56,5)</t>
  </si>
  <si>
    <t xml:space="preserve">"oprava vjezdu V2"   6,0*1,0</t>
  </si>
  <si>
    <t>-420044123</t>
  </si>
  <si>
    <t xml:space="preserve">"komunikace"   0,5*(65,5+2,5+2,5+56,5-1,8)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</si>
  <si>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</si>
  <si>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</si>
  <si>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-1250411457</t>
  </si>
  <si>
    <t xml:space="preserve">"chodník"    238,5</t>
  </si>
  <si>
    <t>407432473</t>
  </si>
  <si>
    <t xml:space="preserve">"silniční"   33,0+6,0+25,5+1,0+2,5*2+1,0+54,5+1,0</t>
  </si>
  <si>
    <t xml:space="preserve">"chodníkový"    4,0</t>
  </si>
  <si>
    <t>364337746</t>
  </si>
  <si>
    <t xml:space="preserve">"obrubníky kolem sklepních oken"    1,6+1,6+1,0+1,0*4</t>
  </si>
  <si>
    <t>1477948874</t>
  </si>
  <si>
    <t xml:space="preserve">Ztížené práce  při bourání a osazení obrubníku kolem živého plotu a budov</t>
  </si>
  <si>
    <t>726812938</t>
  </si>
  <si>
    <t>65,5-4,0-4,0+56,5</t>
  </si>
  <si>
    <t>119009004.R</t>
  </si>
  <si>
    <t xml:space="preserve">Ztížené práce  při osazení zámkové dlažby kolem hydrantů, uzávěrů vody a plynu</t>
  </si>
  <si>
    <t>-442255057</t>
  </si>
  <si>
    <t>119009005.R</t>
  </si>
  <si>
    <t xml:space="preserve">Ztížené práce  při uložení asfaltu kolem stávající uliční vpusti nebo kanalizační šachty</t>
  </si>
  <si>
    <t>1506307410</t>
  </si>
  <si>
    <t>2092928080</t>
  </si>
  <si>
    <t>325865995</t>
  </si>
  <si>
    <t xml:space="preserve">"komunikace"  62,6+0,9</t>
  </si>
  <si>
    <t>1528183570</t>
  </si>
  <si>
    <t xml:space="preserve">"komunikace"   62,6+0,9</t>
  </si>
  <si>
    <t>554582492</t>
  </si>
  <si>
    <t xml:space="preserve">"chodník tl.60mm"    238,5-14,0</t>
  </si>
  <si>
    <t>652508619</t>
  </si>
  <si>
    <t xml:space="preserve">"vjezd V1"    2,0*6,0+0,5*4,0</t>
  </si>
  <si>
    <t>-72119515</t>
  </si>
  <si>
    <t xml:space="preserve">"chodník a vjezd V1"    238,5</t>
  </si>
  <si>
    <t>-420323051</t>
  </si>
  <si>
    <t>1966222048</t>
  </si>
  <si>
    <t>591111111</t>
  </si>
  <si>
    <t xml:space="preserve">Kladení dlažby z kostek  s provedením lože do tl. 50 mm, s vyplněním spár, s dvojím beraněním a se smetením přebytečného materiálu na krajnici velkých z kamene, do lože z kameniva těženého</t>
  </si>
  <si>
    <t>1969185305</t>
  </si>
  <si>
    <t>58381008.m</t>
  </si>
  <si>
    <t xml:space="preserve">kostka dlažební žula velká  - bude použita stávající očištěna kostka</t>
  </si>
  <si>
    <t>-1302898902</t>
  </si>
  <si>
    <t>163382017</t>
  </si>
  <si>
    <t xml:space="preserve">"vjezd V1"  - 2,0*6,0-0,5*4,0</t>
  </si>
  <si>
    <t>624659050</t>
  </si>
  <si>
    <t>224,5-3,2</t>
  </si>
  <si>
    <t>221,3*1,03 'Přepočtené koeficientem množství</t>
  </si>
  <si>
    <t>1308441960</t>
  </si>
  <si>
    <t xml:space="preserve">"místo pro přecházení"   0,4*(3,5*2+1,0)</t>
  </si>
  <si>
    <t>3,2*1,03 'Přepočtené koeficientem množství</t>
  </si>
  <si>
    <t>1488657852</t>
  </si>
  <si>
    <t xml:space="preserve">"vjezd V1"    2,0*6+0,5*4,0</t>
  </si>
  <si>
    <t>651649079</t>
  </si>
  <si>
    <t>14,0-2,4</t>
  </si>
  <si>
    <t>11,6*1,03 'Přepočtené koeficientem množství</t>
  </si>
  <si>
    <t>742430000</t>
  </si>
  <si>
    <t xml:space="preserve">"vjezd V1"    0,4*6,0</t>
  </si>
  <si>
    <t>2,4*1,03 'Přepočtené koeficientem množství</t>
  </si>
  <si>
    <t>Trubní vedení</t>
  </si>
  <si>
    <t>899231111</t>
  </si>
  <si>
    <t xml:space="preserve">Výšková úprava uličního vstupu nebo vpusti do 200 mm  zvýšením mříže</t>
  </si>
  <si>
    <t>1830841165</t>
  </si>
  <si>
    <t>55242320</t>
  </si>
  <si>
    <t>mříž vtoková litinová plochá 500x500mm</t>
  </si>
  <si>
    <t>1196659747</t>
  </si>
  <si>
    <t>-1877508921</t>
  </si>
  <si>
    <t xml:space="preserve">"komunikace"   8,0</t>
  </si>
  <si>
    <t>879613109</t>
  </si>
  <si>
    <t>33,0+6,0+25,5+1,0*2+2,5*2+54,5+1,0</t>
  </si>
  <si>
    <t>1471164609</t>
  </si>
  <si>
    <t xml:space="preserve">"vjezdy V1 "     4,0+2,0*2</t>
  </si>
  <si>
    <t>1177124303</t>
  </si>
  <si>
    <t>0,5*2</t>
  </si>
  <si>
    <t>1*1,03 'Přepočtené koeficientem množství</t>
  </si>
  <si>
    <t>-851547703</t>
  </si>
  <si>
    <t xml:space="preserve">"vjezdy V1 a místo pro přecházení"     5</t>
  </si>
  <si>
    <t>-83474404</t>
  </si>
  <si>
    <t>33,0+25,0+54,0</t>
  </si>
  <si>
    <t>112*1,03 'Přepočtené koeficientem množství</t>
  </si>
  <si>
    <t>-822823766</t>
  </si>
  <si>
    <t>1*1,3 'Přepočtené koeficientem množství</t>
  </si>
  <si>
    <t>158860436</t>
  </si>
  <si>
    <t>482856073</t>
  </si>
  <si>
    <t>916331112</t>
  </si>
  <si>
    <t>Osazení zahradního obrubníku betonového s ložem tl. od 50 do 100 mm z betonu prostého tř. C 12/15 s boční opěrou z betonu prostého tř. C 12/15</t>
  </si>
  <si>
    <t>-188589447</t>
  </si>
  <si>
    <t>59217001</t>
  </si>
  <si>
    <t>obrubník betonový zahradní 1000x50x250mm</t>
  </si>
  <si>
    <t>918540927</t>
  </si>
  <si>
    <t>7,0</t>
  </si>
  <si>
    <t>59217003</t>
  </si>
  <si>
    <t>obrubník betonový zahradní 500x50x250mm</t>
  </si>
  <si>
    <t>-1731555915</t>
  </si>
  <si>
    <t>345742572</t>
  </si>
  <si>
    <t>0,1*0,35*(127,0+4,0+8,2)</t>
  </si>
  <si>
    <t>43</t>
  </si>
  <si>
    <t>519763572</t>
  </si>
  <si>
    <t>44</t>
  </si>
  <si>
    <t>-485430752</t>
  </si>
  <si>
    <t xml:space="preserve">"komunikace"   65,5+2,5+2,5+56,5-1,8</t>
  </si>
  <si>
    <t xml:space="preserve">"oprava vjezdu V2"   6,0*2</t>
  </si>
  <si>
    <t>45</t>
  </si>
  <si>
    <t>979071111</t>
  </si>
  <si>
    <t xml:space="preserve">Očištění vybouraných dlažebních kostek  od spojovacího materiálu, s uložením očištěných kostek na skládku, s odklizením odpadových hmot na hromady a s odklizením vybouraných kostek na vzdálenost do 3 m velkých, s původním vyplněním spár kamenivem těženým</t>
  </si>
  <si>
    <t>1641672766</t>
  </si>
  <si>
    <t>46</t>
  </si>
  <si>
    <t>1339625301</t>
  </si>
  <si>
    <t>47</t>
  </si>
  <si>
    <t>-610083574</t>
  </si>
  <si>
    <t>246,766*9 'Přepočtené koeficientem množství</t>
  </si>
  <si>
    <t>48</t>
  </si>
  <si>
    <t>-1984907900</t>
  </si>
  <si>
    <t>62,01+26,855+0,328</t>
  </si>
  <si>
    <t>49</t>
  </si>
  <si>
    <t>-365191264</t>
  </si>
  <si>
    <t>0,375+30,58+104,94</t>
  </si>
  <si>
    <t>50</t>
  </si>
  <si>
    <t>1893883550</t>
  </si>
  <si>
    <t>21,678</t>
  </si>
  <si>
    <t>51</t>
  </si>
  <si>
    <t>1698629501</t>
  </si>
  <si>
    <t>52</t>
  </si>
  <si>
    <t>758254636</t>
  </si>
  <si>
    <t>53</t>
  </si>
  <si>
    <t>-750135957</t>
  </si>
  <si>
    <t>54</t>
  </si>
  <si>
    <t>-772011067</t>
  </si>
  <si>
    <t>04 - Oprava chodn.tělesa na ulici Novellara</t>
  </si>
  <si>
    <t>Rozebrání dlažeb ze zámkových dlaždic komunikací pro pěší ručně, úprava podkladu a zpětné uložení</t>
  </si>
  <si>
    <t>-821694376</t>
  </si>
  <si>
    <t xml:space="preserve">"přeložení dlažby u místa pro přecházení"   2,0*4,0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</si>
  <si>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</si>
  <si>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</si>
  <si>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421462855</t>
  </si>
  <si>
    <t xml:space="preserve">"chodník"  2,0*(2,0+16,5+6,0)</t>
  </si>
  <si>
    <t>516008517</t>
  </si>
  <si>
    <t xml:space="preserve">"chodník"  49,0</t>
  </si>
  <si>
    <t xml:space="preserve">"komunikace"   14,25</t>
  </si>
  <si>
    <t>2028061253</t>
  </si>
  <si>
    <t xml:space="preserve">"komunikace"   0,5*(6,0+16,5+6,0)</t>
  </si>
  <si>
    <t xml:space="preserve">"silniční"   5+16,5+6</t>
  </si>
  <si>
    <t>809117905</t>
  </si>
  <si>
    <t>3,0</t>
  </si>
  <si>
    <t>Úprava zeleně kolem chodníkového obrubníku - výkop rýhy, ornice, zatravnění, odvoz a uložení přebytečného výkopku</t>
  </si>
  <si>
    <t>1328255584</t>
  </si>
  <si>
    <t xml:space="preserve">"komunikace"  14,25</t>
  </si>
  <si>
    <t xml:space="preserve">"chodník"   49,0</t>
  </si>
  <si>
    <t xml:space="preserve">"chodník"    49,0</t>
  </si>
  <si>
    <t>49,0-0,4*6,0</t>
  </si>
  <si>
    <t>46,6*1,03 'Přepočtené koeficientem množství</t>
  </si>
  <si>
    <t xml:space="preserve">"místo pro přecházení a vjezd"   0,4*6,0*2</t>
  </si>
  <si>
    <t>4,8*1,03 'Přepočtené koeficientem množství</t>
  </si>
  <si>
    <t>1,0*2+4+16,5+1,0*2+4,0</t>
  </si>
  <si>
    <t xml:space="preserve">"místo pro přecházení a vjezd"   4,0+4,0</t>
  </si>
  <si>
    <t xml:space="preserve">"vjezd a místo pro přecházení a vjezd"     2,0+2,0</t>
  </si>
  <si>
    <t>16,0</t>
  </si>
  <si>
    <t>16*1,03 'Přepočtené koeficientem množství</t>
  </si>
  <si>
    <t>-24219431</t>
  </si>
  <si>
    <t>1567538399</t>
  </si>
  <si>
    <t>-899153976</t>
  </si>
  <si>
    <t>3*1,03 'Přepočtené koeficientem množství</t>
  </si>
  <si>
    <t>0,1*0,35*(28,5+3,0)</t>
  </si>
  <si>
    <t xml:space="preserve">"komunikace"   0,5*2+(6+16,5+6)</t>
  </si>
  <si>
    <t>935042426</t>
  </si>
  <si>
    <t>50,831*9 'Přepočtené koeficientem množství</t>
  </si>
  <si>
    <t>12,74+5,638+0,12</t>
  </si>
  <si>
    <t>27,83</t>
  </si>
  <si>
    <t>05 - Oprava chodn.tělesa a venkovního schodiště na ulici Dlouhá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</si>
  <si>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</si>
  <si>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</si>
  <si>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-598054136</t>
  </si>
  <si>
    <t>-472826629</t>
  </si>
  <si>
    <t>113107337</t>
  </si>
  <si>
    <t>Odstranění podkladů nebo krytů strojně plochy jednotlivě do 50 m2 s přemístěním hmot na skládku na vzdálenost do 3 m nebo s naložením na dopravní prostředek z betonu vyztuženého sítěmi, o tl. vrstvy přes 150 do 300 mm</t>
  </si>
  <si>
    <t>1847407209</t>
  </si>
  <si>
    <t xml:space="preserve">"chodník"   3,3*6,5</t>
  </si>
  <si>
    <t xml:space="preserve">"horní podesta schodiště"   0,3*0,4*3,0</t>
  </si>
  <si>
    <t>113107341</t>
  </si>
  <si>
    <t>Odstranění podkladů nebo krytů strojně plochy jednotlivě do 50 m2 s přemístěním hmot na skládku na vzdálenost do 3 m nebo s naložením na dopravní prostředek živičných, o tl. vrstvy do 50 mm</t>
  </si>
  <si>
    <t>714061265</t>
  </si>
  <si>
    <t xml:space="preserve">"komunikace"   0,5*5,3</t>
  </si>
  <si>
    <t xml:space="preserve">"parkoviště"    0,5*6,5</t>
  </si>
  <si>
    <t xml:space="preserve">"silniční"   5,3+6,5</t>
  </si>
  <si>
    <t xml:space="preserve">"chodníkové"   6,5</t>
  </si>
  <si>
    <t>1387540315</t>
  </si>
  <si>
    <t>6,5</t>
  </si>
  <si>
    <t xml:space="preserve">"komunikace a parkoviště"   5,9</t>
  </si>
  <si>
    <t xml:space="preserve">"chodník"    21,45</t>
  </si>
  <si>
    <t xml:space="preserve">"komunikace a parkoviště"  5,9</t>
  </si>
  <si>
    <t xml:space="preserve">"chodník"   21,45</t>
  </si>
  <si>
    <t>21,45-2,12</t>
  </si>
  <si>
    <t>19,33*1,03 'Přepočtené koeficientem množství</t>
  </si>
  <si>
    <t xml:space="preserve">"místo pro přecházení"   0,4*5,3</t>
  </si>
  <si>
    <t>2,12*1,03 'Přepočtené koeficientem množství</t>
  </si>
  <si>
    <t>5,3+6,5+3,0</t>
  </si>
  <si>
    <t xml:space="preserve">"místo pro přecházení"   3,0</t>
  </si>
  <si>
    <t xml:space="preserve">"horní podesta schodiště"   3,0</t>
  </si>
  <si>
    <t>6*1,03 'Přepočtené koeficientem množství</t>
  </si>
  <si>
    <t xml:space="preserve">"místo pro přecházení"   0,5</t>
  </si>
  <si>
    <t xml:space="preserve">"místo pro přecházení"     2,0</t>
  </si>
  <si>
    <t>2*1,03 'Přepočtené koeficientem množství</t>
  </si>
  <si>
    <t>6,0</t>
  </si>
  <si>
    <t>-1635446577</t>
  </si>
  <si>
    <t>1811989856</t>
  </si>
  <si>
    <t>0,1*0,35*(14,8+6,5)</t>
  </si>
  <si>
    <t xml:space="preserve">"komunikace"   5,3+0,5*2</t>
  </si>
  <si>
    <t xml:space="preserve">"parkoviště"    5,9</t>
  </si>
  <si>
    <t>98501.R</t>
  </si>
  <si>
    <t>Vysekání spar dlažby, přespárování, likvidace suti</t>
  </si>
  <si>
    <t>303707514</t>
  </si>
  <si>
    <t>98502.R</t>
  </si>
  <si>
    <t>Oprava stávající dlažby schodiště a podesty včetně doplnění poškozené dlažby</t>
  </si>
  <si>
    <t>komplet</t>
  </si>
  <si>
    <t>1646683049</t>
  </si>
  <si>
    <t>985131111</t>
  </si>
  <si>
    <t>Očištění ploch stěn, rubu kleneb a podlah tlakovou vodou</t>
  </si>
  <si>
    <t>418953790</t>
  </si>
  <si>
    <t xml:space="preserve">"schodiště z beton.dlažby"   3,0*(0,9+1,8+4,7+3,0)+3,0*0,15*(10+6)</t>
  </si>
  <si>
    <t xml:space="preserve">"betonové zídky schodiště"    (0,15+0,15)*(3,0+4,7+1,8+0,9)*2</t>
  </si>
  <si>
    <t>985311313</t>
  </si>
  <si>
    <t>Reprofilace betonu sanačními maltami na cementové bázi ručně rubu kleneb a podlah, tloušťky přes 20 do 30 mm</t>
  </si>
  <si>
    <t>415748765</t>
  </si>
  <si>
    <t>985312132</t>
  </si>
  <si>
    <t>Stěrka k vyrovnání ploch reprofilovaného betonu rubu kleneb a podlah, tloušťky přes 2 do 3 mm</t>
  </si>
  <si>
    <t>-1134384227</t>
  </si>
  <si>
    <t>985323111</t>
  </si>
  <si>
    <t>Spojovací můstek reprofilovaného betonu na cementové bázi, tloušťky 1 mm</t>
  </si>
  <si>
    <t>-1748228690</t>
  </si>
  <si>
    <t>985324111</t>
  </si>
  <si>
    <t>Ochranný nátěr betonu na bázi silanu impregnační dvojnásobný (OS-A)</t>
  </si>
  <si>
    <t>-761322653</t>
  </si>
  <si>
    <t>27,701*9 'Přepočtené koeficientem množství</t>
  </si>
  <si>
    <t>86,688+17,323</t>
  </si>
  <si>
    <t>2,112+23,579+20,944</t>
  </si>
  <si>
    <t>13,593+12,956</t>
  </si>
  <si>
    <t>06 - Oprava chodn.tělesa na ulici Gregorova</t>
  </si>
  <si>
    <t xml:space="preserve">"přeložení dlažby u místa pro přecházení"   2,0*1,0</t>
  </si>
  <si>
    <t>113106161</t>
  </si>
  <si>
    <t>Rozebrání dlažeb a dílců vozovek a ploch s přemístěním hmot na skládku na vzdálenost do 3 m nebo s naložením na dopravní prostředek, s jakoukoliv výplní spár ručně z drobných kostek nebo odseků s ložem z kameniva</t>
  </si>
  <si>
    <t>-1356336838</t>
  </si>
  <si>
    <t xml:space="preserve">"vjezd"   1,9*3,0+0,3*3,0</t>
  </si>
  <si>
    <t>113107161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</si>
  <si>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</si>
  <si>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1113038348</t>
  </si>
  <si>
    <t xml:space="preserve">"chodník"  138,7</t>
  </si>
  <si>
    <t>113107172</t>
  </si>
  <si>
    <t>Odstranění podkladů nebo krytů strojně plochy jednotlivě přes 50 m2 do 200 m2 s přemístěním hmot na skládku na vzdálenost do 20 m nebo s naložením na dopravní prostředek z betonu prostého, o tl. vrstvy přes 150 do 300 mm</t>
  </si>
  <si>
    <t>-1369116157</t>
  </si>
  <si>
    <t xml:space="preserve">"chodník"   1,9*(40,0+33,0)</t>
  </si>
  <si>
    <t>113107181</t>
  </si>
  <si>
    <t>Odstranění podkladů nebo krytů strojně plochy jednotlivě přes 50 m2 do 200 m2 s přemístěním hmot na skládku na vzdálenost do 20 m nebo s naložením na dopravní prostředek živičných, o tl. vrstvy do 50 mm</t>
  </si>
  <si>
    <t>-932599613</t>
  </si>
  <si>
    <t xml:space="preserve">"komunikace"   41,0</t>
  </si>
  <si>
    <t xml:space="preserve">"vjezd"   6,6</t>
  </si>
  <si>
    <t xml:space="preserve">"komunikace"   0,5*(76,0+2,5*2+1,0)</t>
  </si>
  <si>
    <t xml:space="preserve">"silniční"   76,0+2,5*2+1,0</t>
  </si>
  <si>
    <t xml:space="preserve">"chodníkové"    2,5</t>
  </si>
  <si>
    <t>Ztížené práce kolem stávající podezdívky plotu</t>
  </si>
  <si>
    <t>76,0-3,0-2,5</t>
  </si>
  <si>
    <t>2,5</t>
  </si>
  <si>
    <t xml:space="preserve">"komunikace"  41,0</t>
  </si>
  <si>
    <t xml:space="preserve">"chodník"   134,9</t>
  </si>
  <si>
    <t xml:space="preserve">"vjezd "    1,9*5,0+0,3*3,0</t>
  </si>
  <si>
    <t xml:space="preserve">"chodník"    134,9</t>
  </si>
  <si>
    <t xml:space="preserve">"vjezd "    10,4</t>
  </si>
  <si>
    <t xml:space="preserve">"chodník"    1,9*39,0+1,9*32,0</t>
  </si>
  <si>
    <t>134,9-2,8</t>
  </si>
  <si>
    <t>132,1*1,03 'Přepočtené koeficientem množství</t>
  </si>
  <si>
    <t xml:space="preserve">"místo pro přecházení"   0,4*(4,5+3,5)</t>
  </si>
  <si>
    <t>10,4-2,0</t>
  </si>
  <si>
    <t>8,4*1,03 'Přepočtené koeficientem množství</t>
  </si>
  <si>
    <t>2128458926</t>
  </si>
  <si>
    <t>-161113985</t>
  </si>
  <si>
    <t>3,5+38,0+5,0+31,0+3,5+1,0</t>
  </si>
  <si>
    <t xml:space="preserve">"vjezd "     3,0</t>
  </si>
  <si>
    <t xml:space="preserve">"místo pro přecházení"   2,0*2</t>
  </si>
  <si>
    <t xml:space="preserve">"místo pro přecházení"   0,5*2</t>
  </si>
  <si>
    <t xml:space="preserve">"vjezd a místo pro přecházení"     2,0+2,0+1,0</t>
  </si>
  <si>
    <t>38,0+31,0</t>
  </si>
  <si>
    <t>69*1,03 'Přepočtené koeficientem množství</t>
  </si>
  <si>
    <t>0,1*0,35*(82,0+2,5)</t>
  </si>
  <si>
    <t xml:space="preserve">"komunikace"   76,0+2,5*2+1,0+0,5*2</t>
  </si>
  <si>
    <t>177,194*9 'Přepočtené koeficientem množství</t>
  </si>
  <si>
    <t>07 - Oprava chodn.tělesa na ulici Brožíkova</t>
  </si>
  <si>
    <t xml:space="preserve">"chodník"  1,3*21,0</t>
  </si>
  <si>
    <t xml:space="preserve">"komunikace"   11,25</t>
  </si>
  <si>
    <t xml:space="preserve">"komunikace"   0,5*(19,0+2,5+1,0)</t>
  </si>
  <si>
    <t xml:space="preserve">"silniční"   18,0+2,5+2*1,0</t>
  </si>
  <si>
    <t>9,0</t>
  </si>
  <si>
    <t xml:space="preserve">Ztížené práce  při uložení asfaltu kolem stávající uliční vpusti</t>
  </si>
  <si>
    <t>-10597926</t>
  </si>
  <si>
    <t>20260359</t>
  </si>
  <si>
    <t xml:space="preserve">"chodník"  27,3</t>
  </si>
  <si>
    <t xml:space="preserve">"komunikace"  11,25</t>
  </si>
  <si>
    <t xml:space="preserve">"chodník"   27,3</t>
  </si>
  <si>
    <t xml:space="preserve">"chodník"    27,3</t>
  </si>
  <si>
    <t>27,3-1,8</t>
  </si>
  <si>
    <t>25,5*1,03 'Přepočtené koeficientem množství</t>
  </si>
  <si>
    <t xml:space="preserve">"místo pro přecházení"   0,4*4,5</t>
  </si>
  <si>
    <t>1,8*1,03 'Přepočtené koeficientem množství</t>
  </si>
  <si>
    <t>1,0*2+2,5+18,0</t>
  </si>
  <si>
    <t xml:space="preserve">"místo pro přecházení"   2,0</t>
  </si>
  <si>
    <t xml:space="preserve">"vjezd a místo pro přecházení"     2,0</t>
  </si>
  <si>
    <t>18,0</t>
  </si>
  <si>
    <t>18*1,03 'Přepočtené koeficientem množství</t>
  </si>
  <si>
    <t xml:space="preserve">"kolem zídky plotu"   9,0</t>
  </si>
  <si>
    <t>9*1,03 'Přepočtené koeficientem množství</t>
  </si>
  <si>
    <t>0,1*0,35*(22,5+9,0)</t>
  </si>
  <si>
    <t xml:space="preserve">"komunikace"   0,5*2+(19,0+2,5+1,0)</t>
  </si>
  <si>
    <t>32,588*9 'Přepočtené koeficientem množství</t>
  </si>
  <si>
    <t>7,098+4,613+0,36</t>
  </si>
  <si>
    <t>16,962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</si>
</sst>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35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36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37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38</v>
      </c>
      <c r="E29" s="46"/>
      <c r="F29" s="31" t="s">
        <v>39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40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41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42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43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45</v>
      </c>
      <c r="U35" s="53"/>
      <c r="V35" s="53"/>
      <c r="W35" s="53"/>
      <c r="X35" s="55" t="s">
        <v>46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47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48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49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50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49</v>
      </c>
      <c r="AI60" s="41"/>
      <c r="AJ60" s="41"/>
      <c r="AK60" s="41"/>
      <c r="AL60" s="41"/>
      <c r="AM60" s="63" t="s">
        <v>50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52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49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50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49</v>
      </c>
      <c r="AI75" s="41"/>
      <c r="AJ75" s="41"/>
      <c r="AK75" s="41"/>
      <c r="AL75" s="41"/>
      <c r="AM75" s="63" t="s">
        <v>50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53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03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Opravy chodníkových těles v Novém Jičíně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Nový Jičín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4. 5. 2020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54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32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55</v>
      </c>
      <c r="D92" s="93"/>
      <c r="E92" s="93"/>
      <c r="F92" s="93"/>
      <c r="G92" s="93"/>
      <c r="H92" s="94"/>
      <c r="I92" s="95" t="s">
        <v>56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57</v>
      </c>
      <c r="AH92" s="93"/>
      <c r="AI92" s="93"/>
      <c r="AJ92" s="93"/>
      <c r="AK92" s="93"/>
      <c r="AL92" s="93"/>
      <c r="AM92" s="93"/>
      <c r="AN92" s="95" t="s">
        <v>58</v>
      </c>
      <c r="AO92" s="93"/>
      <c r="AP92" s="97"/>
      <c r="AQ92" s="98" t="s">
        <v>59</v>
      </c>
      <c r="AR92" s="43"/>
      <c r="AS92" s="99" t="s">
        <v>60</v>
      </c>
      <c r="AT92" s="100" t="s">
        <v>61</v>
      </c>
      <c r="AU92" s="100" t="s">
        <v>62</v>
      </c>
      <c r="AV92" s="100" t="s">
        <v>63</v>
      </c>
      <c r="AW92" s="100" t="s">
        <v>64</v>
      </c>
      <c r="AX92" s="100" t="s">
        <v>65</v>
      </c>
      <c r="AY92" s="100" t="s">
        <v>66</v>
      </c>
      <c r="AZ92" s="100" t="s">
        <v>67</v>
      </c>
      <c r="BA92" s="100" t="s">
        <v>68</v>
      </c>
      <c r="BB92" s="100" t="s">
        <v>69</v>
      </c>
      <c r="BC92" s="100" t="s">
        <v>70</v>
      </c>
      <c r="BD92" s="101" t="s">
        <v>71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72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ROUND(AG95+SUM(AG98:AG102),2)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ROUND(AS95+SUM(AS98:AS102),2)</f>
        <v>0</v>
      </c>
      <c r="AT94" s="113">
        <f>ROUND(SUM(AV94:AW94),2)</f>
        <v>0</v>
      </c>
      <c r="AU94" s="114">
        <f>ROUND(AU95+SUM(AU98:AU102),5)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ROUND(AZ95+SUM(AZ98:AZ102),2)</f>
        <v>0</v>
      </c>
      <c r="BA94" s="113">
        <f>ROUND(BA95+SUM(BA98:BA102),2)</f>
        <v>0</v>
      </c>
      <c r="BB94" s="113">
        <f>ROUND(BB95+SUM(BB98:BB102),2)</f>
        <v>0</v>
      </c>
      <c r="BC94" s="113">
        <f>ROUND(BC95+SUM(BC98:BC102),2)</f>
        <v>0</v>
      </c>
      <c r="BD94" s="115">
        <f>ROUND(BD95+SUM(BD98:BD102),2)</f>
        <v>0</v>
      </c>
      <c r="BE94" s="6"/>
      <c r="BS94" s="116" t="s">
        <v>73</v>
      </c>
      <c r="BT94" s="116" t="s">
        <v>74</v>
      </c>
      <c r="BU94" s="117" t="s">
        <v>75</v>
      </c>
      <c r="BV94" s="116" t="s">
        <v>76</v>
      </c>
      <c r="BW94" s="116" t="s">
        <v>5</v>
      </c>
      <c r="BX94" s="116" t="s">
        <v>77</v>
      </c>
      <c r="CL94" s="116" t="s">
        <v>1</v>
      </c>
    </row>
    <row r="95" s="7" customFormat="1" ht="24.75" customHeight="1">
      <c r="A95" s="7"/>
      <c r="B95" s="118"/>
      <c r="C95" s="119"/>
      <c r="D95" s="120" t="s">
        <v>78</v>
      </c>
      <c r="E95" s="120"/>
      <c r="F95" s="120"/>
      <c r="G95" s="120"/>
      <c r="H95" s="120"/>
      <c r="I95" s="121"/>
      <c r="J95" s="120" t="s">
        <v>79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ROUND(SUM(AG96:AG97),2)</f>
        <v>0</v>
      </c>
      <c r="AH95" s="121"/>
      <c r="AI95" s="121"/>
      <c r="AJ95" s="121"/>
      <c r="AK95" s="121"/>
      <c r="AL95" s="121"/>
      <c r="AM95" s="121"/>
      <c r="AN95" s="123">
        <f>SUM(AG95,AT95)</f>
        <v>0</v>
      </c>
      <c r="AO95" s="121"/>
      <c r="AP95" s="121"/>
      <c r="AQ95" s="124" t="s">
        <v>80</v>
      </c>
      <c r="AR95" s="125"/>
      <c r="AS95" s="126">
        <f>ROUND(SUM(AS96:AS97),2)</f>
        <v>0</v>
      </c>
      <c r="AT95" s="127">
        <f>ROUND(SUM(AV95:AW95),2)</f>
        <v>0</v>
      </c>
      <c r="AU95" s="128">
        <f>ROUND(SUM(AU96:AU97),5)</f>
        <v>0</v>
      </c>
      <c r="AV95" s="127">
        <f>ROUND(AZ95*L29,2)</f>
        <v>0</v>
      </c>
      <c r="AW95" s="127">
        <f>ROUND(BA95*L30,2)</f>
        <v>0</v>
      </c>
      <c r="AX95" s="127">
        <f>ROUND(BB95*L29,2)</f>
        <v>0</v>
      </c>
      <c r="AY95" s="127">
        <f>ROUND(BC95*L30,2)</f>
        <v>0</v>
      </c>
      <c r="AZ95" s="127">
        <f>ROUND(SUM(AZ96:AZ97),2)</f>
        <v>0</v>
      </c>
      <c r="BA95" s="127">
        <f>ROUND(SUM(BA96:BA97),2)</f>
        <v>0</v>
      </c>
      <c r="BB95" s="127">
        <f>ROUND(SUM(BB96:BB97),2)</f>
        <v>0</v>
      </c>
      <c r="BC95" s="127">
        <f>ROUND(SUM(BC96:BC97),2)</f>
        <v>0</v>
      </c>
      <c r="BD95" s="129">
        <f>ROUND(SUM(BD96:BD97),2)</f>
        <v>0</v>
      </c>
      <c r="BE95" s="7"/>
      <c r="BS95" s="130" t="s">
        <v>73</v>
      </c>
      <c r="BT95" s="130" t="s">
        <v>81</v>
      </c>
      <c r="BU95" s="130" t="s">
        <v>75</v>
      </c>
      <c r="BV95" s="130" t="s">
        <v>76</v>
      </c>
      <c r="BW95" s="130" t="s">
        <v>82</v>
      </c>
      <c r="BX95" s="130" t="s">
        <v>5</v>
      </c>
      <c r="CL95" s="130" t="s">
        <v>1</v>
      </c>
      <c r="CM95" s="130" t="s">
        <v>83</v>
      </c>
    </row>
    <row r="96" s="4" customFormat="1" ht="23.25" customHeight="1">
      <c r="A96" s="131" t="s">
        <v>84</v>
      </c>
      <c r="B96" s="69"/>
      <c r="C96" s="132"/>
      <c r="D96" s="132"/>
      <c r="E96" s="133" t="s">
        <v>85</v>
      </c>
      <c r="F96" s="133"/>
      <c r="G96" s="133"/>
      <c r="H96" s="133"/>
      <c r="I96" s="133"/>
      <c r="J96" s="132"/>
      <c r="K96" s="133" t="s">
        <v>86</v>
      </c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4">
        <f>'02.1 - Oprava chodn.těles...'!J32</f>
        <v>0</v>
      </c>
      <c r="AH96" s="132"/>
      <c r="AI96" s="132"/>
      <c r="AJ96" s="132"/>
      <c r="AK96" s="132"/>
      <c r="AL96" s="132"/>
      <c r="AM96" s="132"/>
      <c r="AN96" s="134">
        <f>SUM(AG96,AT96)</f>
        <v>0</v>
      </c>
      <c r="AO96" s="132"/>
      <c r="AP96" s="132"/>
      <c r="AQ96" s="135" t="s">
        <v>87</v>
      </c>
      <c r="AR96" s="71"/>
      <c r="AS96" s="136">
        <v>0</v>
      </c>
      <c r="AT96" s="137">
        <f>ROUND(SUM(AV96:AW96),2)</f>
        <v>0</v>
      </c>
      <c r="AU96" s="138">
        <f>'02.1 - Oprava chodn.těles...'!P129</f>
        <v>0</v>
      </c>
      <c r="AV96" s="137">
        <f>'02.1 - Oprava chodn.těles...'!J35</f>
        <v>0</v>
      </c>
      <c r="AW96" s="137">
        <f>'02.1 - Oprava chodn.těles...'!J36</f>
        <v>0</v>
      </c>
      <c r="AX96" s="137">
        <f>'02.1 - Oprava chodn.těles...'!J37</f>
        <v>0</v>
      </c>
      <c r="AY96" s="137">
        <f>'02.1 - Oprava chodn.těles...'!J38</f>
        <v>0</v>
      </c>
      <c r="AZ96" s="137">
        <f>'02.1 - Oprava chodn.těles...'!F35</f>
        <v>0</v>
      </c>
      <c r="BA96" s="137">
        <f>'02.1 - Oprava chodn.těles...'!F36</f>
        <v>0</v>
      </c>
      <c r="BB96" s="137">
        <f>'02.1 - Oprava chodn.těles...'!F37</f>
        <v>0</v>
      </c>
      <c r="BC96" s="137">
        <f>'02.1 - Oprava chodn.těles...'!F38</f>
        <v>0</v>
      </c>
      <c r="BD96" s="139">
        <f>'02.1 - Oprava chodn.těles...'!F39</f>
        <v>0</v>
      </c>
      <c r="BE96" s="4"/>
      <c r="BT96" s="140" t="s">
        <v>83</v>
      </c>
      <c r="BV96" s="140" t="s">
        <v>76</v>
      </c>
      <c r="BW96" s="140" t="s">
        <v>88</v>
      </c>
      <c r="BX96" s="140" t="s">
        <v>82</v>
      </c>
      <c r="CL96" s="140" t="s">
        <v>1</v>
      </c>
    </row>
    <row r="97" s="4" customFormat="1" ht="23.25" customHeight="1">
      <c r="A97" s="131" t="s">
        <v>84</v>
      </c>
      <c r="B97" s="69"/>
      <c r="C97" s="132"/>
      <c r="D97" s="132"/>
      <c r="E97" s="133" t="s">
        <v>89</v>
      </c>
      <c r="F97" s="133"/>
      <c r="G97" s="133"/>
      <c r="H97" s="133"/>
      <c r="I97" s="133"/>
      <c r="J97" s="132"/>
      <c r="K97" s="133" t="s">
        <v>90</v>
      </c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4">
        <f>'02.2 - Oprava chodn.těles...'!J32</f>
        <v>0</v>
      </c>
      <c r="AH97" s="132"/>
      <c r="AI97" s="132"/>
      <c r="AJ97" s="132"/>
      <c r="AK97" s="132"/>
      <c r="AL97" s="132"/>
      <c r="AM97" s="132"/>
      <c r="AN97" s="134">
        <f>SUM(AG97,AT97)</f>
        <v>0</v>
      </c>
      <c r="AO97" s="132"/>
      <c r="AP97" s="132"/>
      <c r="AQ97" s="135" t="s">
        <v>87</v>
      </c>
      <c r="AR97" s="71"/>
      <c r="AS97" s="136">
        <v>0</v>
      </c>
      <c r="AT97" s="137">
        <f>ROUND(SUM(AV97:AW97),2)</f>
        <v>0</v>
      </c>
      <c r="AU97" s="138">
        <f>'02.2 - Oprava chodn.těles...'!P129</f>
        <v>0</v>
      </c>
      <c r="AV97" s="137">
        <f>'02.2 - Oprava chodn.těles...'!J35</f>
        <v>0</v>
      </c>
      <c r="AW97" s="137">
        <f>'02.2 - Oprava chodn.těles...'!J36</f>
        <v>0</v>
      </c>
      <c r="AX97" s="137">
        <f>'02.2 - Oprava chodn.těles...'!J37</f>
        <v>0</v>
      </c>
      <c r="AY97" s="137">
        <f>'02.2 - Oprava chodn.těles...'!J38</f>
        <v>0</v>
      </c>
      <c r="AZ97" s="137">
        <f>'02.2 - Oprava chodn.těles...'!F35</f>
        <v>0</v>
      </c>
      <c r="BA97" s="137">
        <f>'02.2 - Oprava chodn.těles...'!F36</f>
        <v>0</v>
      </c>
      <c r="BB97" s="137">
        <f>'02.2 - Oprava chodn.těles...'!F37</f>
        <v>0</v>
      </c>
      <c r="BC97" s="137">
        <f>'02.2 - Oprava chodn.těles...'!F38</f>
        <v>0</v>
      </c>
      <c r="BD97" s="139">
        <f>'02.2 - Oprava chodn.těles...'!F39</f>
        <v>0</v>
      </c>
      <c r="BE97" s="4"/>
      <c r="BT97" s="140" t="s">
        <v>83</v>
      </c>
      <c r="BV97" s="140" t="s">
        <v>76</v>
      </c>
      <c r="BW97" s="140" t="s">
        <v>91</v>
      </c>
      <c r="BX97" s="140" t="s">
        <v>82</v>
      </c>
      <c r="CL97" s="140" t="s">
        <v>1</v>
      </c>
    </row>
    <row r="98" s="7" customFormat="1" ht="24.75" customHeight="1">
      <c r="A98" s="131" t="s">
        <v>84</v>
      </c>
      <c r="B98" s="118"/>
      <c r="C98" s="119"/>
      <c r="D98" s="120" t="s">
        <v>14</v>
      </c>
      <c r="E98" s="120"/>
      <c r="F98" s="120"/>
      <c r="G98" s="120"/>
      <c r="H98" s="120"/>
      <c r="I98" s="121"/>
      <c r="J98" s="120" t="s">
        <v>92</v>
      </c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3">
        <f>'03 - Oprava chodníkového ...'!J30</f>
        <v>0</v>
      </c>
      <c r="AH98" s="121"/>
      <c r="AI98" s="121"/>
      <c r="AJ98" s="121"/>
      <c r="AK98" s="121"/>
      <c r="AL98" s="121"/>
      <c r="AM98" s="121"/>
      <c r="AN98" s="123">
        <f>SUM(AG98,AT98)</f>
        <v>0</v>
      </c>
      <c r="AO98" s="121"/>
      <c r="AP98" s="121"/>
      <c r="AQ98" s="124" t="s">
        <v>80</v>
      </c>
      <c r="AR98" s="125"/>
      <c r="AS98" s="126">
        <v>0</v>
      </c>
      <c r="AT98" s="127">
        <f>ROUND(SUM(AV98:AW98),2)</f>
        <v>0</v>
      </c>
      <c r="AU98" s="128">
        <f>'03 - Oprava chodníkového ...'!P126</f>
        <v>0</v>
      </c>
      <c r="AV98" s="127">
        <f>'03 - Oprava chodníkového ...'!J33</f>
        <v>0</v>
      </c>
      <c r="AW98" s="127">
        <f>'03 - Oprava chodníkového ...'!J34</f>
        <v>0</v>
      </c>
      <c r="AX98" s="127">
        <f>'03 - Oprava chodníkového ...'!J35</f>
        <v>0</v>
      </c>
      <c r="AY98" s="127">
        <f>'03 - Oprava chodníkového ...'!J36</f>
        <v>0</v>
      </c>
      <c r="AZ98" s="127">
        <f>'03 - Oprava chodníkového ...'!F33</f>
        <v>0</v>
      </c>
      <c r="BA98" s="127">
        <f>'03 - Oprava chodníkového ...'!F34</f>
        <v>0</v>
      </c>
      <c r="BB98" s="127">
        <f>'03 - Oprava chodníkového ...'!F35</f>
        <v>0</v>
      </c>
      <c r="BC98" s="127">
        <f>'03 - Oprava chodníkového ...'!F36</f>
        <v>0</v>
      </c>
      <c r="BD98" s="129">
        <f>'03 - Oprava chodníkového ...'!F37</f>
        <v>0</v>
      </c>
      <c r="BE98" s="7"/>
      <c r="BT98" s="130" t="s">
        <v>81</v>
      </c>
      <c r="BV98" s="130" t="s">
        <v>76</v>
      </c>
      <c r="BW98" s="130" t="s">
        <v>93</v>
      </c>
      <c r="BX98" s="130" t="s">
        <v>5</v>
      </c>
      <c r="CL98" s="130" t="s">
        <v>1</v>
      </c>
      <c r="CM98" s="130" t="s">
        <v>83</v>
      </c>
    </row>
    <row r="99" s="7" customFormat="1" ht="16.5" customHeight="1">
      <c r="A99" s="131" t="s">
        <v>84</v>
      </c>
      <c r="B99" s="118"/>
      <c r="C99" s="119"/>
      <c r="D99" s="120" t="s">
        <v>94</v>
      </c>
      <c r="E99" s="120"/>
      <c r="F99" s="120"/>
      <c r="G99" s="120"/>
      <c r="H99" s="120"/>
      <c r="I99" s="121"/>
      <c r="J99" s="120" t="s">
        <v>95</v>
      </c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3">
        <f>'04 - Oprava chodn.tělesa ...'!J30</f>
        <v>0</v>
      </c>
      <c r="AH99" s="121"/>
      <c r="AI99" s="121"/>
      <c r="AJ99" s="121"/>
      <c r="AK99" s="121"/>
      <c r="AL99" s="121"/>
      <c r="AM99" s="121"/>
      <c r="AN99" s="123">
        <f>SUM(AG99,AT99)</f>
        <v>0</v>
      </c>
      <c r="AO99" s="121"/>
      <c r="AP99" s="121"/>
      <c r="AQ99" s="124" t="s">
        <v>80</v>
      </c>
      <c r="AR99" s="125"/>
      <c r="AS99" s="126">
        <v>0</v>
      </c>
      <c r="AT99" s="127">
        <f>ROUND(SUM(AV99:AW99),2)</f>
        <v>0</v>
      </c>
      <c r="AU99" s="128">
        <f>'04 - Oprava chodn.tělesa ...'!P125</f>
        <v>0</v>
      </c>
      <c r="AV99" s="127">
        <f>'04 - Oprava chodn.tělesa ...'!J33</f>
        <v>0</v>
      </c>
      <c r="AW99" s="127">
        <f>'04 - Oprava chodn.tělesa ...'!J34</f>
        <v>0</v>
      </c>
      <c r="AX99" s="127">
        <f>'04 - Oprava chodn.tělesa ...'!J35</f>
        <v>0</v>
      </c>
      <c r="AY99" s="127">
        <f>'04 - Oprava chodn.tělesa ...'!J36</f>
        <v>0</v>
      </c>
      <c r="AZ99" s="127">
        <f>'04 - Oprava chodn.tělesa ...'!F33</f>
        <v>0</v>
      </c>
      <c r="BA99" s="127">
        <f>'04 - Oprava chodn.tělesa ...'!F34</f>
        <v>0</v>
      </c>
      <c r="BB99" s="127">
        <f>'04 - Oprava chodn.tělesa ...'!F35</f>
        <v>0</v>
      </c>
      <c r="BC99" s="127">
        <f>'04 - Oprava chodn.tělesa ...'!F36</f>
        <v>0</v>
      </c>
      <c r="BD99" s="129">
        <f>'04 - Oprava chodn.tělesa ...'!F37</f>
        <v>0</v>
      </c>
      <c r="BE99" s="7"/>
      <c r="BT99" s="130" t="s">
        <v>81</v>
      </c>
      <c r="BV99" s="130" t="s">
        <v>76</v>
      </c>
      <c r="BW99" s="130" t="s">
        <v>96</v>
      </c>
      <c r="BX99" s="130" t="s">
        <v>5</v>
      </c>
      <c r="CL99" s="130" t="s">
        <v>1</v>
      </c>
      <c r="CM99" s="130" t="s">
        <v>83</v>
      </c>
    </row>
    <row r="100" s="7" customFormat="1" ht="24.75" customHeight="1">
      <c r="A100" s="131" t="s">
        <v>84</v>
      </c>
      <c r="B100" s="118"/>
      <c r="C100" s="119"/>
      <c r="D100" s="120" t="s">
        <v>97</v>
      </c>
      <c r="E100" s="120"/>
      <c r="F100" s="120"/>
      <c r="G100" s="120"/>
      <c r="H100" s="120"/>
      <c r="I100" s="121"/>
      <c r="J100" s="120" t="s">
        <v>98</v>
      </c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3">
        <f>'05 - Oprava chodn.tělesa ...'!J30</f>
        <v>0</v>
      </c>
      <c r="AH100" s="121"/>
      <c r="AI100" s="121"/>
      <c r="AJ100" s="121"/>
      <c r="AK100" s="121"/>
      <c r="AL100" s="121"/>
      <c r="AM100" s="121"/>
      <c r="AN100" s="123">
        <f>SUM(AG100,AT100)</f>
        <v>0</v>
      </c>
      <c r="AO100" s="121"/>
      <c r="AP100" s="121"/>
      <c r="AQ100" s="124" t="s">
        <v>80</v>
      </c>
      <c r="AR100" s="125"/>
      <c r="AS100" s="126">
        <v>0</v>
      </c>
      <c r="AT100" s="127">
        <f>ROUND(SUM(AV100:AW100),2)</f>
        <v>0</v>
      </c>
      <c r="AU100" s="128">
        <f>'05 - Oprava chodn.tělesa ...'!P125</f>
        <v>0</v>
      </c>
      <c r="AV100" s="127">
        <f>'05 - Oprava chodn.tělesa ...'!J33</f>
        <v>0</v>
      </c>
      <c r="AW100" s="127">
        <f>'05 - Oprava chodn.tělesa ...'!J34</f>
        <v>0</v>
      </c>
      <c r="AX100" s="127">
        <f>'05 - Oprava chodn.tělesa ...'!J35</f>
        <v>0</v>
      </c>
      <c r="AY100" s="127">
        <f>'05 - Oprava chodn.tělesa ...'!J36</f>
        <v>0</v>
      </c>
      <c r="AZ100" s="127">
        <f>'05 - Oprava chodn.tělesa ...'!F33</f>
        <v>0</v>
      </c>
      <c r="BA100" s="127">
        <f>'05 - Oprava chodn.tělesa ...'!F34</f>
        <v>0</v>
      </c>
      <c r="BB100" s="127">
        <f>'05 - Oprava chodn.tělesa ...'!F35</f>
        <v>0</v>
      </c>
      <c r="BC100" s="127">
        <f>'05 - Oprava chodn.tělesa ...'!F36</f>
        <v>0</v>
      </c>
      <c r="BD100" s="129">
        <f>'05 - Oprava chodn.tělesa ...'!F37</f>
        <v>0</v>
      </c>
      <c r="BE100" s="7"/>
      <c r="BT100" s="130" t="s">
        <v>81</v>
      </c>
      <c r="BV100" s="130" t="s">
        <v>76</v>
      </c>
      <c r="BW100" s="130" t="s">
        <v>99</v>
      </c>
      <c r="BX100" s="130" t="s">
        <v>5</v>
      </c>
      <c r="CL100" s="130" t="s">
        <v>1</v>
      </c>
      <c r="CM100" s="130" t="s">
        <v>83</v>
      </c>
    </row>
    <row r="101" s="7" customFormat="1" ht="16.5" customHeight="1">
      <c r="A101" s="131" t="s">
        <v>84</v>
      </c>
      <c r="B101" s="118"/>
      <c r="C101" s="119"/>
      <c r="D101" s="120" t="s">
        <v>100</v>
      </c>
      <c r="E101" s="120"/>
      <c r="F101" s="120"/>
      <c r="G101" s="120"/>
      <c r="H101" s="120"/>
      <c r="I101" s="121"/>
      <c r="J101" s="120" t="s">
        <v>101</v>
      </c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3">
        <f>'06 - Oprava chodn.tělesa ...'!J30</f>
        <v>0</v>
      </c>
      <c r="AH101" s="121"/>
      <c r="AI101" s="121"/>
      <c r="AJ101" s="121"/>
      <c r="AK101" s="121"/>
      <c r="AL101" s="121"/>
      <c r="AM101" s="121"/>
      <c r="AN101" s="123">
        <f>SUM(AG101,AT101)</f>
        <v>0</v>
      </c>
      <c r="AO101" s="121"/>
      <c r="AP101" s="121"/>
      <c r="AQ101" s="124" t="s">
        <v>80</v>
      </c>
      <c r="AR101" s="125"/>
      <c r="AS101" s="126">
        <v>0</v>
      </c>
      <c r="AT101" s="127">
        <f>ROUND(SUM(AV101:AW101),2)</f>
        <v>0</v>
      </c>
      <c r="AU101" s="128">
        <f>'06 - Oprava chodn.tělesa ...'!P126</f>
        <v>0</v>
      </c>
      <c r="AV101" s="127">
        <f>'06 - Oprava chodn.tělesa ...'!J33</f>
        <v>0</v>
      </c>
      <c r="AW101" s="127">
        <f>'06 - Oprava chodn.tělesa ...'!J34</f>
        <v>0</v>
      </c>
      <c r="AX101" s="127">
        <f>'06 - Oprava chodn.tělesa ...'!J35</f>
        <v>0</v>
      </c>
      <c r="AY101" s="127">
        <f>'06 - Oprava chodn.tělesa ...'!J36</f>
        <v>0</v>
      </c>
      <c r="AZ101" s="127">
        <f>'06 - Oprava chodn.tělesa ...'!F33</f>
        <v>0</v>
      </c>
      <c r="BA101" s="127">
        <f>'06 - Oprava chodn.tělesa ...'!F34</f>
        <v>0</v>
      </c>
      <c r="BB101" s="127">
        <f>'06 - Oprava chodn.tělesa ...'!F35</f>
        <v>0</v>
      </c>
      <c r="BC101" s="127">
        <f>'06 - Oprava chodn.tělesa ...'!F36</f>
        <v>0</v>
      </c>
      <c r="BD101" s="129">
        <f>'06 - Oprava chodn.tělesa ...'!F37</f>
        <v>0</v>
      </c>
      <c r="BE101" s="7"/>
      <c r="BT101" s="130" t="s">
        <v>81</v>
      </c>
      <c r="BV101" s="130" t="s">
        <v>76</v>
      </c>
      <c r="BW101" s="130" t="s">
        <v>102</v>
      </c>
      <c r="BX101" s="130" t="s">
        <v>5</v>
      </c>
      <c r="CL101" s="130" t="s">
        <v>1</v>
      </c>
      <c r="CM101" s="130" t="s">
        <v>83</v>
      </c>
    </row>
    <row r="102" s="7" customFormat="1" ht="16.5" customHeight="1">
      <c r="A102" s="131" t="s">
        <v>84</v>
      </c>
      <c r="B102" s="118"/>
      <c r="C102" s="119"/>
      <c r="D102" s="120" t="s">
        <v>103</v>
      </c>
      <c r="E102" s="120"/>
      <c r="F102" s="120"/>
      <c r="G102" s="120"/>
      <c r="H102" s="120"/>
      <c r="I102" s="121"/>
      <c r="J102" s="120" t="s">
        <v>104</v>
      </c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3">
        <f>'07 - Oprava chodn.tělesa ...'!J30</f>
        <v>0</v>
      </c>
      <c r="AH102" s="121"/>
      <c r="AI102" s="121"/>
      <c r="AJ102" s="121"/>
      <c r="AK102" s="121"/>
      <c r="AL102" s="121"/>
      <c r="AM102" s="121"/>
      <c r="AN102" s="123">
        <f>SUM(AG102,AT102)</f>
        <v>0</v>
      </c>
      <c r="AO102" s="121"/>
      <c r="AP102" s="121"/>
      <c r="AQ102" s="124" t="s">
        <v>80</v>
      </c>
      <c r="AR102" s="125"/>
      <c r="AS102" s="141">
        <v>0</v>
      </c>
      <c r="AT102" s="142">
        <f>ROUND(SUM(AV102:AW102),2)</f>
        <v>0</v>
      </c>
      <c r="AU102" s="143">
        <f>'07 - Oprava chodn.tělesa ...'!P126</f>
        <v>0</v>
      </c>
      <c r="AV102" s="142">
        <f>'07 - Oprava chodn.tělesa ...'!J33</f>
        <v>0</v>
      </c>
      <c r="AW102" s="142">
        <f>'07 - Oprava chodn.tělesa ...'!J34</f>
        <v>0</v>
      </c>
      <c r="AX102" s="142">
        <f>'07 - Oprava chodn.tělesa ...'!J35</f>
        <v>0</v>
      </c>
      <c r="AY102" s="142">
        <f>'07 - Oprava chodn.tělesa ...'!J36</f>
        <v>0</v>
      </c>
      <c r="AZ102" s="142">
        <f>'07 - Oprava chodn.tělesa ...'!F33</f>
        <v>0</v>
      </c>
      <c r="BA102" s="142">
        <f>'07 - Oprava chodn.tělesa ...'!F34</f>
        <v>0</v>
      </c>
      <c r="BB102" s="142">
        <f>'07 - Oprava chodn.tělesa ...'!F35</f>
        <v>0</v>
      </c>
      <c r="BC102" s="142">
        <f>'07 - Oprava chodn.tělesa ...'!F36</f>
        <v>0</v>
      </c>
      <c r="BD102" s="144">
        <f>'07 - Oprava chodn.tělesa ...'!F37</f>
        <v>0</v>
      </c>
      <c r="BE102" s="7"/>
      <c r="BT102" s="130" t="s">
        <v>81</v>
      </c>
      <c r="BV102" s="130" t="s">
        <v>76</v>
      </c>
      <c r="BW102" s="130" t="s">
        <v>105</v>
      </c>
      <c r="BX102" s="130" t="s">
        <v>5</v>
      </c>
      <c r="CL102" s="130" t="s">
        <v>1</v>
      </c>
      <c r="CM102" s="130" t="s">
        <v>83</v>
      </c>
    </row>
    <row r="103" s="2" customFormat="1" ht="30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43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43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</row>
  </sheetData>
  <sheetProtection sheet="1" formatColumns="0" formatRows="0" objects="1" scenarios="1" spinCount="100000" saltValue="FnFyXYJTvugXh5x2TJZk01kZgSnOXNITR6jOBv909v+ZR3qXjpSpPBIM/uZlKtN2JoF4barO5rh0S65KoTTkGQ==" hashValue="U5Gig58j5xy/zo9BGIuWhVZeOxztwQZ9VNXeSWfsT1PZ9bySvN66S4E4MrRV/8AE2/iNFkiODNd0sx21yxKpRg==" algorithmName="SHA-512" password="CC35"/>
  <mergeCells count="70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02.1 - Oprava chodn.těles...'!C2" display="/"/>
    <hyperlink ref="A97" location="'02.2 - Oprava chodn.těles...'!C2" display="/"/>
    <hyperlink ref="A98" location="'03 - Oprava chodníkového ...'!C2" display="/"/>
    <hyperlink ref="A99" location="'04 - Oprava chodn.tělesa ...'!C2" display="/"/>
    <hyperlink ref="A100" location="'05 - Oprava chodn.tělesa ...'!C2" display="/"/>
    <hyperlink ref="A101" location="'06 - Oprava chodn.tělesa ...'!C2" display="/"/>
    <hyperlink ref="A102" location="'07 - Oprava chodn.tělesa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83</v>
      </c>
    </row>
    <row r="4" s="1" customFormat="1" ht="24.96" customHeight="1">
      <c r="B4" s="19"/>
      <c r="D4" s="149" t="s">
        <v>106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>Opravy chodníkových těles v Novém Jičíně</v>
      </c>
      <c r="F7" s="151"/>
      <c r="G7" s="151"/>
      <c r="H7" s="151"/>
      <c r="I7" s="145"/>
      <c r="L7" s="19"/>
    </row>
    <row r="8" s="1" customFormat="1" ht="12" customHeight="1">
      <c r="B8" s="19"/>
      <c r="D8" s="151" t="s">
        <v>107</v>
      </c>
      <c r="I8" s="145"/>
      <c r="L8" s="19"/>
    </row>
    <row r="9" s="2" customFormat="1" ht="16.5" customHeight="1">
      <c r="A9" s="37"/>
      <c r="B9" s="43"/>
      <c r="C9" s="37"/>
      <c r="D9" s="37"/>
      <c r="E9" s="152" t="s">
        <v>108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1" t="s">
        <v>109</v>
      </c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110</v>
      </c>
      <c r="F11" s="37"/>
      <c r="G11" s="37"/>
      <c r="H11" s="37"/>
      <c r="I11" s="153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3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1" t="s">
        <v>18</v>
      </c>
      <c r="E13" s="37"/>
      <c r="F13" s="140" t="s">
        <v>1</v>
      </c>
      <c r="G13" s="37"/>
      <c r="H13" s="37"/>
      <c r="I13" s="155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20</v>
      </c>
      <c r="E14" s="37"/>
      <c r="F14" s="140" t="s">
        <v>21</v>
      </c>
      <c r="G14" s="37"/>
      <c r="H14" s="37"/>
      <c r="I14" s="155" t="s">
        <v>22</v>
      </c>
      <c r="J14" s="156" t="str">
        <f>'Rekapitulace stavby'!AN8</f>
        <v>4. 5. 2020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3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1" t="s">
        <v>24</v>
      </c>
      <c r="E16" s="37"/>
      <c r="F16" s="37"/>
      <c r="G16" s="37"/>
      <c r="H16" s="37"/>
      <c r="I16" s="155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5" t="s">
        <v>27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3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1" t="s">
        <v>28</v>
      </c>
      <c r="E19" s="37"/>
      <c r="F19" s="37"/>
      <c r="G19" s="37"/>
      <c r="H19" s="37"/>
      <c r="I19" s="155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5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3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1" t="s">
        <v>30</v>
      </c>
      <c r="E22" s="37"/>
      <c r="F22" s="37"/>
      <c r="G22" s="37"/>
      <c r="H22" s="37"/>
      <c r="I22" s="155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5" t="s">
        <v>27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3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1" t="s">
        <v>32</v>
      </c>
      <c r="E25" s="37"/>
      <c r="F25" s="37"/>
      <c r="G25" s="37"/>
      <c r="H25" s="37"/>
      <c r="I25" s="155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5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3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1" t="s">
        <v>33</v>
      </c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60"/>
      <c r="J29" s="157"/>
      <c r="K29" s="157"/>
      <c r="L29" s="161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3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4" t="s">
        <v>34</v>
      </c>
      <c r="E32" s="37"/>
      <c r="F32" s="37"/>
      <c r="G32" s="37"/>
      <c r="H32" s="37"/>
      <c r="I32" s="153"/>
      <c r="J32" s="165">
        <f>ROUND(J129,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2"/>
      <c r="E33" s="162"/>
      <c r="F33" s="162"/>
      <c r="G33" s="162"/>
      <c r="H33" s="162"/>
      <c r="I33" s="163"/>
      <c r="J33" s="162"/>
      <c r="K33" s="162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6" t="s">
        <v>36</v>
      </c>
      <c r="G34" s="37"/>
      <c r="H34" s="37"/>
      <c r="I34" s="167" t="s">
        <v>35</v>
      </c>
      <c r="J34" s="166" t="s">
        <v>37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8" t="s">
        <v>38</v>
      </c>
      <c r="E35" s="151" t="s">
        <v>39</v>
      </c>
      <c r="F35" s="169">
        <f>ROUND((SUM(BE129:BE237)),  2)</f>
        <v>0</v>
      </c>
      <c r="G35" s="37"/>
      <c r="H35" s="37"/>
      <c r="I35" s="170">
        <v>0.20999999999999999</v>
      </c>
      <c r="J35" s="169">
        <f>ROUND(((SUM(BE129:BE237))*I35),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1" t="s">
        <v>40</v>
      </c>
      <c r="F36" s="169">
        <f>ROUND((SUM(BF129:BF237)),  2)</f>
        <v>0</v>
      </c>
      <c r="G36" s="37"/>
      <c r="H36" s="37"/>
      <c r="I36" s="170">
        <v>0.14999999999999999</v>
      </c>
      <c r="J36" s="169">
        <f>ROUND(((SUM(BF129:BF237))*I36),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41</v>
      </c>
      <c r="F37" s="169">
        <f>ROUND((SUM(BG129:BG237)),  2)</f>
        <v>0</v>
      </c>
      <c r="G37" s="37"/>
      <c r="H37" s="37"/>
      <c r="I37" s="170">
        <v>0.20999999999999999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1" t="s">
        <v>42</v>
      </c>
      <c r="F38" s="169">
        <f>ROUND((SUM(BH129:BH237)),  2)</f>
        <v>0</v>
      </c>
      <c r="G38" s="37"/>
      <c r="H38" s="37"/>
      <c r="I38" s="170">
        <v>0.14999999999999999</v>
      </c>
      <c r="J38" s="169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43</v>
      </c>
      <c r="F39" s="169">
        <f>ROUND((SUM(BI129:BI237)),  2)</f>
        <v>0</v>
      </c>
      <c r="G39" s="37"/>
      <c r="H39" s="37"/>
      <c r="I39" s="170">
        <v>0</v>
      </c>
      <c r="J39" s="169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1"/>
      <c r="D41" s="172" t="s">
        <v>44</v>
      </c>
      <c r="E41" s="173"/>
      <c r="F41" s="173"/>
      <c r="G41" s="174" t="s">
        <v>45</v>
      </c>
      <c r="H41" s="175" t="s">
        <v>46</v>
      </c>
      <c r="I41" s="176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47</v>
      </c>
      <c r="E50" s="180"/>
      <c r="F50" s="180"/>
      <c r="G50" s="179" t="s">
        <v>48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49</v>
      </c>
      <c r="E61" s="183"/>
      <c r="F61" s="184" t="s">
        <v>50</v>
      </c>
      <c r="G61" s="182" t="s">
        <v>49</v>
      </c>
      <c r="H61" s="183"/>
      <c r="I61" s="185"/>
      <c r="J61" s="186" t="s">
        <v>50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51</v>
      </c>
      <c r="E65" s="187"/>
      <c r="F65" s="187"/>
      <c r="G65" s="179" t="s">
        <v>52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49</v>
      </c>
      <c r="E76" s="183"/>
      <c r="F76" s="184" t="s">
        <v>50</v>
      </c>
      <c r="G76" s="182" t="s">
        <v>49</v>
      </c>
      <c r="H76" s="183"/>
      <c r="I76" s="185"/>
      <c r="J76" s="186" t="s">
        <v>50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111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>Opravy chodníkových těles v Novém Jičíně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107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5" t="s">
        <v>108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109</v>
      </c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02.1 - Oprava chodn.tělesa na ulici Husova - strana u divadla</v>
      </c>
      <c r="F89" s="39"/>
      <c r="G89" s="39"/>
      <c r="H89" s="39"/>
      <c r="I89" s="153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Nový Jičín</v>
      </c>
      <c r="G91" s="39"/>
      <c r="H91" s="39"/>
      <c r="I91" s="155" t="s">
        <v>22</v>
      </c>
      <c r="J91" s="78" t="str">
        <f>IF(J14="","",J14)</f>
        <v>4. 5. 2020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3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5" t="s">
        <v>30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155" t="s">
        <v>32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6" t="s">
        <v>112</v>
      </c>
      <c r="D96" s="197"/>
      <c r="E96" s="197"/>
      <c r="F96" s="197"/>
      <c r="G96" s="197"/>
      <c r="H96" s="197"/>
      <c r="I96" s="198"/>
      <c r="J96" s="199" t="s">
        <v>113</v>
      </c>
      <c r="K96" s="197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3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0" t="s">
        <v>114</v>
      </c>
      <c r="D98" s="39"/>
      <c r="E98" s="39"/>
      <c r="F98" s="39"/>
      <c r="G98" s="39"/>
      <c r="H98" s="39"/>
      <c r="I98" s="153"/>
      <c r="J98" s="109">
        <f>J129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115</v>
      </c>
    </row>
    <row r="99" s="9" customFormat="1" ht="24.96" customHeight="1">
      <c r="A99" s="9"/>
      <c r="B99" s="201"/>
      <c r="C99" s="202"/>
      <c r="D99" s="203" t="s">
        <v>116</v>
      </c>
      <c r="E99" s="204"/>
      <c r="F99" s="204"/>
      <c r="G99" s="204"/>
      <c r="H99" s="204"/>
      <c r="I99" s="205"/>
      <c r="J99" s="206">
        <f>J130</f>
        <v>0</v>
      </c>
      <c r="K99" s="202"/>
      <c r="L99" s="20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8"/>
      <c r="C100" s="132"/>
      <c r="D100" s="209" t="s">
        <v>117</v>
      </c>
      <c r="E100" s="210"/>
      <c r="F100" s="210"/>
      <c r="G100" s="210"/>
      <c r="H100" s="210"/>
      <c r="I100" s="211"/>
      <c r="J100" s="212">
        <f>J131</f>
        <v>0</v>
      </c>
      <c r="K100" s="132"/>
      <c r="L100" s="2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8"/>
      <c r="C101" s="132"/>
      <c r="D101" s="209" t="s">
        <v>118</v>
      </c>
      <c r="E101" s="210"/>
      <c r="F101" s="210"/>
      <c r="G101" s="210"/>
      <c r="H101" s="210"/>
      <c r="I101" s="211"/>
      <c r="J101" s="212">
        <f>J169</f>
        <v>0</v>
      </c>
      <c r="K101" s="132"/>
      <c r="L101" s="21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8"/>
      <c r="C102" s="132"/>
      <c r="D102" s="209" t="s">
        <v>119</v>
      </c>
      <c r="E102" s="210"/>
      <c r="F102" s="210"/>
      <c r="G102" s="210"/>
      <c r="H102" s="210"/>
      <c r="I102" s="211"/>
      <c r="J102" s="212">
        <f>J190</f>
        <v>0</v>
      </c>
      <c r="K102" s="132"/>
      <c r="L102" s="21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8"/>
      <c r="C103" s="132"/>
      <c r="D103" s="209" t="s">
        <v>120</v>
      </c>
      <c r="E103" s="210"/>
      <c r="F103" s="210"/>
      <c r="G103" s="210"/>
      <c r="H103" s="210"/>
      <c r="I103" s="211"/>
      <c r="J103" s="212">
        <f>J220</f>
        <v>0</v>
      </c>
      <c r="K103" s="132"/>
      <c r="L103" s="21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8"/>
      <c r="C104" s="132"/>
      <c r="D104" s="209" t="s">
        <v>121</v>
      </c>
      <c r="E104" s="210"/>
      <c r="F104" s="210"/>
      <c r="G104" s="210"/>
      <c r="H104" s="210"/>
      <c r="I104" s="211"/>
      <c r="J104" s="212">
        <f>J230</f>
        <v>0</v>
      </c>
      <c r="K104" s="132"/>
      <c r="L104" s="21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01"/>
      <c r="C105" s="202"/>
      <c r="D105" s="203" t="s">
        <v>122</v>
      </c>
      <c r="E105" s="204"/>
      <c r="F105" s="204"/>
      <c r="G105" s="204"/>
      <c r="H105" s="204"/>
      <c r="I105" s="205"/>
      <c r="J105" s="206">
        <f>J232</f>
        <v>0</v>
      </c>
      <c r="K105" s="202"/>
      <c r="L105" s="20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8"/>
      <c r="C106" s="132"/>
      <c r="D106" s="209" t="s">
        <v>123</v>
      </c>
      <c r="E106" s="210"/>
      <c r="F106" s="210"/>
      <c r="G106" s="210"/>
      <c r="H106" s="210"/>
      <c r="I106" s="211"/>
      <c r="J106" s="212">
        <f>J233</f>
        <v>0</v>
      </c>
      <c r="K106" s="132"/>
      <c r="L106" s="21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8"/>
      <c r="C107" s="132"/>
      <c r="D107" s="209" t="s">
        <v>124</v>
      </c>
      <c r="E107" s="210"/>
      <c r="F107" s="210"/>
      <c r="G107" s="210"/>
      <c r="H107" s="210"/>
      <c r="I107" s="211"/>
      <c r="J107" s="212">
        <f>J235</f>
        <v>0</v>
      </c>
      <c r="K107" s="132"/>
      <c r="L107" s="21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153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191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194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125</v>
      </c>
      <c r="D114" s="39"/>
      <c r="E114" s="39"/>
      <c r="F114" s="39"/>
      <c r="G114" s="39"/>
      <c r="H114" s="39"/>
      <c r="I114" s="15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15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15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195" t="str">
        <f>E7</f>
        <v>Opravy chodníkových těles v Novém Jičíně</v>
      </c>
      <c r="F117" s="31"/>
      <c r="G117" s="31"/>
      <c r="H117" s="31"/>
      <c r="I117" s="15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" customFormat="1" ht="12" customHeight="1">
      <c r="B118" s="20"/>
      <c r="C118" s="31" t="s">
        <v>107</v>
      </c>
      <c r="D118" s="21"/>
      <c r="E118" s="21"/>
      <c r="F118" s="21"/>
      <c r="G118" s="21"/>
      <c r="H118" s="21"/>
      <c r="I118" s="145"/>
      <c r="J118" s="21"/>
      <c r="K118" s="21"/>
      <c r="L118" s="19"/>
    </row>
    <row r="119" s="2" customFormat="1" ht="16.5" customHeight="1">
      <c r="A119" s="37"/>
      <c r="B119" s="38"/>
      <c r="C119" s="39"/>
      <c r="D119" s="39"/>
      <c r="E119" s="195" t="s">
        <v>108</v>
      </c>
      <c r="F119" s="39"/>
      <c r="G119" s="39"/>
      <c r="H119" s="39"/>
      <c r="I119" s="153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109</v>
      </c>
      <c r="D120" s="39"/>
      <c r="E120" s="39"/>
      <c r="F120" s="39"/>
      <c r="G120" s="39"/>
      <c r="H120" s="39"/>
      <c r="I120" s="153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75" t="str">
        <f>E11</f>
        <v>02.1 - Oprava chodn.tělesa na ulici Husova - strana u divadla</v>
      </c>
      <c r="F121" s="39"/>
      <c r="G121" s="39"/>
      <c r="H121" s="39"/>
      <c r="I121" s="153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153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20</v>
      </c>
      <c r="D123" s="39"/>
      <c r="E123" s="39"/>
      <c r="F123" s="26" t="str">
        <f>F14</f>
        <v>Nový Jičín</v>
      </c>
      <c r="G123" s="39"/>
      <c r="H123" s="39"/>
      <c r="I123" s="155" t="s">
        <v>22</v>
      </c>
      <c r="J123" s="78" t="str">
        <f>IF(J14="","",J14)</f>
        <v>4. 5. 2020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153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24</v>
      </c>
      <c r="D125" s="39"/>
      <c r="E125" s="39"/>
      <c r="F125" s="26" t="str">
        <f>E17</f>
        <v xml:space="preserve"> </v>
      </c>
      <c r="G125" s="39"/>
      <c r="H125" s="39"/>
      <c r="I125" s="155" t="s">
        <v>30</v>
      </c>
      <c r="J125" s="35" t="str">
        <f>E23</f>
        <v xml:space="preserve"> 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28</v>
      </c>
      <c r="D126" s="39"/>
      <c r="E126" s="39"/>
      <c r="F126" s="26" t="str">
        <f>IF(E20="","",E20)</f>
        <v>Vyplň údaj</v>
      </c>
      <c r="G126" s="39"/>
      <c r="H126" s="39"/>
      <c r="I126" s="155" t="s">
        <v>32</v>
      </c>
      <c r="J126" s="35" t="str">
        <f>E26</f>
        <v xml:space="preserve"> 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9"/>
      <c r="D127" s="39"/>
      <c r="E127" s="39"/>
      <c r="F127" s="39"/>
      <c r="G127" s="39"/>
      <c r="H127" s="39"/>
      <c r="I127" s="153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214"/>
      <c r="B128" s="215"/>
      <c r="C128" s="216" t="s">
        <v>126</v>
      </c>
      <c r="D128" s="217" t="s">
        <v>59</v>
      </c>
      <c r="E128" s="217" t="s">
        <v>55</v>
      </c>
      <c r="F128" s="217" t="s">
        <v>56</v>
      </c>
      <c r="G128" s="217" t="s">
        <v>127</v>
      </c>
      <c r="H128" s="217" t="s">
        <v>128</v>
      </c>
      <c r="I128" s="218" t="s">
        <v>129</v>
      </c>
      <c r="J128" s="219" t="s">
        <v>113</v>
      </c>
      <c r="K128" s="220" t="s">
        <v>130</v>
      </c>
      <c r="L128" s="221"/>
      <c r="M128" s="99" t="s">
        <v>1</v>
      </c>
      <c r="N128" s="100" t="s">
        <v>38</v>
      </c>
      <c r="O128" s="100" t="s">
        <v>131</v>
      </c>
      <c r="P128" s="100" t="s">
        <v>132</v>
      </c>
      <c r="Q128" s="100" t="s">
        <v>133</v>
      </c>
      <c r="R128" s="100" t="s">
        <v>134</v>
      </c>
      <c r="S128" s="100" t="s">
        <v>135</v>
      </c>
      <c r="T128" s="101" t="s">
        <v>136</v>
      </c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</row>
    <row r="129" s="2" customFormat="1" ht="22.8" customHeight="1">
      <c r="A129" s="37"/>
      <c r="B129" s="38"/>
      <c r="C129" s="106" t="s">
        <v>137</v>
      </c>
      <c r="D129" s="39"/>
      <c r="E129" s="39"/>
      <c r="F129" s="39"/>
      <c r="G129" s="39"/>
      <c r="H129" s="39"/>
      <c r="I129" s="153"/>
      <c r="J129" s="222">
        <f>BK129</f>
        <v>0</v>
      </c>
      <c r="K129" s="39"/>
      <c r="L129" s="43"/>
      <c r="M129" s="102"/>
      <c r="N129" s="223"/>
      <c r="O129" s="103"/>
      <c r="P129" s="224">
        <f>P130+P232</f>
        <v>0</v>
      </c>
      <c r="Q129" s="103"/>
      <c r="R129" s="224">
        <f>R130+R232</f>
        <v>106.25429267999999</v>
      </c>
      <c r="S129" s="103"/>
      <c r="T129" s="225">
        <f>T130+T232</f>
        <v>99.475400000000008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73</v>
      </c>
      <c r="AU129" s="16" t="s">
        <v>115</v>
      </c>
      <c r="BK129" s="226">
        <f>BK130+BK232</f>
        <v>0</v>
      </c>
    </row>
    <row r="130" s="12" customFormat="1" ht="25.92" customHeight="1">
      <c r="A130" s="12"/>
      <c r="B130" s="227"/>
      <c r="C130" s="228"/>
      <c r="D130" s="229" t="s">
        <v>73</v>
      </c>
      <c r="E130" s="230" t="s">
        <v>138</v>
      </c>
      <c r="F130" s="230" t="s">
        <v>139</v>
      </c>
      <c r="G130" s="228"/>
      <c r="H130" s="228"/>
      <c r="I130" s="231"/>
      <c r="J130" s="232">
        <f>BK130</f>
        <v>0</v>
      </c>
      <c r="K130" s="228"/>
      <c r="L130" s="233"/>
      <c r="M130" s="234"/>
      <c r="N130" s="235"/>
      <c r="O130" s="235"/>
      <c r="P130" s="236">
        <f>P131+P169+P190+P220+P230</f>
        <v>0</v>
      </c>
      <c r="Q130" s="235"/>
      <c r="R130" s="236">
        <f>R131+R169+R190+R220+R230</f>
        <v>106.25429267999999</v>
      </c>
      <c r="S130" s="235"/>
      <c r="T130" s="237">
        <f>T131+T169+T190+T220+T230</f>
        <v>99.475400000000008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8" t="s">
        <v>81</v>
      </c>
      <c r="AT130" s="239" t="s">
        <v>73</v>
      </c>
      <c r="AU130" s="239" t="s">
        <v>74</v>
      </c>
      <c r="AY130" s="238" t="s">
        <v>140</v>
      </c>
      <c r="BK130" s="240">
        <f>BK131+BK169+BK190+BK220+BK230</f>
        <v>0</v>
      </c>
    </row>
    <row r="131" s="12" customFormat="1" ht="22.8" customHeight="1">
      <c r="A131" s="12"/>
      <c r="B131" s="227"/>
      <c r="C131" s="228"/>
      <c r="D131" s="229" t="s">
        <v>73</v>
      </c>
      <c r="E131" s="241" t="s">
        <v>81</v>
      </c>
      <c r="F131" s="241" t="s">
        <v>141</v>
      </c>
      <c r="G131" s="228"/>
      <c r="H131" s="228"/>
      <c r="I131" s="231"/>
      <c r="J131" s="242">
        <f>BK131</f>
        <v>0</v>
      </c>
      <c r="K131" s="228"/>
      <c r="L131" s="233"/>
      <c r="M131" s="234"/>
      <c r="N131" s="235"/>
      <c r="O131" s="235"/>
      <c r="P131" s="236">
        <f>SUM(P132:P168)</f>
        <v>0</v>
      </c>
      <c r="Q131" s="235"/>
      <c r="R131" s="236">
        <f>SUM(R132:R168)</f>
        <v>0</v>
      </c>
      <c r="S131" s="235"/>
      <c r="T131" s="237">
        <f>SUM(T132:T168)</f>
        <v>99.475400000000008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8" t="s">
        <v>81</v>
      </c>
      <c r="AT131" s="239" t="s">
        <v>73</v>
      </c>
      <c r="AU131" s="239" t="s">
        <v>81</v>
      </c>
      <c r="AY131" s="238" t="s">
        <v>140</v>
      </c>
      <c r="BK131" s="240">
        <f>SUM(BK132:BK168)</f>
        <v>0</v>
      </c>
    </row>
    <row r="132" s="2" customFormat="1" ht="33" customHeight="1">
      <c r="A132" s="37"/>
      <c r="B132" s="38"/>
      <c r="C132" s="243" t="s">
        <v>81</v>
      </c>
      <c r="D132" s="243" t="s">
        <v>142</v>
      </c>
      <c r="E132" s="244" t="s">
        <v>143</v>
      </c>
      <c r="F132" s="245" t="s">
        <v>144</v>
      </c>
      <c r="G132" s="246" t="s">
        <v>145</v>
      </c>
      <c r="H132" s="247">
        <v>3.2999999999999998</v>
      </c>
      <c r="I132" s="248"/>
      <c r="J132" s="249">
        <f>ROUND(I132*H132,2)</f>
        <v>0</v>
      </c>
      <c r="K132" s="250"/>
      <c r="L132" s="43"/>
      <c r="M132" s="251" t="s">
        <v>1</v>
      </c>
      <c r="N132" s="252" t="s">
        <v>39</v>
      </c>
      <c r="O132" s="90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5" t="s">
        <v>146</v>
      </c>
      <c r="AT132" s="255" t="s">
        <v>142</v>
      </c>
      <c r="AU132" s="255" t="s">
        <v>83</v>
      </c>
      <c r="AY132" s="16" t="s">
        <v>140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6" t="s">
        <v>81</v>
      </c>
      <c r="BK132" s="256">
        <f>ROUND(I132*H132,2)</f>
        <v>0</v>
      </c>
      <c r="BL132" s="16" t="s">
        <v>146</v>
      </c>
      <c r="BM132" s="255" t="s">
        <v>147</v>
      </c>
    </row>
    <row r="133" s="13" customFormat="1">
      <c r="A133" s="13"/>
      <c r="B133" s="257"/>
      <c r="C133" s="258"/>
      <c r="D133" s="259" t="s">
        <v>148</v>
      </c>
      <c r="E133" s="260" t="s">
        <v>1</v>
      </c>
      <c r="F133" s="261" t="s">
        <v>149</v>
      </c>
      <c r="G133" s="258"/>
      <c r="H133" s="262">
        <v>3.2999999999999998</v>
      </c>
      <c r="I133" s="263"/>
      <c r="J133" s="258"/>
      <c r="K133" s="258"/>
      <c r="L133" s="264"/>
      <c r="M133" s="265"/>
      <c r="N133" s="266"/>
      <c r="O133" s="266"/>
      <c r="P133" s="266"/>
      <c r="Q133" s="266"/>
      <c r="R133" s="266"/>
      <c r="S133" s="266"/>
      <c r="T133" s="26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8" t="s">
        <v>148</v>
      </c>
      <c r="AU133" s="268" t="s">
        <v>83</v>
      </c>
      <c r="AV133" s="13" t="s">
        <v>83</v>
      </c>
      <c r="AW133" s="13" t="s">
        <v>31</v>
      </c>
      <c r="AX133" s="13" t="s">
        <v>81</v>
      </c>
      <c r="AY133" s="268" t="s">
        <v>140</v>
      </c>
    </row>
    <row r="134" s="2" customFormat="1" ht="55.5" customHeight="1">
      <c r="A134" s="37"/>
      <c r="B134" s="38"/>
      <c r="C134" s="243" t="s">
        <v>83</v>
      </c>
      <c r="D134" s="243" t="s">
        <v>142</v>
      </c>
      <c r="E134" s="244" t="s">
        <v>150</v>
      </c>
      <c r="F134" s="245" t="s">
        <v>151</v>
      </c>
      <c r="G134" s="246" t="s">
        <v>145</v>
      </c>
      <c r="H134" s="247">
        <v>84</v>
      </c>
      <c r="I134" s="248"/>
      <c r="J134" s="249">
        <f>ROUND(I134*H134,2)</f>
        <v>0</v>
      </c>
      <c r="K134" s="250"/>
      <c r="L134" s="43"/>
      <c r="M134" s="251" t="s">
        <v>1</v>
      </c>
      <c r="N134" s="252" t="s">
        <v>39</v>
      </c>
      <c r="O134" s="90"/>
      <c r="P134" s="253">
        <f>O134*H134</f>
        <v>0</v>
      </c>
      <c r="Q134" s="253">
        <v>0</v>
      </c>
      <c r="R134" s="253">
        <f>Q134*H134</f>
        <v>0</v>
      </c>
      <c r="S134" s="253">
        <v>0.26000000000000001</v>
      </c>
      <c r="T134" s="254">
        <f>S134*H134</f>
        <v>21.84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5" t="s">
        <v>146</v>
      </c>
      <c r="AT134" s="255" t="s">
        <v>142</v>
      </c>
      <c r="AU134" s="255" t="s">
        <v>83</v>
      </c>
      <c r="AY134" s="16" t="s">
        <v>140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6" t="s">
        <v>81</v>
      </c>
      <c r="BK134" s="256">
        <f>ROUND(I134*H134,2)</f>
        <v>0</v>
      </c>
      <c r="BL134" s="16" t="s">
        <v>146</v>
      </c>
      <c r="BM134" s="255" t="s">
        <v>152</v>
      </c>
    </row>
    <row r="135" s="13" customFormat="1">
      <c r="A135" s="13"/>
      <c r="B135" s="257"/>
      <c r="C135" s="258"/>
      <c r="D135" s="259" t="s">
        <v>148</v>
      </c>
      <c r="E135" s="260" t="s">
        <v>1</v>
      </c>
      <c r="F135" s="261" t="s">
        <v>153</v>
      </c>
      <c r="G135" s="258"/>
      <c r="H135" s="262">
        <v>45</v>
      </c>
      <c r="I135" s="263"/>
      <c r="J135" s="258"/>
      <c r="K135" s="258"/>
      <c r="L135" s="264"/>
      <c r="M135" s="265"/>
      <c r="N135" s="266"/>
      <c r="O135" s="266"/>
      <c r="P135" s="266"/>
      <c r="Q135" s="266"/>
      <c r="R135" s="266"/>
      <c r="S135" s="266"/>
      <c r="T135" s="26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8" t="s">
        <v>148</v>
      </c>
      <c r="AU135" s="268" t="s">
        <v>83</v>
      </c>
      <c r="AV135" s="13" t="s">
        <v>83</v>
      </c>
      <c r="AW135" s="13" t="s">
        <v>31</v>
      </c>
      <c r="AX135" s="13" t="s">
        <v>74</v>
      </c>
      <c r="AY135" s="268" t="s">
        <v>140</v>
      </c>
    </row>
    <row r="136" s="13" customFormat="1">
      <c r="A136" s="13"/>
      <c r="B136" s="257"/>
      <c r="C136" s="258"/>
      <c r="D136" s="259" t="s">
        <v>148</v>
      </c>
      <c r="E136" s="260" t="s">
        <v>1</v>
      </c>
      <c r="F136" s="261" t="s">
        <v>154</v>
      </c>
      <c r="G136" s="258"/>
      <c r="H136" s="262">
        <v>39</v>
      </c>
      <c r="I136" s="263"/>
      <c r="J136" s="258"/>
      <c r="K136" s="258"/>
      <c r="L136" s="264"/>
      <c r="M136" s="265"/>
      <c r="N136" s="266"/>
      <c r="O136" s="266"/>
      <c r="P136" s="266"/>
      <c r="Q136" s="266"/>
      <c r="R136" s="266"/>
      <c r="S136" s="266"/>
      <c r="T136" s="26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8" t="s">
        <v>148</v>
      </c>
      <c r="AU136" s="268" t="s">
        <v>83</v>
      </c>
      <c r="AV136" s="13" t="s">
        <v>83</v>
      </c>
      <c r="AW136" s="13" t="s">
        <v>31</v>
      </c>
      <c r="AX136" s="13" t="s">
        <v>74</v>
      </c>
      <c r="AY136" s="268" t="s">
        <v>140</v>
      </c>
    </row>
    <row r="137" s="14" customFormat="1">
      <c r="A137" s="14"/>
      <c r="B137" s="269"/>
      <c r="C137" s="270"/>
      <c r="D137" s="259" t="s">
        <v>148</v>
      </c>
      <c r="E137" s="271" t="s">
        <v>1</v>
      </c>
      <c r="F137" s="272" t="s">
        <v>155</v>
      </c>
      <c r="G137" s="270"/>
      <c r="H137" s="273">
        <v>84</v>
      </c>
      <c r="I137" s="274"/>
      <c r="J137" s="270"/>
      <c r="K137" s="270"/>
      <c r="L137" s="275"/>
      <c r="M137" s="276"/>
      <c r="N137" s="277"/>
      <c r="O137" s="277"/>
      <c r="P137" s="277"/>
      <c r="Q137" s="277"/>
      <c r="R137" s="277"/>
      <c r="S137" s="277"/>
      <c r="T137" s="27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9" t="s">
        <v>148</v>
      </c>
      <c r="AU137" s="279" t="s">
        <v>83</v>
      </c>
      <c r="AV137" s="14" t="s">
        <v>146</v>
      </c>
      <c r="AW137" s="14" t="s">
        <v>31</v>
      </c>
      <c r="AX137" s="14" t="s">
        <v>81</v>
      </c>
      <c r="AY137" s="279" t="s">
        <v>140</v>
      </c>
    </row>
    <row r="138" s="2" customFormat="1" ht="44.25" customHeight="1">
      <c r="A138" s="37"/>
      <c r="B138" s="38"/>
      <c r="C138" s="243" t="s">
        <v>156</v>
      </c>
      <c r="D138" s="243" t="s">
        <v>142</v>
      </c>
      <c r="E138" s="244" t="s">
        <v>157</v>
      </c>
      <c r="F138" s="245" t="s">
        <v>158</v>
      </c>
      <c r="G138" s="246" t="s">
        <v>145</v>
      </c>
      <c r="H138" s="247">
        <v>2.2000000000000002</v>
      </c>
      <c r="I138" s="248"/>
      <c r="J138" s="249">
        <f>ROUND(I138*H138,2)</f>
        <v>0</v>
      </c>
      <c r="K138" s="250"/>
      <c r="L138" s="43"/>
      <c r="M138" s="251" t="s">
        <v>1</v>
      </c>
      <c r="N138" s="252" t="s">
        <v>39</v>
      </c>
      <c r="O138" s="90"/>
      <c r="P138" s="253">
        <f>O138*H138</f>
        <v>0</v>
      </c>
      <c r="Q138" s="253">
        <v>0</v>
      </c>
      <c r="R138" s="253">
        <f>Q138*H138</f>
        <v>0</v>
      </c>
      <c r="S138" s="253">
        <v>0.70899999999999996</v>
      </c>
      <c r="T138" s="254">
        <f>S138*H138</f>
        <v>1.5598000000000001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5" t="s">
        <v>146</v>
      </c>
      <c r="AT138" s="255" t="s">
        <v>142</v>
      </c>
      <c r="AU138" s="255" t="s">
        <v>83</v>
      </c>
      <c r="AY138" s="16" t="s">
        <v>140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6" t="s">
        <v>81</v>
      </c>
      <c r="BK138" s="256">
        <f>ROUND(I138*H138,2)</f>
        <v>0</v>
      </c>
      <c r="BL138" s="16" t="s">
        <v>146</v>
      </c>
      <c r="BM138" s="255" t="s">
        <v>159</v>
      </c>
    </row>
    <row r="139" s="13" customFormat="1">
      <c r="A139" s="13"/>
      <c r="B139" s="257"/>
      <c r="C139" s="258"/>
      <c r="D139" s="259" t="s">
        <v>148</v>
      </c>
      <c r="E139" s="260" t="s">
        <v>1</v>
      </c>
      <c r="F139" s="261" t="s">
        <v>160</v>
      </c>
      <c r="G139" s="258"/>
      <c r="H139" s="262">
        <v>2.2000000000000002</v>
      </c>
      <c r="I139" s="263"/>
      <c r="J139" s="258"/>
      <c r="K139" s="258"/>
      <c r="L139" s="264"/>
      <c r="M139" s="265"/>
      <c r="N139" s="266"/>
      <c r="O139" s="266"/>
      <c r="P139" s="266"/>
      <c r="Q139" s="266"/>
      <c r="R139" s="266"/>
      <c r="S139" s="266"/>
      <c r="T139" s="26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8" t="s">
        <v>148</v>
      </c>
      <c r="AU139" s="268" t="s">
        <v>83</v>
      </c>
      <c r="AV139" s="13" t="s">
        <v>83</v>
      </c>
      <c r="AW139" s="13" t="s">
        <v>31</v>
      </c>
      <c r="AX139" s="13" t="s">
        <v>81</v>
      </c>
      <c r="AY139" s="268" t="s">
        <v>140</v>
      </c>
    </row>
    <row r="140" s="2" customFormat="1" ht="55.5" customHeight="1">
      <c r="A140" s="37"/>
      <c r="B140" s="38"/>
      <c r="C140" s="243" t="s">
        <v>146</v>
      </c>
      <c r="D140" s="243" t="s">
        <v>142</v>
      </c>
      <c r="E140" s="244" t="s">
        <v>161</v>
      </c>
      <c r="F140" s="245" t="s">
        <v>162</v>
      </c>
      <c r="G140" s="246" t="s">
        <v>145</v>
      </c>
      <c r="H140" s="247">
        <v>84</v>
      </c>
      <c r="I140" s="248"/>
      <c r="J140" s="249">
        <f>ROUND(I140*H140,2)</f>
        <v>0</v>
      </c>
      <c r="K140" s="250"/>
      <c r="L140" s="43"/>
      <c r="M140" s="251" t="s">
        <v>1</v>
      </c>
      <c r="N140" s="252" t="s">
        <v>39</v>
      </c>
      <c r="O140" s="90"/>
      <c r="P140" s="253">
        <f>O140*H140</f>
        <v>0</v>
      </c>
      <c r="Q140" s="253">
        <v>0</v>
      </c>
      <c r="R140" s="253">
        <f>Q140*H140</f>
        <v>0</v>
      </c>
      <c r="S140" s="253">
        <v>0.44</v>
      </c>
      <c r="T140" s="254">
        <f>S140*H140</f>
        <v>36.960000000000001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5" t="s">
        <v>146</v>
      </c>
      <c r="AT140" s="255" t="s">
        <v>142</v>
      </c>
      <c r="AU140" s="255" t="s">
        <v>83</v>
      </c>
      <c r="AY140" s="16" t="s">
        <v>140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6" t="s">
        <v>81</v>
      </c>
      <c r="BK140" s="256">
        <f>ROUND(I140*H140,2)</f>
        <v>0</v>
      </c>
      <c r="BL140" s="16" t="s">
        <v>146</v>
      </c>
      <c r="BM140" s="255" t="s">
        <v>163</v>
      </c>
    </row>
    <row r="141" s="13" customFormat="1">
      <c r="A141" s="13"/>
      <c r="B141" s="257"/>
      <c r="C141" s="258"/>
      <c r="D141" s="259" t="s">
        <v>148</v>
      </c>
      <c r="E141" s="260" t="s">
        <v>1</v>
      </c>
      <c r="F141" s="261" t="s">
        <v>164</v>
      </c>
      <c r="G141" s="258"/>
      <c r="H141" s="262">
        <v>45</v>
      </c>
      <c r="I141" s="263"/>
      <c r="J141" s="258"/>
      <c r="K141" s="258"/>
      <c r="L141" s="264"/>
      <c r="M141" s="265"/>
      <c r="N141" s="266"/>
      <c r="O141" s="266"/>
      <c r="P141" s="266"/>
      <c r="Q141" s="266"/>
      <c r="R141" s="266"/>
      <c r="S141" s="266"/>
      <c r="T141" s="26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8" t="s">
        <v>148</v>
      </c>
      <c r="AU141" s="268" t="s">
        <v>83</v>
      </c>
      <c r="AV141" s="13" t="s">
        <v>83</v>
      </c>
      <c r="AW141" s="13" t="s">
        <v>31</v>
      </c>
      <c r="AX141" s="13" t="s">
        <v>74</v>
      </c>
      <c r="AY141" s="268" t="s">
        <v>140</v>
      </c>
    </row>
    <row r="142" s="13" customFormat="1">
      <c r="A142" s="13"/>
      <c r="B142" s="257"/>
      <c r="C142" s="258"/>
      <c r="D142" s="259" t="s">
        <v>148</v>
      </c>
      <c r="E142" s="260" t="s">
        <v>1</v>
      </c>
      <c r="F142" s="261" t="s">
        <v>165</v>
      </c>
      <c r="G142" s="258"/>
      <c r="H142" s="262">
        <v>39</v>
      </c>
      <c r="I142" s="263"/>
      <c r="J142" s="258"/>
      <c r="K142" s="258"/>
      <c r="L142" s="264"/>
      <c r="M142" s="265"/>
      <c r="N142" s="266"/>
      <c r="O142" s="266"/>
      <c r="P142" s="266"/>
      <c r="Q142" s="266"/>
      <c r="R142" s="266"/>
      <c r="S142" s="266"/>
      <c r="T142" s="26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8" t="s">
        <v>148</v>
      </c>
      <c r="AU142" s="268" t="s">
        <v>83</v>
      </c>
      <c r="AV142" s="13" t="s">
        <v>83</v>
      </c>
      <c r="AW142" s="13" t="s">
        <v>31</v>
      </c>
      <c r="AX142" s="13" t="s">
        <v>74</v>
      </c>
      <c r="AY142" s="268" t="s">
        <v>140</v>
      </c>
    </row>
    <row r="143" s="14" customFormat="1">
      <c r="A143" s="14"/>
      <c r="B143" s="269"/>
      <c r="C143" s="270"/>
      <c r="D143" s="259" t="s">
        <v>148</v>
      </c>
      <c r="E143" s="271" t="s">
        <v>1</v>
      </c>
      <c r="F143" s="272" t="s">
        <v>155</v>
      </c>
      <c r="G143" s="270"/>
      <c r="H143" s="273">
        <v>84</v>
      </c>
      <c r="I143" s="274"/>
      <c r="J143" s="270"/>
      <c r="K143" s="270"/>
      <c r="L143" s="275"/>
      <c r="M143" s="276"/>
      <c r="N143" s="277"/>
      <c r="O143" s="277"/>
      <c r="P143" s="277"/>
      <c r="Q143" s="277"/>
      <c r="R143" s="277"/>
      <c r="S143" s="277"/>
      <c r="T143" s="27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9" t="s">
        <v>148</v>
      </c>
      <c r="AU143" s="279" t="s">
        <v>83</v>
      </c>
      <c r="AV143" s="14" t="s">
        <v>146</v>
      </c>
      <c r="AW143" s="14" t="s">
        <v>31</v>
      </c>
      <c r="AX143" s="14" t="s">
        <v>81</v>
      </c>
      <c r="AY143" s="279" t="s">
        <v>140</v>
      </c>
    </row>
    <row r="144" s="2" customFormat="1" ht="55.5" customHeight="1">
      <c r="A144" s="37"/>
      <c r="B144" s="38"/>
      <c r="C144" s="243" t="s">
        <v>166</v>
      </c>
      <c r="D144" s="243" t="s">
        <v>142</v>
      </c>
      <c r="E144" s="244" t="s">
        <v>167</v>
      </c>
      <c r="F144" s="245" t="s">
        <v>168</v>
      </c>
      <c r="G144" s="246" t="s">
        <v>145</v>
      </c>
      <c r="H144" s="247">
        <v>29.100000000000001</v>
      </c>
      <c r="I144" s="248"/>
      <c r="J144" s="249">
        <f>ROUND(I144*H144,2)</f>
        <v>0</v>
      </c>
      <c r="K144" s="250"/>
      <c r="L144" s="43"/>
      <c r="M144" s="251" t="s">
        <v>1</v>
      </c>
      <c r="N144" s="252" t="s">
        <v>39</v>
      </c>
      <c r="O144" s="90"/>
      <c r="P144" s="253">
        <f>O144*H144</f>
        <v>0</v>
      </c>
      <c r="Q144" s="253">
        <v>0</v>
      </c>
      <c r="R144" s="253">
        <f>Q144*H144</f>
        <v>0</v>
      </c>
      <c r="S144" s="253">
        <v>0.44</v>
      </c>
      <c r="T144" s="254">
        <f>S144*H144</f>
        <v>12.804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5" t="s">
        <v>146</v>
      </c>
      <c r="AT144" s="255" t="s">
        <v>142</v>
      </c>
      <c r="AU144" s="255" t="s">
        <v>83</v>
      </c>
      <c r="AY144" s="16" t="s">
        <v>140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6" t="s">
        <v>81</v>
      </c>
      <c r="BK144" s="256">
        <f>ROUND(I144*H144,2)</f>
        <v>0</v>
      </c>
      <c r="BL144" s="16" t="s">
        <v>146</v>
      </c>
      <c r="BM144" s="255" t="s">
        <v>169</v>
      </c>
    </row>
    <row r="145" s="13" customFormat="1">
      <c r="A145" s="13"/>
      <c r="B145" s="257"/>
      <c r="C145" s="258"/>
      <c r="D145" s="259" t="s">
        <v>148</v>
      </c>
      <c r="E145" s="260" t="s">
        <v>1</v>
      </c>
      <c r="F145" s="261" t="s">
        <v>170</v>
      </c>
      <c r="G145" s="258"/>
      <c r="H145" s="262">
        <v>15.050000000000001</v>
      </c>
      <c r="I145" s="263"/>
      <c r="J145" s="258"/>
      <c r="K145" s="258"/>
      <c r="L145" s="264"/>
      <c r="M145" s="265"/>
      <c r="N145" s="266"/>
      <c r="O145" s="266"/>
      <c r="P145" s="266"/>
      <c r="Q145" s="266"/>
      <c r="R145" s="266"/>
      <c r="S145" s="266"/>
      <c r="T145" s="26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8" t="s">
        <v>148</v>
      </c>
      <c r="AU145" s="268" t="s">
        <v>83</v>
      </c>
      <c r="AV145" s="13" t="s">
        <v>83</v>
      </c>
      <c r="AW145" s="13" t="s">
        <v>31</v>
      </c>
      <c r="AX145" s="13" t="s">
        <v>74</v>
      </c>
      <c r="AY145" s="268" t="s">
        <v>140</v>
      </c>
    </row>
    <row r="146" s="13" customFormat="1">
      <c r="A146" s="13"/>
      <c r="B146" s="257"/>
      <c r="C146" s="258"/>
      <c r="D146" s="259" t="s">
        <v>148</v>
      </c>
      <c r="E146" s="260" t="s">
        <v>1</v>
      </c>
      <c r="F146" s="261" t="s">
        <v>171</v>
      </c>
      <c r="G146" s="258"/>
      <c r="H146" s="262">
        <v>14.050000000000001</v>
      </c>
      <c r="I146" s="263"/>
      <c r="J146" s="258"/>
      <c r="K146" s="258"/>
      <c r="L146" s="264"/>
      <c r="M146" s="265"/>
      <c r="N146" s="266"/>
      <c r="O146" s="266"/>
      <c r="P146" s="266"/>
      <c r="Q146" s="266"/>
      <c r="R146" s="266"/>
      <c r="S146" s="266"/>
      <c r="T146" s="26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8" t="s">
        <v>148</v>
      </c>
      <c r="AU146" s="268" t="s">
        <v>83</v>
      </c>
      <c r="AV146" s="13" t="s">
        <v>83</v>
      </c>
      <c r="AW146" s="13" t="s">
        <v>31</v>
      </c>
      <c r="AX146" s="13" t="s">
        <v>74</v>
      </c>
      <c r="AY146" s="268" t="s">
        <v>140</v>
      </c>
    </row>
    <row r="147" s="14" customFormat="1">
      <c r="A147" s="14"/>
      <c r="B147" s="269"/>
      <c r="C147" s="270"/>
      <c r="D147" s="259" t="s">
        <v>148</v>
      </c>
      <c r="E147" s="271" t="s">
        <v>1</v>
      </c>
      <c r="F147" s="272" t="s">
        <v>155</v>
      </c>
      <c r="G147" s="270"/>
      <c r="H147" s="273">
        <v>29.100000000000001</v>
      </c>
      <c r="I147" s="274"/>
      <c r="J147" s="270"/>
      <c r="K147" s="270"/>
      <c r="L147" s="275"/>
      <c r="M147" s="276"/>
      <c r="N147" s="277"/>
      <c r="O147" s="277"/>
      <c r="P147" s="277"/>
      <c r="Q147" s="277"/>
      <c r="R147" s="277"/>
      <c r="S147" s="277"/>
      <c r="T147" s="27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9" t="s">
        <v>148</v>
      </c>
      <c r="AU147" s="279" t="s">
        <v>83</v>
      </c>
      <c r="AV147" s="14" t="s">
        <v>146</v>
      </c>
      <c r="AW147" s="14" t="s">
        <v>31</v>
      </c>
      <c r="AX147" s="14" t="s">
        <v>81</v>
      </c>
      <c r="AY147" s="279" t="s">
        <v>140</v>
      </c>
    </row>
    <row r="148" s="2" customFormat="1" ht="44.25" customHeight="1">
      <c r="A148" s="37"/>
      <c r="B148" s="38"/>
      <c r="C148" s="243" t="s">
        <v>172</v>
      </c>
      <c r="D148" s="243" t="s">
        <v>142</v>
      </c>
      <c r="E148" s="244" t="s">
        <v>173</v>
      </c>
      <c r="F148" s="245" t="s">
        <v>174</v>
      </c>
      <c r="G148" s="246" t="s">
        <v>145</v>
      </c>
      <c r="H148" s="247">
        <v>29.100000000000001</v>
      </c>
      <c r="I148" s="248"/>
      <c r="J148" s="249">
        <f>ROUND(I148*H148,2)</f>
        <v>0</v>
      </c>
      <c r="K148" s="250"/>
      <c r="L148" s="43"/>
      <c r="M148" s="251" t="s">
        <v>1</v>
      </c>
      <c r="N148" s="252" t="s">
        <v>39</v>
      </c>
      <c r="O148" s="90"/>
      <c r="P148" s="253">
        <f>O148*H148</f>
        <v>0</v>
      </c>
      <c r="Q148" s="253">
        <v>0</v>
      </c>
      <c r="R148" s="253">
        <f>Q148*H148</f>
        <v>0</v>
      </c>
      <c r="S148" s="253">
        <v>0.316</v>
      </c>
      <c r="T148" s="254">
        <f>S148*H148</f>
        <v>9.1956000000000007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5" t="s">
        <v>146</v>
      </c>
      <c r="AT148" s="255" t="s">
        <v>142</v>
      </c>
      <c r="AU148" s="255" t="s">
        <v>83</v>
      </c>
      <c r="AY148" s="16" t="s">
        <v>140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6" t="s">
        <v>81</v>
      </c>
      <c r="BK148" s="256">
        <f>ROUND(I148*H148,2)</f>
        <v>0</v>
      </c>
      <c r="BL148" s="16" t="s">
        <v>146</v>
      </c>
      <c r="BM148" s="255" t="s">
        <v>175</v>
      </c>
    </row>
    <row r="149" s="13" customFormat="1">
      <c r="A149" s="13"/>
      <c r="B149" s="257"/>
      <c r="C149" s="258"/>
      <c r="D149" s="259" t="s">
        <v>148</v>
      </c>
      <c r="E149" s="260" t="s">
        <v>1</v>
      </c>
      <c r="F149" s="261" t="s">
        <v>170</v>
      </c>
      <c r="G149" s="258"/>
      <c r="H149" s="262">
        <v>15.050000000000001</v>
      </c>
      <c r="I149" s="263"/>
      <c r="J149" s="258"/>
      <c r="K149" s="258"/>
      <c r="L149" s="264"/>
      <c r="M149" s="265"/>
      <c r="N149" s="266"/>
      <c r="O149" s="266"/>
      <c r="P149" s="266"/>
      <c r="Q149" s="266"/>
      <c r="R149" s="266"/>
      <c r="S149" s="266"/>
      <c r="T149" s="26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8" t="s">
        <v>148</v>
      </c>
      <c r="AU149" s="268" t="s">
        <v>83</v>
      </c>
      <c r="AV149" s="13" t="s">
        <v>83</v>
      </c>
      <c r="AW149" s="13" t="s">
        <v>31</v>
      </c>
      <c r="AX149" s="13" t="s">
        <v>74</v>
      </c>
      <c r="AY149" s="268" t="s">
        <v>140</v>
      </c>
    </row>
    <row r="150" s="13" customFormat="1">
      <c r="A150" s="13"/>
      <c r="B150" s="257"/>
      <c r="C150" s="258"/>
      <c r="D150" s="259" t="s">
        <v>148</v>
      </c>
      <c r="E150" s="260" t="s">
        <v>1</v>
      </c>
      <c r="F150" s="261" t="s">
        <v>171</v>
      </c>
      <c r="G150" s="258"/>
      <c r="H150" s="262">
        <v>14.050000000000001</v>
      </c>
      <c r="I150" s="263"/>
      <c r="J150" s="258"/>
      <c r="K150" s="258"/>
      <c r="L150" s="264"/>
      <c r="M150" s="265"/>
      <c r="N150" s="266"/>
      <c r="O150" s="266"/>
      <c r="P150" s="266"/>
      <c r="Q150" s="266"/>
      <c r="R150" s="266"/>
      <c r="S150" s="266"/>
      <c r="T150" s="26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8" t="s">
        <v>148</v>
      </c>
      <c r="AU150" s="268" t="s">
        <v>83</v>
      </c>
      <c r="AV150" s="13" t="s">
        <v>83</v>
      </c>
      <c r="AW150" s="13" t="s">
        <v>31</v>
      </c>
      <c r="AX150" s="13" t="s">
        <v>74</v>
      </c>
      <c r="AY150" s="268" t="s">
        <v>140</v>
      </c>
    </row>
    <row r="151" s="14" customFormat="1">
      <c r="A151" s="14"/>
      <c r="B151" s="269"/>
      <c r="C151" s="270"/>
      <c r="D151" s="259" t="s">
        <v>148</v>
      </c>
      <c r="E151" s="271" t="s">
        <v>1</v>
      </c>
      <c r="F151" s="272" t="s">
        <v>155</v>
      </c>
      <c r="G151" s="270"/>
      <c r="H151" s="273">
        <v>29.100000000000001</v>
      </c>
      <c r="I151" s="274"/>
      <c r="J151" s="270"/>
      <c r="K151" s="270"/>
      <c r="L151" s="275"/>
      <c r="M151" s="276"/>
      <c r="N151" s="277"/>
      <c r="O151" s="277"/>
      <c r="P151" s="277"/>
      <c r="Q151" s="277"/>
      <c r="R151" s="277"/>
      <c r="S151" s="277"/>
      <c r="T151" s="27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9" t="s">
        <v>148</v>
      </c>
      <c r="AU151" s="279" t="s">
        <v>83</v>
      </c>
      <c r="AV151" s="14" t="s">
        <v>146</v>
      </c>
      <c r="AW151" s="14" t="s">
        <v>31</v>
      </c>
      <c r="AX151" s="14" t="s">
        <v>81</v>
      </c>
      <c r="AY151" s="279" t="s">
        <v>140</v>
      </c>
    </row>
    <row r="152" s="2" customFormat="1" ht="44.25" customHeight="1">
      <c r="A152" s="37"/>
      <c r="B152" s="38"/>
      <c r="C152" s="243" t="s">
        <v>176</v>
      </c>
      <c r="D152" s="243" t="s">
        <v>142</v>
      </c>
      <c r="E152" s="244" t="s">
        <v>177</v>
      </c>
      <c r="F152" s="245" t="s">
        <v>178</v>
      </c>
      <c r="G152" s="246" t="s">
        <v>179</v>
      </c>
      <c r="H152" s="247">
        <v>79.200000000000003</v>
      </c>
      <c r="I152" s="248"/>
      <c r="J152" s="249">
        <f>ROUND(I152*H152,2)</f>
        <v>0</v>
      </c>
      <c r="K152" s="250"/>
      <c r="L152" s="43"/>
      <c r="M152" s="251" t="s">
        <v>1</v>
      </c>
      <c r="N152" s="252" t="s">
        <v>39</v>
      </c>
      <c r="O152" s="90"/>
      <c r="P152" s="253">
        <f>O152*H152</f>
        <v>0</v>
      </c>
      <c r="Q152" s="253">
        <v>0</v>
      </c>
      <c r="R152" s="253">
        <f>Q152*H152</f>
        <v>0</v>
      </c>
      <c r="S152" s="253">
        <v>0.20499999999999999</v>
      </c>
      <c r="T152" s="254">
        <f>S152*H152</f>
        <v>16.236000000000001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5" t="s">
        <v>146</v>
      </c>
      <c r="AT152" s="255" t="s">
        <v>142</v>
      </c>
      <c r="AU152" s="255" t="s">
        <v>83</v>
      </c>
      <c r="AY152" s="16" t="s">
        <v>140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6" t="s">
        <v>81</v>
      </c>
      <c r="BK152" s="256">
        <f>ROUND(I152*H152,2)</f>
        <v>0</v>
      </c>
      <c r="BL152" s="16" t="s">
        <v>146</v>
      </c>
      <c r="BM152" s="255" t="s">
        <v>180</v>
      </c>
    </row>
    <row r="153" s="13" customFormat="1">
      <c r="A153" s="13"/>
      <c r="B153" s="257"/>
      <c r="C153" s="258"/>
      <c r="D153" s="259" t="s">
        <v>148</v>
      </c>
      <c r="E153" s="260" t="s">
        <v>1</v>
      </c>
      <c r="F153" s="261" t="s">
        <v>181</v>
      </c>
      <c r="G153" s="258"/>
      <c r="H153" s="262">
        <v>29.600000000000001</v>
      </c>
      <c r="I153" s="263"/>
      <c r="J153" s="258"/>
      <c r="K153" s="258"/>
      <c r="L153" s="264"/>
      <c r="M153" s="265"/>
      <c r="N153" s="266"/>
      <c r="O153" s="266"/>
      <c r="P153" s="266"/>
      <c r="Q153" s="266"/>
      <c r="R153" s="266"/>
      <c r="S153" s="266"/>
      <c r="T153" s="26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8" t="s">
        <v>148</v>
      </c>
      <c r="AU153" s="268" t="s">
        <v>83</v>
      </c>
      <c r="AV153" s="13" t="s">
        <v>83</v>
      </c>
      <c r="AW153" s="13" t="s">
        <v>31</v>
      </c>
      <c r="AX153" s="13" t="s">
        <v>74</v>
      </c>
      <c r="AY153" s="268" t="s">
        <v>140</v>
      </c>
    </row>
    <row r="154" s="13" customFormat="1">
      <c r="A154" s="13"/>
      <c r="B154" s="257"/>
      <c r="C154" s="258"/>
      <c r="D154" s="259" t="s">
        <v>148</v>
      </c>
      <c r="E154" s="260" t="s">
        <v>1</v>
      </c>
      <c r="F154" s="261" t="s">
        <v>182</v>
      </c>
      <c r="G154" s="258"/>
      <c r="H154" s="262">
        <v>27.600000000000001</v>
      </c>
      <c r="I154" s="263"/>
      <c r="J154" s="258"/>
      <c r="K154" s="258"/>
      <c r="L154" s="264"/>
      <c r="M154" s="265"/>
      <c r="N154" s="266"/>
      <c r="O154" s="266"/>
      <c r="P154" s="266"/>
      <c r="Q154" s="266"/>
      <c r="R154" s="266"/>
      <c r="S154" s="266"/>
      <c r="T154" s="26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8" t="s">
        <v>148</v>
      </c>
      <c r="AU154" s="268" t="s">
        <v>83</v>
      </c>
      <c r="AV154" s="13" t="s">
        <v>83</v>
      </c>
      <c r="AW154" s="13" t="s">
        <v>31</v>
      </c>
      <c r="AX154" s="13" t="s">
        <v>74</v>
      </c>
      <c r="AY154" s="268" t="s">
        <v>140</v>
      </c>
    </row>
    <row r="155" s="13" customFormat="1">
      <c r="A155" s="13"/>
      <c r="B155" s="257"/>
      <c r="C155" s="258"/>
      <c r="D155" s="259" t="s">
        <v>148</v>
      </c>
      <c r="E155" s="260" t="s">
        <v>1</v>
      </c>
      <c r="F155" s="261" t="s">
        <v>183</v>
      </c>
      <c r="G155" s="258"/>
      <c r="H155" s="262">
        <v>22</v>
      </c>
      <c r="I155" s="263"/>
      <c r="J155" s="258"/>
      <c r="K155" s="258"/>
      <c r="L155" s="264"/>
      <c r="M155" s="265"/>
      <c r="N155" s="266"/>
      <c r="O155" s="266"/>
      <c r="P155" s="266"/>
      <c r="Q155" s="266"/>
      <c r="R155" s="266"/>
      <c r="S155" s="266"/>
      <c r="T155" s="26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8" t="s">
        <v>148</v>
      </c>
      <c r="AU155" s="268" t="s">
        <v>83</v>
      </c>
      <c r="AV155" s="13" t="s">
        <v>83</v>
      </c>
      <c r="AW155" s="13" t="s">
        <v>31</v>
      </c>
      <c r="AX155" s="13" t="s">
        <v>74</v>
      </c>
      <c r="AY155" s="268" t="s">
        <v>140</v>
      </c>
    </row>
    <row r="156" s="14" customFormat="1">
      <c r="A156" s="14"/>
      <c r="B156" s="269"/>
      <c r="C156" s="270"/>
      <c r="D156" s="259" t="s">
        <v>148</v>
      </c>
      <c r="E156" s="271" t="s">
        <v>1</v>
      </c>
      <c r="F156" s="272" t="s">
        <v>155</v>
      </c>
      <c r="G156" s="270"/>
      <c r="H156" s="273">
        <v>79.200000000000003</v>
      </c>
      <c r="I156" s="274"/>
      <c r="J156" s="270"/>
      <c r="K156" s="270"/>
      <c r="L156" s="275"/>
      <c r="M156" s="276"/>
      <c r="N156" s="277"/>
      <c r="O156" s="277"/>
      <c r="P156" s="277"/>
      <c r="Q156" s="277"/>
      <c r="R156" s="277"/>
      <c r="S156" s="277"/>
      <c r="T156" s="27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9" t="s">
        <v>148</v>
      </c>
      <c r="AU156" s="279" t="s">
        <v>83</v>
      </c>
      <c r="AV156" s="14" t="s">
        <v>146</v>
      </c>
      <c r="AW156" s="14" t="s">
        <v>31</v>
      </c>
      <c r="AX156" s="14" t="s">
        <v>81</v>
      </c>
      <c r="AY156" s="279" t="s">
        <v>140</v>
      </c>
    </row>
    <row r="157" s="2" customFormat="1" ht="33" customHeight="1">
      <c r="A157" s="37"/>
      <c r="B157" s="38"/>
      <c r="C157" s="243" t="s">
        <v>184</v>
      </c>
      <c r="D157" s="243" t="s">
        <v>142</v>
      </c>
      <c r="E157" s="244" t="s">
        <v>185</v>
      </c>
      <c r="F157" s="245" t="s">
        <v>186</v>
      </c>
      <c r="G157" s="246" t="s">
        <v>179</v>
      </c>
      <c r="H157" s="247">
        <v>22</v>
      </c>
      <c r="I157" s="248"/>
      <c r="J157" s="249">
        <f>ROUND(I157*H157,2)</f>
        <v>0</v>
      </c>
      <c r="K157" s="250"/>
      <c r="L157" s="43"/>
      <c r="M157" s="251" t="s">
        <v>1</v>
      </c>
      <c r="N157" s="252" t="s">
        <v>39</v>
      </c>
      <c r="O157" s="90"/>
      <c r="P157" s="253">
        <f>O157*H157</f>
        <v>0</v>
      </c>
      <c r="Q157" s="253">
        <v>0</v>
      </c>
      <c r="R157" s="253">
        <f>Q157*H157</f>
        <v>0</v>
      </c>
      <c r="S157" s="253">
        <v>0.040000000000000001</v>
      </c>
      <c r="T157" s="254">
        <f>S157*H157</f>
        <v>0.88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5" t="s">
        <v>146</v>
      </c>
      <c r="AT157" s="255" t="s">
        <v>142</v>
      </c>
      <c r="AU157" s="255" t="s">
        <v>83</v>
      </c>
      <c r="AY157" s="16" t="s">
        <v>140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6" t="s">
        <v>81</v>
      </c>
      <c r="BK157" s="256">
        <f>ROUND(I157*H157,2)</f>
        <v>0</v>
      </c>
      <c r="BL157" s="16" t="s">
        <v>146</v>
      </c>
      <c r="BM157" s="255" t="s">
        <v>187</v>
      </c>
    </row>
    <row r="158" s="13" customFormat="1">
      <c r="A158" s="13"/>
      <c r="B158" s="257"/>
      <c r="C158" s="258"/>
      <c r="D158" s="259" t="s">
        <v>148</v>
      </c>
      <c r="E158" s="260" t="s">
        <v>1</v>
      </c>
      <c r="F158" s="261" t="s">
        <v>188</v>
      </c>
      <c r="G158" s="258"/>
      <c r="H158" s="262">
        <v>22</v>
      </c>
      <c r="I158" s="263"/>
      <c r="J158" s="258"/>
      <c r="K158" s="258"/>
      <c r="L158" s="264"/>
      <c r="M158" s="265"/>
      <c r="N158" s="266"/>
      <c r="O158" s="266"/>
      <c r="P158" s="266"/>
      <c r="Q158" s="266"/>
      <c r="R158" s="266"/>
      <c r="S158" s="266"/>
      <c r="T158" s="26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8" t="s">
        <v>148</v>
      </c>
      <c r="AU158" s="268" t="s">
        <v>83</v>
      </c>
      <c r="AV158" s="13" t="s">
        <v>83</v>
      </c>
      <c r="AW158" s="13" t="s">
        <v>31</v>
      </c>
      <c r="AX158" s="13" t="s">
        <v>81</v>
      </c>
      <c r="AY158" s="268" t="s">
        <v>140</v>
      </c>
    </row>
    <row r="159" s="2" customFormat="1" ht="44.25" customHeight="1">
      <c r="A159" s="37"/>
      <c r="B159" s="38"/>
      <c r="C159" s="243" t="s">
        <v>189</v>
      </c>
      <c r="D159" s="243" t="s">
        <v>142</v>
      </c>
      <c r="E159" s="244" t="s">
        <v>190</v>
      </c>
      <c r="F159" s="245" t="s">
        <v>191</v>
      </c>
      <c r="G159" s="246" t="s">
        <v>192</v>
      </c>
      <c r="H159" s="247">
        <v>1</v>
      </c>
      <c r="I159" s="248"/>
      <c r="J159" s="249">
        <f>ROUND(I159*H159,2)</f>
        <v>0</v>
      </c>
      <c r="K159" s="250"/>
      <c r="L159" s="43"/>
      <c r="M159" s="251" t="s">
        <v>1</v>
      </c>
      <c r="N159" s="252" t="s">
        <v>39</v>
      </c>
      <c r="O159" s="90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5" t="s">
        <v>146</v>
      </c>
      <c r="AT159" s="255" t="s">
        <v>142</v>
      </c>
      <c r="AU159" s="255" t="s">
        <v>83</v>
      </c>
      <c r="AY159" s="16" t="s">
        <v>140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6" t="s">
        <v>81</v>
      </c>
      <c r="BK159" s="256">
        <f>ROUND(I159*H159,2)</f>
        <v>0</v>
      </c>
      <c r="BL159" s="16" t="s">
        <v>146</v>
      </c>
      <c r="BM159" s="255" t="s">
        <v>193</v>
      </c>
    </row>
    <row r="160" s="2" customFormat="1" ht="21.75" customHeight="1">
      <c r="A160" s="37"/>
      <c r="B160" s="38"/>
      <c r="C160" s="243" t="s">
        <v>194</v>
      </c>
      <c r="D160" s="243" t="s">
        <v>142</v>
      </c>
      <c r="E160" s="244" t="s">
        <v>195</v>
      </c>
      <c r="F160" s="245" t="s">
        <v>196</v>
      </c>
      <c r="G160" s="246" t="s">
        <v>197</v>
      </c>
      <c r="H160" s="247">
        <v>1</v>
      </c>
      <c r="I160" s="248"/>
      <c r="J160" s="249">
        <f>ROUND(I160*H160,2)</f>
        <v>0</v>
      </c>
      <c r="K160" s="250"/>
      <c r="L160" s="43"/>
      <c r="M160" s="251" t="s">
        <v>1</v>
      </c>
      <c r="N160" s="252" t="s">
        <v>39</v>
      </c>
      <c r="O160" s="90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5" t="s">
        <v>146</v>
      </c>
      <c r="AT160" s="255" t="s">
        <v>142</v>
      </c>
      <c r="AU160" s="255" t="s">
        <v>83</v>
      </c>
      <c r="AY160" s="16" t="s">
        <v>140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6" t="s">
        <v>81</v>
      </c>
      <c r="BK160" s="256">
        <f>ROUND(I160*H160,2)</f>
        <v>0</v>
      </c>
      <c r="BL160" s="16" t="s">
        <v>146</v>
      </c>
      <c r="BM160" s="255" t="s">
        <v>198</v>
      </c>
    </row>
    <row r="161" s="2" customFormat="1" ht="21.75" customHeight="1">
      <c r="A161" s="37"/>
      <c r="B161" s="38"/>
      <c r="C161" s="243" t="s">
        <v>199</v>
      </c>
      <c r="D161" s="243" t="s">
        <v>142</v>
      </c>
      <c r="E161" s="244" t="s">
        <v>200</v>
      </c>
      <c r="F161" s="245" t="s">
        <v>201</v>
      </c>
      <c r="G161" s="246" t="s">
        <v>179</v>
      </c>
      <c r="H161" s="247">
        <v>44</v>
      </c>
      <c r="I161" s="248"/>
      <c r="J161" s="249">
        <f>ROUND(I161*H161,2)</f>
        <v>0</v>
      </c>
      <c r="K161" s="250"/>
      <c r="L161" s="43"/>
      <c r="M161" s="251" t="s">
        <v>1</v>
      </c>
      <c r="N161" s="252" t="s">
        <v>39</v>
      </c>
      <c r="O161" s="90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5" t="s">
        <v>146</v>
      </c>
      <c r="AT161" s="255" t="s">
        <v>142</v>
      </c>
      <c r="AU161" s="255" t="s">
        <v>83</v>
      </c>
      <c r="AY161" s="16" t="s">
        <v>140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6" t="s">
        <v>81</v>
      </c>
      <c r="BK161" s="256">
        <f>ROUND(I161*H161,2)</f>
        <v>0</v>
      </c>
      <c r="BL161" s="16" t="s">
        <v>146</v>
      </c>
      <c r="BM161" s="255" t="s">
        <v>202</v>
      </c>
    </row>
    <row r="162" s="13" customFormat="1">
      <c r="A162" s="13"/>
      <c r="B162" s="257"/>
      <c r="C162" s="258"/>
      <c r="D162" s="259" t="s">
        <v>148</v>
      </c>
      <c r="E162" s="260" t="s">
        <v>1</v>
      </c>
      <c r="F162" s="261" t="s">
        <v>203</v>
      </c>
      <c r="G162" s="258"/>
      <c r="H162" s="262">
        <v>44</v>
      </c>
      <c r="I162" s="263"/>
      <c r="J162" s="258"/>
      <c r="K162" s="258"/>
      <c r="L162" s="264"/>
      <c r="M162" s="265"/>
      <c r="N162" s="266"/>
      <c r="O162" s="266"/>
      <c r="P162" s="266"/>
      <c r="Q162" s="266"/>
      <c r="R162" s="266"/>
      <c r="S162" s="266"/>
      <c r="T162" s="26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8" t="s">
        <v>148</v>
      </c>
      <c r="AU162" s="268" t="s">
        <v>83</v>
      </c>
      <c r="AV162" s="13" t="s">
        <v>83</v>
      </c>
      <c r="AW162" s="13" t="s">
        <v>31</v>
      </c>
      <c r="AX162" s="13" t="s">
        <v>81</v>
      </c>
      <c r="AY162" s="268" t="s">
        <v>140</v>
      </c>
    </row>
    <row r="163" s="2" customFormat="1" ht="21.75" customHeight="1">
      <c r="A163" s="37"/>
      <c r="B163" s="38"/>
      <c r="C163" s="243" t="s">
        <v>204</v>
      </c>
      <c r="D163" s="243" t="s">
        <v>142</v>
      </c>
      <c r="E163" s="244" t="s">
        <v>205</v>
      </c>
      <c r="F163" s="245" t="s">
        <v>206</v>
      </c>
      <c r="G163" s="246" t="s">
        <v>145</v>
      </c>
      <c r="H163" s="247">
        <v>113.09999999999999</v>
      </c>
      <c r="I163" s="248"/>
      <c r="J163" s="249">
        <f>ROUND(I163*H163,2)</f>
        <v>0</v>
      </c>
      <c r="K163" s="250"/>
      <c r="L163" s="43"/>
      <c r="M163" s="251" t="s">
        <v>1</v>
      </c>
      <c r="N163" s="252" t="s">
        <v>39</v>
      </c>
      <c r="O163" s="90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5" t="s">
        <v>146</v>
      </c>
      <c r="AT163" s="255" t="s">
        <v>142</v>
      </c>
      <c r="AU163" s="255" t="s">
        <v>83</v>
      </c>
      <c r="AY163" s="16" t="s">
        <v>140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6" t="s">
        <v>81</v>
      </c>
      <c r="BK163" s="256">
        <f>ROUND(I163*H163,2)</f>
        <v>0</v>
      </c>
      <c r="BL163" s="16" t="s">
        <v>146</v>
      </c>
      <c r="BM163" s="255" t="s">
        <v>207</v>
      </c>
    </row>
    <row r="164" s="13" customFormat="1">
      <c r="A164" s="13"/>
      <c r="B164" s="257"/>
      <c r="C164" s="258"/>
      <c r="D164" s="259" t="s">
        <v>148</v>
      </c>
      <c r="E164" s="260" t="s">
        <v>1</v>
      </c>
      <c r="F164" s="261" t="s">
        <v>164</v>
      </c>
      <c r="G164" s="258"/>
      <c r="H164" s="262">
        <v>45</v>
      </c>
      <c r="I164" s="263"/>
      <c r="J164" s="258"/>
      <c r="K164" s="258"/>
      <c r="L164" s="264"/>
      <c r="M164" s="265"/>
      <c r="N164" s="266"/>
      <c r="O164" s="266"/>
      <c r="P164" s="266"/>
      <c r="Q164" s="266"/>
      <c r="R164" s="266"/>
      <c r="S164" s="266"/>
      <c r="T164" s="26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8" t="s">
        <v>148</v>
      </c>
      <c r="AU164" s="268" t="s">
        <v>83</v>
      </c>
      <c r="AV164" s="13" t="s">
        <v>83</v>
      </c>
      <c r="AW164" s="13" t="s">
        <v>31</v>
      </c>
      <c r="AX164" s="13" t="s">
        <v>74</v>
      </c>
      <c r="AY164" s="268" t="s">
        <v>140</v>
      </c>
    </row>
    <row r="165" s="13" customFormat="1">
      <c r="A165" s="13"/>
      <c r="B165" s="257"/>
      <c r="C165" s="258"/>
      <c r="D165" s="259" t="s">
        <v>148</v>
      </c>
      <c r="E165" s="260" t="s">
        <v>1</v>
      </c>
      <c r="F165" s="261" t="s">
        <v>165</v>
      </c>
      <c r="G165" s="258"/>
      <c r="H165" s="262">
        <v>39</v>
      </c>
      <c r="I165" s="263"/>
      <c r="J165" s="258"/>
      <c r="K165" s="258"/>
      <c r="L165" s="264"/>
      <c r="M165" s="265"/>
      <c r="N165" s="266"/>
      <c r="O165" s="266"/>
      <c r="P165" s="266"/>
      <c r="Q165" s="266"/>
      <c r="R165" s="266"/>
      <c r="S165" s="266"/>
      <c r="T165" s="26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8" t="s">
        <v>148</v>
      </c>
      <c r="AU165" s="268" t="s">
        <v>83</v>
      </c>
      <c r="AV165" s="13" t="s">
        <v>83</v>
      </c>
      <c r="AW165" s="13" t="s">
        <v>31</v>
      </c>
      <c r="AX165" s="13" t="s">
        <v>74</v>
      </c>
      <c r="AY165" s="268" t="s">
        <v>140</v>
      </c>
    </row>
    <row r="166" s="13" customFormat="1">
      <c r="A166" s="13"/>
      <c r="B166" s="257"/>
      <c r="C166" s="258"/>
      <c r="D166" s="259" t="s">
        <v>148</v>
      </c>
      <c r="E166" s="260" t="s">
        <v>1</v>
      </c>
      <c r="F166" s="261" t="s">
        <v>208</v>
      </c>
      <c r="G166" s="258"/>
      <c r="H166" s="262">
        <v>15.050000000000001</v>
      </c>
      <c r="I166" s="263"/>
      <c r="J166" s="258"/>
      <c r="K166" s="258"/>
      <c r="L166" s="264"/>
      <c r="M166" s="265"/>
      <c r="N166" s="266"/>
      <c r="O166" s="266"/>
      <c r="P166" s="266"/>
      <c r="Q166" s="266"/>
      <c r="R166" s="266"/>
      <c r="S166" s="266"/>
      <c r="T166" s="26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8" t="s">
        <v>148</v>
      </c>
      <c r="AU166" s="268" t="s">
        <v>83</v>
      </c>
      <c r="AV166" s="13" t="s">
        <v>83</v>
      </c>
      <c r="AW166" s="13" t="s">
        <v>31</v>
      </c>
      <c r="AX166" s="13" t="s">
        <v>74</v>
      </c>
      <c r="AY166" s="268" t="s">
        <v>140</v>
      </c>
    </row>
    <row r="167" s="13" customFormat="1">
      <c r="A167" s="13"/>
      <c r="B167" s="257"/>
      <c r="C167" s="258"/>
      <c r="D167" s="259" t="s">
        <v>148</v>
      </c>
      <c r="E167" s="260" t="s">
        <v>1</v>
      </c>
      <c r="F167" s="261" t="s">
        <v>209</v>
      </c>
      <c r="G167" s="258"/>
      <c r="H167" s="262">
        <v>14.050000000000001</v>
      </c>
      <c r="I167" s="263"/>
      <c r="J167" s="258"/>
      <c r="K167" s="258"/>
      <c r="L167" s="264"/>
      <c r="M167" s="265"/>
      <c r="N167" s="266"/>
      <c r="O167" s="266"/>
      <c r="P167" s="266"/>
      <c r="Q167" s="266"/>
      <c r="R167" s="266"/>
      <c r="S167" s="266"/>
      <c r="T167" s="26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8" t="s">
        <v>148</v>
      </c>
      <c r="AU167" s="268" t="s">
        <v>83</v>
      </c>
      <c r="AV167" s="13" t="s">
        <v>83</v>
      </c>
      <c r="AW167" s="13" t="s">
        <v>31</v>
      </c>
      <c r="AX167" s="13" t="s">
        <v>74</v>
      </c>
      <c r="AY167" s="268" t="s">
        <v>140</v>
      </c>
    </row>
    <row r="168" s="14" customFormat="1">
      <c r="A168" s="14"/>
      <c r="B168" s="269"/>
      <c r="C168" s="270"/>
      <c r="D168" s="259" t="s">
        <v>148</v>
      </c>
      <c r="E168" s="271" t="s">
        <v>1</v>
      </c>
      <c r="F168" s="272" t="s">
        <v>155</v>
      </c>
      <c r="G168" s="270"/>
      <c r="H168" s="273">
        <v>113.09999999999999</v>
      </c>
      <c r="I168" s="274"/>
      <c r="J168" s="270"/>
      <c r="K168" s="270"/>
      <c r="L168" s="275"/>
      <c r="M168" s="276"/>
      <c r="N168" s="277"/>
      <c r="O168" s="277"/>
      <c r="P168" s="277"/>
      <c r="Q168" s="277"/>
      <c r="R168" s="277"/>
      <c r="S168" s="277"/>
      <c r="T168" s="27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9" t="s">
        <v>148</v>
      </c>
      <c r="AU168" s="279" t="s">
        <v>83</v>
      </c>
      <c r="AV168" s="14" t="s">
        <v>146</v>
      </c>
      <c r="AW168" s="14" t="s">
        <v>31</v>
      </c>
      <c r="AX168" s="14" t="s">
        <v>81</v>
      </c>
      <c r="AY168" s="279" t="s">
        <v>140</v>
      </c>
    </row>
    <row r="169" s="12" customFormat="1" ht="22.8" customHeight="1">
      <c r="A169" s="12"/>
      <c r="B169" s="227"/>
      <c r="C169" s="228"/>
      <c r="D169" s="229" t="s">
        <v>73</v>
      </c>
      <c r="E169" s="241" t="s">
        <v>166</v>
      </c>
      <c r="F169" s="241" t="s">
        <v>210</v>
      </c>
      <c r="G169" s="228"/>
      <c r="H169" s="228"/>
      <c r="I169" s="231"/>
      <c r="J169" s="242">
        <f>BK169</f>
        <v>0</v>
      </c>
      <c r="K169" s="228"/>
      <c r="L169" s="233"/>
      <c r="M169" s="234"/>
      <c r="N169" s="235"/>
      <c r="O169" s="235"/>
      <c r="P169" s="236">
        <f>SUM(P170:P189)</f>
        <v>0</v>
      </c>
      <c r="Q169" s="235"/>
      <c r="R169" s="236">
        <f>SUM(R170:R189)</f>
        <v>77.112719999999996</v>
      </c>
      <c r="S169" s="235"/>
      <c r="T169" s="237">
        <f>SUM(T170:T189)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8" t="s">
        <v>81</v>
      </c>
      <c r="AT169" s="239" t="s">
        <v>73</v>
      </c>
      <c r="AU169" s="239" t="s">
        <v>81</v>
      </c>
      <c r="AY169" s="238" t="s">
        <v>140</v>
      </c>
      <c r="BK169" s="240">
        <f>SUM(BK170:BK189)</f>
        <v>0</v>
      </c>
    </row>
    <row r="170" s="2" customFormat="1" ht="33" customHeight="1">
      <c r="A170" s="37"/>
      <c r="B170" s="38"/>
      <c r="C170" s="243" t="s">
        <v>211</v>
      </c>
      <c r="D170" s="243" t="s">
        <v>142</v>
      </c>
      <c r="E170" s="244" t="s">
        <v>212</v>
      </c>
      <c r="F170" s="245" t="s">
        <v>213</v>
      </c>
      <c r="G170" s="246" t="s">
        <v>145</v>
      </c>
      <c r="H170" s="247">
        <v>29.100000000000001</v>
      </c>
      <c r="I170" s="248"/>
      <c r="J170" s="249">
        <f>ROUND(I170*H170,2)</f>
        <v>0</v>
      </c>
      <c r="K170" s="250"/>
      <c r="L170" s="43"/>
      <c r="M170" s="251" t="s">
        <v>1</v>
      </c>
      <c r="N170" s="252" t="s">
        <v>39</v>
      </c>
      <c r="O170" s="90"/>
      <c r="P170" s="253">
        <f>O170*H170</f>
        <v>0</v>
      </c>
      <c r="Q170" s="253">
        <v>0.19900000000000001</v>
      </c>
      <c r="R170" s="253">
        <f>Q170*H170</f>
        <v>5.7909000000000006</v>
      </c>
      <c r="S170" s="253">
        <v>0</v>
      </c>
      <c r="T170" s="254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5" t="s">
        <v>146</v>
      </c>
      <c r="AT170" s="255" t="s">
        <v>142</v>
      </c>
      <c r="AU170" s="255" t="s">
        <v>83</v>
      </c>
      <c r="AY170" s="16" t="s">
        <v>140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6" t="s">
        <v>81</v>
      </c>
      <c r="BK170" s="256">
        <f>ROUND(I170*H170,2)</f>
        <v>0</v>
      </c>
      <c r="BL170" s="16" t="s">
        <v>146</v>
      </c>
      <c r="BM170" s="255" t="s">
        <v>214</v>
      </c>
    </row>
    <row r="171" s="13" customFormat="1">
      <c r="A171" s="13"/>
      <c r="B171" s="257"/>
      <c r="C171" s="258"/>
      <c r="D171" s="259" t="s">
        <v>148</v>
      </c>
      <c r="E171" s="260" t="s">
        <v>1</v>
      </c>
      <c r="F171" s="261" t="s">
        <v>215</v>
      </c>
      <c r="G171" s="258"/>
      <c r="H171" s="262">
        <v>29.100000000000001</v>
      </c>
      <c r="I171" s="263"/>
      <c r="J171" s="258"/>
      <c r="K171" s="258"/>
      <c r="L171" s="264"/>
      <c r="M171" s="265"/>
      <c r="N171" s="266"/>
      <c r="O171" s="266"/>
      <c r="P171" s="266"/>
      <c r="Q171" s="266"/>
      <c r="R171" s="266"/>
      <c r="S171" s="266"/>
      <c r="T171" s="26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8" t="s">
        <v>148</v>
      </c>
      <c r="AU171" s="268" t="s">
        <v>83</v>
      </c>
      <c r="AV171" s="13" t="s">
        <v>83</v>
      </c>
      <c r="AW171" s="13" t="s">
        <v>31</v>
      </c>
      <c r="AX171" s="13" t="s">
        <v>81</v>
      </c>
      <c r="AY171" s="268" t="s">
        <v>140</v>
      </c>
    </row>
    <row r="172" s="2" customFormat="1" ht="33" customHeight="1">
      <c r="A172" s="37"/>
      <c r="B172" s="38"/>
      <c r="C172" s="243" t="s">
        <v>216</v>
      </c>
      <c r="D172" s="243" t="s">
        <v>142</v>
      </c>
      <c r="E172" s="244" t="s">
        <v>217</v>
      </c>
      <c r="F172" s="245" t="s">
        <v>218</v>
      </c>
      <c r="G172" s="246" t="s">
        <v>145</v>
      </c>
      <c r="H172" s="247">
        <v>113.09999999999999</v>
      </c>
      <c r="I172" s="248"/>
      <c r="J172" s="249">
        <f>ROUND(I172*H172,2)</f>
        <v>0</v>
      </c>
      <c r="K172" s="250"/>
      <c r="L172" s="43"/>
      <c r="M172" s="251" t="s">
        <v>1</v>
      </c>
      <c r="N172" s="252" t="s">
        <v>39</v>
      </c>
      <c r="O172" s="90"/>
      <c r="P172" s="253">
        <f>O172*H172</f>
        <v>0</v>
      </c>
      <c r="Q172" s="253">
        <v>0.29699999999999999</v>
      </c>
      <c r="R172" s="253">
        <f>Q172*H172</f>
        <v>33.590699999999998</v>
      </c>
      <c r="S172" s="253">
        <v>0</v>
      </c>
      <c r="T172" s="254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5" t="s">
        <v>146</v>
      </c>
      <c r="AT172" s="255" t="s">
        <v>142</v>
      </c>
      <c r="AU172" s="255" t="s">
        <v>83</v>
      </c>
      <c r="AY172" s="16" t="s">
        <v>140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6" t="s">
        <v>81</v>
      </c>
      <c r="BK172" s="256">
        <f>ROUND(I172*H172,2)</f>
        <v>0</v>
      </c>
      <c r="BL172" s="16" t="s">
        <v>146</v>
      </c>
      <c r="BM172" s="255" t="s">
        <v>219</v>
      </c>
    </row>
    <row r="173" s="13" customFormat="1">
      <c r="A173" s="13"/>
      <c r="B173" s="257"/>
      <c r="C173" s="258"/>
      <c r="D173" s="259" t="s">
        <v>148</v>
      </c>
      <c r="E173" s="260" t="s">
        <v>1</v>
      </c>
      <c r="F173" s="261" t="s">
        <v>215</v>
      </c>
      <c r="G173" s="258"/>
      <c r="H173" s="262">
        <v>29.100000000000001</v>
      </c>
      <c r="I173" s="263"/>
      <c r="J173" s="258"/>
      <c r="K173" s="258"/>
      <c r="L173" s="264"/>
      <c r="M173" s="265"/>
      <c r="N173" s="266"/>
      <c r="O173" s="266"/>
      <c r="P173" s="266"/>
      <c r="Q173" s="266"/>
      <c r="R173" s="266"/>
      <c r="S173" s="266"/>
      <c r="T173" s="26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8" t="s">
        <v>148</v>
      </c>
      <c r="AU173" s="268" t="s">
        <v>83</v>
      </c>
      <c r="AV173" s="13" t="s">
        <v>83</v>
      </c>
      <c r="AW173" s="13" t="s">
        <v>31</v>
      </c>
      <c r="AX173" s="13" t="s">
        <v>74</v>
      </c>
      <c r="AY173" s="268" t="s">
        <v>140</v>
      </c>
    </row>
    <row r="174" s="13" customFormat="1">
      <c r="A174" s="13"/>
      <c r="B174" s="257"/>
      <c r="C174" s="258"/>
      <c r="D174" s="259" t="s">
        <v>148</v>
      </c>
      <c r="E174" s="260" t="s">
        <v>1</v>
      </c>
      <c r="F174" s="261" t="s">
        <v>220</v>
      </c>
      <c r="G174" s="258"/>
      <c r="H174" s="262">
        <v>84</v>
      </c>
      <c r="I174" s="263"/>
      <c r="J174" s="258"/>
      <c r="K174" s="258"/>
      <c r="L174" s="264"/>
      <c r="M174" s="265"/>
      <c r="N174" s="266"/>
      <c r="O174" s="266"/>
      <c r="P174" s="266"/>
      <c r="Q174" s="266"/>
      <c r="R174" s="266"/>
      <c r="S174" s="266"/>
      <c r="T174" s="26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8" t="s">
        <v>148</v>
      </c>
      <c r="AU174" s="268" t="s">
        <v>83</v>
      </c>
      <c r="AV174" s="13" t="s">
        <v>83</v>
      </c>
      <c r="AW174" s="13" t="s">
        <v>31</v>
      </c>
      <c r="AX174" s="13" t="s">
        <v>74</v>
      </c>
      <c r="AY174" s="268" t="s">
        <v>140</v>
      </c>
    </row>
    <row r="175" s="14" customFormat="1">
      <c r="A175" s="14"/>
      <c r="B175" s="269"/>
      <c r="C175" s="270"/>
      <c r="D175" s="259" t="s">
        <v>148</v>
      </c>
      <c r="E175" s="271" t="s">
        <v>1</v>
      </c>
      <c r="F175" s="272" t="s">
        <v>155</v>
      </c>
      <c r="G175" s="270"/>
      <c r="H175" s="273">
        <v>113.09999999999999</v>
      </c>
      <c r="I175" s="274"/>
      <c r="J175" s="270"/>
      <c r="K175" s="270"/>
      <c r="L175" s="275"/>
      <c r="M175" s="276"/>
      <c r="N175" s="277"/>
      <c r="O175" s="277"/>
      <c r="P175" s="277"/>
      <c r="Q175" s="277"/>
      <c r="R175" s="277"/>
      <c r="S175" s="277"/>
      <c r="T175" s="27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9" t="s">
        <v>148</v>
      </c>
      <c r="AU175" s="279" t="s">
        <v>83</v>
      </c>
      <c r="AV175" s="14" t="s">
        <v>146</v>
      </c>
      <c r="AW175" s="14" t="s">
        <v>31</v>
      </c>
      <c r="AX175" s="14" t="s">
        <v>81</v>
      </c>
      <c r="AY175" s="279" t="s">
        <v>140</v>
      </c>
    </row>
    <row r="176" s="2" customFormat="1" ht="21.75" customHeight="1">
      <c r="A176" s="37"/>
      <c r="B176" s="38"/>
      <c r="C176" s="243" t="s">
        <v>8</v>
      </c>
      <c r="D176" s="243" t="s">
        <v>142</v>
      </c>
      <c r="E176" s="244" t="s">
        <v>221</v>
      </c>
      <c r="F176" s="245" t="s">
        <v>222</v>
      </c>
      <c r="G176" s="246" t="s">
        <v>145</v>
      </c>
      <c r="H176" s="247">
        <v>84</v>
      </c>
      <c r="I176" s="248"/>
      <c r="J176" s="249">
        <f>ROUND(I176*H176,2)</f>
        <v>0</v>
      </c>
      <c r="K176" s="250"/>
      <c r="L176" s="43"/>
      <c r="M176" s="251" t="s">
        <v>1</v>
      </c>
      <c r="N176" s="252" t="s">
        <v>39</v>
      </c>
      <c r="O176" s="90"/>
      <c r="P176" s="253">
        <f>O176*H176</f>
        <v>0</v>
      </c>
      <c r="Q176" s="253">
        <v>0.23000000000000001</v>
      </c>
      <c r="R176" s="253">
        <f>Q176*H176</f>
        <v>19.32</v>
      </c>
      <c r="S176" s="253">
        <v>0</v>
      </c>
      <c r="T176" s="254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5" t="s">
        <v>146</v>
      </c>
      <c r="AT176" s="255" t="s">
        <v>142</v>
      </c>
      <c r="AU176" s="255" t="s">
        <v>83</v>
      </c>
      <c r="AY176" s="16" t="s">
        <v>140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6" t="s">
        <v>81</v>
      </c>
      <c r="BK176" s="256">
        <f>ROUND(I176*H176,2)</f>
        <v>0</v>
      </c>
      <c r="BL176" s="16" t="s">
        <v>146</v>
      </c>
      <c r="BM176" s="255" t="s">
        <v>223</v>
      </c>
    </row>
    <row r="177" s="13" customFormat="1">
      <c r="A177" s="13"/>
      <c r="B177" s="257"/>
      <c r="C177" s="258"/>
      <c r="D177" s="259" t="s">
        <v>148</v>
      </c>
      <c r="E177" s="260" t="s">
        <v>1</v>
      </c>
      <c r="F177" s="261" t="s">
        <v>224</v>
      </c>
      <c r="G177" s="258"/>
      <c r="H177" s="262">
        <v>84</v>
      </c>
      <c r="I177" s="263"/>
      <c r="J177" s="258"/>
      <c r="K177" s="258"/>
      <c r="L177" s="264"/>
      <c r="M177" s="265"/>
      <c r="N177" s="266"/>
      <c r="O177" s="266"/>
      <c r="P177" s="266"/>
      <c r="Q177" s="266"/>
      <c r="R177" s="266"/>
      <c r="S177" s="266"/>
      <c r="T177" s="26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8" t="s">
        <v>148</v>
      </c>
      <c r="AU177" s="268" t="s">
        <v>83</v>
      </c>
      <c r="AV177" s="13" t="s">
        <v>83</v>
      </c>
      <c r="AW177" s="13" t="s">
        <v>31</v>
      </c>
      <c r="AX177" s="13" t="s">
        <v>81</v>
      </c>
      <c r="AY177" s="268" t="s">
        <v>140</v>
      </c>
    </row>
    <row r="178" s="2" customFormat="1" ht="33" customHeight="1">
      <c r="A178" s="37"/>
      <c r="B178" s="38"/>
      <c r="C178" s="243" t="s">
        <v>225</v>
      </c>
      <c r="D178" s="243" t="s">
        <v>142</v>
      </c>
      <c r="E178" s="244" t="s">
        <v>226</v>
      </c>
      <c r="F178" s="245" t="s">
        <v>227</v>
      </c>
      <c r="G178" s="246" t="s">
        <v>145</v>
      </c>
      <c r="H178" s="247">
        <v>29.100000000000001</v>
      </c>
      <c r="I178" s="248"/>
      <c r="J178" s="249">
        <f>ROUND(I178*H178,2)</f>
        <v>0</v>
      </c>
      <c r="K178" s="250"/>
      <c r="L178" s="43"/>
      <c r="M178" s="251" t="s">
        <v>1</v>
      </c>
      <c r="N178" s="252" t="s">
        <v>39</v>
      </c>
      <c r="O178" s="90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5" t="s">
        <v>146</v>
      </c>
      <c r="AT178" s="255" t="s">
        <v>142</v>
      </c>
      <c r="AU178" s="255" t="s">
        <v>83</v>
      </c>
      <c r="AY178" s="16" t="s">
        <v>140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6" t="s">
        <v>81</v>
      </c>
      <c r="BK178" s="256">
        <f>ROUND(I178*H178,2)</f>
        <v>0</v>
      </c>
      <c r="BL178" s="16" t="s">
        <v>146</v>
      </c>
      <c r="BM178" s="255" t="s">
        <v>228</v>
      </c>
    </row>
    <row r="179" s="2" customFormat="1" ht="33" customHeight="1">
      <c r="A179" s="37"/>
      <c r="B179" s="38"/>
      <c r="C179" s="243" t="s">
        <v>229</v>
      </c>
      <c r="D179" s="243" t="s">
        <v>142</v>
      </c>
      <c r="E179" s="244" t="s">
        <v>230</v>
      </c>
      <c r="F179" s="245" t="s">
        <v>231</v>
      </c>
      <c r="G179" s="246" t="s">
        <v>145</v>
      </c>
      <c r="H179" s="247">
        <v>29.100000000000001</v>
      </c>
      <c r="I179" s="248"/>
      <c r="J179" s="249">
        <f>ROUND(I179*H179,2)</f>
        <v>0</v>
      </c>
      <c r="K179" s="250"/>
      <c r="L179" s="43"/>
      <c r="M179" s="251" t="s">
        <v>1</v>
      </c>
      <c r="N179" s="252" t="s">
        <v>39</v>
      </c>
      <c r="O179" s="90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5" t="s">
        <v>146</v>
      </c>
      <c r="AT179" s="255" t="s">
        <v>142</v>
      </c>
      <c r="AU179" s="255" t="s">
        <v>83</v>
      </c>
      <c r="AY179" s="16" t="s">
        <v>140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6" t="s">
        <v>81</v>
      </c>
      <c r="BK179" s="256">
        <f>ROUND(I179*H179,2)</f>
        <v>0</v>
      </c>
      <c r="BL179" s="16" t="s">
        <v>146</v>
      </c>
      <c r="BM179" s="255" t="s">
        <v>232</v>
      </c>
    </row>
    <row r="180" s="2" customFormat="1" ht="66.75" customHeight="1">
      <c r="A180" s="37"/>
      <c r="B180" s="38"/>
      <c r="C180" s="243" t="s">
        <v>233</v>
      </c>
      <c r="D180" s="243" t="s">
        <v>142</v>
      </c>
      <c r="E180" s="244" t="s">
        <v>234</v>
      </c>
      <c r="F180" s="245" t="s">
        <v>235</v>
      </c>
      <c r="G180" s="246" t="s">
        <v>145</v>
      </c>
      <c r="H180" s="247">
        <v>84</v>
      </c>
      <c r="I180" s="248"/>
      <c r="J180" s="249">
        <f>ROUND(I180*H180,2)</f>
        <v>0</v>
      </c>
      <c r="K180" s="250"/>
      <c r="L180" s="43"/>
      <c r="M180" s="251" t="s">
        <v>1</v>
      </c>
      <c r="N180" s="252" t="s">
        <v>39</v>
      </c>
      <c r="O180" s="90"/>
      <c r="P180" s="253">
        <f>O180*H180</f>
        <v>0</v>
      </c>
      <c r="Q180" s="253">
        <v>0.084250000000000005</v>
      </c>
      <c r="R180" s="253">
        <f>Q180*H180</f>
        <v>7.0770000000000008</v>
      </c>
      <c r="S180" s="253">
        <v>0</v>
      </c>
      <c r="T180" s="254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5" t="s">
        <v>146</v>
      </c>
      <c r="AT180" s="255" t="s">
        <v>142</v>
      </c>
      <c r="AU180" s="255" t="s">
        <v>83</v>
      </c>
      <c r="AY180" s="16" t="s">
        <v>140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6" t="s">
        <v>81</v>
      </c>
      <c r="BK180" s="256">
        <f>ROUND(I180*H180,2)</f>
        <v>0</v>
      </c>
      <c r="BL180" s="16" t="s">
        <v>146</v>
      </c>
      <c r="BM180" s="255" t="s">
        <v>236</v>
      </c>
    </row>
    <row r="181" s="13" customFormat="1">
      <c r="A181" s="13"/>
      <c r="B181" s="257"/>
      <c r="C181" s="258"/>
      <c r="D181" s="259" t="s">
        <v>148</v>
      </c>
      <c r="E181" s="260" t="s">
        <v>1</v>
      </c>
      <c r="F181" s="261" t="s">
        <v>153</v>
      </c>
      <c r="G181" s="258"/>
      <c r="H181" s="262">
        <v>45</v>
      </c>
      <c r="I181" s="263"/>
      <c r="J181" s="258"/>
      <c r="K181" s="258"/>
      <c r="L181" s="264"/>
      <c r="M181" s="265"/>
      <c r="N181" s="266"/>
      <c r="O181" s="266"/>
      <c r="P181" s="266"/>
      <c r="Q181" s="266"/>
      <c r="R181" s="266"/>
      <c r="S181" s="266"/>
      <c r="T181" s="26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8" t="s">
        <v>148</v>
      </c>
      <c r="AU181" s="268" t="s">
        <v>83</v>
      </c>
      <c r="AV181" s="13" t="s">
        <v>83</v>
      </c>
      <c r="AW181" s="13" t="s">
        <v>31</v>
      </c>
      <c r="AX181" s="13" t="s">
        <v>74</v>
      </c>
      <c r="AY181" s="268" t="s">
        <v>140</v>
      </c>
    </row>
    <row r="182" s="13" customFormat="1">
      <c r="A182" s="13"/>
      <c r="B182" s="257"/>
      <c r="C182" s="258"/>
      <c r="D182" s="259" t="s">
        <v>148</v>
      </c>
      <c r="E182" s="260" t="s">
        <v>1</v>
      </c>
      <c r="F182" s="261" t="s">
        <v>154</v>
      </c>
      <c r="G182" s="258"/>
      <c r="H182" s="262">
        <v>39</v>
      </c>
      <c r="I182" s="263"/>
      <c r="J182" s="258"/>
      <c r="K182" s="258"/>
      <c r="L182" s="264"/>
      <c r="M182" s="265"/>
      <c r="N182" s="266"/>
      <c r="O182" s="266"/>
      <c r="P182" s="266"/>
      <c r="Q182" s="266"/>
      <c r="R182" s="266"/>
      <c r="S182" s="266"/>
      <c r="T182" s="26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8" t="s">
        <v>148</v>
      </c>
      <c r="AU182" s="268" t="s">
        <v>83</v>
      </c>
      <c r="AV182" s="13" t="s">
        <v>83</v>
      </c>
      <c r="AW182" s="13" t="s">
        <v>31</v>
      </c>
      <c r="AX182" s="13" t="s">
        <v>74</v>
      </c>
      <c r="AY182" s="268" t="s">
        <v>140</v>
      </c>
    </row>
    <row r="183" s="14" customFormat="1">
      <c r="A183" s="14"/>
      <c r="B183" s="269"/>
      <c r="C183" s="270"/>
      <c r="D183" s="259" t="s">
        <v>148</v>
      </c>
      <c r="E183" s="271" t="s">
        <v>1</v>
      </c>
      <c r="F183" s="272" t="s">
        <v>155</v>
      </c>
      <c r="G183" s="270"/>
      <c r="H183" s="273">
        <v>84</v>
      </c>
      <c r="I183" s="274"/>
      <c r="J183" s="270"/>
      <c r="K183" s="270"/>
      <c r="L183" s="275"/>
      <c r="M183" s="276"/>
      <c r="N183" s="277"/>
      <c r="O183" s="277"/>
      <c r="P183" s="277"/>
      <c r="Q183" s="277"/>
      <c r="R183" s="277"/>
      <c r="S183" s="277"/>
      <c r="T183" s="27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9" t="s">
        <v>148</v>
      </c>
      <c r="AU183" s="279" t="s">
        <v>83</v>
      </c>
      <c r="AV183" s="14" t="s">
        <v>146</v>
      </c>
      <c r="AW183" s="14" t="s">
        <v>31</v>
      </c>
      <c r="AX183" s="14" t="s">
        <v>81</v>
      </c>
      <c r="AY183" s="279" t="s">
        <v>140</v>
      </c>
    </row>
    <row r="184" s="2" customFormat="1" ht="16.5" customHeight="1">
      <c r="A184" s="37"/>
      <c r="B184" s="38"/>
      <c r="C184" s="280" t="s">
        <v>237</v>
      </c>
      <c r="D184" s="280" t="s">
        <v>238</v>
      </c>
      <c r="E184" s="281" t="s">
        <v>239</v>
      </c>
      <c r="F184" s="282" t="s">
        <v>240</v>
      </c>
      <c r="G184" s="283" t="s">
        <v>145</v>
      </c>
      <c r="H184" s="284">
        <v>81.081999999999994</v>
      </c>
      <c r="I184" s="285"/>
      <c r="J184" s="286">
        <f>ROUND(I184*H184,2)</f>
        <v>0</v>
      </c>
      <c r="K184" s="287"/>
      <c r="L184" s="288"/>
      <c r="M184" s="289" t="s">
        <v>1</v>
      </c>
      <c r="N184" s="290" t="s">
        <v>39</v>
      </c>
      <c r="O184" s="90"/>
      <c r="P184" s="253">
        <f>O184*H184</f>
        <v>0</v>
      </c>
      <c r="Q184" s="253">
        <v>0.13100000000000001</v>
      </c>
      <c r="R184" s="253">
        <f>Q184*H184</f>
        <v>10.621741999999999</v>
      </c>
      <c r="S184" s="253">
        <v>0</v>
      </c>
      <c r="T184" s="254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5" t="s">
        <v>184</v>
      </c>
      <c r="AT184" s="255" t="s">
        <v>238</v>
      </c>
      <c r="AU184" s="255" t="s">
        <v>83</v>
      </c>
      <c r="AY184" s="16" t="s">
        <v>140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6" t="s">
        <v>81</v>
      </c>
      <c r="BK184" s="256">
        <f>ROUND(I184*H184,2)</f>
        <v>0</v>
      </c>
      <c r="BL184" s="16" t="s">
        <v>146</v>
      </c>
      <c r="BM184" s="255" t="s">
        <v>241</v>
      </c>
    </row>
    <row r="185" s="13" customFormat="1">
      <c r="A185" s="13"/>
      <c r="B185" s="257"/>
      <c r="C185" s="258"/>
      <c r="D185" s="259" t="s">
        <v>148</v>
      </c>
      <c r="E185" s="260" t="s">
        <v>1</v>
      </c>
      <c r="F185" s="261" t="s">
        <v>242</v>
      </c>
      <c r="G185" s="258"/>
      <c r="H185" s="262">
        <v>78.719999999999999</v>
      </c>
      <c r="I185" s="263"/>
      <c r="J185" s="258"/>
      <c r="K185" s="258"/>
      <c r="L185" s="264"/>
      <c r="M185" s="265"/>
      <c r="N185" s="266"/>
      <c r="O185" s="266"/>
      <c r="P185" s="266"/>
      <c r="Q185" s="266"/>
      <c r="R185" s="266"/>
      <c r="S185" s="266"/>
      <c r="T185" s="26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8" t="s">
        <v>148</v>
      </c>
      <c r="AU185" s="268" t="s">
        <v>83</v>
      </c>
      <c r="AV185" s="13" t="s">
        <v>83</v>
      </c>
      <c r="AW185" s="13" t="s">
        <v>31</v>
      </c>
      <c r="AX185" s="13" t="s">
        <v>81</v>
      </c>
      <c r="AY185" s="268" t="s">
        <v>140</v>
      </c>
    </row>
    <row r="186" s="13" customFormat="1">
      <c r="A186" s="13"/>
      <c r="B186" s="257"/>
      <c r="C186" s="258"/>
      <c r="D186" s="259" t="s">
        <v>148</v>
      </c>
      <c r="E186" s="258"/>
      <c r="F186" s="261" t="s">
        <v>243</v>
      </c>
      <c r="G186" s="258"/>
      <c r="H186" s="262">
        <v>81.081999999999994</v>
      </c>
      <c r="I186" s="263"/>
      <c r="J186" s="258"/>
      <c r="K186" s="258"/>
      <c r="L186" s="264"/>
      <c r="M186" s="265"/>
      <c r="N186" s="266"/>
      <c r="O186" s="266"/>
      <c r="P186" s="266"/>
      <c r="Q186" s="266"/>
      <c r="R186" s="266"/>
      <c r="S186" s="266"/>
      <c r="T186" s="26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8" t="s">
        <v>148</v>
      </c>
      <c r="AU186" s="268" t="s">
        <v>83</v>
      </c>
      <c r="AV186" s="13" t="s">
        <v>83</v>
      </c>
      <c r="AW186" s="13" t="s">
        <v>4</v>
      </c>
      <c r="AX186" s="13" t="s">
        <v>81</v>
      </c>
      <c r="AY186" s="268" t="s">
        <v>140</v>
      </c>
    </row>
    <row r="187" s="2" customFormat="1" ht="21.75" customHeight="1">
      <c r="A187" s="37"/>
      <c r="B187" s="38"/>
      <c r="C187" s="280" t="s">
        <v>244</v>
      </c>
      <c r="D187" s="280" t="s">
        <v>238</v>
      </c>
      <c r="E187" s="281" t="s">
        <v>245</v>
      </c>
      <c r="F187" s="282" t="s">
        <v>246</v>
      </c>
      <c r="G187" s="283" t="s">
        <v>145</v>
      </c>
      <c r="H187" s="284">
        <v>5.4379999999999997</v>
      </c>
      <c r="I187" s="285"/>
      <c r="J187" s="286">
        <f>ROUND(I187*H187,2)</f>
        <v>0</v>
      </c>
      <c r="K187" s="287"/>
      <c r="L187" s="288"/>
      <c r="M187" s="289" t="s">
        <v>1</v>
      </c>
      <c r="N187" s="290" t="s">
        <v>39</v>
      </c>
      <c r="O187" s="90"/>
      <c r="P187" s="253">
        <f>O187*H187</f>
        <v>0</v>
      </c>
      <c r="Q187" s="253">
        <v>0.13100000000000001</v>
      </c>
      <c r="R187" s="253">
        <f>Q187*H187</f>
        <v>0.71237799999999996</v>
      </c>
      <c r="S187" s="253">
        <v>0</v>
      </c>
      <c r="T187" s="254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5" t="s">
        <v>184</v>
      </c>
      <c r="AT187" s="255" t="s">
        <v>238</v>
      </c>
      <c r="AU187" s="255" t="s">
        <v>83</v>
      </c>
      <c r="AY187" s="16" t="s">
        <v>140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6" t="s">
        <v>81</v>
      </c>
      <c r="BK187" s="256">
        <f>ROUND(I187*H187,2)</f>
        <v>0</v>
      </c>
      <c r="BL187" s="16" t="s">
        <v>146</v>
      </c>
      <c r="BM187" s="255" t="s">
        <v>247</v>
      </c>
    </row>
    <row r="188" s="13" customFormat="1">
      <c r="A188" s="13"/>
      <c r="B188" s="257"/>
      <c r="C188" s="258"/>
      <c r="D188" s="259" t="s">
        <v>148</v>
      </c>
      <c r="E188" s="260" t="s">
        <v>1</v>
      </c>
      <c r="F188" s="261" t="s">
        <v>248</v>
      </c>
      <c r="G188" s="258"/>
      <c r="H188" s="262">
        <v>5.2800000000000002</v>
      </c>
      <c r="I188" s="263"/>
      <c r="J188" s="258"/>
      <c r="K188" s="258"/>
      <c r="L188" s="264"/>
      <c r="M188" s="265"/>
      <c r="N188" s="266"/>
      <c r="O188" s="266"/>
      <c r="P188" s="266"/>
      <c r="Q188" s="266"/>
      <c r="R188" s="266"/>
      <c r="S188" s="266"/>
      <c r="T188" s="26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8" t="s">
        <v>148</v>
      </c>
      <c r="AU188" s="268" t="s">
        <v>83</v>
      </c>
      <c r="AV188" s="13" t="s">
        <v>83</v>
      </c>
      <c r="AW188" s="13" t="s">
        <v>31</v>
      </c>
      <c r="AX188" s="13" t="s">
        <v>81</v>
      </c>
      <c r="AY188" s="268" t="s">
        <v>140</v>
      </c>
    </row>
    <row r="189" s="13" customFormat="1">
      <c r="A189" s="13"/>
      <c r="B189" s="257"/>
      <c r="C189" s="258"/>
      <c r="D189" s="259" t="s">
        <v>148</v>
      </c>
      <c r="E189" s="258"/>
      <c r="F189" s="261" t="s">
        <v>249</v>
      </c>
      <c r="G189" s="258"/>
      <c r="H189" s="262">
        <v>5.4379999999999997</v>
      </c>
      <c r="I189" s="263"/>
      <c r="J189" s="258"/>
      <c r="K189" s="258"/>
      <c r="L189" s="264"/>
      <c r="M189" s="265"/>
      <c r="N189" s="266"/>
      <c r="O189" s="266"/>
      <c r="P189" s="266"/>
      <c r="Q189" s="266"/>
      <c r="R189" s="266"/>
      <c r="S189" s="266"/>
      <c r="T189" s="26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8" t="s">
        <v>148</v>
      </c>
      <c r="AU189" s="268" t="s">
        <v>83</v>
      </c>
      <c r="AV189" s="13" t="s">
        <v>83</v>
      </c>
      <c r="AW189" s="13" t="s">
        <v>4</v>
      </c>
      <c r="AX189" s="13" t="s">
        <v>81</v>
      </c>
      <c r="AY189" s="268" t="s">
        <v>140</v>
      </c>
    </row>
    <row r="190" s="12" customFormat="1" ht="22.8" customHeight="1">
      <c r="A190" s="12"/>
      <c r="B190" s="227"/>
      <c r="C190" s="228"/>
      <c r="D190" s="229" t="s">
        <v>73</v>
      </c>
      <c r="E190" s="241" t="s">
        <v>189</v>
      </c>
      <c r="F190" s="241" t="s">
        <v>250</v>
      </c>
      <c r="G190" s="228"/>
      <c r="H190" s="228"/>
      <c r="I190" s="231"/>
      <c r="J190" s="242">
        <f>BK190</f>
        <v>0</v>
      </c>
      <c r="K190" s="228"/>
      <c r="L190" s="233"/>
      <c r="M190" s="234"/>
      <c r="N190" s="235"/>
      <c r="O190" s="235"/>
      <c r="P190" s="236">
        <f>SUM(P191:P219)</f>
        <v>0</v>
      </c>
      <c r="Q190" s="235"/>
      <c r="R190" s="236">
        <f>SUM(R191:R219)</f>
        <v>29.141572679999999</v>
      </c>
      <c r="S190" s="235"/>
      <c r="T190" s="237">
        <f>SUM(T191:T219)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38" t="s">
        <v>81</v>
      </c>
      <c r="AT190" s="239" t="s">
        <v>73</v>
      </c>
      <c r="AU190" s="239" t="s">
        <v>81</v>
      </c>
      <c r="AY190" s="238" t="s">
        <v>140</v>
      </c>
      <c r="BK190" s="240">
        <f>SUM(BK191:BK219)</f>
        <v>0</v>
      </c>
    </row>
    <row r="191" s="2" customFormat="1" ht="21.75" customHeight="1">
      <c r="A191" s="37"/>
      <c r="B191" s="38"/>
      <c r="C191" s="243" t="s">
        <v>7</v>
      </c>
      <c r="D191" s="243" t="s">
        <v>142</v>
      </c>
      <c r="E191" s="244" t="s">
        <v>251</v>
      </c>
      <c r="F191" s="245" t="s">
        <v>252</v>
      </c>
      <c r="G191" s="246" t="s">
        <v>179</v>
      </c>
      <c r="H191" s="247">
        <v>10</v>
      </c>
      <c r="I191" s="248"/>
      <c r="J191" s="249">
        <f>ROUND(I191*H191,2)</f>
        <v>0</v>
      </c>
      <c r="K191" s="250"/>
      <c r="L191" s="43"/>
      <c r="M191" s="251" t="s">
        <v>1</v>
      </c>
      <c r="N191" s="252" t="s">
        <v>39</v>
      </c>
      <c r="O191" s="90"/>
      <c r="P191" s="253">
        <f>O191*H191</f>
        <v>0</v>
      </c>
      <c r="Q191" s="253">
        <v>0.00033</v>
      </c>
      <c r="R191" s="253">
        <f>Q191*H191</f>
        <v>0.0033</v>
      </c>
      <c r="S191" s="253">
        <v>0</v>
      </c>
      <c r="T191" s="254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55" t="s">
        <v>146</v>
      </c>
      <c r="AT191" s="255" t="s">
        <v>142</v>
      </c>
      <c r="AU191" s="255" t="s">
        <v>83</v>
      </c>
      <c r="AY191" s="16" t="s">
        <v>140</v>
      </c>
      <c r="BE191" s="256">
        <f>IF(N191="základní",J191,0)</f>
        <v>0</v>
      </c>
      <c r="BF191" s="256">
        <f>IF(N191="snížená",J191,0)</f>
        <v>0</v>
      </c>
      <c r="BG191" s="256">
        <f>IF(N191="zákl. přenesená",J191,0)</f>
        <v>0</v>
      </c>
      <c r="BH191" s="256">
        <f>IF(N191="sníž. přenesená",J191,0)</f>
        <v>0</v>
      </c>
      <c r="BI191" s="256">
        <f>IF(N191="nulová",J191,0)</f>
        <v>0</v>
      </c>
      <c r="BJ191" s="16" t="s">
        <v>81</v>
      </c>
      <c r="BK191" s="256">
        <f>ROUND(I191*H191,2)</f>
        <v>0</v>
      </c>
      <c r="BL191" s="16" t="s">
        <v>146</v>
      </c>
      <c r="BM191" s="255" t="s">
        <v>253</v>
      </c>
    </row>
    <row r="192" s="13" customFormat="1">
      <c r="A192" s="13"/>
      <c r="B192" s="257"/>
      <c r="C192" s="258"/>
      <c r="D192" s="259" t="s">
        <v>148</v>
      </c>
      <c r="E192" s="260" t="s">
        <v>1</v>
      </c>
      <c r="F192" s="261" t="s">
        <v>254</v>
      </c>
      <c r="G192" s="258"/>
      <c r="H192" s="262">
        <v>10</v>
      </c>
      <c r="I192" s="263"/>
      <c r="J192" s="258"/>
      <c r="K192" s="258"/>
      <c r="L192" s="264"/>
      <c r="M192" s="265"/>
      <c r="N192" s="266"/>
      <c r="O192" s="266"/>
      <c r="P192" s="266"/>
      <c r="Q192" s="266"/>
      <c r="R192" s="266"/>
      <c r="S192" s="266"/>
      <c r="T192" s="26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8" t="s">
        <v>148</v>
      </c>
      <c r="AU192" s="268" t="s">
        <v>83</v>
      </c>
      <c r="AV192" s="13" t="s">
        <v>83</v>
      </c>
      <c r="AW192" s="13" t="s">
        <v>31</v>
      </c>
      <c r="AX192" s="13" t="s">
        <v>81</v>
      </c>
      <c r="AY192" s="268" t="s">
        <v>140</v>
      </c>
    </row>
    <row r="193" s="2" customFormat="1" ht="44.25" customHeight="1">
      <c r="A193" s="37"/>
      <c r="B193" s="38"/>
      <c r="C193" s="243" t="s">
        <v>255</v>
      </c>
      <c r="D193" s="243" t="s">
        <v>142</v>
      </c>
      <c r="E193" s="244" t="s">
        <v>256</v>
      </c>
      <c r="F193" s="245" t="s">
        <v>257</v>
      </c>
      <c r="G193" s="246" t="s">
        <v>179</v>
      </c>
      <c r="H193" s="247">
        <v>56.200000000000003</v>
      </c>
      <c r="I193" s="248"/>
      <c r="J193" s="249">
        <f>ROUND(I193*H193,2)</f>
        <v>0</v>
      </c>
      <c r="K193" s="250"/>
      <c r="L193" s="43"/>
      <c r="M193" s="251" t="s">
        <v>1</v>
      </c>
      <c r="N193" s="252" t="s">
        <v>39</v>
      </c>
      <c r="O193" s="90"/>
      <c r="P193" s="253">
        <f>O193*H193</f>
        <v>0</v>
      </c>
      <c r="Q193" s="253">
        <v>0.15540000000000001</v>
      </c>
      <c r="R193" s="253">
        <f>Q193*H193</f>
        <v>8.7334800000000019</v>
      </c>
      <c r="S193" s="253">
        <v>0</v>
      </c>
      <c r="T193" s="254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55" t="s">
        <v>146</v>
      </c>
      <c r="AT193" s="255" t="s">
        <v>142</v>
      </c>
      <c r="AU193" s="255" t="s">
        <v>83</v>
      </c>
      <c r="AY193" s="16" t="s">
        <v>140</v>
      </c>
      <c r="BE193" s="256">
        <f>IF(N193="základní",J193,0)</f>
        <v>0</v>
      </c>
      <c r="BF193" s="256">
        <f>IF(N193="snížená",J193,0)</f>
        <v>0</v>
      </c>
      <c r="BG193" s="256">
        <f>IF(N193="zákl. přenesená",J193,0)</f>
        <v>0</v>
      </c>
      <c r="BH193" s="256">
        <f>IF(N193="sníž. přenesená",J193,0)</f>
        <v>0</v>
      </c>
      <c r="BI193" s="256">
        <f>IF(N193="nulová",J193,0)</f>
        <v>0</v>
      </c>
      <c r="BJ193" s="16" t="s">
        <v>81</v>
      </c>
      <c r="BK193" s="256">
        <f>ROUND(I193*H193,2)</f>
        <v>0</v>
      </c>
      <c r="BL193" s="16" t="s">
        <v>146</v>
      </c>
      <c r="BM193" s="255" t="s">
        <v>258</v>
      </c>
    </row>
    <row r="194" s="13" customFormat="1">
      <c r="A194" s="13"/>
      <c r="B194" s="257"/>
      <c r="C194" s="258"/>
      <c r="D194" s="259" t="s">
        <v>148</v>
      </c>
      <c r="E194" s="260" t="s">
        <v>1</v>
      </c>
      <c r="F194" s="261" t="s">
        <v>259</v>
      </c>
      <c r="G194" s="258"/>
      <c r="H194" s="262">
        <v>56.200000000000003</v>
      </c>
      <c r="I194" s="263"/>
      <c r="J194" s="258"/>
      <c r="K194" s="258"/>
      <c r="L194" s="264"/>
      <c r="M194" s="265"/>
      <c r="N194" s="266"/>
      <c r="O194" s="266"/>
      <c r="P194" s="266"/>
      <c r="Q194" s="266"/>
      <c r="R194" s="266"/>
      <c r="S194" s="266"/>
      <c r="T194" s="26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8" t="s">
        <v>148</v>
      </c>
      <c r="AU194" s="268" t="s">
        <v>83</v>
      </c>
      <c r="AV194" s="13" t="s">
        <v>83</v>
      </c>
      <c r="AW194" s="13" t="s">
        <v>31</v>
      </c>
      <c r="AX194" s="13" t="s">
        <v>81</v>
      </c>
      <c r="AY194" s="268" t="s">
        <v>140</v>
      </c>
    </row>
    <row r="195" s="2" customFormat="1" ht="21.75" customHeight="1">
      <c r="A195" s="37"/>
      <c r="B195" s="38"/>
      <c r="C195" s="280" t="s">
        <v>260</v>
      </c>
      <c r="D195" s="280" t="s">
        <v>238</v>
      </c>
      <c r="E195" s="281" t="s">
        <v>261</v>
      </c>
      <c r="F195" s="282" t="s">
        <v>262</v>
      </c>
      <c r="G195" s="283" t="s">
        <v>179</v>
      </c>
      <c r="H195" s="284">
        <v>7.21</v>
      </c>
      <c r="I195" s="285"/>
      <c r="J195" s="286">
        <f>ROUND(I195*H195,2)</f>
        <v>0</v>
      </c>
      <c r="K195" s="287"/>
      <c r="L195" s="288"/>
      <c r="M195" s="289" t="s">
        <v>1</v>
      </c>
      <c r="N195" s="290" t="s">
        <v>39</v>
      </c>
      <c r="O195" s="90"/>
      <c r="P195" s="253">
        <f>O195*H195</f>
        <v>0</v>
      </c>
      <c r="Q195" s="253">
        <v>0.048300000000000003</v>
      </c>
      <c r="R195" s="253">
        <f>Q195*H195</f>
        <v>0.34824300000000002</v>
      </c>
      <c r="S195" s="253">
        <v>0</v>
      </c>
      <c r="T195" s="254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55" t="s">
        <v>184</v>
      </c>
      <c r="AT195" s="255" t="s">
        <v>238</v>
      </c>
      <c r="AU195" s="255" t="s">
        <v>83</v>
      </c>
      <c r="AY195" s="16" t="s">
        <v>140</v>
      </c>
      <c r="BE195" s="256">
        <f>IF(N195="základní",J195,0)</f>
        <v>0</v>
      </c>
      <c r="BF195" s="256">
        <f>IF(N195="snížená",J195,0)</f>
        <v>0</v>
      </c>
      <c r="BG195" s="256">
        <f>IF(N195="zákl. přenesená",J195,0)</f>
        <v>0</v>
      </c>
      <c r="BH195" s="256">
        <f>IF(N195="sníž. přenesená",J195,0)</f>
        <v>0</v>
      </c>
      <c r="BI195" s="256">
        <f>IF(N195="nulová",J195,0)</f>
        <v>0</v>
      </c>
      <c r="BJ195" s="16" t="s">
        <v>81</v>
      </c>
      <c r="BK195" s="256">
        <f>ROUND(I195*H195,2)</f>
        <v>0</v>
      </c>
      <c r="BL195" s="16" t="s">
        <v>146</v>
      </c>
      <c r="BM195" s="255" t="s">
        <v>263</v>
      </c>
    </row>
    <row r="196" s="13" customFormat="1">
      <c r="A196" s="13"/>
      <c r="B196" s="257"/>
      <c r="C196" s="258"/>
      <c r="D196" s="259" t="s">
        <v>148</v>
      </c>
      <c r="E196" s="260" t="s">
        <v>1</v>
      </c>
      <c r="F196" s="261" t="s">
        <v>264</v>
      </c>
      <c r="G196" s="258"/>
      <c r="H196" s="262">
        <v>7</v>
      </c>
      <c r="I196" s="263"/>
      <c r="J196" s="258"/>
      <c r="K196" s="258"/>
      <c r="L196" s="264"/>
      <c r="M196" s="265"/>
      <c r="N196" s="266"/>
      <c r="O196" s="266"/>
      <c r="P196" s="266"/>
      <c r="Q196" s="266"/>
      <c r="R196" s="266"/>
      <c r="S196" s="266"/>
      <c r="T196" s="26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8" t="s">
        <v>148</v>
      </c>
      <c r="AU196" s="268" t="s">
        <v>83</v>
      </c>
      <c r="AV196" s="13" t="s">
        <v>83</v>
      </c>
      <c r="AW196" s="13" t="s">
        <v>31</v>
      </c>
      <c r="AX196" s="13" t="s">
        <v>81</v>
      </c>
      <c r="AY196" s="268" t="s">
        <v>140</v>
      </c>
    </row>
    <row r="197" s="13" customFormat="1">
      <c r="A197" s="13"/>
      <c r="B197" s="257"/>
      <c r="C197" s="258"/>
      <c r="D197" s="259" t="s">
        <v>148</v>
      </c>
      <c r="E197" s="258"/>
      <c r="F197" s="261" t="s">
        <v>265</v>
      </c>
      <c r="G197" s="258"/>
      <c r="H197" s="262">
        <v>7.21</v>
      </c>
      <c r="I197" s="263"/>
      <c r="J197" s="258"/>
      <c r="K197" s="258"/>
      <c r="L197" s="264"/>
      <c r="M197" s="265"/>
      <c r="N197" s="266"/>
      <c r="O197" s="266"/>
      <c r="P197" s="266"/>
      <c r="Q197" s="266"/>
      <c r="R197" s="266"/>
      <c r="S197" s="266"/>
      <c r="T197" s="26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8" t="s">
        <v>148</v>
      </c>
      <c r="AU197" s="268" t="s">
        <v>83</v>
      </c>
      <c r="AV197" s="13" t="s">
        <v>83</v>
      </c>
      <c r="AW197" s="13" t="s">
        <v>4</v>
      </c>
      <c r="AX197" s="13" t="s">
        <v>81</v>
      </c>
      <c r="AY197" s="268" t="s">
        <v>140</v>
      </c>
    </row>
    <row r="198" s="2" customFormat="1" ht="16.5" customHeight="1">
      <c r="A198" s="37"/>
      <c r="B198" s="38"/>
      <c r="C198" s="280" t="s">
        <v>266</v>
      </c>
      <c r="D198" s="280" t="s">
        <v>238</v>
      </c>
      <c r="E198" s="281" t="s">
        <v>267</v>
      </c>
      <c r="F198" s="282" t="s">
        <v>268</v>
      </c>
      <c r="G198" s="283" t="s">
        <v>179</v>
      </c>
      <c r="H198" s="284">
        <v>0.20599999999999999</v>
      </c>
      <c r="I198" s="285"/>
      <c r="J198" s="286">
        <f>ROUND(I198*H198,2)</f>
        <v>0</v>
      </c>
      <c r="K198" s="287"/>
      <c r="L198" s="288"/>
      <c r="M198" s="289" t="s">
        <v>1</v>
      </c>
      <c r="N198" s="290" t="s">
        <v>39</v>
      </c>
      <c r="O198" s="90"/>
      <c r="P198" s="253">
        <f>O198*H198</f>
        <v>0</v>
      </c>
      <c r="Q198" s="253">
        <v>0.048399999999999999</v>
      </c>
      <c r="R198" s="253">
        <f>Q198*H198</f>
        <v>0.0099703999999999991</v>
      </c>
      <c r="S198" s="253">
        <v>0</v>
      </c>
      <c r="T198" s="254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55" t="s">
        <v>184</v>
      </c>
      <c r="AT198" s="255" t="s">
        <v>238</v>
      </c>
      <c r="AU198" s="255" t="s">
        <v>83</v>
      </c>
      <c r="AY198" s="16" t="s">
        <v>140</v>
      </c>
      <c r="BE198" s="256">
        <f>IF(N198="základní",J198,0)</f>
        <v>0</v>
      </c>
      <c r="BF198" s="256">
        <f>IF(N198="snížená",J198,0)</f>
        <v>0</v>
      </c>
      <c r="BG198" s="256">
        <f>IF(N198="zákl. přenesená",J198,0)</f>
        <v>0</v>
      </c>
      <c r="BH198" s="256">
        <f>IF(N198="sníž. přenesená",J198,0)</f>
        <v>0</v>
      </c>
      <c r="BI198" s="256">
        <f>IF(N198="nulová",J198,0)</f>
        <v>0</v>
      </c>
      <c r="BJ198" s="16" t="s">
        <v>81</v>
      </c>
      <c r="BK198" s="256">
        <f>ROUND(I198*H198,2)</f>
        <v>0</v>
      </c>
      <c r="BL198" s="16" t="s">
        <v>146</v>
      </c>
      <c r="BM198" s="255" t="s">
        <v>269</v>
      </c>
    </row>
    <row r="199" s="13" customFormat="1">
      <c r="A199" s="13"/>
      <c r="B199" s="257"/>
      <c r="C199" s="258"/>
      <c r="D199" s="259" t="s">
        <v>148</v>
      </c>
      <c r="E199" s="260" t="s">
        <v>1</v>
      </c>
      <c r="F199" s="261" t="s">
        <v>270</v>
      </c>
      <c r="G199" s="258"/>
      <c r="H199" s="262">
        <v>0.20000000000000001</v>
      </c>
      <c r="I199" s="263"/>
      <c r="J199" s="258"/>
      <c r="K199" s="258"/>
      <c r="L199" s="264"/>
      <c r="M199" s="265"/>
      <c r="N199" s="266"/>
      <c r="O199" s="266"/>
      <c r="P199" s="266"/>
      <c r="Q199" s="266"/>
      <c r="R199" s="266"/>
      <c r="S199" s="266"/>
      <c r="T199" s="26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8" t="s">
        <v>148</v>
      </c>
      <c r="AU199" s="268" t="s">
        <v>83</v>
      </c>
      <c r="AV199" s="13" t="s">
        <v>83</v>
      </c>
      <c r="AW199" s="13" t="s">
        <v>31</v>
      </c>
      <c r="AX199" s="13" t="s">
        <v>81</v>
      </c>
      <c r="AY199" s="268" t="s">
        <v>140</v>
      </c>
    </row>
    <row r="200" s="13" customFormat="1">
      <c r="A200" s="13"/>
      <c r="B200" s="257"/>
      <c r="C200" s="258"/>
      <c r="D200" s="259" t="s">
        <v>148</v>
      </c>
      <c r="E200" s="258"/>
      <c r="F200" s="261" t="s">
        <v>271</v>
      </c>
      <c r="G200" s="258"/>
      <c r="H200" s="262">
        <v>0.20599999999999999</v>
      </c>
      <c r="I200" s="263"/>
      <c r="J200" s="258"/>
      <c r="K200" s="258"/>
      <c r="L200" s="264"/>
      <c r="M200" s="265"/>
      <c r="N200" s="266"/>
      <c r="O200" s="266"/>
      <c r="P200" s="266"/>
      <c r="Q200" s="266"/>
      <c r="R200" s="266"/>
      <c r="S200" s="266"/>
      <c r="T200" s="26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8" t="s">
        <v>148</v>
      </c>
      <c r="AU200" s="268" t="s">
        <v>83</v>
      </c>
      <c r="AV200" s="13" t="s">
        <v>83</v>
      </c>
      <c r="AW200" s="13" t="s">
        <v>4</v>
      </c>
      <c r="AX200" s="13" t="s">
        <v>81</v>
      </c>
      <c r="AY200" s="268" t="s">
        <v>140</v>
      </c>
    </row>
    <row r="201" s="2" customFormat="1" ht="21.75" customHeight="1">
      <c r="A201" s="37"/>
      <c r="B201" s="38"/>
      <c r="C201" s="280" t="s">
        <v>272</v>
      </c>
      <c r="D201" s="280" t="s">
        <v>238</v>
      </c>
      <c r="E201" s="281" t="s">
        <v>273</v>
      </c>
      <c r="F201" s="282" t="s">
        <v>274</v>
      </c>
      <c r="G201" s="283" t="s">
        <v>179</v>
      </c>
      <c r="H201" s="284">
        <v>5.1500000000000004</v>
      </c>
      <c r="I201" s="285"/>
      <c r="J201" s="286">
        <f>ROUND(I201*H201,2)</f>
        <v>0</v>
      </c>
      <c r="K201" s="287"/>
      <c r="L201" s="288"/>
      <c r="M201" s="289" t="s">
        <v>1</v>
      </c>
      <c r="N201" s="290" t="s">
        <v>39</v>
      </c>
      <c r="O201" s="90"/>
      <c r="P201" s="253">
        <f>O201*H201</f>
        <v>0</v>
      </c>
      <c r="Q201" s="253">
        <v>0.065670000000000006</v>
      </c>
      <c r="R201" s="253">
        <f>Q201*H201</f>
        <v>0.33820050000000007</v>
      </c>
      <c r="S201" s="253">
        <v>0</v>
      </c>
      <c r="T201" s="254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55" t="s">
        <v>184</v>
      </c>
      <c r="AT201" s="255" t="s">
        <v>238</v>
      </c>
      <c r="AU201" s="255" t="s">
        <v>83</v>
      </c>
      <c r="AY201" s="16" t="s">
        <v>140</v>
      </c>
      <c r="BE201" s="256">
        <f>IF(N201="základní",J201,0)</f>
        <v>0</v>
      </c>
      <c r="BF201" s="256">
        <f>IF(N201="snížená",J201,0)</f>
        <v>0</v>
      </c>
      <c r="BG201" s="256">
        <f>IF(N201="zákl. přenesená",J201,0)</f>
        <v>0</v>
      </c>
      <c r="BH201" s="256">
        <f>IF(N201="sníž. přenesená",J201,0)</f>
        <v>0</v>
      </c>
      <c r="BI201" s="256">
        <f>IF(N201="nulová",J201,0)</f>
        <v>0</v>
      </c>
      <c r="BJ201" s="16" t="s">
        <v>81</v>
      </c>
      <c r="BK201" s="256">
        <f>ROUND(I201*H201,2)</f>
        <v>0</v>
      </c>
      <c r="BL201" s="16" t="s">
        <v>146</v>
      </c>
      <c r="BM201" s="255" t="s">
        <v>275</v>
      </c>
    </row>
    <row r="202" s="13" customFormat="1">
      <c r="A202" s="13"/>
      <c r="B202" s="257"/>
      <c r="C202" s="258"/>
      <c r="D202" s="259" t="s">
        <v>148</v>
      </c>
      <c r="E202" s="260" t="s">
        <v>1</v>
      </c>
      <c r="F202" s="261" t="s">
        <v>276</v>
      </c>
      <c r="G202" s="258"/>
      <c r="H202" s="262">
        <v>5</v>
      </c>
      <c r="I202" s="263"/>
      <c r="J202" s="258"/>
      <c r="K202" s="258"/>
      <c r="L202" s="264"/>
      <c r="M202" s="265"/>
      <c r="N202" s="266"/>
      <c r="O202" s="266"/>
      <c r="P202" s="266"/>
      <c r="Q202" s="266"/>
      <c r="R202" s="266"/>
      <c r="S202" s="266"/>
      <c r="T202" s="26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8" t="s">
        <v>148</v>
      </c>
      <c r="AU202" s="268" t="s">
        <v>83</v>
      </c>
      <c r="AV202" s="13" t="s">
        <v>83</v>
      </c>
      <c r="AW202" s="13" t="s">
        <v>31</v>
      </c>
      <c r="AX202" s="13" t="s">
        <v>81</v>
      </c>
      <c r="AY202" s="268" t="s">
        <v>140</v>
      </c>
    </row>
    <row r="203" s="13" customFormat="1">
      <c r="A203" s="13"/>
      <c r="B203" s="257"/>
      <c r="C203" s="258"/>
      <c r="D203" s="259" t="s">
        <v>148</v>
      </c>
      <c r="E203" s="258"/>
      <c r="F203" s="261" t="s">
        <v>277</v>
      </c>
      <c r="G203" s="258"/>
      <c r="H203" s="262">
        <v>5.1500000000000004</v>
      </c>
      <c r="I203" s="263"/>
      <c r="J203" s="258"/>
      <c r="K203" s="258"/>
      <c r="L203" s="264"/>
      <c r="M203" s="265"/>
      <c r="N203" s="266"/>
      <c r="O203" s="266"/>
      <c r="P203" s="266"/>
      <c r="Q203" s="266"/>
      <c r="R203" s="266"/>
      <c r="S203" s="266"/>
      <c r="T203" s="26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8" t="s">
        <v>148</v>
      </c>
      <c r="AU203" s="268" t="s">
        <v>83</v>
      </c>
      <c r="AV203" s="13" t="s">
        <v>83</v>
      </c>
      <c r="AW203" s="13" t="s">
        <v>4</v>
      </c>
      <c r="AX203" s="13" t="s">
        <v>81</v>
      </c>
      <c r="AY203" s="268" t="s">
        <v>140</v>
      </c>
    </row>
    <row r="204" s="2" customFormat="1" ht="16.5" customHeight="1">
      <c r="A204" s="37"/>
      <c r="B204" s="38"/>
      <c r="C204" s="280" t="s">
        <v>278</v>
      </c>
      <c r="D204" s="280" t="s">
        <v>238</v>
      </c>
      <c r="E204" s="281" t="s">
        <v>279</v>
      </c>
      <c r="F204" s="282" t="s">
        <v>280</v>
      </c>
      <c r="G204" s="283" t="s">
        <v>179</v>
      </c>
      <c r="H204" s="284">
        <v>44.289999999999999</v>
      </c>
      <c r="I204" s="285"/>
      <c r="J204" s="286">
        <f>ROUND(I204*H204,2)</f>
        <v>0</v>
      </c>
      <c r="K204" s="287"/>
      <c r="L204" s="288"/>
      <c r="M204" s="289" t="s">
        <v>1</v>
      </c>
      <c r="N204" s="290" t="s">
        <v>39</v>
      </c>
      <c r="O204" s="90"/>
      <c r="P204" s="253">
        <f>O204*H204</f>
        <v>0</v>
      </c>
      <c r="Q204" s="253">
        <v>0.080000000000000002</v>
      </c>
      <c r="R204" s="253">
        <f>Q204*H204</f>
        <v>3.5432000000000001</v>
      </c>
      <c r="S204" s="253">
        <v>0</v>
      </c>
      <c r="T204" s="254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55" t="s">
        <v>184</v>
      </c>
      <c r="AT204" s="255" t="s">
        <v>238</v>
      </c>
      <c r="AU204" s="255" t="s">
        <v>83</v>
      </c>
      <c r="AY204" s="16" t="s">
        <v>140</v>
      </c>
      <c r="BE204" s="256">
        <f>IF(N204="základní",J204,0)</f>
        <v>0</v>
      </c>
      <c r="BF204" s="256">
        <f>IF(N204="snížená",J204,0)</f>
        <v>0</v>
      </c>
      <c r="BG204" s="256">
        <f>IF(N204="zákl. přenesená",J204,0)</f>
        <v>0</v>
      </c>
      <c r="BH204" s="256">
        <f>IF(N204="sníž. přenesená",J204,0)</f>
        <v>0</v>
      </c>
      <c r="BI204" s="256">
        <f>IF(N204="nulová",J204,0)</f>
        <v>0</v>
      </c>
      <c r="BJ204" s="16" t="s">
        <v>81</v>
      </c>
      <c r="BK204" s="256">
        <f>ROUND(I204*H204,2)</f>
        <v>0</v>
      </c>
      <c r="BL204" s="16" t="s">
        <v>146</v>
      </c>
      <c r="BM204" s="255" t="s">
        <v>281</v>
      </c>
    </row>
    <row r="205" s="13" customFormat="1">
      <c r="A205" s="13"/>
      <c r="B205" s="257"/>
      <c r="C205" s="258"/>
      <c r="D205" s="259" t="s">
        <v>148</v>
      </c>
      <c r="E205" s="260" t="s">
        <v>1</v>
      </c>
      <c r="F205" s="261" t="s">
        <v>282</v>
      </c>
      <c r="G205" s="258"/>
      <c r="H205" s="262">
        <v>43</v>
      </c>
      <c r="I205" s="263"/>
      <c r="J205" s="258"/>
      <c r="K205" s="258"/>
      <c r="L205" s="264"/>
      <c r="M205" s="265"/>
      <c r="N205" s="266"/>
      <c r="O205" s="266"/>
      <c r="P205" s="266"/>
      <c r="Q205" s="266"/>
      <c r="R205" s="266"/>
      <c r="S205" s="266"/>
      <c r="T205" s="26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8" t="s">
        <v>148</v>
      </c>
      <c r="AU205" s="268" t="s">
        <v>83</v>
      </c>
      <c r="AV205" s="13" t="s">
        <v>83</v>
      </c>
      <c r="AW205" s="13" t="s">
        <v>31</v>
      </c>
      <c r="AX205" s="13" t="s">
        <v>81</v>
      </c>
      <c r="AY205" s="268" t="s">
        <v>140</v>
      </c>
    </row>
    <row r="206" s="13" customFormat="1">
      <c r="A206" s="13"/>
      <c r="B206" s="257"/>
      <c r="C206" s="258"/>
      <c r="D206" s="259" t="s">
        <v>148</v>
      </c>
      <c r="E206" s="258"/>
      <c r="F206" s="261" t="s">
        <v>283</v>
      </c>
      <c r="G206" s="258"/>
      <c r="H206" s="262">
        <v>44.289999999999999</v>
      </c>
      <c r="I206" s="263"/>
      <c r="J206" s="258"/>
      <c r="K206" s="258"/>
      <c r="L206" s="264"/>
      <c r="M206" s="265"/>
      <c r="N206" s="266"/>
      <c r="O206" s="266"/>
      <c r="P206" s="266"/>
      <c r="Q206" s="266"/>
      <c r="R206" s="266"/>
      <c r="S206" s="266"/>
      <c r="T206" s="26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8" t="s">
        <v>148</v>
      </c>
      <c r="AU206" s="268" t="s">
        <v>83</v>
      </c>
      <c r="AV206" s="13" t="s">
        <v>83</v>
      </c>
      <c r="AW206" s="13" t="s">
        <v>4</v>
      </c>
      <c r="AX206" s="13" t="s">
        <v>81</v>
      </c>
      <c r="AY206" s="268" t="s">
        <v>140</v>
      </c>
    </row>
    <row r="207" s="2" customFormat="1" ht="44.25" customHeight="1">
      <c r="A207" s="37"/>
      <c r="B207" s="38"/>
      <c r="C207" s="243" t="s">
        <v>284</v>
      </c>
      <c r="D207" s="243" t="s">
        <v>142</v>
      </c>
      <c r="E207" s="244" t="s">
        <v>285</v>
      </c>
      <c r="F207" s="245" t="s">
        <v>286</v>
      </c>
      <c r="G207" s="246" t="s">
        <v>179</v>
      </c>
      <c r="H207" s="247">
        <v>44</v>
      </c>
      <c r="I207" s="248"/>
      <c r="J207" s="249">
        <f>ROUND(I207*H207,2)</f>
        <v>0</v>
      </c>
      <c r="K207" s="250"/>
      <c r="L207" s="43"/>
      <c r="M207" s="251" t="s">
        <v>1</v>
      </c>
      <c r="N207" s="252" t="s">
        <v>39</v>
      </c>
      <c r="O207" s="90"/>
      <c r="P207" s="253">
        <f>O207*H207</f>
        <v>0</v>
      </c>
      <c r="Q207" s="253">
        <v>0.1295</v>
      </c>
      <c r="R207" s="253">
        <f>Q207*H207</f>
        <v>5.6980000000000004</v>
      </c>
      <c r="S207" s="253">
        <v>0</v>
      </c>
      <c r="T207" s="254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55" t="s">
        <v>146</v>
      </c>
      <c r="AT207" s="255" t="s">
        <v>142</v>
      </c>
      <c r="AU207" s="255" t="s">
        <v>83</v>
      </c>
      <c r="AY207" s="16" t="s">
        <v>140</v>
      </c>
      <c r="BE207" s="256">
        <f>IF(N207="základní",J207,0)</f>
        <v>0</v>
      </c>
      <c r="BF207" s="256">
        <f>IF(N207="snížená",J207,0)</f>
        <v>0</v>
      </c>
      <c r="BG207" s="256">
        <f>IF(N207="zákl. přenesená",J207,0)</f>
        <v>0</v>
      </c>
      <c r="BH207" s="256">
        <f>IF(N207="sníž. přenesená",J207,0)</f>
        <v>0</v>
      </c>
      <c r="BI207" s="256">
        <f>IF(N207="nulová",J207,0)</f>
        <v>0</v>
      </c>
      <c r="BJ207" s="16" t="s">
        <v>81</v>
      </c>
      <c r="BK207" s="256">
        <f>ROUND(I207*H207,2)</f>
        <v>0</v>
      </c>
      <c r="BL207" s="16" t="s">
        <v>146</v>
      </c>
      <c r="BM207" s="255" t="s">
        <v>287</v>
      </c>
    </row>
    <row r="208" s="13" customFormat="1">
      <c r="A208" s="13"/>
      <c r="B208" s="257"/>
      <c r="C208" s="258"/>
      <c r="D208" s="259" t="s">
        <v>148</v>
      </c>
      <c r="E208" s="260" t="s">
        <v>1</v>
      </c>
      <c r="F208" s="261" t="s">
        <v>203</v>
      </c>
      <c r="G208" s="258"/>
      <c r="H208" s="262">
        <v>44</v>
      </c>
      <c r="I208" s="263"/>
      <c r="J208" s="258"/>
      <c r="K208" s="258"/>
      <c r="L208" s="264"/>
      <c r="M208" s="265"/>
      <c r="N208" s="266"/>
      <c r="O208" s="266"/>
      <c r="P208" s="266"/>
      <c r="Q208" s="266"/>
      <c r="R208" s="266"/>
      <c r="S208" s="266"/>
      <c r="T208" s="26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8" t="s">
        <v>148</v>
      </c>
      <c r="AU208" s="268" t="s">
        <v>83</v>
      </c>
      <c r="AV208" s="13" t="s">
        <v>83</v>
      </c>
      <c r="AW208" s="13" t="s">
        <v>31</v>
      </c>
      <c r="AX208" s="13" t="s">
        <v>81</v>
      </c>
      <c r="AY208" s="268" t="s">
        <v>140</v>
      </c>
    </row>
    <row r="209" s="2" customFormat="1" ht="16.5" customHeight="1">
      <c r="A209" s="37"/>
      <c r="B209" s="38"/>
      <c r="C209" s="280" t="s">
        <v>288</v>
      </c>
      <c r="D209" s="280" t="s">
        <v>238</v>
      </c>
      <c r="E209" s="281" t="s">
        <v>289</v>
      </c>
      <c r="F209" s="282" t="s">
        <v>290</v>
      </c>
      <c r="G209" s="283" t="s">
        <v>179</v>
      </c>
      <c r="H209" s="284">
        <v>45.32</v>
      </c>
      <c r="I209" s="285"/>
      <c r="J209" s="286">
        <f>ROUND(I209*H209,2)</f>
        <v>0</v>
      </c>
      <c r="K209" s="287"/>
      <c r="L209" s="288"/>
      <c r="M209" s="289" t="s">
        <v>1</v>
      </c>
      <c r="N209" s="290" t="s">
        <v>39</v>
      </c>
      <c r="O209" s="90"/>
      <c r="P209" s="253">
        <f>O209*H209</f>
        <v>0</v>
      </c>
      <c r="Q209" s="253">
        <v>0.056120000000000003</v>
      </c>
      <c r="R209" s="253">
        <f>Q209*H209</f>
        <v>2.5433584000000002</v>
      </c>
      <c r="S209" s="253">
        <v>0</v>
      </c>
      <c r="T209" s="254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55" t="s">
        <v>184</v>
      </c>
      <c r="AT209" s="255" t="s">
        <v>238</v>
      </c>
      <c r="AU209" s="255" t="s">
        <v>83</v>
      </c>
      <c r="AY209" s="16" t="s">
        <v>140</v>
      </c>
      <c r="BE209" s="256">
        <f>IF(N209="základní",J209,0)</f>
        <v>0</v>
      </c>
      <c r="BF209" s="256">
        <f>IF(N209="snížená",J209,0)</f>
        <v>0</v>
      </c>
      <c r="BG209" s="256">
        <f>IF(N209="zákl. přenesená",J209,0)</f>
        <v>0</v>
      </c>
      <c r="BH209" s="256">
        <f>IF(N209="sníž. přenesená",J209,0)</f>
        <v>0</v>
      </c>
      <c r="BI209" s="256">
        <f>IF(N209="nulová",J209,0)</f>
        <v>0</v>
      </c>
      <c r="BJ209" s="16" t="s">
        <v>81</v>
      </c>
      <c r="BK209" s="256">
        <f>ROUND(I209*H209,2)</f>
        <v>0</v>
      </c>
      <c r="BL209" s="16" t="s">
        <v>146</v>
      </c>
      <c r="BM209" s="255" t="s">
        <v>291</v>
      </c>
    </row>
    <row r="210" s="13" customFormat="1">
      <c r="A210" s="13"/>
      <c r="B210" s="257"/>
      <c r="C210" s="258"/>
      <c r="D210" s="259" t="s">
        <v>148</v>
      </c>
      <c r="E210" s="258"/>
      <c r="F210" s="261" t="s">
        <v>292</v>
      </c>
      <c r="G210" s="258"/>
      <c r="H210" s="262">
        <v>45.32</v>
      </c>
      <c r="I210" s="263"/>
      <c r="J210" s="258"/>
      <c r="K210" s="258"/>
      <c r="L210" s="264"/>
      <c r="M210" s="265"/>
      <c r="N210" s="266"/>
      <c r="O210" s="266"/>
      <c r="P210" s="266"/>
      <c r="Q210" s="266"/>
      <c r="R210" s="266"/>
      <c r="S210" s="266"/>
      <c r="T210" s="26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8" t="s">
        <v>148</v>
      </c>
      <c r="AU210" s="268" t="s">
        <v>83</v>
      </c>
      <c r="AV210" s="13" t="s">
        <v>83</v>
      </c>
      <c r="AW210" s="13" t="s">
        <v>4</v>
      </c>
      <c r="AX210" s="13" t="s">
        <v>81</v>
      </c>
      <c r="AY210" s="268" t="s">
        <v>140</v>
      </c>
    </row>
    <row r="211" s="2" customFormat="1" ht="21.75" customHeight="1">
      <c r="A211" s="37"/>
      <c r="B211" s="38"/>
      <c r="C211" s="243" t="s">
        <v>293</v>
      </c>
      <c r="D211" s="243" t="s">
        <v>142</v>
      </c>
      <c r="E211" s="244" t="s">
        <v>294</v>
      </c>
      <c r="F211" s="245" t="s">
        <v>295</v>
      </c>
      <c r="G211" s="246" t="s">
        <v>296</v>
      </c>
      <c r="H211" s="247">
        <v>3.5070000000000001</v>
      </c>
      <c r="I211" s="248"/>
      <c r="J211" s="249">
        <f>ROUND(I211*H211,2)</f>
        <v>0</v>
      </c>
      <c r="K211" s="250"/>
      <c r="L211" s="43"/>
      <c r="M211" s="251" t="s">
        <v>1</v>
      </c>
      <c r="N211" s="252" t="s">
        <v>39</v>
      </c>
      <c r="O211" s="90"/>
      <c r="P211" s="253">
        <f>O211*H211</f>
        <v>0</v>
      </c>
      <c r="Q211" s="253">
        <v>2.2563399999999998</v>
      </c>
      <c r="R211" s="253">
        <f>Q211*H211</f>
        <v>7.9129843799999993</v>
      </c>
      <c r="S211" s="253">
        <v>0</v>
      </c>
      <c r="T211" s="254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55" t="s">
        <v>146</v>
      </c>
      <c r="AT211" s="255" t="s">
        <v>142</v>
      </c>
      <c r="AU211" s="255" t="s">
        <v>83</v>
      </c>
      <c r="AY211" s="16" t="s">
        <v>140</v>
      </c>
      <c r="BE211" s="256">
        <f>IF(N211="základní",J211,0)</f>
        <v>0</v>
      </c>
      <c r="BF211" s="256">
        <f>IF(N211="snížená",J211,0)</f>
        <v>0</v>
      </c>
      <c r="BG211" s="256">
        <f>IF(N211="zákl. přenesená",J211,0)</f>
        <v>0</v>
      </c>
      <c r="BH211" s="256">
        <f>IF(N211="sníž. přenesená",J211,0)</f>
        <v>0</v>
      </c>
      <c r="BI211" s="256">
        <f>IF(N211="nulová",J211,0)</f>
        <v>0</v>
      </c>
      <c r="BJ211" s="16" t="s">
        <v>81</v>
      </c>
      <c r="BK211" s="256">
        <f>ROUND(I211*H211,2)</f>
        <v>0</v>
      </c>
      <c r="BL211" s="16" t="s">
        <v>146</v>
      </c>
      <c r="BM211" s="255" t="s">
        <v>297</v>
      </c>
    </row>
    <row r="212" s="13" customFormat="1">
      <c r="A212" s="13"/>
      <c r="B212" s="257"/>
      <c r="C212" s="258"/>
      <c r="D212" s="259" t="s">
        <v>148</v>
      </c>
      <c r="E212" s="260" t="s">
        <v>1</v>
      </c>
      <c r="F212" s="261" t="s">
        <v>298</v>
      </c>
      <c r="G212" s="258"/>
      <c r="H212" s="262">
        <v>3.5070000000000001</v>
      </c>
      <c r="I212" s="263"/>
      <c r="J212" s="258"/>
      <c r="K212" s="258"/>
      <c r="L212" s="264"/>
      <c r="M212" s="265"/>
      <c r="N212" s="266"/>
      <c r="O212" s="266"/>
      <c r="P212" s="266"/>
      <c r="Q212" s="266"/>
      <c r="R212" s="266"/>
      <c r="S212" s="266"/>
      <c r="T212" s="26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8" t="s">
        <v>148</v>
      </c>
      <c r="AU212" s="268" t="s">
        <v>83</v>
      </c>
      <c r="AV212" s="13" t="s">
        <v>83</v>
      </c>
      <c r="AW212" s="13" t="s">
        <v>31</v>
      </c>
      <c r="AX212" s="13" t="s">
        <v>81</v>
      </c>
      <c r="AY212" s="268" t="s">
        <v>140</v>
      </c>
    </row>
    <row r="213" s="2" customFormat="1" ht="21.75" customHeight="1">
      <c r="A213" s="37"/>
      <c r="B213" s="38"/>
      <c r="C213" s="243" t="s">
        <v>299</v>
      </c>
      <c r="D213" s="243" t="s">
        <v>142</v>
      </c>
      <c r="E213" s="244" t="s">
        <v>300</v>
      </c>
      <c r="F213" s="245" t="s">
        <v>301</v>
      </c>
      <c r="G213" s="246" t="s">
        <v>179</v>
      </c>
      <c r="H213" s="247">
        <v>60.200000000000003</v>
      </c>
      <c r="I213" s="248"/>
      <c r="J213" s="249">
        <f>ROUND(I213*H213,2)</f>
        <v>0</v>
      </c>
      <c r="K213" s="250"/>
      <c r="L213" s="43"/>
      <c r="M213" s="251" t="s">
        <v>1</v>
      </c>
      <c r="N213" s="252" t="s">
        <v>39</v>
      </c>
      <c r="O213" s="90"/>
      <c r="P213" s="253">
        <f>O213*H213</f>
        <v>0</v>
      </c>
      <c r="Q213" s="253">
        <v>0.00018000000000000001</v>
      </c>
      <c r="R213" s="253">
        <f>Q213*H213</f>
        <v>0.010836000000000002</v>
      </c>
      <c r="S213" s="253">
        <v>0</v>
      </c>
      <c r="T213" s="254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55" t="s">
        <v>146</v>
      </c>
      <c r="AT213" s="255" t="s">
        <v>142</v>
      </c>
      <c r="AU213" s="255" t="s">
        <v>83</v>
      </c>
      <c r="AY213" s="16" t="s">
        <v>140</v>
      </c>
      <c r="BE213" s="256">
        <f>IF(N213="základní",J213,0)</f>
        <v>0</v>
      </c>
      <c r="BF213" s="256">
        <f>IF(N213="snížená",J213,0)</f>
        <v>0</v>
      </c>
      <c r="BG213" s="256">
        <f>IF(N213="zákl. přenesená",J213,0)</f>
        <v>0</v>
      </c>
      <c r="BH213" s="256">
        <f>IF(N213="sníž. přenesená",J213,0)</f>
        <v>0</v>
      </c>
      <c r="BI213" s="256">
        <f>IF(N213="nulová",J213,0)</f>
        <v>0</v>
      </c>
      <c r="BJ213" s="16" t="s">
        <v>81</v>
      </c>
      <c r="BK213" s="256">
        <f>ROUND(I213*H213,2)</f>
        <v>0</v>
      </c>
      <c r="BL213" s="16" t="s">
        <v>146</v>
      </c>
      <c r="BM213" s="255" t="s">
        <v>302</v>
      </c>
    </row>
    <row r="214" s="2" customFormat="1" ht="21.75" customHeight="1">
      <c r="A214" s="37"/>
      <c r="B214" s="38"/>
      <c r="C214" s="243" t="s">
        <v>303</v>
      </c>
      <c r="D214" s="243" t="s">
        <v>142</v>
      </c>
      <c r="E214" s="244" t="s">
        <v>304</v>
      </c>
      <c r="F214" s="245" t="s">
        <v>305</v>
      </c>
      <c r="G214" s="246" t="s">
        <v>179</v>
      </c>
      <c r="H214" s="247">
        <v>60.200000000000003</v>
      </c>
      <c r="I214" s="248"/>
      <c r="J214" s="249">
        <f>ROUND(I214*H214,2)</f>
        <v>0</v>
      </c>
      <c r="K214" s="250"/>
      <c r="L214" s="43"/>
      <c r="M214" s="251" t="s">
        <v>1</v>
      </c>
      <c r="N214" s="252" t="s">
        <v>39</v>
      </c>
      <c r="O214" s="90"/>
      <c r="P214" s="253">
        <f>O214*H214</f>
        <v>0</v>
      </c>
      <c r="Q214" s="253">
        <v>0</v>
      </c>
      <c r="R214" s="253">
        <f>Q214*H214</f>
        <v>0</v>
      </c>
      <c r="S214" s="253">
        <v>0</v>
      </c>
      <c r="T214" s="254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55" t="s">
        <v>146</v>
      </c>
      <c r="AT214" s="255" t="s">
        <v>142</v>
      </c>
      <c r="AU214" s="255" t="s">
        <v>83</v>
      </c>
      <c r="AY214" s="16" t="s">
        <v>140</v>
      </c>
      <c r="BE214" s="256">
        <f>IF(N214="základní",J214,0)</f>
        <v>0</v>
      </c>
      <c r="BF214" s="256">
        <f>IF(N214="snížená",J214,0)</f>
        <v>0</v>
      </c>
      <c r="BG214" s="256">
        <f>IF(N214="zákl. přenesená",J214,0)</f>
        <v>0</v>
      </c>
      <c r="BH214" s="256">
        <f>IF(N214="sníž. přenesená",J214,0)</f>
        <v>0</v>
      </c>
      <c r="BI214" s="256">
        <f>IF(N214="nulová",J214,0)</f>
        <v>0</v>
      </c>
      <c r="BJ214" s="16" t="s">
        <v>81</v>
      </c>
      <c r="BK214" s="256">
        <f>ROUND(I214*H214,2)</f>
        <v>0</v>
      </c>
      <c r="BL214" s="16" t="s">
        <v>146</v>
      </c>
      <c r="BM214" s="255" t="s">
        <v>306</v>
      </c>
    </row>
    <row r="215" s="13" customFormat="1">
      <c r="A215" s="13"/>
      <c r="B215" s="257"/>
      <c r="C215" s="258"/>
      <c r="D215" s="259" t="s">
        <v>148</v>
      </c>
      <c r="E215" s="260" t="s">
        <v>1</v>
      </c>
      <c r="F215" s="261" t="s">
        <v>307</v>
      </c>
      <c r="G215" s="258"/>
      <c r="H215" s="262">
        <v>31.100000000000001</v>
      </c>
      <c r="I215" s="263"/>
      <c r="J215" s="258"/>
      <c r="K215" s="258"/>
      <c r="L215" s="264"/>
      <c r="M215" s="265"/>
      <c r="N215" s="266"/>
      <c r="O215" s="266"/>
      <c r="P215" s="266"/>
      <c r="Q215" s="266"/>
      <c r="R215" s="266"/>
      <c r="S215" s="266"/>
      <c r="T215" s="26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8" t="s">
        <v>148</v>
      </c>
      <c r="AU215" s="268" t="s">
        <v>83</v>
      </c>
      <c r="AV215" s="13" t="s">
        <v>83</v>
      </c>
      <c r="AW215" s="13" t="s">
        <v>31</v>
      </c>
      <c r="AX215" s="13" t="s">
        <v>74</v>
      </c>
      <c r="AY215" s="268" t="s">
        <v>140</v>
      </c>
    </row>
    <row r="216" s="13" customFormat="1">
      <c r="A216" s="13"/>
      <c r="B216" s="257"/>
      <c r="C216" s="258"/>
      <c r="D216" s="259" t="s">
        <v>148</v>
      </c>
      <c r="E216" s="260" t="s">
        <v>1</v>
      </c>
      <c r="F216" s="261" t="s">
        <v>308</v>
      </c>
      <c r="G216" s="258"/>
      <c r="H216" s="262">
        <v>29.100000000000001</v>
      </c>
      <c r="I216" s="263"/>
      <c r="J216" s="258"/>
      <c r="K216" s="258"/>
      <c r="L216" s="264"/>
      <c r="M216" s="265"/>
      <c r="N216" s="266"/>
      <c r="O216" s="266"/>
      <c r="P216" s="266"/>
      <c r="Q216" s="266"/>
      <c r="R216" s="266"/>
      <c r="S216" s="266"/>
      <c r="T216" s="26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8" t="s">
        <v>148</v>
      </c>
      <c r="AU216" s="268" t="s">
        <v>83</v>
      </c>
      <c r="AV216" s="13" t="s">
        <v>83</v>
      </c>
      <c r="AW216" s="13" t="s">
        <v>31</v>
      </c>
      <c r="AX216" s="13" t="s">
        <v>74</v>
      </c>
      <c r="AY216" s="268" t="s">
        <v>140</v>
      </c>
    </row>
    <row r="217" s="14" customFormat="1">
      <c r="A217" s="14"/>
      <c r="B217" s="269"/>
      <c r="C217" s="270"/>
      <c r="D217" s="259" t="s">
        <v>148</v>
      </c>
      <c r="E217" s="271" t="s">
        <v>1</v>
      </c>
      <c r="F217" s="272" t="s">
        <v>155</v>
      </c>
      <c r="G217" s="270"/>
      <c r="H217" s="273">
        <v>60.200000000000003</v>
      </c>
      <c r="I217" s="274"/>
      <c r="J217" s="270"/>
      <c r="K217" s="270"/>
      <c r="L217" s="275"/>
      <c r="M217" s="276"/>
      <c r="N217" s="277"/>
      <c r="O217" s="277"/>
      <c r="P217" s="277"/>
      <c r="Q217" s="277"/>
      <c r="R217" s="277"/>
      <c r="S217" s="277"/>
      <c r="T217" s="27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9" t="s">
        <v>148</v>
      </c>
      <c r="AU217" s="279" t="s">
        <v>83</v>
      </c>
      <c r="AV217" s="14" t="s">
        <v>146</v>
      </c>
      <c r="AW217" s="14" t="s">
        <v>31</v>
      </c>
      <c r="AX217" s="14" t="s">
        <v>81</v>
      </c>
      <c r="AY217" s="279" t="s">
        <v>140</v>
      </c>
    </row>
    <row r="218" s="2" customFormat="1" ht="21.75" customHeight="1">
      <c r="A218" s="37"/>
      <c r="B218" s="38"/>
      <c r="C218" s="243" t="s">
        <v>309</v>
      </c>
      <c r="D218" s="243" t="s">
        <v>142</v>
      </c>
      <c r="E218" s="244" t="s">
        <v>310</v>
      </c>
      <c r="F218" s="245" t="s">
        <v>311</v>
      </c>
      <c r="G218" s="246" t="s">
        <v>197</v>
      </c>
      <c r="H218" s="247">
        <v>1</v>
      </c>
      <c r="I218" s="248"/>
      <c r="J218" s="249">
        <f>ROUND(I218*H218,2)</f>
        <v>0</v>
      </c>
      <c r="K218" s="250"/>
      <c r="L218" s="43"/>
      <c r="M218" s="251" t="s">
        <v>1</v>
      </c>
      <c r="N218" s="252" t="s">
        <v>39</v>
      </c>
      <c r="O218" s="90"/>
      <c r="P218" s="253">
        <f>O218*H218</f>
        <v>0</v>
      </c>
      <c r="Q218" s="253">
        <v>0</v>
      </c>
      <c r="R218" s="253">
        <f>Q218*H218</f>
        <v>0</v>
      </c>
      <c r="S218" s="253">
        <v>0</v>
      </c>
      <c r="T218" s="254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55" t="s">
        <v>146</v>
      </c>
      <c r="AT218" s="255" t="s">
        <v>142</v>
      </c>
      <c r="AU218" s="255" t="s">
        <v>83</v>
      </c>
      <c r="AY218" s="16" t="s">
        <v>140</v>
      </c>
      <c r="BE218" s="256">
        <f>IF(N218="základní",J218,0)</f>
        <v>0</v>
      </c>
      <c r="BF218" s="256">
        <f>IF(N218="snížená",J218,0)</f>
        <v>0</v>
      </c>
      <c r="BG218" s="256">
        <f>IF(N218="zákl. přenesená",J218,0)</f>
        <v>0</v>
      </c>
      <c r="BH218" s="256">
        <f>IF(N218="sníž. přenesená",J218,0)</f>
        <v>0</v>
      </c>
      <c r="BI218" s="256">
        <f>IF(N218="nulová",J218,0)</f>
        <v>0</v>
      </c>
      <c r="BJ218" s="16" t="s">
        <v>81</v>
      </c>
      <c r="BK218" s="256">
        <f>ROUND(I218*H218,2)</f>
        <v>0</v>
      </c>
      <c r="BL218" s="16" t="s">
        <v>146</v>
      </c>
      <c r="BM218" s="255" t="s">
        <v>312</v>
      </c>
    </row>
    <row r="219" s="2" customFormat="1" ht="44.25" customHeight="1">
      <c r="A219" s="37"/>
      <c r="B219" s="38"/>
      <c r="C219" s="243" t="s">
        <v>313</v>
      </c>
      <c r="D219" s="243" t="s">
        <v>142</v>
      </c>
      <c r="E219" s="244" t="s">
        <v>314</v>
      </c>
      <c r="F219" s="245" t="s">
        <v>315</v>
      </c>
      <c r="G219" s="246" t="s">
        <v>145</v>
      </c>
      <c r="H219" s="247">
        <v>3.2999999999999998</v>
      </c>
      <c r="I219" s="248"/>
      <c r="J219" s="249">
        <f>ROUND(I219*H219,2)</f>
        <v>0</v>
      </c>
      <c r="K219" s="250"/>
      <c r="L219" s="43"/>
      <c r="M219" s="251" t="s">
        <v>1</v>
      </c>
      <c r="N219" s="252" t="s">
        <v>39</v>
      </c>
      <c r="O219" s="90"/>
      <c r="P219" s="253">
        <f>O219*H219</f>
        <v>0</v>
      </c>
      <c r="Q219" s="253">
        <v>0</v>
      </c>
      <c r="R219" s="253">
        <f>Q219*H219</f>
        <v>0</v>
      </c>
      <c r="S219" s="253">
        <v>0</v>
      </c>
      <c r="T219" s="254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55" t="s">
        <v>146</v>
      </c>
      <c r="AT219" s="255" t="s">
        <v>142</v>
      </c>
      <c r="AU219" s="255" t="s">
        <v>83</v>
      </c>
      <c r="AY219" s="16" t="s">
        <v>140</v>
      </c>
      <c r="BE219" s="256">
        <f>IF(N219="základní",J219,0)</f>
        <v>0</v>
      </c>
      <c r="BF219" s="256">
        <f>IF(N219="snížená",J219,0)</f>
        <v>0</v>
      </c>
      <c r="BG219" s="256">
        <f>IF(N219="zákl. přenesená",J219,0)</f>
        <v>0</v>
      </c>
      <c r="BH219" s="256">
        <f>IF(N219="sníž. přenesená",J219,0)</f>
        <v>0</v>
      </c>
      <c r="BI219" s="256">
        <f>IF(N219="nulová",J219,0)</f>
        <v>0</v>
      </c>
      <c r="BJ219" s="16" t="s">
        <v>81</v>
      </c>
      <c r="BK219" s="256">
        <f>ROUND(I219*H219,2)</f>
        <v>0</v>
      </c>
      <c r="BL219" s="16" t="s">
        <v>146</v>
      </c>
      <c r="BM219" s="255" t="s">
        <v>316</v>
      </c>
    </row>
    <row r="220" s="12" customFormat="1" ht="22.8" customHeight="1">
      <c r="A220" s="12"/>
      <c r="B220" s="227"/>
      <c r="C220" s="228"/>
      <c r="D220" s="229" t="s">
        <v>73</v>
      </c>
      <c r="E220" s="241" t="s">
        <v>317</v>
      </c>
      <c r="F220" s="241" t="s">
        <v>318</v>
      </c>
      <c r="G220" s="228"/>
      <c r="H220" s="228"/>
      <c r="I220" s="231"/>
      <c r="J220" s="242">
        <f>BK220</f>
        <v>0</v>
      </c>
      <c r="K220" s="228"/>
      <c r="L220" s="233"/>
      <c r="M220" s="234"/>
      <c r="N220" s="235"/>
      <c r="O220" s="235"/>
      <c r="P220" s="236">
        <f>SUM(P221:P229)</f>
        <v>0</v>
      </c>
      <c r="Q220" s="235"/>
      <c r="R220" s="236">
        <f>SUM(R221:R229)</f>
        <v>0</v>
      </c>
      <c r="S220" s="235"/>
      <c r="T220" s="237">
        <f>SUM(T221:T229)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38" t="s">
        <v>81</v>
      </c>
      <c r="AT220" s="239" t="s">
        <v>73</v>
      </c>
      <c r="AU220" s="239" t="s">
        <v>81</v>
      </c>
      <c r="AY220" s="238" t="s">
        <v>140</v>
      </c>
      <c r="BK220" s="240">
        <f>SUM(BK221:BK229)</f>
        <v>0</v>
      </c>
    </row>
    <row r="221" s="2" customFormat="1" ht="33" customHeight="1">
      <c r="A221" s="37"/>
      <c r="B221" s="38"/>
      <c r="C221" s="243" t="s">
        <v>319</v>
      </c>
      <c r="D221" s="243" t="s">
        <v>142</v>
      </c>
      <c r="E221" s="244" t="s">
        <v>320</v>
      </c>
      <c r="F221" s="245" t="s">
        <v>321</v>
      </c>
      <c r="G221" s="246" t="s">
        <v>322</v>
      </c>
      <c r="H221" s="247">
        <v>99.474999999999994</v>
      </c>
      <c r="I221" s="248"/>
      <c r="J221" s="249">
        <f>ROUND(I221*H221,2)</f>
        <v>0</v>
      </c>
      <c r="K221" s="250"/>
      <c r="L221" s="43"/>
      <c r="M221" s="251" t="s">
        <v>1</v>
      </c>
      <c r="N221" s="252" t="s">
        <v>39</v>
      </c>
      <c r="O221" s="90"/>
      <c r="P221" s="253">
        <f>O221*H221</f>
        <v>0</v>
      </c>
      <c r="Q221" s="253">
        <v>0</v>
      </c>
      <c r="R221" s="253">
        <f>Q221*H221</f>
        <v>0</v>
      </c>
      <c r="S221" s="253">
        <v>0</v>
      </c>
      <c r="T221" s="254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55" t="s">
        <v>146</v>
      </c>
      <c r="AT221" s="255" t="s">
        <v>142</v>
      </c>
      <c r="AU221" s="255" t="s">
        <v>83</v>
      </c>
      <c r="AY221" s="16" t="s">
        <v>140</v>
      </c>
      <c r="BE221" s="256">
        <f>IF(N221="základní",J221,0)</f>
        <v>0</v>
      </c>
      <c r="BF221" s="256">
        <f>IF(N221="snížená",J221,0)</f>
        <v>0</v>
      </c>
      <c r="BG221" s="256">
        <f>IF(N221="zákl. přenesená",J221,0)</f>
        <v>0</v>
      </c>
      <c r="BH221" s="256">
        <f>IF(N221="sníž. přenesená",J221,0)</f>
        <v>0</v>
      </c>
      <c r="BI221" s="256">
        <f>IF(N221="nulová",J221,0)</f>
        <v>0</v>
      </c>
      <c r="BJ221" s="16" t="s">
        <v>81</v>
      </c>
      <c r="BK221" s="256">
        <f>ROUND(I221*H221,2)</f>
        <v>0</v>
      </c>
      <c r="BL221" s="16" t="s">
        <v>146</v>
      </c>
      <c r="BM221" s="255" t="s">
        <v>323</v>
      </c>
    </row>
    <row r="222" s="2" customFormat="1" ht="33" customHeight="1">
      <c r="A222" s="37"/>
      <c r="B222" s="38"/>
      <c r="C222" s="243" t="s">
        <v>324</v>
      </c>
      <c r="D222" s="243" t="s">
        <v>142</v>
      </c>
      <c r="E222" s="244" t="s">
        <v>325</v>
      </c>
      <c r="F222" s="245" t="s">
        <v>326</v>
      </c>
      <c r="G222" s="246" t="s">
        <v>322</v>
      </c>
      <c r="H222" s="247">
        <v>895.27499999999998</v>
      </c>
      <c r="I222" s="248"/>
      <c r="J222" s="249">
        <f>ROUND(I222*H222,2)</f>
        <v>0</v>
      </c>
      <c r="K222" s="250"/>
      <c r="L222" s="43"/>
      <c r="M222" s="251" t="s">
        <v>1</v>
      </c>
      <c r="N222" s="252" t="s">
        <v>39</v>
      </c>
      <c r="O222" s="90"/>
      <c r="P222" s="253">
        <f>O222*H222</f>
        <v>0</v>
      </c>
      <c r="Q222" s="253">
        <v>0</v>
      </c>
      <c r="R222" s="253">
        <f>Q222*H222</f>
        <v>0</v>
      </c>
      <c r="S222" s="253">
        <v>0</v>
      </c>
      <c r="T222" s="254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55" t="s">
        <v>146</v>
      </c>
      <c r="AT222" s="255" t="s">
        <v>142</v>
      </c>
      <c r="AU222" s="255" t="s">
        <v>83</v>
      </c>
      <c r="AY222" s="16" t="s">
        <v>140</v>
      </c>
      <c r="BE222" s="256">
        <f>IF(N222="základní",J222,0)</f>
        <v>0</v>
      </c>
      <c r="BF222" s="256">
        <f>IF(N222="snížená",J222,0)</f>
        <v>0</v>
      </c>
      <c r="BG222" s="256">
        <f>IF(N222="zákl. přenesená",J222,0)</f>
        <v>0</v>
      </c>
      <c r="BH222" s="256">
        <f>IF(N222="sníž. přenesená",J222,0)</f>
        <v>0</v>
      </c>
      <c r="BI222" s="256">
        <f>IF(N222="nulová",J222,0)</f>
        <v>0</v>
      </c>
      <c r="BJ222" s="16" t="s">
        <v>81</v>
      </c>
      <c r="BK222" s="256">
        <f>ROUND(I222*H222,2)</f>
        <v>0</v>
      </c>
      <c r="BL222" s="16" t="s">
        <v>146</v>
      </c>
      <c r="BM222" s="255" t="s">
        <v>327</v>
      </c>
    </row>
    <row r="223" s="13" customFormat="1">
      <c r="A223" s="13"/>
      <c r="B223" s="257"/>
      <c r="C223" s="258"/>
      <c r="D223" s="259" t="s">
        <v>148</v>
      </c>
      <c r="E223" s="258"/>
      <c r="F223" s="261" t="s">
        <v>328</v>
      </c>
      <c r="G223" s="258"/>
      <c r="H223" s="262">
        <v>895.27499999999998</v>
      </c>
      <c r="I223" s="263"/>
      <c r="J223" s="258"/>
      <c r="K223" s="258"/>
      <c r="L223" s="264"/>
      <c r="M223" s="265"/>
      <c r="N223" s="266"/>
      <c r="O223" s="266"/>
      <c r="P223" s="266"/>
      <c r="Q223" s="266"/>
      <c r="R223" s="266"/>
      <c r="S223" s="266"/>
      <c r="T223" s="26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8" t="s">
        <v>148</v>
      </c>
      <c r="AU223" s="268" t="s">
        <v>83</v>
      </c>
      <c r="AV223" s="13" t="s">
        <v>83</v>
      </c>
      <c r="AW223" s="13" t="s">
        <v>4</v>
      </c>
      <c r="AX223" s="13" t="s">
        <v>81</v>
      </c>
      <c r="AY223" s="268" t="s">
        <v>140</v>
      </c>
    </row>
    <row r="224" s="2" customFormat="1" ht="33" customHeight="1">
      <c r="A224" s="37"/>
      <c r="B224" s="38"/>
      <c r="C224" s="243" t="s">
        <v>329</v>
      </c>
      <c r="D224" s="243" t="s">
        <v>142</v>
      </c>
      <c r="E224" s="244" t="s">
        <v>330</v>
      </c>
      <c r="F224" s="245" t="s">
        <v>331</v>
      </c>
      <c r="G224" s="246" t="s">
        <v>322</v>
      </c>
      <c r="H224" s="247">
        <v>38.956000000000003</v>
      </c>
      <c r="I224" s="248"/>
      <c r="J224" s="249">
        <f>ROUND(I224*H224,2)</f>
        <v>0</v>
      </c>
      <c r="K224" s="250"/>
      <c r="L224" s="43"/>
      <c r="M224" s="251" t="s">
        <v>1</v>
      </c>
      <c r="N224" s="252" t="s">
        <v>39</v>
      </c>
      <c r="O224" s="90"/>
      <c r="P224" s="253">
        <f>O224*H224</f>
        <v>0</v>
      </c>
      <c r="Q224" s="253">
        <v>0</v>
      </c>
      <c r="R224" s="253">
        <f>Q224*H224</f>
        <v>0</v>
      </c>
      <c r="S224" s="253">
        <v>0</v>
      </c>
      <c r="T224" s="254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55" t="s">
        <v>146</v>
      </c>
      <c r="AT224" s="255" t="s">
        <v>142</v>
      </c>
      <c r="AU224" s="255" t="s">
        <v>83</v>
      </c>
      <c r="AY224" s="16" t="s">
        <v>140</v>
      </c>
      <c r="BE224" s="256">
        <f>IF(N224="základní",J224,0)</f>
        <v>0</v>
      </c>
      <c r="BF224" s="256">
        <f>IF(N224="snížená",J224,0)</f>
        <v>0</v>
      </c>
      <c r="BG224" s="256">
        <f>IF(N224="zákl. přenesená",J224,0)</f>
        <v>0</v>
      </c>
      <c r="BH224" s="256">
        <f>IF(N224="sníž. přenesená",J224,0)</f>
        <v>0</v>
      </c>
      <c r="BI224" s="256">
        <f>IF(N224="nulová",J224,0)</f>
        <v>0</v>
      </c>
      <c r="BJ224" s="16" t="s">
        <v>81</v>
      </c>
      <c r="BK224" s="256">
        <f>ROUND(I224*H224,2)</f>
        <v>0</v>
      </c>
      <c r="BL224" s="16" t="s">
        <v>146</v>
      </c>
      <c r="BM224" s="255" t="s">
        <v>332</v>
      </c>
    </row>
    <row r="225" s="13" customFormat="1">
      <c r="A225" s="13"/>
      <c r="B225" s="257"/>
      <c r="C225" s="258"/>
      <c r="D225" s="259" t="s">
        <v>148</v>
      </c>
      <c r="E225" s="260" t="s">
        <v>1</v>
      </c>
      <c r="F225" s="261" t="s">
        <v>333</v>
      </c>
      <c r="G225" s="258"/>
      <c r="H225" s="262">
        <v>38.956000000000003</v>
      </c>
      <c r="I225" s="263"/>
      <c r="J225" s="258"/>
      <c r="K225" s="258"/>
      <c r="L225" s="264"/>
      <c r="M225" s="265"/>
      <c r="N225" s="266"/>
      <c r="O225" s="266"/>
      <c r="P225" s="266"/>
      <c r="Q225" s="266"/>
      <c r="R225" s="266"/>
      <c r="S225" s="266"/>
      <c r="T225" s="26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8" t="s">
        <v>148</v>
      </c>
      <c r="AU225" s="268" t="s">
        <v>83</v>
      </c>
      <c r="AV225" s="13" t="s">
        <v>83</v>
      </c>
      <c r="AW225" s="13" t="s">
        <v>31</v>
      </c>
      <c r="AX225" s="13" t="s">
        <v>81</v>
      </c>
      <c r="AY225" s="268" t="s">
        <v>140</v>
      </c>
    </row>
    <row r="226" s="2" customFormat="1" ht="33" customHeight="1">
      <c r="A226" s="37"/>
      <c r="B226" s="38"/>
      <c r="C226" s="243" t="s">
        <v>334</v>
      </c>
      <c r="D226" s="243" t="s">
        <v>142</v>
      </c>
      <c r="E226" s="244" t="s">
        <v>335</v>
      </c>
      <c r="F226" s="245" t="s">
        <v>336</v>
      </c>
      <c r="G226" s="246" t="s">
        <v>322</v>
      </c>
      <c r="H226" s="247">
        <v>49.764000000000003</v>
      </c>
      <c r="I226" s="248"/>
      <c r="J226" s="249">
        <f>ROUND(I226*H226,2)</f>
        <v>0</v>
      </c>
      <c r="K226" s="250"/>
      <c r="L226" s="43"/>
      <c r="M226" s="251" t="s">
        <v>1</v>
      </c>
      <c r="N226" s="252" t="s">
        <v>39</v>
      </c>
      <c r="O226" s="90"/>
      <c r="P226" s="253">
        <f>O226*H226</f>
        <v>0</v>
      </c>
      <c r="Q226" s="253">
        <v>0</v>
      </c>
      <c r="R226" s="253">
        <f>Q226*H226</f>
        <v>0</v>
      </c>
      <c r="S226" s="253">
        <v>0</v>
      </c>
      <c r="T226" s="254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55" t="s">
        <v>146</v>
      </c>
      <c r="AT226" s="255" t="s">
        <v>142</v>
      </c>
      <c r="AU226" s="255" t="s">
        <v>83</v>
      </c>
      <c r="AY226" s="16" t="s">
        <v>140</v>
      </c>
      <c r="BE226" s="256">
        <f>IF(N226="základní",J226,0)</f>
        <v>0</v>
      </c>
      <c r="BF226" s="256">
        <f>IF(N226="snížená",J226,0)</f>
        <v>0</v>
      </c>
      <c r="BG226" s="256">
        <f>IF(N226="zákl. přenesená",J226,0)</f>
        <v>0</v>
      </c>
      <c r="BH226" s="256">
        <f>IF(N226="sníž. přenesená",J226,0)</f>
        <v>0</v>
      </c>
      <c r="BI226" s="256">
        <f>IF(N226="nulová",J226,0)</f>
        <v>0</v>
      </c>
      <c r="BJ226" s="16" t="s">
        <v>81</v>
      </c>
      <c r="BK226" s="256">
        <f>ROUND(I226*H226,2)</f>
        <v>0</v>
      </c>
      <c r="BL226" s="16" t="s">
        <v>146</v>
      </c>
      <c r="BM226" s="255" t="s">
        <v>337</v>
      </c>
    </row>
    <row r="227" s="13" customFormat="1">
      <c r="A227" s="13"/>
      <c r="B227" s="257"/>
      <c r="C227" s="258"/>
      <c r="D227" s="259" t="s">
        <v>148</v>
      </c>
      <c r="E227" s="260" t="s">
        <v>1</v>
      </c>
      <c r="F227" s="261" t="s">
        <v>338</v>
      </c>
      <c r="G227" s="258"/>
      <c r="H227" s="262">
        <v>49.764000000000003</v>
      </c>
      <c r="I227" s="263"/>
      <c r="J227" s="258"/>
      <c r="K227" s="258"/>
      <c r="L227" s="264"/>
      <c r="M227" s="265"/>
      <c r="N227" s="266"/>
      <c r="O227" s="266"/>
      <c r="P227" s="266"/>
      <c r="Q227" s="266"/>
      <c r="R227" s="266"/>
      <c r="S227" s="266"/>
      <c r="T227" s="26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8" t="s">
        <v>148</v>
      </c>
      <c r="AU227" s="268" t="s">
        <v>83</v>
      </c>
      <c r="AV227" s="13" t="s">
        <v>83</v>
      </c>
      <c r="AW227" s="13" t="s">
        <v>31</v>
      </c>
      <c r="AX227" s="13" t="s">
        <v>81</v>
      </c>
      <c r="AY227" s="268" t="s">
        <v>140</v>
      </c>
    </row>
    <row r="228" s="2" customFormat="1" ht="33" customHeight="1">
      <c r="A228" s="37"/>
      <c r="B228" s="38"/>
      <c r="C228" s="243" t="s">
        <v>339</v>
      </c>
      <c r="D228" s="243" t="s">
        <v>142</v>
      </c>
      <c r="E228" s="244" t="s">
        <v>340</v>
      </c>
      <c r="F228" s="245" t="s">
        <v>341</v>
      </c>
      <c r="G228" s="246" t="s">
        <v>322</v>
      </c>
      <c r="H228" s="247">
        <v>10.756</v>
      </c>
      <c r="I228" s="248"/>
      <c r="J228" s="249">
        <f>ROUND(I228*H228,2)</f>
        <v>0</v>
      </c>
      <c r="K228" s="250"/>
      <c r="L228" s="43"/>
      <c r="M228" s="251" t="s">
        <v>1</v>
      </c>
      <c r="N228" s="252" t="s">
        <v>39</v>
      </c>
      <c r="O228" s="90"/>
      <c r="P228" s="253">
        <f>O228*H228</f>
        <v>0</v>
      </c>
      <c r="Q228" s="253">
        <v>0</v>
      </c>
      <c r="R228" s="253">
        <f>Q228*H228</f>
        <v>0</v>
      </c>
      <c r="S228" s="253">
        <v>0</v>
      </c>
      <c r="T228" s="254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55" t="s">
        <v>146</v>
      </c>
      <c r="AT228" s="255" t="s">
        <v>142</v>
      </c>
      <c r="AU228" s="255" t="s">
        <v>83</v>
      </c>
      <c r="AY228" s="16" t="s">
        <v>140</v>
      </c>
      <c r="BE228" s="256">
        <f>IF(N228="základní",J228,0)</f>
        <v>0</v>
      </c>
      <c r="BF228" s="256">
        <f>IF(N228="snížená",J228,0)</f>
        <v>0</v>
      </c>
      <c r="BG228" s="256">
        <f>IF(N228="zákl. přenesená",J228,0)</f>
        <v>0</v>
      </c>
      <c r="BH228" s="256">
        <f>IF(N228="sníž. přenesená",J228,0)</f>
        <v>0</v>
      </c>
      <c r="BI228" s="256">
        <f>IF(N228="nulová",J228,0)</f>
        <v>0</v>
      </c>
      <c r="BJ228" s="16" t="s">
        <v>81</v>
      </c>
      <c r="BK228" s="256">
        <f>ROUND(I228*H228,2)</f>
        <v>0</v>
      </c>
      <c r="BL228" s="16" t="s">
        <v>146</v>
      </c>
      <c r="BM228" s="255" t="s">
        <v>342</v>
      </c>
    </row>
    <row r="229" s="13" customFormat="1">
      <c r="A229" s="13"/>
      <c r="B229" s="257"/>
      <c r="C229" s="258"/>
      <c r="D229" s="259" t="s">
        <v>148</v>
      </c>
      <c r="E229" s="260" t="s">
        <v>1</v>
      </c>
      <c r="F229" s="261" t="s">
        <v>343</v>
      </c>
      <c r="G229" s="258"/>
      <c r="H229" s="262">
        <v>10.756</v>
      </c>
      <c r="I229" s="263"/>
      <c r="J229" s="258"/>
      <c r="K229" s="258"/>
      <c r="L229" s="264"/>
      <c r="M229" s="265"/>
      <c r="N229" s="266"/>
      <c r="O229" s="266"/>
      <c r="P229" s="266"/>
      <c r="Q229" s="266"/>
      <c r="R229" s="266"/>
      <c r="S229" s="266"/>
      <c r="T229" s="26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8" t="s">
        <v>148</v>
      </c>
      <c r="AU229" s="268" t="s">
        <v>83</v>
      </c>
      <c r="AV229" s="13" t="s">
        <v>83</v>
      </c>
      <c r="AW229" s="13" t="s">
        <v>31</v>
      </c>
      <c r="AX229" s="13" t="s">
        <v>81</v>
      </c>
      <c r="AY229" s="268" t="s">
        <v>140</v>
      </c>
    </row>
    <row r="230" s="12" customFormat="1" ht="22.8" customHeight="1">
      <c r="A230" s="12"/>
      <c r="B230" s="227"/>
      <c r="C230" s="228"/>
      <c r="D230" s="229" t="s">
        <v>73</v>
      </c>
      <c r="E230" s="241" t="s">
        <v>344</v>
      </c>
      <c r="F230" s="241" t="s">
        <v>345</v>
      </c>
      <c r="G230" s="228"/>
      <c r="H230" s="228"/>
      <c r="I230" s="231"/>
      <c r="J230" s="242">
        <f>BK230</f>
        <v>0</v>
      </c>
      <c r="K230" s="228"/>
      <c r="L230" s="233"/>
      <c r="M230" s="234"/>
      <c r="N230" s="235"/>
      <c r="O230" s="235"/>
      <c r="P230" s="236">
        <f>P231</f>
        <v>0</v>
      </c>
      <c r="Q230" s="235"/>
      <c r="R230" s="236">
        <f>R231</f>
        <v>0</v>
      </c>
      <c r="S230" s="235"/>
      <c r="T230" s="237">
        <f>T231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38" t="s">
        <v>81</v>
      </c>
      <c r="AT230" s="239" t="s">
        <v>73</v>
      </c>
      <c r="AU230" s="239" t="s">
        <v>81</v>
      </c>
      <c r="AY230" s="238" t="s">
        <v>140</v>
      </c>
      <c r="BK230" s="240">
        <f>BK231</f>
        <v>0</v>
      </c>
    </row>
    <row r="231" s="2" customFormat="1" ht="33" customHeight="1">
      <c r="A231" s="37"/>
      <c r="B231" s="38"/>
      <c r="C231" s="243" t="s">
        <v>346</v>
      </c>
      <c r="D231" s="243" t="s">
        <v>142</v>
      </c>
      <c r="E231" s="244" t="s">
        <v>347</v>
      </c>
      <c r="F231" s="245" t="s">
        <v>348</v>
      </c>
      <c r="G231" s="246" t="s">
        <v>322</v>
      </c>
      <c r="H231" s="247">
        <v>106.25400000000001</v>
      </c>
      <c r="I231" s="248"/>
      <c r="J231" s="249">
        <f>ROUND(I231*H231,2)</f>
        <v>0</v>
      </c>
      <c r="K231" s="250"/>
      <c r="L231" s="43"/>
      <c r="M231" s="251" t="s">
        <v>1</v>
      </c>
      <c r="N231" s="252" t="s">
        <v>39</v>
      </c>
      <c r="O231" s="90"/>
      <c r="P231" s="253">
        <f>O231*H231</f>
        <v>0</v>
      </c>
      <c r="Q231" s="253">
        <v>0</v>
      </c>
      <c r="R231" s="253">
        <f>Q231*H231</f>
        <v>0</v>
      </c>
      <c r="S231" s="253">
        <v>0</v>
      </c>
      <c r="T231" s="254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55" t="s">
        <v>146</v>
      </c>
      <c r="AT231" s="255" t="s">
        <v>142</v>
      </c>
      <c r="AU231" s="255" t="s">
        <v>83</v>
      </c>
      <c r="AY231" s="16" t="s">
        <v>140</v>
      </c>
      <c r="BE231" s="256">
        <f>IF(N231="základní",J231,0)</f>
        <v>0</v>
      </c>
      <c r="BF231" s="256">
        <f>IF(N231="snížená",J231,0)</f>
        <v>0</v>
      </c>
      <c r="BG231" s="256">
        <f>IF(N231="zákl. přenesená",J231,0)</f>
        <v>0</v>
      </c>
      <c r="BH231" s="256">
        <f>IF(N231="sníž. přenesená",J231,0)</f>
        <v>0</v>
      </c>
      <c r="BI231" s="256">
        <f>IF(N231="nulová",J231,0)</f>
        <v>0</v>
      </c>
      <c r="BJ231" s="16" t="s">
        <v>81</v>
      </c>
      <c r="BK231" s="256">
        <f>ROUND(I231*H231,2)</f>
        <v>0</v>
      </c>
      <c r="BL231" s="16" t="s">
        <v>146</v>
      </c>
      <c r="BM231" s="255" t="s">
        <v>349</v>
      </c>
    </row>
    <row r="232" s="12" customFormat="1" ht="25.92" customHeight="1">
      <c r="A232" s="12"/>
      <c r="B232" s="227"/>
      <c r="C232" s="228"/>
      <c r="D232" s="229" t="s">
        <v>73</v>
      </c>
      <c r="E232" s="230" t="s">
        <v>350</v>
      </c>
      <c r="F232" s="230" t="s">
        <v>351</v>
      </c>
      <c r="G232" s="228"/>
      <c r="H232" s="228"/>
      <c r="I232" s="231"/>
      <c r="J232" s="232">
        <f>BK232</f>
        <v>0</v>
      </c>
      <c r="K232" s="228"/>
      <c r="L232" s="233"/>
      <c r="M232" s="234"/>
      <c r="N232" s="235"/>
      <c r="O232" s="235"/>
      <c r="P232" s="236">
        <f>P233+P235</f>
        <v>0</v>
      </c>
      <c r="Q232" s="235"/>
      <c r="R232" s="236">
        <f>R233+R235</f>
        <v>0</v>
      </c>
      <c r="S232" s="235"/>
      <c r="T232" s="237">
        <f>T233+T235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38" t="s">
        <v>166</v>
      </c>
      <c r="AT232" s="239" t="s">
        <v>73</v>
      </c>
      <c r="AU232" s="239" t="s">
        <v>74</v>
      </c>
      <c r="AY232" s="238" t="s">
        <v>140</v>
      </c>
      <c r="BK232" s="240">
        <f>BK233+BK235</f>
        <v>0</v>
      </c>
    </row>
    <row r="233" s="12" customFormat="1" ht="22.8" customHeight="1">
      <c r="A233" s="12"/>
      <c r="B233" s="227"/>
      <c r="C233" s="228"/>
      <c r="D233" s="229" t="s">
        <v>73</v>
      </c>
      <c r="E233" s="241" t="s">
        <v>352</v>
      </c>
      <c r="F233" s="241" t="s">
        <v>353</v>
      </c>
      <c r="G233" s="228"/>
      <c r="H233" s="228"/>
      <c r="I233" s="231"/>
      <c r="J233" s="242">
        <f>BK233</f>
        <v>0</v>
      </c>
      <c r="K233" s="228"/>
      <c r="L233" s="233"/>
      <c r="M233" s="234"/>
      <c r="N233" s="235"/>
      <c r="O233" s="235"/>
      <c r="P233" s="236">
        <f>P234</f>
        <v>0</v>
      </c>
      <c r="Q233" s="235"/>
      <c r="R233" s="236">
        <f>R234</f>
        <v>0</v>
      </c>
      <c r="S233" s="235"/>
      <c r="T233" s="237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38" t="s">
        <v>166</v>
      </c>
      <c r="AT233" s="239" t="s">
        <v>73</v>
      </c>
      <c r="AU233" s="239" t="s">
        <v>81</v>
      </c>
      <c r="AY233" s="238" t="s">
        <v>140</v>
      </c>
      <c r="BK233" s="240">
        <f>BK234</f>
        <v>0</v>
      </c>
    </row>
    <row r="234" s="2" customFormat="1" ht="16.5" customHeight="1">
      <c r="A234" s="37"/>
      <c r="B234" s="38"/>
      <c r="C234" s="243" t="s">
        <v>354</v>
      </c>
      <c r="D234" s="243" t="s">
        <v>142</v>
      </c>
      <c r="E234" s="244" t="s">
        <v>355</v>
      </c>
      <c r="F234" s="245" t="s">
        <v>356</v>
      </c>
      <c r="G234" s="246" t="s">
        <v>192</v>
      </c>
      <c r="H234" s="247">
        <v>1</v>
      </c>
      <c r="I234" s="248"/>
      <c r="J234" s="249">
        <f>ROUND(I234*H234,2)</f>
        <v>0</v>
      </c>
      <c r="K234" s="250"/>
      <c r="L234" s="43"/>
      <c r="M234" s="251" t="s">
        <v>1</v>
      </c>
      <c r="N234" s="252" t="s">
        <v>39</v>
      </c>
      <c r="O234" s="90"/>
      <c r="P234" s="253">
        <f>O234*H234</f>
        <v>0</v>
      </c>
      <c r="Q234" s="253">
        <v>0</v>
      </c>
      <c r="R234" s="253">
        <f>Q234*H234</f>
        <v>0</v>
      </c>
      <c r="S234" s="253">
        <v>0</v>
      </c>
      <c r="T234" s="254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55" t="s">
        <v>357</v>
      </c>
      <c r="AT234" s="255" t="s">
        <v>142</v>
      </c>
      <c r="AU234" s="255" t="s">
        <v>83</v>
      </c>
      <c r="AY234" s="16" t="s">
        <v>140</v>
      </c>
      <c r="BE234" s="256">
        <f>IF(N234="základní",J234,0)</f>
        <v>0</v>
      </c>
      <c r="BF234" s="256">
        <f>IF(N234="snížená",J234,0)</f>
        <v>0</v>
      </c>
      <c r="BG234" s="256">
        <f>IF(N234="zákl. přenesená",J234,0)</f>
        <v>0</v>
      </c>
      <c r="BH234" s="256">
        <f>IF(N234="sníž. přenesená",J234,0)</f>
        <v>0</v>
      </c>
      <c r="BI234" s="256">
        <f>IF(N234="nulová",J234,0)</f>
        <v>0</v>
      </c>
      <c r="BJ234" s="16" t="s">
        <v>81</v>
      </c>
      <c r="BK234" s="256">
        <f>ROUND(I234*H234,2)</f>
        <v>0</v>
      </c>
      <c r="BL234" s="16" t="s">
        <v>357</v>
      </c>
      <c r="BM234" s="255" t="s">
        <v>358</v>
      </c>
    </row>
    <row r="235" s="12" customFormat="1" ht="22.8" customHeight="1">
      <c r="A235" s="12"/>
      <c r="B235" s="227"/>
      <c r="C235" s="228"/>
      <c r="D235" s="229" t="s">
        <v>73</v>
      </c>
      <c r="E235" s="241" t="s">
        <v>359</v>
      </c>
      <c r="F235" s="241" t="s">
        <v>360</v>
      </c>
      <c r="G235" s="228"/>
      <c r="H235" s="228"/>
      <c r="I235" s="231"/>
      <c r="J235" s="242">
        <f>BK235</f>
        <v>0</v>
      </c>
      <c r="K235" s="228"/>
      <c r="L235" s="233"/>
      <c r="M235" s="234"/>
      <c r="N235" s="235"/>
      <c r="O235" s="235"/>
      <c r="P235" s="236">
        <f>SUM(P236:P237)</f>
        <v>0</v>
      </c>
      <c r="Q235" s="235"/>
      <c r="R235" s="236">
        <f>SUM(R236:R237)</f>
        <v>0</v>
      </c>
      <c r="S235" s="235"/>
      <c r="T235" s="237">
        <f>SUM(T236:T237)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38" t="s">
        <v>166</v>
      </c>
      <c r="AT235" s="239" t="s">
        <v>73</v>
      </c>
      <c r="AU235" s="239" t="s">
        <v>81</v>
      </c>
      <c r="AY235" s="238" t="s">
        <v>140</v>
      </c>
      <c r="BK235" s="240">
        <f>SUM(BK236:BK237)</f>
        <v>0</v>
      </c>
    </row>
    <row r="236" s="2" customFormat="1" ht="16.5" customHeight="1">
      <c r="A236" s="37"/>
      <c r="B236" s="38"/>
      <c r="C236" s="243" t="s">
        <v>361</v>
      </c>
      <c r="D236" s="243" t="s">
        <v>142</v>
      </c>
      <c r="E236" s="244" t="s">
        <v>362</v>
      </c>
      <c r="F236" s="245" t="s">
        <v>363</v>
      </c>
      <c r="G236" s="246" t="s">
        <v>192</v>
      </c>
      <c r="H236" s="247">
        <v>1</v>
      </c>
      <c r="I236" s="248"/>
      <c r="J236" s="249">
        <f>ROUND(I236*H236,2)</f>
        <v>0</v>
      </c>
      <c r="K236" s="250"/>
      <c r="L236" s="43"/>
      <c r="M236" s="251" t="s">
        <v>1</v>
      </c>
      <c r="N236" s="252" t="s">
        <v>39</v>
      </c>
      <c r="O236" s="90"/>
      <c r="P236" s="253">
        <f>O236*H236</f>
        <v>0</v>
      </c>
      <c r="Q236" s="253">
        <v>0</v>
      </c>
      <c r="R236" s="253">
        <f>Q236*H236</f>
        <v>0</v>
      </c>
      <c r="S236" s="253">
        <v>0</v>
      </c>
      <c r="T236" s="254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55" t="s">
        <v>357</v>
      </c>
      <c r="AT236" s="255" t="s">
        <v>142</v>
      </c>
      <c r="AU236" s="255" t="s">
        <v>83</v>
      </c>
      <c r="AY236" s="16" t="s">
        <v>140</v>
      </c>
      <c r="BE236" s="256">
        <f>IF(N236="základní",J236,0)</f>
        <v>0</v>
      </c>
      <c r="BF236" s="256">
        <f>IF(N236="snížená",J236,0)</f>
        <v>0</v>
      </c>
      <c r="BG236" s="256">
        <f>IF(N236="zákl. přenesená",J236,0)</f>
        <v>0</v>
      </c>
      <c r="BH236" s="256">
        <f>IF(N236="sníž. přenesená",J236,0)</f>
        <v>0</v>
      </c>
      <c r="BI236" s="256">
        <f>IF(N236="nulová",J236,0)</f>
        <v>0</v>
      </c>
      <c r="BJ236" s="16" t="s">
        <v>81</v>
      </c>
      <c r="BK236" s="256">
        <f>ROUND(I236*H236,2)</f>
        <v>0</v>
      </c>
      <c r="BL236" s="16" t="s">
        <v>357</v>
      </c>
      <c r="BM236" s="255" t="s">
        <v>364</v>
      </c>
    </row>
    <row r="237" s="2" customFormat="1" ht="16.5" customHeight="1">
      <c r="A237" s="37"/>
      <c r="B237" s="38"/>
      <c r="C237" s="243" t="s">
        <v>365</v>
      </c>
      <c r="D237" s="243" t="s">
        <v>142</v>
      </c>
      <c r="E237" s="244" t="s">
        <v>366</v>
      </c>
      <c r="F237" s="245" t="s">
        <v>367</v>
      </c>
      <c r="G237" s="246" t="s">
        <v>192</v>
      </c>
      <c r="H237" s="247">
        <v>1</v>
      </c>
      <c r="I237" s="248"/>
      <c r="J237" s="249">
        <f>ROUND(I237*H237,2)</f>
        <v>0</v>
      </c>
      <c r="K237" s="250"/>
      <c r="L237" s="43"/>
      <c r="M237" s="291" t="s">
        <v>1</v>
      </c>
      <c r="N237" s="292" t="s">
        <v>39</v>
      </c>
      <c r="O237" s="293"/>
      <c r="P237" s="294">
        <f>O237*H237</f>
        <v>0</v>
      </c>
      <c r="Q237" s="294">
        <v>0</v>
      </c>
      <c r="R237" s="294">
        <f>Q237*H237</f>
        <v>0</v>
      </c>
      <c r="S237" s="294">
        <v>0</v>
      </c>
      <c r="T237" s="295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55" t="s">
        <v>357</v>
      </c>
      <c r="AT237" s="255" t="s">
        <v>142</v>
      </c>
      <c r="AU237" s="255" t="s">
        <v>83</v>
      </c>
      <c r="AY237" s="16" t="s">
        <v>140</v>
      </c>
      <c r="BE237" s="256">
        <f>IF(N237="základní",J237,0)</f>
        <v>0</v>
      </c>
      <c r="BF237" s="256">
        <f>IF(N237="snížená",J237,0)</f>
        <v>0</v>
      </c>
      <c r="BG237" s="256">
        <f>IF(N237="zákl. přenesená",J237,0)</f>
        <v>0</v>
      </c>
      <c r="BH237" s="256">
        <f>IF(N237="sníž. přenesená",J237,0)</f>
        <v>0</v>
      </c>
      <c r="BI237" s="256">
        <f>IF(N237="nulová",J237,0)</f>
        <v>0</v>
      </c>
      <c r="BJ237" s="16" t="s">
        <v>81</v>
      </c>
      <c r="BK237" s="256">
        <f>ROUND(I237*H237,2)</f>
        <v>0</v>
      </c>
      <c r="BL237" s="16" t="s">
        <v>357</v>
      </c>
      <c r="BM237" s="255" t="s">
        <v>368</v>
      </c>
    </row>
    <row r="238" s="2" customFormat="1" ht="6.96" customHeight="1">
      <c r="A238" s="37"/>
      <c r="B238" s="65"/>
      <c r="C238" s="66"/>
      <c r="D238" s="66"/>
      <c r="E238" s="66"/>
      <c r="F238" s="66"/>
      <c r="G238" s="66"/>
      <c r="H238" s="66"/>
      <c r="I238" s="191"/>
      <c r="J238" s="66"/>
      <c r="K238" s="66"/>
      <c r="L238" s="43"/>
      <c r="M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</row>
  </sheetData>
  <sheetProtection sheet="1" autoFilter="0" formatColumns="0" formatRows="0" objects="1" scenarios="1" spinCount="100000" saltValue="q9z9X1PVtK0bkiQjpsMfCi7TKYng0xIggwneFoPtRgWKyrgDpqv/ZbMDXCqHSq2HaMKfOfLVqB6daPt49D9qrQ==" hashValue="0M5fkfLvCLixrc8ocauDZtD0WmMBQWScj27IFk1jbo4ROH+/t2UmmOqDYyZDvAOhRM5wBSqTuF1/Al87nhjTKg==" algorithmName="SHA-512" password="CC35"/>
  <autoFilter ref="C128:K2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83</v>
      </c>
    </row>
    <row r="4" s="1" customFormat="1" ht="24.96" customHeight="1">
      <c r="B4" s="19"/>
      <c r="D4" s="149" t="s">
        <v>106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>Opravy chodníkových těles v Novém Jičíně</v>
      </c>
      <c r="F7" s="151"/>
      <c r="G7" s="151"/>
      <c r="H7" s="151"/>
      <c r="I7" s="145"/>
      <c r="L7" s="19"/>
    </row>
    <row r="8" s="1" customFormat="1" ht="12" customHeight="1">
      <c r="B8" s="19"/>
      <c r="D8" s="151" t="s">
        <v>107</v>
      </c>
      <c r="I8" s="145"/>
      <c r="L8" s="19"/>
    </row>
    <row r="9" s="2" customFormat="1" ht="16.5" customHeight="1">
      <c r="A9" s="37"/>
      <c r="B9" s="43"/>
      <c r="C9" s="37"/>
      <c r="D9" s="37"/>
      <c r="E9" s="152" t="s">
        <v>108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1" t="s">
        <v>109</v>
      </c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24.75" customHeight="1">
      <c r="A11" s="37"/>
      <c r="B11" s="43"/>
      <c r="C11" s="37"/>
      <c r="D11" s="37"/>
      <c r="E11" s="154" t="s">
        <v>369</v>
      </c>
      <c r="F11" s="37"/>
      <c r="G11" s="37"/>
      <c r="H11" s="37"/>
      <c r="I11" s="153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3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1" t="s">
        <v>18</v>
      </c>
      <c r="E13" s="37"/>
      <c r="F13" s="140" t="s">
        <v>1</v>
      </c>
      <c r="G13" s="37"/>
      <c r="H13" s="37"/>
      <c r="I13" s="155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20</v>
      </c>
      <c r="E14" s="37"/>
      <c r="F14" s="140" t="s">
        <v>21</v>
      </c>
      <c r="G14" s="37"/>
      <c r="H14" s="37"/>
      <c r="I14" s="155" t="s">
        <v>22</v>
      </c>
      <c r="J14" s="156" t="str">
        <f>'Rekapitulace stavby'!AN8</f>
        <v>4. 5. 2020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3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1" t="s">
        <v>24</v>
      </c>
      <c r="E16" s="37"/>
      <c r="F16" s="37"/>
      <c r="G16" s="37"/>
      <c r="H16" s="37"/>
      <c r="I16" s="155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5" t="s">
        <v>27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3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1" t="s">
        <v>28</v>
      </c>
      <c r="E19" s="37"/>
      <c r="F19" s="37"/>
      <c r="G19" s="37"/>
      <c r="H19" s="37"/>
      <c r="I19" s="155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5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3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1" t="s">
        <v>30</v>
      </c>
      <c r="E22" s="37"/>
      <c r="F22" s="37"/>
      <c r="G22" s="37"/>
      <c r="H22" s="37"/>
      <c r="I22" s="155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5" t="s">
        <v>27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3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1" t="s">
        <v>32</v>
      </c>
      <c r="E25" s="37"/>
      <c r="F25" s="37"/>
      <c r="G25" s="37"/>
      <c r="H25" s="37"/>
      <c r="I25" s="155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5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3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1" t="s">
        <v>33</v>
      </c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60"/>
      <c r="J29" s="157"/>
      <c r="K29" s="157"/>
      <c r="L29" s="161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3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4" t="s">
        <v>34</v>
      </c>
      <c r="E32" s="37"/>
      <c r="F32" s="37"/>
      <c r="G32" s="37"/>
      <c r="H32" s="37"/>
      <c r="I32" s="153"/>
      <c r="J32" s="165">
        <f>ROUND(J129,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2"/>
      <c r="E33" s="162"/>
      <c r="F33" s="162"/>
      <c r="G33" s="162"/>
      <c r="H33" s="162"/>
      <c r="I33" s="163"/>
      <c r="J33" s="162"/>
      <c r="K33" s="162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6" t="s">
        <v>36</v>
      </c>
      <c r="G34" s="37"/>
      <c r="H34" s="37"/>
      <c r="I34" s="167" t="s">
        <v>35</v>
      </c>
      <c r="J34" s="166" t="s">
        <v>37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8" t="s">
        <v>38</v>
      </c>
      <c r="E35" s="151" t="s">
        <v>39</v>
      </c>
      <c r="F35" s="169">
        <f>ROUND((SUM(BE129:BE238)),  2)</f>
        <v>0</v>
      </c>
      <c r="G35" s="37"/>
      <c r="H35" s="37"/>
      <c r="I35" s="170">
        <v>0.20999999999999999</v>
      </c>
      <c r="J35" s="169">
        <f>ROUND(((SUM(BE129:BE238))*I35),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1" t="s">
        <v>40</v>
      </c>
      <c r="F36" s="169">
        <f>ROUND((SUM(BF129:BF238)),  2)</f>
        <v>0</v>
      </c>
      <c r="G36" s="37"/>
      <c r="H36" s="37"/>
      <c r="I36" s="170">
        <v>0.14999999999999999</v>
      </c>
      <c r="J36" s="169">
        <f>ROUND(((SUM(BF129:BF238))*I36),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41</v>
      </c>
      <c r="F37" s="169">
        <f>ROUND((SUM(BG129:BG238)),  2)</f>
        <v>0</v>
      </c>
      <c r="G37" s="37"/>
      <c r="H37" s="37"/>
      <c r="I37" s="170">
        <v>0.20999999999999999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1" t="s">
        <v>42</v>
      </c>
      <c r="F38" s="169">
        <f>ROUND((SUM(BH129:BH238)),  2)</f>
        <v>0</v>
      </c>
      <c r="G38" s="37"/>
      <c r="H38" s="37"/>
      <c r="I38" s="170">
        <v>0.14999999999999999</v>
      </c>
      <c r="J38" s="169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43</v>
      </c>
      <c r="F39" s="169">
        <f>ROUND((SUM(BI129:BI238)),  2)</f>
        <v>0</v>
      </c>
      <c r="G39" s="37"/>
      <c r="H39" s="37"/>
      <c r="I39" s="170">
        <v>0</v>
      </c>
      <c r="J39" s="169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1"/>
      <c r="D41" s="172" t="s">
        <v>44</v>
      </c>
      <c r="E41" s="173"/>
      <c r="F41" s="173"/>
      <c r="G41" s="174" t="s">
        <v>45</v>
      </c>
      <c r="H41" s="175" t="s">
        <v>46</v>
      </c>
      <c r="I41" s="176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47</v>
      </c>
      <c r="E50" s="180"/>
      <c r="F50" s="180"/>
      <c r="G50" s="179" t="s">
        <v>48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49</v>
      </c>
      <c r="E61" s="183"/>
      <c r="F61" s="184" t="s">
        <v>50</v>
      </c>
      <c r="G61" s="182" t="s">
        <v>49</v>
      </c>
      <c r="H61" s="183"/>
      <c r="I61" s="185"/>
      <c r="J61" s="186" t="s">
        <v>50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51</v>
      </c>
      <c r="E65" s="187"/>
      <c r="F65" s="187"/>
      <c r="G65" s="179" t="s">
        <v>52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49</v>
      </c>
      <c r="E76" s="183"/>
      <c r="F76" s="184" t="s">
        <v>50</v>
      </c>
      <c r="G76" s="182" t="s">
        <v>49</v>
      </c>
      <c r="H76" s="183"/>
      <c r="I76" s="185"/>
      <c r="J76" s="186" t="s">
        <v>50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111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>Opravy chodníkových těles v Novém Jičíně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107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5" t="s">
        <v>108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109</v>
      </c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24.75" customHeight="1">
      <c r="A89" s="37"/>
      <c r="B89" s="38"/>
      <c r="C89" s="39"/>
      <c r="D89" s="39"/>
      <c r="E89" s="75" t="str">
        <f>E11</f>
        <v xml:space="preserve">02.2 - Oprava chodn.tělesa na ulici Husova - protější strana ulice od divadla </v>
      </c>
      <c r="F89" s="39"/>
      <c r="G89" s="39"/>
      <c r="H89" s="39"/>
      <c r="I89" s="153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Nový Jičín</v>
      </c>
      <c r="G91" s="39"/>
      <c r="H91" s="39"/>
      <c r="I91" s="155" t="s">
        <v>22</v>
      </c>
      <c r="J91" s="78" t="str">
        <f>IF(J14="","",J14)</f>
        <v>4. 5. 2020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3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5" t="s">
        <v>30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155" t="s">
        <v>32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6" t="s">
        <v>112</v>
      </c>
      <c r="D96" s="197"/>
      <c r="E96" s="197"/>
      <c r="F96" s="197"/>
      <c r="G96" s="197"/>
      <c r="H96" s="197"/>
      <c r="I96" s="198"/>
      <c r="J96" s="199" t="s">
        <v>113</v>
      </c>
      <c r="K96" s="197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3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0" t="s">
        <v>114</v>
      </c>
      <c r="D98" s="39"/>
      <c r="E98" s="39"/>
      <c r="F98" s="39"/>
      <c r="G98" s="39"/>
      <c r="H98" s="39"/>
      <c r="I98" s="153"/>
      <c r="J98" s="109">
        <f>J129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115</v>
      </c>
    </row>
    <row r="99" s="9" customFormat="1" ht="24.96" customHeight="1">
      <c r="A99" s="9"/>
      <c r="B99" s="201"/>
      <c r="C99" s="202"/>
      <c r="D99" s="203" t="s">
        <v>116</v>
      </c>
      <c r="E99" s="204"/>
      <c r="F99" s="204"/>
      <c r="G99" s="204"/>
      <c r="H99" s="204"/>
      <c r="I99" s="205"/>
      <c r="J99" s="206">
        <f>J130</f>
        <v>0</v>
      </c>
      <c r="K99" s="202"/>
      <c r="L99" s="20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8"/>
      <c r="C100" s="132"/>
      <c r="D100" s="209" t="s">
        <v>117</v>
      </c>
      <c r="E100" s="210"/>
      <c r="F100" s="210"/>
      <c r="G100" s="210"/>
      <c r="H100" s="210"/>
      <c r="I100" s="211"/>
      <c r="J100" s="212">
        <f>J131</f>
        <v>0</v>
      </c>
      <c r="K100" s="132"/>
      <c r="L100" s="2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8"/>
      <c r="C101" s="132"/>
      <c r="D101" s="209" t="s">
        <v>118</v>
      </c>
      <c r="E101" s="210"/>
      <c r="F101" s="210"/>
      <c r="G101" s="210"/>
      <c r="H101" s="210"/>
      <c r="I101" s="211"/>
      <c r="J101" s="212">
        <f>J156</f>
        <v>0</v>
      </c>
      <c r="K101" s="132"/>
      <c r="L101" s="21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8"/>
      <c r="C102" s="132"/>
      <c r="D102" s="209" t="s">
        <v>119</v>
      </c>
      <c r="E102" s="210"/>
      <c r="F102" s="210"/>
      <c r="G102" s="210"/>
      <c r="H102" s="210"/>
      <c r="I102" s="211"/>
      <c r="J102" s="212">
        <f>J186</f>
        <v>0</v>
      </c>
      <c r="K102" s="132"/>
      <c r="L102" s="21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8"/>
      <c r="C103" s="132"/>
      <c r="D103" s="209" t="s">
        <v>120</v>
      </c>
      <c r="E103" s="210"/>
      <c r="F103" s="210"/>
      <c r="G103" s="210"/>
      <c r="H103" s="210"/>
      <c r="I103" s="211"/>
      <c r="J103" s="212">
        <f>J221</f>
        <v>0</v>
      </c>
      <c r="K103" s="132"/>
      <c r="L103" s="21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8"/>
      <c r="C104" s="132"/>
      <c r="D104" s="209" t="s">
        <v>121</v>
      </c>
      <c r="E104" s="210"/>
      <c r="F104" s="210"/>
      <c r="G104" s="210"/>
      <c r="H104" s="210"/>
      <c r="I104" s="211"/>
      <c r="J104" s="212">
        <f>J231</f>
        <v>0</v>
      </c>
      <c r="K104" s="132"/>
      <c r="L104" s="21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01"/>
      <c r="C105" s="202"/>
      <c r="D105" s="203" t="s">
        <v>122</v>
      </c>
      <c r="E105" s="204"/>
      <c r="F105" s="204"/>
      <c r="G105" s="204"/>
      <c r="H105" s="204"/>
      <c r="I105" s="205"/>
      <c r="J105" s="206">
        <f>J233</f>
        <v>0</v>
      </c>
      <c r="K105" s="202"/>
      <c r="L105" s="20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8"/>
      <c r="C106" s="132"/>
      <c r="D106" s="209" t="s">
        <v>123</v>
      </c>
      <c r="E106" s="210"/>
      <c r="F106" s="210"/>
      <c r="G106" s="210"/>
      <c r="H106" s="210"/>
      <c r="I106" s="211"/>
      <c r="J106" s="212">
        <f>J234</f>
        <v>0</v>
      </c>
      <c r="K106" s="132"/>
      <c r="L106" s="21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8"/>
      <c r="C107" s="132"/>
      <c r="D107" s="209" t="s">
        <v>124</v>
      </c>
      <c r="E107" s="210"/>
      <c r="F107" s="210"/>
      <c r="G107" s="210"/>
      <c r="H107" s="210"/>
      <c r="I107" s="211"/>
      <c r="J107" s="212">
        <f>J236</f>
        <v>0</v>
      </c>
      <c r="K107" s="132"/>
      <c r="L107" s="21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153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191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194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125</v>
      </c>
      <c r="D114" s="39"/>
      <c r="E114" s="39"/>
      <c r="F114" s="39"/>
      <c r="G114" s="39"/>
      <c r="H114" s="39"/>
      <c r="I114" s="15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15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15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195" t="str">
        <f>E7</f>
        <v>Opravy chodníkových těles v Novém Jičíně</v>
      </c>
      <c r="F117" s="31"/>
      <c r="G117" s="31"/>
      <c r="H117" s="31"/>
      <c r="I117" s="15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" customFormat="1" ht="12" customHeight="1">
      <c r="B118" s="20"/>
      <c r="C118" s="31" t="s">
        <v>107</v>
      </c>
      <c r="D118" s="21"/>
      <c r="E118" s="21"/>
      <c r="F118" s="21"/>
      <c r="G118" s="21"/>
      <c r="H118" s="21"/>
      <c r="I118" s="145"/>
      <c r="J118" s="21"/>
      <c r="K118" s="21"/>
      <c r="L118" s="19"/>
    </row>
    <row r="119" s="2" customFormat="1" ht="16.5" customHeight="1">
      <c r="A119" s="37"/>
      <c r="B119" s="38"/>
      <c r="C119" s="39"/>
      <c r="D119" s="39"/>
      <c r="E119" s="195" t="s">
        <v>108</v>
      </c>
      <c r="F119" s="39"/>
      <c r="G119" s="39"/>
      <c r="H119" s="39"/>
      <c r="I119" s="153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109</v>
      </c>
      <c r="D120" s="39"/>
      <c r="E120" s="39"/>
      <c r="F120" s="39"/>
      <c r="G120" s="39"/>
      <c r="H120" s="39"/>
      <c r="I120" s="153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4.75" customHeight="1">
      <c r="A121" s="37"/>
      <c r="B121" s="38"/>
      <c r="C121" s="39"/>
      <c r="D121" s="39"/>
      <c r="E121" s="75" t="str">
        <f>E11</f>
        <v xml:space="preserve">02.2 - Oprava chodn.tělesa na ulici Husova - protější strana ulice od divadla </v>
      </c>
      <c r="F121" s="39"/>
      <c r="G121" s="39"/>
      <c r="H121" s="39"/>
      <c r="I121" s="153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153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20</v>
      </c>
      <c r="D123" s="39"/>
      <c r="E123" s="39"/>
      <c r="F123" s="26" t="str">
        <f>F14</f>
        <v>Nový Jičín</v>
      </c>
      <c r="G123" s="39"/>
      <c r="H123" s="39"/>
      <c r="I123" s="155" t="s">
        <v>22</v>
      </c>
      <c r="J123" s="78" t="str">
        <f>IF(J14="","",J14)</f>
        <v>4. 5. 2020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153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24</v>
      </c>
      <c r="D125" s="39"/>
      <c r="E125" s="39"/>
      <c r="F125" s="26" t="str">
        <f>E17</f>
        <v xml:space="preserve"> </v>
      </c>
      <c r="G125" s="39"/>
      <c r="H125" s="39"/>
      <c r="I125" s="155" t="s">
        <v>30</v>
      </c>
      <c r="J125" s="35" t="str">
        <f>E23</f>
        <v xml:space="preserve"> 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28</v>
      </c>
      <c r="D126" s="39"/>
      <c r="E126" s="39"/>
      <c r="F126" s="26" t="str">
        <f>IF(E20="","",E20)</f>
        <v>Vyplň údaj</v>
      </c>
      <c r="G126" s="39"/>
      <c r="H126" s="39"/>
      <c r="I126" s="155" t="s">
        <v>32</v>
      </c>
      <c r="J126" s="35" t="str">
        <f>E26</f>
        <v xml:space="preserve"> 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9"/>
      <c r="D127" s="39"/>
      <c r="E127" s="39"/>
      <c r="F127" s="39"/>
      <c r="G127" s="39"/>
      <c r="H127" s="39"/>
      <c r="I127" s="153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214"/>
      <c r="B128" s="215"/>
      <c r="C128" s="216" t="s">
        <v>126</v>
      </c>
      <c r="D128" s="217" t="s">
        <v>59</v>
      </c>
      <c r="E128" s="217" t="s">
        <v>55</v>
      </c>
      <c r="F128" s="217" t="s">
        <v>56</v>
      </c>
      <c r="G128" s="217" t="s">
        <v>127</v>
      </c>
      <c r="H128" s="217" t="s">
        <v>128</v>
      </c>
      <c r="I128" s="218" t="s">
        <v>129</v>
      </c>
      <c r="J128" s="219" t="s">
        <v>113</v>
      </c>
      <c r="K128" s="220" t="s">
        <v>130</v>
      </c>
      <c r="L128" s="221"/>
      <c r="M128" s="99" t="s">
        <v>1</v>
      </c>
      <c r="N128" s="100" t="s">
        <v>38</v>
      </c>
      <c r="O128" s="100" t="s">
        <v>131</v>
      </c>
      <c r="P128" s="100" t="s">
        <v>132</v>
      </c>
      <c r="Q128" s="100" t="s">
        <v>133</v>
      </c>
      <c r="R128" s="100" t="s">
        <v>134</v>
      </c>
      <c r="S128" s="100" t="s">
        <v>135</v>
      </c>
      <c r="T128" s="101" t="s">
        <v>136</v>
      </c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</row>
    <row r="129" s="2" customFormat="1" ht="22.8" customHeight="1">
      <c r="A129" s="37"/>
      <c r="B129" s="38"/>
      <c r="C129" s="106" t="s">
        <v>137</v>
      </c>
      <c r="D129" s="39"/>
      <c r="E129" s="39"/>
      <c r="F129" s="39"/>
      <c r="G129" s="39"/>
      <c r="H129" s="39"/>
      <c r="I129" s="153"/>
      <c r="J129" s="222">
        <f>BK129</f>
        <v>0</v>
      </c>
      <c r="K129" s="39"/>
      <c r="L129" s="43"/>
      <c r="M129" s="102"/>
      <c r="N129" s="223"/>
      <c r="O129" s="103"/>
      <c r="P129" s="224">
        <f>P130+P233</f>
        <v>0</v>
      </c>
      <c r="Q129" s="103"/>
      <c r="R129" s="224">
        <f>R130+R233</f>
        <v>187.20383512000001</v>
      </c>
      <c r="S129" s="103"/>
      <c r="T129" s="225">
        <f>T130+T233</f>
        <v>176.065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73</v>
      </c>
      <c r="AU129" s="16" t="s">
        <v>115</v>
      </c>
      <c r="BK129" s="226">
        <f>BK130+BK233</f>
        <v>0</v>
      </c>
    </row>
    <row r="130" s="12" customFormat="1" ht="25.92" customHeight="1">
      <c r="A130" s="12"/>
      <c r="B130" s="227"/>
      <c r="C130" s="228"/>
      <c r="D130" s="229" t="s">
        <v>73</v>
      </c>
      <c r="E130" s="230" t="s">
        <v>138</v>
      </c>
      <c r="F130" s="230" t="s">
        <v>139</v>
      </c>
      <c r="G130" s="228"/>
      <c r="H130" s="228"/>
      <c r="I130" s="231"/>
      <c r="J130" s="232">
        <f>BK130</f>
        <v>0</v>
      </c>
      <c r="K130" s="228"/>
      <c r="L130" s="233"/>
      <c r="M130" s="234"/>
      <c r="N130" s="235"/>
      <c r="O130" s="235"/>
      <c r="P130" s="236">
        <f>P131+P156+P186+P221+P231</f>
        <v>0</v>
      </c>
      <c r="Q130" s="235"/>
      <c r="R130" s="236">
        <f>R131+R156+R186+R221+R231</f>
        <v>187.20383512000001</v>
      </c>
      <c r="S130" s="235"/>
      <c r="T130" s="237">
        <f>T131+T156+T186+T221+T231</f>
        <v>176.065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8" t="s">
        <v>81</v>
      </c>
      <c r="AT130" s="239" t="s">
        <v>73</v>
      </c>
      <c r="AU130" s="239" t="s">
        <v>74</v>
      </c>
      <c r="AY130" s="238" t="s">
        <v>140</v>
      </c>
      <c r="BK130" s="240">
        <f>BK131+BK156+BK186+BK221+BK231</f>
        <v>0</v>
      </c>
    </row>
    <row r="131" s="12" customFormat="1" ht="22.8" customHeight="1">
      <c r="A131" s="12"/>
      <c r="B131" s="227"/>
      <c r="C131" s="228"/>
      <c r="D131" s="229" t="s">
        <v>73</v>
      </c>
      <c r="E131" s="241" t="s">
        <v>81</v>
      </c>
      <c r="F131" s="241" t="s">
        <v>141</v>
      </c>
      <c r="G131" s="228"/>
      <c r="H131" s="228"/>
      <c r="I131" s="231"/>
      <c r="J131" s="242">
        <f>BK131</f>
        <v>0</v>
      </c>
      <c r="K131" s="228"/>
      <c r="L131" s="233"/>
      <c r="M131" s="234"/>
      <c r="N131" s="235"/>
      <c r="O131" s="235"/>
      <c r="P131" s="236">
        <f>SUM(P132:P155)</f>
        <v>0</v>
      </c>
      <c r="Q131" s="235"/>
      <c r="R131" s="236">
        <f>SUM(R132:R155)</f>
        <v>0</v>
      </c>
      <c r="S131" s="235"/>
      <c r="T131" s="237">
        <f>SUM(T132:T155)</f>
        <v>176.065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8" t="s">
        <v>81</v>
      </c>
      <c r="AT131" s="239" t="s">
        <v>73</v>
      </c>
      <c r="AU131" s="239" t="s">
        <v>81</v>
      </c>
      <c r="AY131" s="238" t="s">
        <v>140</v>
      </c>
      <c r="BK131" s="240">
        <f>SUM(BK132:BK155)</f>
        <v>0</v>
      </c>
    </row>
    <row r="132" s="2" customFormat="1" ht="55.5" customHeight="1">
      <c r="A132" s="37"/>
      <c r="B132" s="38"/>
      <c r="C132" s="243" t="s">
        <v>81</v>
      </c>
      <c r="D132" s="243" t="s">
        <v>142</v>
      </c>
      <c r="E132" s="244" t="s">
        <v>150</v>
      </c>
      <c r="F132" s="245" t="s">
        <v>151</v>
      </c>
      <c r="G132" s="246" t="s">
        <v>145</v>
      </c>
      <c r="H132" s="247">
        <v>161</v>
      </c>
      <c r="I132" s="248"/>
      <c r="J132" s="249">
        <f>ROUND(I132*H132,2)</f>
        <v>0</v>
      </c>
      <c r="K132" s="250"/>
      <c r="L132" s="43"/>
      <c r="M132" s="251" t="s">
        <v>1</v>
      </c>
      <c r="N132" s="252" t="s">
        <v>39</v>
      </c>
      <c r="O132" s="90"/>
      <c r="P132" s="253">
        <f>O132*H132</f>
        <v>0</v>
      </c>
      <c r="Q132" s="253">
        <v>0</v>
      </c>
      <c r="R132" s="253">
        <f>Q132*H132</f>
        <v>0</v>
      </c>
      <c r="S132" s="253">
        <v>0.26000000000000001</v>
      </c>
      <c r="T132" s="254">
        <f>S132*H132</f>
        <v>41.859999999999999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5" t="s">
        <v>146</v>
      </c>
      <c r="AT132" s="255" t="s">
        <v>142</v>
      </c>
      <c r="AU132" s="255" t="s">
        <v>83</v>
      </c>
      <c r="AY132" s="16" t="s">
        <v>140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6" t="s">
        <v>81</v>
      </c>
      <c r="BK132" s="256">
        <f>ROUND(I132*H132,2)</f>
        <v>0</v>
      </c>
      <c r="BL132" s="16" t="s">
        <v>146</v>
      </c>
      <c r="BM132" s="255" t="s">
        <v>152</v>
      </c>
    </row>
    <row r="133" s="13" customFormat="1">
      <c r="A133" s="13"/>
      <c r="B133" s="257"/>
      <c r="C133" s="258"/>
      <c r="D133" s="259" t="s">
        <v>148</v>
      </c>
      <c r="E133" s="260" t="s">
        <v>1</v>
      </c>
      <c r="F133" s="261" t="s">
        <v>370</v>
      </c>
      <c r="G133" s="258"/>
      <c r="H133" s="262">
        <v>44</v>
      </c>
      <c r="I133" s="263"/>
      <c r="J133" s="258"/>
      <c r="K133" s="258"/>
      <c r="L133" s="264"/>
      <c r="M133" s="265"/>
      <c r="N133" s="266"/>
      <c r="O133" s="266"/>
      <c r="P133" s="266"/>
      <c r="Q133" s="266"/>
      <c r="R133" s="266"/>
      <c r="S133" s="266"/>
      <c r="T133" s="26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8" t="s">
        <v>148</v>
      </c>
      <c r="AU133" s="268" t="s">
        <v>83</v>
      </c>
      <c r="AV133" s="13" t="s">
        <v>83</v>
      </c>
      <c r="AW133" s="13" t="s">
        <v>31</v>
      </c>
      <c r="AX133" s="13" t="s">
        <v>74</v>
      </c>
      <c r="AY133" s="268" t="s">
        <v>140</v>
      </c>
    </row>
    <row r="134" s="13" customFormat="1">
      <c r="A134" s="13"/>
      <c r="B134" s="257"/>
      <c r="C134" s="258"/>
      <c r="D134" s="259" t="s">
        <v>148</v>
      </c>
      <c r="E134" s="260" t="s">
        <v>1</v>
      </c>
      <c r="F134" s="261" t="s">
        <v>371</v>
      </c>
      <c r="G134" s="258"/>
      <c r="H134" s="262">
        <v>117</v>
      </c>
      <c r="I134" s="263"/>
      <c r="J134" s="258"/>
      <c r="K134" s="258"/>
      <c r="L134" s="264"/>
      <c r="M134" s="265"/>
      <c r="N134" s="266"/>
      <c r="O134" s="266"/>
      <c r="P134" s="266"/>
      <c r="Q134" s="266"/>
      <c r="R134" s="266"/>
      <c r="S134" s="266"/>
      <c r="T134" s="26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8" t="s">
        <v>148</v>
      </c>
      <c r="AU134" s="268" t="s">
        <v>83</v>
      </c>
      <c r="AV134" s="13" t="s">
        <v>83</v>
      </c>
      <c r="AW134" s="13" t="s">
        <v>31</v>
      </c>
      <c r="AX134" s="13" t="s">
        <v>74</v>
      </c>
      <c r="AY134" s="268" t="s">
        <v>140</v>
      </c>
    </row>
    <row r="135" s="14" customFormat="1">
      <c r="A135" s="14"/>
      <c r="B135" s="269"/>
      <c r="C135" s="270"/>
      <c r="D135" s="259" t="s">
        <v>148</v>
      </c>
      <c r="E135" s="271" t="s">
        <v>1</v>
      </c>
      <c r="F135" s="272" t="s">
        <v>155</v>
      </c>
      <c r="G135" s="270"/>
      <c r="H135" s="273">
        <v>161</v>
      </c>
      <c r="I135" s="274"/>
      <c r="J135" s="270"/>
      <c r="K135" s="270"/>
      <c r="L135" s="275"/>
      <c r="M135" s="276"/>
      <c r="N135" s="277"/>
      <c r="O135" s="277"/>
      <c r="P135" s="277"/>
      <c r="Q135" s="277"/>
      <c r="R135" s="277"/>
      <c r="S135" s="277"/>
      <c r="T135" s="27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9" t="s">
        <v>148</v>
      </c>
      <c r="AU135" s="279" t="s">
        <v>83</v>
      </c>
      <c r="AV135" s="14" t="s">
        <v>146</v>
      </c>
      <c r="AW135" s="14" t="s">
        <v>31</v>
      </c>
      <c r="AX135" s="14" t="s">
        <v>81</v>
      </c>
      <c r="AY135" s="279" t="s">
        <v>140</v>
      </c>
    </row>
    <row r="136" s="2" customFormat="1" ht="55.5" customHeight="1">
      <c r="A136" s="37"/>
      <c r="B136" s="38"/>
      <c r="C136" s="243" t="s">
        <v>83</v>
      </c>
      <c r="D136" s="243" t="s">
        <v>142</v>
      </c>
      <c r="E136" s="244" t="s">
        <v>161</v>
      </c>
      <c r="F136" s="245" t="s">
        <v>162</v>
      </c>
      <c r="G136" s="246" t="s">
        <v>145</v>
      </c>
      <c r="H136" s="247">
        <v>214.5</v>
      </c>
      <c r="I136" s="248"/>
      <c r="J136" s="249">
        <f>ROUND(I136*H136,2)</f>
        <v>0</v>
      </c>
      <c r="K136" s="250"/>
      <c r="L136" s="43"/>
      <c r="M136" s="251" t="s">
        <v>1</v>
      </c>
      <c r="N136" s="252" t="s">
        <v>39</v>
      </c>
      <c r="O136" s="90"/>
      <c r="P136" s="253">
        <f>O136*H136</f>
        <v>0</v>
      </c>
      <c r="Q136" s="253">
        <v>0</v>
      </c>
      <c r="R136" s="253">
        <f>Q136*H136</f>
        <v>0</v>
      </c>
      <c r="S136" s="253">
        <v>0.44</v>
      </c>
      <c r="T136" s="254">
        <f>S136*H136</f>
        <v>94.379999999999995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5" t="s">
        <v>146</v>
      </c>
      <c r="AT136" s="255" t="s">
        <v>142</v>
      </c>
      <c r="AU136" s="255" t="s">
        <v>83</v>
      </c>
      <c r="AY136" s="16" t="s">
        <v>140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6" t="s">
        <v>81</v>
      </c>
      <c r="BK136" s="256">
        <f>ROUND(I136*H136,2)</f>
        <v>0</v>
      </c>
      <c r="BL136" s="16" t="s">
        <v>146</v>
      </c>
      <c r="BM136" s="255" t="s">
        <v>372</v>
      </c>
    </row>
    <row r="137" s="13" customFormat="1">
      <c r="A137" s="13"/>
      <c r="B137" s="257"/>
      <c r="C137" s="258"/>
      <c r="D137" s="259" t="s">
        <v>148</v>
      </c>
      <c r="E137" s="260" t="s">
        <v>1</v>
      </c>
      <c r="F137" s="261" t="s">
        <v>373</v>
      </c>
      <c r="G137" s="258"/>
      <c r="H137" s="262">
        <v>44</v>
      </c>
      <c r="I137" s="263"/>
      <c r="J137" s="258"/>
      <c r="K137" s="258"/>
      <c r="L137" s="264"/>
      <c r="M137" s="265"/>
      <c r="N137" s="266"/>
      <c r="O137" s="266"/>
      <c r="P137" s="266"/>
      <c r="Q137" s="266"/>
      <c r="R137" s="266"/>
      <c r="S137" s="266"/>
      <c r="T137" s="26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8" t="s">
        <v>148</v>
      </c>
      <c r="AU137" s="268" t="s">
        <v>83</v>
      </c>
      <c r="AV137" s="13" t="s">
        <v>83</v>
      </c>
      <c r="AW137" s="13" t="s">
        <v>31</v>
      </c>
      <c r="AX137" s="13" t="s">
        <v>74</v>
      </c>
      <c r="AY137" s="268" t="s">
        <v>140</v>
      </c>
    </row>
    <row r="138" s="13" customFormat="1">
      <c r="A138" s="13"/>
      <c r="B138" s="257"/>
      <c r="C138" s="258"/>
      <c r="D138" s="259" t="s">
        <v>148</v>
      </c>
      <c r="E138" s="260" t="s">
        <v>1</v>
      </c>
      <c r="F138" s="261" t="s">
        <v>374</v>
      </c>
      <c r="G138" s="258"/>
      <c r="H138" s="262">
        <v>53.5</v>
      </c>
      <c r="I138" s="263"/>
      <c r="J138" s="258"/>
      <c r="K138" s="258"/>
      <c r="L138" s="264"/>
      <c r="M138" s="265"/>
      <c r="N138" s="266"/>
      <c r="O138" s="266"/>
      <c r="P138" s="266"/>
      <c r="Q138" s="266"/>
      <c r="R138" s="266"/>
      <c r="S138" s="266"/>
      <c r="T138" s="26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8" t="s">
        <v>148</v>
      </c>
      <c r="AU138" s="268" t="s">
        <v>83</v>
      </c>
      <c r="AV138" s="13" t="s">
        <v>83</v>
      </c>
      <c r="AW138" s="13" t="s">
        <v>31</v>
      </c>
      <c r="AX138" s="13" t="s">
        <v>74</v>
      </c>
      <c r="AY138" s="268" t="s">
        <v>140</v>
      </c>
    </row>
    <row r="139" s="13" customFormat="1">
      <c r="A139" s="13"/>
      <c r="B139" s="257"/>
      <c r="C139" s="258"/>
      <c r="D139" s="259" t="s">
        <v>148</v>
      </c>
      <c r="E139" s="260" t="s">
        <v>1</v>
      </c>
      <c r="F139" s="261" t="s">
        <v>375</v>
      </c>
      <c r="G139" s="258"/>
      <c r="H139" s="262">
        <v>117</v>
      </c>
      <c r="I139" s="263"/>
      <c r="J139" s="258"/>
      <c r="K139" s="258"/>
      <c r="L139" s="264"/>
      <c r="M139" s="265"/>
      <c r="N139" s="266"/>
      <c r="O139" s="266"/>
      <c r="P139" s="266"/>
      <c r="Q139" s="266"/>
      <c r="R139" s="266"/>
      <c r="S139" s="266"/>
      <c r="T139" s="26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8" t="s">
        <v>148</v>
      </c>
      <c r="AU139" s="268" t="s">
        <v>83</v>
      </c>
      <c r="AV139" s="13" t="s">
        <v>83</v>
      </c>
      <c r="AW139" s="13" t="s">
        <v>31</v>
      </c>
      <c r="AX139" s="13" t="s">
        <v>74</v>
      </c>
      <c r="AY139" s="268" t="s">
        <v>140</v>
      </c>
    </row>
    <row r="140" s="14" customFormat="1">
      <c r="A140" s="14"/>
      <c r="B140" s="269"/>
      <c r="C140" s="270"/>
      <c r="D140" s="259" t="s">
        <v>148</v>
      </c>
      <c r="E140" s="271" t="s">
        <v>1</v>
      </c>
      <c r="F140" s="272" t="s">
        <v>155</v>
      </c>
      <c r="G140" s="270"/>
      <c r="H140" s="273">
        <v>214.5</v>
      </c>
      <c r="I140" s="274"/>
      <c r="J140" s="270"/>
      <c r="K140" s="270"/>
      <c r="L140" s="275"/>
      <c r="M140" s="276"/>
      <c r="N140" s="277"/>
      <c r="O140" s="277"/>
      <c r="P140" s="277"/>
      <c r="Q140" s="277"/>
      <c r="R140" s="277"/>
      <c r="S140" s="277"/>
      <c r="T140" s="27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9" t="s">
        <v>148</v>
      </c>
      <c r="AU140" s="279" t="s">
        <v>83</v>
      </c>
      <c r="AV140" s="14" t="s">
        <v>146</v>
      </c>
      <c r="AW140" s="14" t="s">
        <v>31</v>
      </c>
      <c r="AX140" s="14" t="s">
        <v>81</v>
      </c>
      <c r="AY140" s="279" t="s">
        <v>140</v>
      </c>
    </row>
    <row r="141" s="2" customFormat="1" ht="55.5" customHeight="1">
      <c r="A141" s="37"/>
      <c r="B141" s="38"/>
      <c r="C141" s="243" t="s">
        <v>156</v>
      </c>
      <c r="D141" s="243" t="s">
        <v>142</v>
      </c>
      <c r="E141" s="244" t="s">
        <v>376</v>
      </c>
      <c r="F141" s="245" t="s">
        <v>377</v>
      </c>
      <c r="G141" s="246" t="s">
        <v>145</v>
      </c>
      <c r="H141" s="247">
        <v>53.5</v>
      </c>
      <c r="I141" s="248"/>
      <c r="J141" s="249">
        <f>ROUND(I141*H141,2)</f>
        <v>0</v>
      </c>
      <c r="K141" s="250"/>
      <c r="L141" s="43"/>
      <c r="M141" s="251" t="s">
        <v>1</v>
      </c>
      <c r="N141" s="252" t="s">
        <v>39</v>
      </c>
      <c r="O141" s="90"/>
      <c r="P141" s="253">
        <f>O141*H141</f>
        <v>0</v>
      </c>
      <c r="Q141" s="253">
        <v>0</v>
      </c>
      <c r="R141" s="253">
        <f>Q141*H141</f>
        <v>0</v>
      </c>
      <c r="S141" s="253">
        <v>0.316</v>
      </c>
      <c r="T141" s="254">
        <f>S141*H141</f>
        <v>16.905999999999999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5" t="s">
        <v>146</v>
      </c>
      <c r="AT141" s="255" t="s">
        <v>142</v>
      </c>
      <c r="AU141" s="255" t="s">
        <v>83</v>
      </c>
      <c r="AY141" s="16" t="s">
        <v>140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6" t="s">
        <v>81</v>
      </c>
      <c r="BK141" s="256">
        <f>ROUND(I141*H141,2)</f>
        <v>0</v>
      </c>
      <c r="BL141" s="16" t="s">
        <v>146</v>
      </c>
      <c r="BM141" s="255" t="s">
        <v>378</v>
      </c>
    </row>
    <row r="142" s="13" customFormat="1">
      <c r="A142" s="13"/>
      <c r="B142" s="257"/>
      <c r="C142" s="258"/>
      <c r="D142" s="259" t="s">
        <v>148</v>
      </c>
      <c r="E142" s="260" t="s">
        <v>1</v>
      </c>
      <c r="F142" s="261" t="s">
        <v>379</v>
      </c>
      <c r="G142" s="258"/>
      <c r="H142" s="262">
        <v>53.5</v>
      </c>
      <c r="I142" s="263"/>
      <c r="J142" s="258"/>
      <c r="K142" s="258"/>
      <c r="L142" s="264"/>
      <c r="M142" s="265"/>
      <c r="N142" s="266"/>
      <c r="O142" s="266"/>
      <c r="P142" s="266"/>
      <c r="Q142" s="266"/>
      <c r="R142" s="266"/>
      <c r="S142" s="266"/>
      <c r="T142" s="26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8" t="s">
        <v>148</v>
      </c>
      <c r="AU142" s="268" t="s">
        <v>83</v>
      </c>
      <c r="AV142" s="13" t="s">
        <v>83</v>
      </c>
      <c r="AW142" s="13" t="s">
        <v>31</v>
      </c>
      <c r="AX142" s="13" t="s">
        <v>81</v>
      </c>
      <c r="AY142" s="268" t="s">
        <v>140</v>
      </c>
    </row>
    <row r="143" s="2" customFormat="1" ht="44.25" customHeight="1">
      <c r="A143" s="37"/>
      <c r="B143" s="38"/>
      <c r="C143" s="243" t="s">
        <v>146</v>
      </c>
      <c r="D143" s="243" t="s">
        <v>142</v>
      </c>
      <c r="E143" s="244" t="s">
        <v>177</v>
      </c>
      <c r="F143" s="245" t="s">
        <v>178</v>
      </c>
      <c r="G143" s="246" t="s">
        <v>179</v>
      </c>
      <c r="H143" s="247">
        <v>111.8</v>
      </c>
      <c r="I143" s="248"/>
      <c r="J143" s="249">
        <f>ROUND(I143*H143,2)</f>
        <v>0</v>
      </c>
      <c r="K143" s="250"/>
      <c r="L143" s="43"/>
      <c r="M143" s="251" t="s">
        <v>1</v>
      </c>
      <c r="N143" s="252" t="s">
        <v>39</v>
      </c>
      <c r="O143" s="90"/>
      <c r="P143" s="253">
        <f>O143*H143</f>
        <v>0</v>
      </c>
      <c r="Q143" s="253">
        <v>0</v>
      </c>
      <c r="R143" s="253">
        <f>Q143*H143</f>
        <v>0</v>
      </c>
      <c r="S143" s="253">
        <v>0.20499999999999999</v>
      </c>
      <c r="T143" s="254">
        <f>S143*H143</f>
        <v>22.918999999999997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5" t="s">
        <v>146</v>
      </c>
      <c r="AT143" s="255" t="s">
        <v>142</v>
      </c>
      <c r="AU143" s="255" t="s">
        <v>83</v>
      </c>
      <c r="AY143" s="16" t="s">
        <v>140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6" t="s">
        <v>81</v>
      </c>
      <c r="BK143" s="256">
        <f>ROUND(I143*H143,2)</f>
        <v>0</v>
      </c>
      <c r="BL143" s="16" t="s">
        <v>146</v>
      </c>
      <c r="BM143" s="255" t="s">
        <v>180</v>
      </c>
    </row>
    <row r="144" s="13" customFormat="1">
      <c r="A144" s="13"/>
      <c r="B144" s="257"/>
      <c r="C144" s="258"/>
      <c r="D144" s="259" t="s">
        <v>148</v>
      </c>
      <c r="E144" s="260" t="s">
        <v>1</v>
      </c>
      <c r="F144" s="261" t="s">
        <v>380</v>
      </c>
      <c r="G144" s="258"/>
      <c r="H144" s="262">
        <v>107</v>
      </c>
      <c r="I144" s="263"/>
      <c r="J144" s="258"/>
      <c r="K144" s="258"/>
      <c r="L144" s="264"/>
      <c r="M144" s="265"/>
      <c r="N144" s="266"/>
      <c r="O144" s="266"/>
      <c r="P144" s="266"/>
      <c r="Q144" s="266"/>
      <c r="R144" s="266"/>
      <c r="S144" s="266"/>
      <c r="T144" s="26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8" t="s">
        <v>148</v>
      </c>
      <c r="AU144" s="268" t="s">
        <v>83</v>
      </c>
      <c r="AV144" s="13" t="s">
        <v>83</v>
      </c>
      <c r="AW144" s="13" t="s">
        <v>31</v>
      </c>
      <c r="AX144" s="13" t="s">
        <v>74</v>
      </c>
      <c r="AY144" s="268" t="s">
        <v>140</v>
      </c>
    </row>
    <row r="145" s="13" customFormat="1">
      <c r="A145" s="13"/>
      <c r="B145" s="257"/>
      <c r="C145" s="258"/>
      <c r="D145" s="259" t="s">
        <v>148</v>
      </c>
      <c r="E145" s="260" t="s">
        <v>1</v>
      </c>
      <c r="F145" s="261" t="s">
        <v>381</v>
      </c>
      <c r="G145" s="258"/>
      <c r="H145" s="262">
        <v>4.7999999999999998</v>
      </c>
      <c r="I145" s="263"/>
      <c r="J145" s="258"/>
      <c r="K145" s="258"/>
      <c r="L145" s="264"/>
      <c r="M145" s="265"/>
      <c r="N145" s="266"/>
      <c r="O145" s="266"/>
      <c r="P145" s="266"/>
      <c r="Q145" s="266"/>
      <c r="R145" s="266"/>
      <c r="S145" s="266"/>
      <c r="T145" s="26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8" t="s">
        <v>148</v>
      </c>
      <c r="AU145" s="268" t="s">
        <v>83</v>
      </c>
      <c r="AV145" s="13" t="s">
        <v>83</v>
      </c>
      <c r="AW145" s="13" t="s">
        <v>31</v>
      </c>
      <c r="AX145" s="13" t="s">
        <v>74</v>
      </c>
      <c r="AY145" s="268" t="s">
        <v>140</v>
      </c>
    </row>
    <row r="146" s="14" customFormat="1">
      <c r="A146" s="14"/>
      <c r="B146" s="269"/>
      <c r="C146" s="270"/>
      <c r="D146" s="259" t="s">
        <v>148</v>
      </c>
      <c r="E146" s="271" t="s">
        <v>1</v>
      </c>
      <c r="F146" s="272" t="s">
        <v>155</v>
      </c>
      <c r="G146" s="270"/>
      <c r="H146" s="273">
        <v>111.8</v>
      </c>
      <c r="I146" s="274"/>
      <c r="J146" s="270"/>
      <c r="K146" s="270"/>
      <c r="L146" s="275"/>
      <c r="M146" s="276"/>
      <c r="N146" s="277"/>
      <c r="O146" s="277"/>
      <c r="P146" s="277"/>
      <c r="Q146" s="277"/>
      <c r="R146" s="277"/>
      <c r="S146" s="277"/>
      <c r="T146" s="27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9" t="s">
        <v>148</v>
      </c>
      <c r="AU146" s="279" t="s">
        <v>83</v>
      </c>
      <c r="AV146" s="14" t="s">
        <v>146</v>
      </c>
      <c r="AW146" s="14" t="s">
        <v>31</v>
      </c>
      <c r="AX146" s="14" t="s">
        <v>81</v>
      </c>
      <c r="AY146" s="279" t="s">
        <v>140</v>
      </c>
    </row>
    <row r="147" s="2" customFormat="1" ht="44.25" customHeight="1">
      <c r="A147" s="37"/>
      <c r="B147" s="38"/>
      <c r="C147" s="243" t="s">
        <v>166</v>
      </c>
      <c r="D147" s="243" t="s">
        <v>142</v>
      </c>
      <c r="E147" s="244" t="s">
        <v>190</v>
      </c>
      <c r="F147" s="245" t="s">
        <v>191</v>
      </c>
      <c r="G147" s="246" t="s">
        <v>192</v>
      </c>
      <c r="H147" s="247">
        <v>1</v>
      </c>
      <c r="I147" s="248"/>
      <c r="J147" s="249">
        <f>ROUND(I147*H147,2)</f>
        <v>0</v>
      </c>
      <c r="K147" s="250"/>
      <c r="L147" s="43"/>
      <c r="M147" s="251" t="s">
        <v>1</v>
      </c>
      <c r="N147" s="252" t="s">
        <v>39</v>
      </c>
      <c r="O147" s="90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5" t="s">
        <v>146</v>
      </c>
      <c r="AT147" s="255" t="s">
        <v>142</v>
      </c>
      <c r="AU147" s="255" t="s">
        <v>83</v>
      </c>
      <c r="AY147" s="16" t="s">
        <v>140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6" t="s">
        <v>81</v>
      </c>
      <c r="BK147" s="256">
        <f>ROUND(I147*H147,2)</f>
        <v>0</v>
      </c>
      <c r="BL147" s="16" t="s">
        <v>146</v>
      </c>
      <c r="BM147" s="255" t="s">
        <v>193</v>
      </c>
    </row>
    <row r="148" s="2" customFormat="1" ht="21.75" customHeight="1">
      <c r="A148" s="37"/>
      <c r="B148" s="38"/>
      <c r="C148" s="243" t="s">
        <v>172</v>
      </c>
      <c r="D148" s="243" t="s">
        <v>142</v>
      </c>
      <c r="E148" s="244" t="s">
        <v>382</v>
      </c>
      <c r="F148" s="245" t="s">
        <v>383</v>
      </c>
      <c r="G148" s="246" t="s">
        <v>179</v>
      </c>
      <c r="H148" s="247">
        <v>107</v>
      </c>
      <c r="I148" s="248"/>
      <c r="J148" s="249">
        <f>ROUND(I148*H148,2)</f>
        <v>0</v>
      </c>
      <c r="K148" s="250"/>
      <c r="L148" s="43"/>
      <c r="M148" s="251" t="s">
        <v>1</v>
      </c>
      <c r="N148" s="252" t="s">
        <v>39</v>
      </c>
      <c r="O148" s="90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5" t="s">
        <v>146</v>
      </c>
      <c r="AT148" s="255" t="s">
        <v>142</v>
      </c>
      <c r="AU148" s="255" t="s">
        <v>83</v>
      </c>
      <c r="AY148" s="16" t="s">
        <v>140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6" t="s">
        <v>81</v>
      </c>
      <c r="BK148" s="256">
        <f>ROUND(I148*H148,2)</f>
        <v>0</v>
      </c>
      <c r="BL148" s="16" t="s">
        <v>146</v>
      </c>
      <c r="BM148" s="255" t="s">
        <v>384</v>
      </c>
    </row>
    <row r="149" s="2" customFormat="1" ht="21.75" customHeight="1">
      <c r="A149" s="37"/>
      <c r="B149" s="38"/>
      <c r="C149" s="243" t="s">
        <v>176</v>
      </c>
      <c r="D149" s="243" t="s">
        <v>142</v>
      </c>
      <c r="E149" s="244" t="s">
        <v>200</v>
      </c>
      <c r="F149" s="245" t="s">
        <v>201</v>
      </c>
      <c r="G149" s="246" t="s">
        <v>179</v>
      </c>
      <c r="H149" s="247">
        <v>4.7999999999999998</v>
      </c>
      <c r="I149" s="248"/>
      <c r="J149" s="249">
        <f>ROUND(I149*H149,2)</f>
        <v>0</v>
      </c>
      <c r="K149" s="250"/>
      <c r="L149" s="43"/>
      <c r="M149" s="251" t="s">
        <v>1</v>
      </c>
      <c r="N149" s="252" t="s">
        <v>39</v>
      </c>
      <c r="O149" s="90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5" t="s">
        <v>146</v>
      </c>
      <c r="AT149" s="255" t="s">
        <v>142</v>
      </c>
      <c r="AU149" s="255" t="s">
        <v>83</v>
      </c>
      <c r="AY149" s="16" t="s">
        <v>140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6" t="s">
        <v>81</v>
      </c>
      <c r="BK149" s="256">
        <f>ROUND(I149*H149,2)</f>
        <v>0</v>
      </c>
      <c r="BL149" s="16" t="s">
        <v>146</v>
      </c>
      <c r="BM149" s="255" t="s">
        <v>202</v>
      </c>
    </row>
    <row r="150" s="13" customFormat="1">
      <c r="A150" s="13"/>
      <c r="B150" s="257"/>
      <c r="C150" s="258"/>
      <c r="D150" s="259" t="s">
        <v>148</v>
      </c>
      <c r="E150" s="260" t="s">
        <v>1</v>
      </c>
      <c r="F150" s="261" t="s">
        <v>385</v>
      </c>
      <c r="G150" s="258"/>
      <c r="H150" s="262">
        <v>4.7999999999999998</v>
      </c>
      <c r="I150" s="263"/>
      <c r="J150" s="258"/>
      <c r="K150" s="258"/>
      <c r="L150" s="264"/>
      <c r="M150" s="265"/>
      <c r="N150" s="266"/>
      <c r="O150" s="266"/>
      <c r="P150" s="266"/>
      <c r="Q150" s="266"/>
      <c r="R150" s="266"/>
      <c r="S150" s="266"/>
      <c r="T150" s="26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8" t="s">
        <v>148</v>
      </c>
      <c r="AU150" s="268" t="s">
        <v>83</v>
      </c>
      <c r="AV150" s="13" t="s">
        <v>83</v>
      </c>
      <c r="AW150" s="13" t="s">
        <v>31</v>
      </c>
      <c r="AX150" s="13" t="s">
        <v>81</v>
      </c>
      <c r="AY150" s="268" t="s">
        <v>140</v>
      </c>
    </row>
    <row r="151" s="2" customFormat="1" ht="21.75" customHeight="1">
      <c r="A151" s="37"/>
      <c r="B151" s="38"/>
      <c r="C151" s="243" t="s">
        <v>184</v>
      </c>
      <c r="D151" s="243" t="s">
        <v>142</v>
      </c>
      <c r="E151" s="244" t="s">
        <v>205</v>
      </c>
      <c r="F151" s="245" t="s">
        <v>206</v>
      </c>
      <c r="G151" s="246" t="s">
        <v>145</v>
      </c>
      <c r="H151" s="247">
        <v>214.5</v>
      </c>
      <c r="I151" s="248"/>
      <c r="J151" s="249">
        <f>ROUND(I151*H151,2)</f>
        <v>0</v>
      </c>
      <c r="K151" s="250"/>
      <c r="L151" s="43"/>
      <c r="M151" s="251" t="s">
        <v>1</v>
      </c>
      <c r="N151" s="252" t="s">
        <v>39</v>
      </c>
      <c r="O151" s="90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5" t="s">
        <v>146</v>
      </c>
      <c r="AT151" s="255" t="s">
        <v>142</v>
      </c>
      <c r="AU151" s="255" t="s">
        <v>83</v>
      </c>
      <c r="AY151" s="16" t="s">
        <v>140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6" t="s">
        <v>81</v>
      </c>
      <c r="BK151" s="256">
        <f>ROUND(I151*H151,2)</f>
        <v>0</v>
      </c>
      <c r="BL151" s="16" t="s">
        <v>146</v>
      </c>
      <c r="BM151" s="255" t="s">
        <v>207</v>
      </c>
    </row>
    <row r="152" s="13" customFormat="1">
      <c r="A152" s="13"/>
      <c r="B152" s="257"/>
      <c r="C152" s="258"/>
      <c r="D152" s="259" t="s">
        <v>148</v>
      </c>
      <c r="E152" s="260" t="s">
        <v>1</v>
      </c>
      <c r="F152" s="261" t="s">
        <v>373</v>
      </c>
      <c r="G152" s="258"/>
      <c r="H152" s="262">
        <v>44</v>
      </c>
      <c r="I152" s="263"/>
      <c r="J152" s="258"/>
      <c r="K152" s="258"/>
      <c r="L152" s="264"/>
      <c r="M152" s="265"/>
      <c r="N152" s="266"/>
      <c r="O152" s="266"/>
      <c r="P152" s="266"/>
      <c r="Q152" s="266"/>
      <c r="R152" s="266"/>
      <c r="S152" s="266"/>
      <c r="T152" s="26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8" t="s">
        <v>148</v>
      </c>
      <c r="AU152" s="268" t="s">
        <v>83</v>
      </c>
      <c r="AV152" s="13" t="s">
        <v>83</v>
      </c>
      <c r="AW152" s="13" t="s">
        <v>31</v>
      </c>
      <c r="AX152" s="13" t="s">
        <v>74</v>
      </c>
      <c r="AY152" s="268" t="s">
        <v>140</v>
      </c>
    </row>
    <row r="153" s="13" customFormat="1">
      <c r="A153" s="13"/>
      <c r="B153" s="257"/>
      <c r="C153" s="258"/>
      <c r="D153" s="259" t="s">
        <v>148</v>
      </c>
      <c r="E153" s="260" t="s">
        <v>1</v>
      </c>
      <c r="F153" s="261" t="s">
        <v>375</v>
      </c>
      <c r="G153" s="258"/>
      <c r="H153" s="262">
        <v>117</v>
      </c>
      <c r="I153" s="263"/>
      <c r="J153" s="258"/>
      <c r="K153" s="258"/>
      <c r="L153" s="264"/>
      <c r="M153" s="265"/>
      <c r="N153" s="266"/>
      <c r="O153" s="266"/>
      <c r="P153" s="266"/>
      <c r="Q153" s="266"/>
      <c r="R153" s="266"/>
      <c r="S153" s="266"/>
      <c r="T153" s="26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8" t="s">
        <v>148</v>
      </c>
      <c r="AU153" s="268" t="s">
        <v>83</v>
      </c>
      <c r="AV153" s="13" t="s">
        <v>83</v>
      </c>
      <c r="AW153" s="13" t="s">
        <v>31</v>
      </c>
      <c r="AX153" s="13" t="s">
        <v>74</v>
      </c>
      <c r="AY153" s="268" t="s">
        <v>140</v>
      </c>
    </row>
    <row r="154" s="13" customFormat="1">
      <c r="A154" s="13"/>
      <c r="B154" s="257"/>
      <c r="C154" s="258"/>
      <c r="D154" s="259" t="s">
        <v>148</v>
      </c>
      <c r="E154" s="260" t="s">
        <v>1</v>
      </c>
      <c r="F154" s="261" t="s">
        <v>374</v>
      </c>
      <c r="G154" s="258"/>
      <c r="H154" s="262">
        <v>53.5</v>
      </c>
      <c r="I154" s="263"/>
      <c r="J154" s="258"/>
      <c r="K154" s="258"/>
      <c r="L154" s="264"/>
      <c r="M154" s="265"/>
      <c r="N154" s="266"/>
      <c r="O154" s="266"/>
      <c r="P154" s="266"/>
      <c r="Q154" s="266"/>
      <c r="R154" s="266"/>
      <c r="S154" s="266"/>
      <c r="T154" s="26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8" t="s">
        <v>148</v>
      </c>
      <c r="AU154" s="268" t="s">
        <v>83</v>
      </c>
      <c r="AV154" s="13" t="s">
        <v>83</v>
      </c>
      <c r="AW154" s="13" t="s">
        <v>31</v>
      </c>
      <c r="AX154" s="13" t="s">
        <v>74</v>
      </c>
      <c r="AY154" s="268" t="s">
        <v>140</v>
      </c>
    </row>
    <row r="155" s="14" customFormat="1">
      <c r="A155" s="14"/>
      <c r="B155" s="269"/>
      <c r="C155" s="270"/>
      <c r="D155" s="259" t="s">
        <v>148</v>
      </c>
      <c r="E155" s="271" t="s">
        <v>1</v>
      </c>
      <c r="F155" s="272" t="s">
        <v>155</v>
      </c>
      <c r="G155" s="270"/>
      <c r="H155" s="273">
        <v>214.5</v>
      </c>
      <c r="I155" s="274"/>
      <c r="J155" s="270"/>
      <c r="K155" s="270"/>
      <c r="L155" s="275"/>
      <c r="M155" s="276"/>
      <c r="N155" s="277"/>
      <c r="O155" s="277"/>
      <c r="P155" s="277"/>
      <c r="Q155" s="277"/>
      <c r="R155" s="277"/>
      <c r="S155" s="277"/>
      <c r="T155" s="27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9" t="s">
        <v>148</v>
      </c>
      <c r="AU155" s="279" t="s">
        <v>83</v>
      </c>
      <c r="AV155" s="14" t="s">
        <v>146</v>
      </c>
      <c r="AW155" s="14" t="s">
        <v>31</v>
      </c>
      <c r="AX155" s="14" t="s">
        <v>81</v>
      </c>
      <c r="AY155" s="279" t="s">
        <v>140</v>
      </c>
    </row>
    <row r="156" s="12" customFormat="1" ht="22.8" customHeight="1">
      <c r="A156" s="12"/>
      <c r="B156" s="227"/>
      <c r="C156" s="228"/>
      <c r="D156" s="229" t="s">
        <v>73</v>
      </c>
      <c r="E156" s="241" t="s">
        <v>166</v>
      </c>
      <c r="F156" s="241" t="s">
        <v>210</v>
      </c>
      <c r="G156" s="228"/>
      <c r="H156" s="228"/>
      <c r="I156" s="231"/>
      <c r="J156" s="242">
        <f>BK156</f>
        <v>0</v>
      </c>
      <c r="K156" s="228"/>
      <c r="L156" s="233"/>
      <c r="M156" s="234"/>
      <c r="N156" s="235"/>
      <c r="O156" s="235"/>
      <c r="P156" s="236">
        <f>SUM(P157:P185)</f>
        <v>0</v>
      </c>
      <c r="Q156" s="235"/>
      <c r="R156" s="236">
        <f>SUM(R157:R185)</f>
        <v>150.62150299999999</v>
      </c>
      <c r="S156" s="235"/>
      <c r="T156" s="237">
        <f>SUM(T157:T185)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8" t="s">
        <v>81</v>
      </c>
      <c r="AT156" s="239" t="s">
        <v>73</v>
      </c>
      <c r="AU156" s="239" t="s">
        <v>81</v>
      </c>
      <c r="AY156" s="238" t="s">
        <v>140</v>
      </c>
      <c r="BK156" s="240">
        <f>SUM(BK157:BK185)</f>
        <v>0</v>
      </c>
    </row>
    <row r="157" s="2" customFormat="1" ht="33" customHeight="1">
      <c r="A157" s="37"/>
      <c r="B157" s="38"/>
      <c r="C157" s="243" t="s">
        <v>189</v>
      </c>
      <c r="D157" s="243" t="s">
        <v>142</v>
      </c>
      <c r="E157" s="244" t="s">
        <v>212</v>
      </c>
      <c r="F157" s="245" t="s">
        <v>213</v>
      </c>
      <c r="G157" s="246" t="s">
        <v>145</v>
      </c>
      <c r="H157" s="247">
        <v>53.5</v>
      </c>
      <c r="I157" s="248"/>
      <c r="J157" s="249">
        <f>ROUND(I157*H157,2)</f>
        <v>0</v>
      </c>
      <c r="K157" s="250"/>
      <c r="L157" s="43"/>
      <c r="M157" s="251" t="s">
        <v>1</v>
      </c>
      <c r="N157" s="252" t="s">
        <v>39</v>
      </c>
      <c r="O157" s="90"/>
      <c r="P157" s="253">
        <f>O157*H157</f>
        <v>0</v>
      </c>
      <c r="Q157" s="253">
        <v>0.19900000000000001</v>
      </c>
      <c r="R157" s="253">
        <f>Q157*H157</f>
        <v>10.646500000000001</v>
      </c>
      <c r="S157" s="253">
        <v>0</v>
      </c>
      <c r="T157" s="25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5" t="s">
        <v>146</v>
      </c>
      <c r="AT157" s="255" t="s">
        <v>142</v>
      </c>
      <c r="AU157" s="255" t="s">
        <v>83</v>
      </c>
      <c r="AY157" s="16" t="s">
        <v>140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6" t="s">
        <v>81</v>
      </c>
      <c r="BK157" s="256">
        <f>ROUND(I157*H157,2)</f>
        <v>0</v>
      </c>
      <c r="BL157" s="16" t="s">
        <v>146</v>
      </c>
      <c r="BM157" s="255" t="s">
        <v>214</v>
      </c>
    </row>
    <row r="158" s="13" customFormat="1">
      <c r="A158" s="13"/>
      <c r="B158" s="257"/>
      <c r="C158" s="258"/>
      <c r="D158" s="259" t="s">
        <v>148</v>
      </c>
      <c r="E158" s="260" t="s">
        <v>1</v>
      </c>
      <c r="F158" s="261" t="s">
        <v>374</v>
      </c>
      <c r="G158" s="258"/>
      <c r="H158" s="262">
        <v>53.5</v>
      </c>
      <c r="I158" s="263"/>
      <c r="J158" s="258"/>
      <c r="K158" s="258"/>
      <c r="L158" s="264"/>
      <c r="M158" s="265"/>
      <c r="N158" s="266"/>
      <c r="O158" s="266"/>
      <c r="P158" s="266"/>
      <c r="Q158" s="266"/>
      <c r="R158" s="266"/>
      <c r="S158" s="266"/>
      <c r="T158" s="26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8" t="s">
        <v>148</v>
      </c>
      <c r="AU158" s="268" t="s">
        <v>83</v>
      </c>
      <c r="AV158" s="13" t="s">
        <v>83</v>
      </c>
      <c r="AW158" s="13" t="s">
        <v>31</v>
      </c>
      <c r="AX158" s="13" t="s">
        <v>81</v>
      </c>
      <c r="AY158" s="268" t="s">
        <v>140</v>
      </c>
    </row>
    <row r="159" s="2" customFormat="1" ht="33" customHeight="1">
      <c r="A159" s="37"/>
      <c r="B159" s="38"/>
      <c r="C159" s="243" t="s">
        <v>194</v>
      </c>
      <c r="D159" s="243" t="s">
        <v>142</v>
      </c>
      <c r="E159" s="244" t="s">
        <v>217</v>
      </c>
      <c r="F159" s="245" t="s">
        <v>218</v>
      </c>
      <c r="G159" s="246" t="s">
        <v>145</v>
      </c>
      <c r="H159" s="247">
        <v>170.5</v>
      </c>
      <c r="I159" s="248"/>
      <c r="J159" s="249">
        <f>ROUND(I159*H159,2)</f>
        <v>0</v>
      </c>
      <c r="K159" s="250"/>
      <c r="L159" s="43"/>
      <c r="M159" s="251" t="s">
        <v>1</v>
      </c>
      <c r="N159" s="252" t="s">
        <v>39</v>
      </c>
      <c r="O159" s="90"/>
      <c r="P159" s="253">
        <f>O159*H159</f>
        <v>0</v>
      </c>
      <c r="Q159" s="253">
        <v>0.29699999999999999</v>
      </c>
      <c r="R159" s="253">
        <f>Q159*H159</f>
        <v>50.638500000000001</v>
      </c>
      <c r="S159" s="253">
        <v>0</v>
      </c>
      <c r="T159" s="254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5" t="s">
        <v>146</v>
      </c>
      <c r="AT159" s="255" t="s">
        <v>142</v>
      </c>
      <c r="AU159" s="255" t="s">
        <v>83</v>
      </c>
      <c r="AY159" s="16" t="s">
        <v>140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6" t="s">
        <v>81</v>
      </c>
      <c r="BK159" s="256">
        <f>ROUND(I159*H159,2)</f>
        <v>0</v>
      </c>
      <c r="BL159" s="16" t="s">
        <v>146</v>
      </c>
      <c r="BM159" s="255" t="s">
        <v>219</v>
      </c>
    </row>
    <row r="160" s="13" customFormat="1">
      <c r="A160" s="13"/>
      <c r="B160" s="257"/>
      <c r="C160" s="258"/>
      <c r="D160" s="259" t="s">
        <v>148</v>
      </c>
      <c r="E160" s="260" t="s">
        <v>1</v>
      </c>
      <c r="F160" s="261" t="s">
        <v>386</v>
      </c>
      <c r="G160" s="258"/>
      <c r="H160" s="262">
        <v>53.5</v>
      </c>
      <c r="I160" s="263"/>
      <c r="J160" s="258"/>
      <c r="K160" s="258"/>
      <c r="L160" s="264"/>
      <c r="M160" s="265"/>
      <c r="N160" s="266"/>
      <c r="O160" s="266"/>
      <c r="P160" s="266"/>
      <c r="Q160" s="266"/>
      <c r="R160" s="266"/>
      <c r="S160" s="266"/>
      <c r="T160" s="26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8" t="s">
        <v>148</v>
      </c>
      <c r="AU160" s="268" t="s">
        <v>83</v>
      </c>
      <c r="AV160" s="13" t="s">
        <v>83</v>
      </c>
      <c r="AW160" s="13" t="s">
        <v>31</v>
      </c>
      <c r="AX160" s="13" t="s">
        <v>74</v>
      </c>
      <c r="AY160" s="268" t="s">
        <v>140</v>
      </c>
    </row>
    <row r="161" s="13" customFormat="1">
      <c r="A161" s="13"/>
      <c r="B161" s="257"/>
      <c r="C161" s="258"/>
      <c r="D161" s="259" t="s">
        <v>148</v>
      </c>
      <c r="E161" s="260" t="s">
        <v>1</v>
      </c>
      <c r="F161" s="261" t="s">
        <v>387</v>
      </c>
      <c r="G161" s="258"/>
      <c r="H161" s="262">
        <v>117</v>
      </c>
      <c r="I161" s="263"/>
      <c r="J161" s="258"/>
      <c r="K161" s="258"/>
      <c r="L161" s="264"/>
      <c r="M161" s="265"/>
      <c r="N161" s="266"/>
      <c r="O161" s="266"/>
      <c r="P161" s="266"/>
      <c r="Q161" s="266"/>
      <c r="R161" s="266"/>
      <c r="S161" s="266"/>
      <c r="T161" s="26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8" t="s">
        <v>148</v>
      </c>
      <c r="AU161" s="268" t="s">
        <v>83</v>
      </c>
      <c r="AV161" s="13" t="s">
        <v>83</v>
      </c>
      <c r="AW161" s="13" t="s">
        <v>31</v>
      </c>
      <c r="AX161" s="13" t="s">
        <v>74</v>
      </c>
      <c r="AY161" s="268" t="s">
        <v>140</v>
      </c>
    </row>
    <row r="162" s="14" customFormat="1">
      <c r="A162" s="14"/>
      <c r="B162" s="269"/>
      <c r="C162" s="270"/>
      <c r="D162" s="259" t="s">
        <v>148</v>
      </c>
      <c r="E162" s="271" t="s">
        <v>1</v>
      </c>
      <c r="F162" s="272" t="s">
        <v>155</v>
      </c>
      <c r="G162" s="270"/>
      <c r="H162" s="273">
        <v>170.5</v>
      </c>
      <c r="I162" s="274"/>
      <c r="J162" s="270"/>
      <c r="K162" s="270"/>
      <c r="L162" s="275"/>
      <c r="M162" s="276"/>
      <c r="N162" s="277"/>
      <c r="O162" s="277"/>
      <c r="P162" s="277"/>
      <c r="Q162" s="277"/>
      <c r="R162" s="277"/>
      <c r="S162" s="277"/>
      <c r="T162" s="27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9" t="s">
        <v>148</v>
      </c>
      <c r="AU162" s="279" t="s">
        <v>83</v>
      </c>
      <c r="AV162" s="14" t="s">
        <v>146</v>
      </c>
      <c r="AW162" s="14" t="s">
        <v>31</v>
      </c>
      <c r="AX162" s="14" t="s">
        <v>81</v>
      </c>
      <c r="AY162" s="279" t="s">
        <v>140</v>
      </c>
    </row>
    <row r="163" s="2" customFormat="1" ht="33" customHeight="1">
      <c r="A163" s="37"/>
      <c r="B163" s="38"/>
      <c r="C163" s="243" t="s">
        <v>199</v>
      </c>
      <c r="D163" s="243" t="s">
        <v>142</v>
      </c>
      <c r="E163" s="244" t="s">
        <v>388</v>
      </c>
      <c r="F163" s="245" t="s">
        <v>389</v>
      </c>
      <c r="G163" s="246" t="s">
        <v>145</v>
      </c>
      <c r="H163" s="247">
        <v>44</v>
      </c>
      <c r="I163" s="248"/>
      <c r="J163" s="249">
        <f>ROUND(I163*H163,2)</f>
        <v>0</v>
      </c>
      <c r="K163" s="250"/>
      <c r="L163" s="43"/>
      <c r="M163" s="251" t="s">
        <v>1</v>
      </c>
      <c r="N163" s="252" t="s">
        <v>39</v>
      </c>
      <c r="O163" s="90"/>
      <c r="P163" s="253">
        <f>O163*H163</f>
        <v>0</v>
      </c>
      <c r="Q163" s="253">
        <v>0.35699999999999998</v>
      </c>
      <c r="R163" s="253">
        <f>Q163*H163</f>
        <v>15.707999999999998</v>
      </c>
      <c r="S163" s="253">
        <v>0</v>
      </c>
      <c r="T163" s="254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5" t="s">
        <v>146</v>
      </c>
      <c r="AT163" s="255" t="s">
        <v>142</v>
      </c>
      <c r="AU163" s="255" t="s">
        <v>83</v>
      </c>
      <c r="AY163" s="16" t="s">
        <v>140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6" t="s">
        <v>81</v>
      </c>
      <c r="BK163" s="256">
        <f>ROUND(I163*H163,2)</f>
        <v>0</v>
      </c>
      <c r="BL163" s="16" t="s">
        <v>146</v>
      </c>
      <c r="BM163" s="255" t="s">
        <v>390</v>
      </c>
    </row>
    <row r="164" s="13" customFormat="1">
      <c r="A164" s="13"/>
      <c r="B164" s="257"/>
      <c r="C164" s="258"/>
      <c r="D164" s="259" t="s">
        <v>148</v>
      </c>
      <c r="E164" s="260" t="s">
        <v>1</v>
      </c>
      <c r="F164" s="261" t="s">
        <v>370</v>
      </c>
      <c r="G164" s="258"/>
      <c r="H164" s="262">
        <v>44</v>
      </c>
      <c r="I164" s="263"/>
      <c r="J164" s="258"/>
      <c r="K164" s="258"/>
      <c r="L164" s="264"/>
      <c r="M164" s="265"/>
      <c r="N164" s="266"/>
      <c r="O164" s="266"/>
      <c r="P164" s="266"/>
      <c r="Q164" s="266"/>
      <c r="R164" s="266"/>
      <c r="S164" s="266"/>
      <c r="T164" s="26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8" t="s">
        <v>148</v>
      </c>
      <c r="AU164" s="268" t="s">
        <v>83</v>
      </c>
      <c r="AV164" s="13" t="s">
        <v>83</v>
      </c>
      <c r="AW164" s="13" t="s">
        <v>31</v>
      </c>
      <c r="AX164" s="13" t="s">
        <v>81</v>
      </c>
      <c r="AY164" s="268" t="s">
        <v>140</v>
      </c>
    </row>
    <row r="165" s="2" customFormat="1" ht="21.75" customHeight="1">
      <c r="A165" s="37"/>
      <c r="B165" s="38"/>
      <c r="C165" s="243" t="s">
        <v>204</v>
      </c>
      <c r="D165" s="243" t="s">
        <v>142</v>
      </c>
      <c r="E165" s="244" t="s">
        <v>221</v>
      </c>
      <c r="F165" s="245" t="s">
        <v>222</v>
      </c>
      <c r="G165" s="246" t="s">
        <v>145</v>
      </c>
      <c r="H165" s="247">
        <v>161</v>
      </c>
      <c r="I165" s="248"/>
      <c r="J165" s="249">
        <f>ROUND(I165*H165,2)</f>
        <v>0</v>
      </c>
      <c r="K165" s="250"/>
      <c r="L165" s="43"/>
      <c r="M165" s="251" t="s">
        <v>1</v>
      </c>
      <c r="N165" s="252" t="s">
        <v>39</v>
      </c>
      <c r="O165" s="90"/>
      <c r="P165" s="253">
        <f>O165*H165</f>
        <v>0</v>
      </c>
      <c r="Q165" s="253">
        <v>0.23000000000000001</v>
      </c>
      <c r="R165" s="253">
        <f>Q165*H165</f>
        <v>37.030000000000001</v>
      </c>
      <c r="S165" s="253">
        <v>0</v>
      </c>
      <c r="T165" s="254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5" t="s">
        <v>146</v>
      </c>
      <c r="AT165" s="255" t="s">
        <v>142</v>
      </c>
      <c r="AU165" s="255" t="s">
        <v>83</v>
      </c>
      <c r="AY165" s="16" t="s">
        <v>140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6" t="s">
        <v>81</v>
      </c>
      <c r="BK165" s="256">
        <f>ROUND(I165*H165,2)</f>
        <v>0</v>
      </c>
      <c r="BL165" s="16" t="s">
        <v>146</v>
      </c>
      <c r="BM165" s="255" t="s">
        <v>223</v>
      </c>
    </row>
    <row r="166" s="13" customFormat="1">
      <c r="A166" s="13"/>
      <c r="B166" s="257"/>
      <c r="C166" s="258"/>
      <c r="D166" s="259" t="s">
        <v>148</v>
      </c>
      <c r="E166" s="260" t="s">
        <v>1</v>
      </c>
      <c r="F166" s="261" t="s">
        <v>391</v>
      </c>
      <c r="G166" s="258"/>
      <c r="H166" s="262">
        <v>117</v>
      </c>
      <c r="I166" s="263"/>
      <c r="J166" s="258"/>
      <c r="K166" s="258"/>
      <c r="L166" s="264"/>
      <c r="M166" s="265"/>
      <c r="N166" s="266"/>
      <c r="O166" s="266"/>
      <c r="P166" s="266"/>
      <c r="Q166" s="266"/>
      <c r="R166" s="266"/>
      <c r="S166" s="266"/>
      <c r="T166" s="26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8" t="s">
        <v>148</v>
      </c>
      <c r="AU166" s="268" t="s">
        <v>83</v>
      </c>
      <c r="AV166" s="13" t="s">
        <v>83</v>
      </c>
      <c r="AW166" s="13" t="s">
        <v>31</v>
      </c>
      <c r="AX166" s="13" t="s">
        <v>74</v>
      </c>
      <c r="AY166" s="268" t="s">
        <v>140</v>
      </c>
    </row>
    <row r="167" s="13" customFormat="1">
      <c r="A167" s="13"/>
      <c r="B167" s="257"/>
      <c r="C167" s="258"/>
      <c r="D167" s="259" t="s">
        <v>148</v>
      </c>
      <c r="E167" s="260" t="s">
        <v>1</v>
      </c>
      <c r="F167" s="261" t="s">
        <v>392</v>
      </c>
      <c r="G167" s="258"/>
      <c r="H167" s="262">
        <v>44</v>
      </c>
      <c r="I167" s="263"/>
      <c r="J167" s="258"/>
      <c r="K167" s="258"/>
      <c r="L167" s="264"/>
      <c r="M167" s="265"/>
      <c r="N167" s="266"/>
      <c r="O167" s="266"/>
      <c r="P167" s="266"/>
      <c r="Q167" s="266"/>
      <c r="R167" s="266"/>
      <c r="S167" s="266"/>
      <c r="T167" s="26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8" t="s">
        <v>148</v>
      </c>
      <c r="AU167" s="268" t="s">
        <v>83</v>
      </c>
      <c r="AV167" s="13" t="s">
        <v>83</v>
      </c>
      <c r="AW167" s="13" t="s">
        <v>31</v>
      </c>
      <c r="AX167" s="13" t="s">
        <v>74</v>
      </c>
      <c r="AY167" s="268" t="s">
        <v>140</v>
      </c>
    </row>
    <row r="168" s="14" customFormat="1">
      <c r="A168" s="14"/>
      <c r="B168" s="269"/>
      <c r="C168" s="270"/>
      <c r="D168" s="259" t="s">
        <v>148</v>
      </c>
      <c r="E168" s="271" t="s">
        <v>1</v>
      </c>
      <c r="F168" s="272" t="s">
        <v>155</v>
      </c>
      <c r="G168" s="270"/>
      <c r="H168" s="273">
        <v>161</v>
      </c>
      <c r="I168" s="274"/>
      <c r="J168" s="270"/>
      <c r="K168" s="270"/>
      <c r="L168" s="275"/>
      <c r="M168" s="276"/>
      <c r="N168" s="277"/>
      <c r="O168" s="277"/>
      <c r="P168" s="277"/>
      <c r="Q168" s="277"/>
      <c r="R168" s="277"/>
      <c r="S168" s="277"/>
      <c r="T168" s="27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9" t="s">
        <v>148</v>
      </c>
      <c r="AU168" s="279" t="s">
        <v>83</v>
      </c>
      <c r="AV168" s="14" t="s">
        <v>146</v>
      </c>
      <c r="AW168" s="14" t="s">
        <v>31</v>
      </c>
      <c r="AX168" s="14" t="s">
        <v>81</v>
      </c>
      <c r="AY168" s="279" t="s">
        <v>140</v>
      </c>
    </row>
    <row r="169" s="2" customFormat="1" ht="33" customHeight="1">
      <c r="A169" s="37"/>
      <c r="B169" s="38"/>
      <c r="C169" s="243" t="s">
        <v>211</v>
      </c>
      <c r="D169" s="243" t="s">
        <v>142</v>
      </c>
      <c r="E169" s="244" t="s">
        <v>226</v>
      </c>
      <c r="F169" s="245" t="s">
        <v>227</v>
      </c>
      <c r="G169" s="246" t="s">
        <v>145</v>
      </c>
      <c r="H169" s="247">
        <v>53.5</v>
      </c>
      <c r="I169" s="248"/>
      <c r="J169" s="249">
        <f>ROUND(I169*H169,2)</f>
        <v>0</v>
      </c>
      <c r="K169" s="250"/>
      <c r="L169" s="43"/>
      <c r="M169" s="251" t="s">
        <v>1</v>
      </c>
      <c r="N169" s="252" t="s">
        <v>39</v>
      </c>
      <c r="O169" s="90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5" t="s">
        <v>146</v>
      </c>
      <c r="AT169" s="255" t="s">
        <v>142</v>
      </c>
      <c r="AU169" s="255" t="s">
        <v>83</v>
      </c>
      <c r="AY169" s="16" t="s">
        <v>140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6" t="s">
        <v>81</v>
      </c>
      <c r="BK169" s="256">
        <f>ROUND(I169*H169,2)</f>
        <v>0</v>
      </c>
      <c r="BL169" s="16" t="s">
        <v>146</v>
      </c>
      <c r="BM169" s="255" t="s">
        <v>228</v>
      </c>
    </row>
    <row r="170" s="2" customFormat="1" ht="33" customHeight="1">
      <c r="A170" s="37"/>
      <c r="B170" s="38"/>
      <c r="C170" s="243" t="s">
        <v>216</v>
      </c>
      <c r="D170" s="243" t="s">
        <v>142</v>
      </c>
      <c r="E170" s="244" t="s">
        <v>230</v>
      </c>
      <c r="F170" s="245" t="s">
        <v>231</v>
      </c>
      <c r="G170" s="246" t="s">
        <v>145</v>
      </c>
      <c r="H170" s="247">
        <v>53.5</v>
      </c>
      <c r="I170" s="248"/>
      <c r="J170" s="249">
        <f>ROUND(I170*H170,2)</f>
        <v>0</v>
      </c>
      <c r="K170" s="250"/>
      <c r="L170" s="43"/>
      <c r="M170" s="251" t="s">
        <v>1</v>
      </c>
      <c r="N170" s="252" t="s">
        <v>39</v>
      </c>
      <c r="O170" s="90"/>
      <c r="P170" s="253">
        <f>O170*H170</f>
        <v>0</v>
      </c>
      <c r="Q170" s="253">
        <v>0</v>
      </c>
      <c r="R170" s="253">
        <f>Q170*H170</f>
        <v>0</v>
      </c>
      <c r="S170" s="253">
        <v>0</v>
      </c>
      <c r="T170" s="254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5" t="s">
        <v>146</v>
      </c>
      <c r="AT170" s="255" t="s">
        <v>142</v>
      </c>
      <c r="AU170" s="255" t="s">
        <v>83</v>
      </c>
      <c r="AY170" s="16" t="s">
        <v>140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6" t="s">
        <v>81</v>
      </c>
      <c r="BK170" s="256">
        <f>ROUND(I170*H170,2)</f>
        <v>0</v>
      </c>
      <c r="BL170" s="16" t="s">
        <v>146</v>
      </c>
      <c r="BM170" s="255" t="s">
        <v>232</v>
      </c>
    </row>
    <row r="171" s="2" customFormat="1" ht="66.75" customHeight="1">
      <c r="A171" s="37"/>
      <c r="B171" s="38"/>
      <c r="C171" s="243" t="s">
        <v>8</v>
      </c>
      <c r="D171" s="243" t="s">
        <v>142</v>
      </c>
      <c r="E171" s="244" t="s">
        <v>234</v>
      </c>
      <c r="F171" s="245" t="s">
        <v>235</v>
      </c>
      <c r="G171" s="246" t="s">
        <v>145</v>
      </c>
      <c r="H171" s="247">
        <v>117</v>
      </c>
      <c r="I171" s="248"/>
      <c r="J171" s="249">
        <f>ROUND(I171*H171,2)</f>
        <v>0</v>
      </c>
      <c r="K171" s="250"/>
      <c r="L171" s="43"/>
      <c r="M171" s="251" t="s">
        <v>1</v>
      </c>
      <c r="N171" s="252" t="s">
        <v>39</v>
      </c>
      <c r="O171" s="90"/>
      <c r="P171" s="253">
        <f>O171*H171</f>
        <v>0</v>
      </c>
      <c r="Q171" s="253">
        <v>0.084250000000000005</v>
      </c>
      <c r="R171" s="253">
        <f>Q171*H171</f>
        <v>9.8572500000000005</v>
      </c>
      <c r="S171" s="253">
        <v>0</v>
      </c>
      <c r="T171" s="254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5" t="s">
        <v>146</v>
      </c>
      <c r="AT171" s="255" t="s">
        <v>142</v>
      </c>
      <c r="AU171" s="255" t="s">
        <v>83</v>
      </c>
      <c r="AY171" s="16" t="s">
        <v>140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6" t="s">
        <v>81</v>
      </c>
      <c r="BK171" s="256">
        <f>ROUND(I171*H171,2)</f>
        <v>0</v>
      </c>
      <c r="BL171" s="16" t="s">
        <v>146</v>
      </c>
      <c r="BM171" s="255" t="s">
        <v>236</v>
      </c>
    </row>
    <row r="172" s="13" customFormat="1">
      <c r="A172" s="13"/>
      <c r="B172" s="257"/>
      <c r="C172" s="258"/>
      <c r="D172" s="259" t="s">
        <v>148</v>
      </c>
      <c r="E172" s="260" t="s">
        <v>1</v>
      </c>
      <c r="F172" s="261" t="s">
        <v>371</v>
      </c>
      <c r="G172" s="258"/>
      <c r="H172" s="262">
        <v>117</v>
      </c>
      <c r="I172" s="263"/>
      <c r="J172" s="258"/>
      <c r="K172" s="258"/>
      <c r="L172" s="264"/>
      <c r="M172" s="265"/>
      <c r="N172" s="266"/>
      <c r="O172" s="266"/>
      <c r="P172" s="266"/>
      <c r="Q172" s="266"/>
      <c r="R172" s="266"/>
      <c r="S172" s="266"/>
      <c r="T172" s="26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8" t="s">
        <v>148</v>
      </c>
      <c r="AU172" s="268" t="s">
        <v>83</v>
      </c>
      <c r="AV172" s="13" t="s">
        <v>83</v>
      </c>
      <c r="AW172" s="13" t="s">
        <v>31</v>
      </c>
      <c r="AX172" s="13" t="s">
        <v>81</v>
      </c>
      <c r="AY172" s="268" t="s">
        <v>140</v>
      </c>
    </row>
    <row r="173" s="2" customFormat="1" ht="16.5" customHeight="1">
      <c r="A173" s="37"/>
      <c r="B173" s="38"/>
      <c r="C173" s="280" t="s">
        <v>225</v>
      </c>
      <c r="D173" s="280" t="s">
        <v>238</v>
      </c>
      <c r="E173" s="281" t="s">
        <v>239</v>
      </c>
      <c r="F173" s="282" t="s">
        <v>240</v>
      </c>
      <c r="G173" s="283" t="s">
        <v>145</v>
      </c>
      <c r="H173" s="284">
        <v>120.098</v>
      </c>
      <c r="I173" s="285"/>
      <c r="J173" s="286">
        <f>ROUND(I173*H173,2)</f>
        <v>0</v>
      </c>
      <c r="K173" s="287"/>
      <c r="L173" s="288"/>
      <c r="M173" s="289" t="s">
        <v>1</v>
      </c>
      <c r="N173" s="290" t="s">
        <v>39</v>
      </c>
      <c r="O173" s="90"/>
      <c r="P173" s="253">
        <f>O173*H173</f>
        <v>0</v>
      </c>
      <c r="Q173" s="253">
        <v>0.13100000000000001</v>
      </c>
      <c r="R173" s="253">
        <f>Q173*H173</f>
        <v>15.732838000000001</v>
      </c>
      <c r="S173" s="253">
        <v>0</v>
      </c>
      <c r="T173" s="254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5" t="s">
        <v>184</v>
      </c>
      <c r="AT173" s="255" t="s">
        <v>238</v>
      </c>
      <c r="AU173" s="255" t="s">
        <v>83</v>
      </c>
      <c r="AY173" s="16" t="s">
        <v>140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6" t="s">
        <v>81</v>
      </c>
      <c r="BK173" s="256">
        <f>ROUND(I173*H173,2)</f>
        <v>0</v>
      </c>
      <c r="BL173" s="16" t="s">
        <v>146</v>
      </c>
      <c r="BM173" s="255" t="s">
        <v>241</v>
      </c>
    </row>
    <row r="174" s="13" customFormat="1">
      <c r="A174" s="13"/>
      <c r="B174" s="257"/>
      <c r="C174" s="258"/>
      <c r="D174" s="259" t="s">
        <v>148</v>
      </c>
      <c r="E174" s="260" t="s">
        <v>1</v>
      </c>
      <c r="F174" s="261" t="s">
        <v>393</v>
      </c>
      <c r="G174" s="258"/>
      <c r="H174" s="262">
        <v>116.59999999999999</v>
      </c>
      <c r="I174" s="263"/>
      <c r="J174" s="258"/>
      <c r="K174" s="258"/>
      <c r="L174" s="264"/>
      <c r="M174" s="265"/>
      <c r="N174" s="266"/>
      <c r="O174" s="266"/>
      <c r="P174" s="266"/>
      <c r="Q174" s="266"/>
      <c r="R174" s="266"/>
      <c r="S174" s="266"/>
      <c r="T174" s="26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8" t="s">
        <v>148</v>
      </c>
      <c r="AU174" s="268" t="s">
        <v>83</v>
      </c>
      <c r="AV174" s="13" t="s">
        <v>83</v>
      </c>
      <c r="AW174" s="13" t="s">
        <v>31</v>
      </c>
      <c r="AX174" s="13" t="s">
        <v>81</v>
      </c>
      <c r="AY174" s="268" t="s">
        <v>140</v>
      </c>
    </row>
    <row r="175" s="13" customFormat="1">
      <c r="A175" s="13"/>
      <c r="B175" s="257"/>
      <c r="C175" s="258"/>
      <c r="D175" s="259" t="s">
        <v>148</v>
      </c>
      <c r="E175" s="258"/>
      <c r="F175" s="261" t="s">
        <v>394</v>
      </c>
      <c r="G175" s="258"/>
      <c r="H175" s="262">
        <v>120.098</v>
      </c>
      <c r="I175" s="263"/>
      <c r="J175" s="258"/>
      <c r="K175" s="258"/>
      <c r="L175" s="264"/>
      <c r="M175" s="265"/>
      <c r="N175" s="266"/>
      <c r="O175" s="266"/>
      <c r="P175" s="266"/>
      <c r="Q175" s="266"/>
      <c r="R175" s="266"/>
      <c r="S175" s="266"/>
      <c r="T175" s="26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8" t="s">
        <v>148</v>
      </c>
      <c r="AU175" s="268" t="s">
        <v>83</v>
      </c>
      <c r="AV175" s="13" t="s">
        <v>83</v>
      </c>
      <c r="AW175" s="13" t="s">
        <v>4</v>
      </c>
      <c r="AX175" s="13" t="s">
        <v>81</v>
      </c>
      <c r="AY175" s="268" t="s">
        <v>140</v>
      </c>
    </row>
    <row r="176" s="2" customFormat="1" ht="21.75" customHeight="1">
      <c r="A176" s="37"/>
      <c r="B176" s="38"/>
      <c r="C176" s="280" t="s">
        <v>229</v>
      </c>
      <c r="D176" s="280" t="s">
        <v>238</v>
      </c>
      <c r="E176" s="281" t="s">
        <v>245</v>
      </c>
      <c r="F176" s="282" t="s">
        <v>246</v>
      </c>
      <c r="G176" s="283" t="s">
        <v>145</v>
      </c>
      <c r="H176" s="284">
        <v>0.60499999999999998</v>
      </c>
      <c r="I176" s="285"/>
      <c r="J176" s="286">
        <f>ROUND(I176*H176,2)</f>
        <v>0</v>
      </c>
      <c r="K176" s="287"/>
      <c r="L176" s="288"/>
      <c r="M176" s="289" t="s">
        <v>1</v>
      </c>
      <c r="N176" s="290" t="s">
        <v>39</v>
      </c>
      <c r="O176" s="90"/>
      <c r="P176" s="253">
        <f>O176*H176</f>
        <v>0</v>
      </c>
      <c r="Q176" s="253">
        <v>0.13100000000000001</v>
      </c>
      <c r="R176" s="253">
        <f>Q176*H176</f>
        <v>0.079255000000000006</v>
      </c>
      <c r="S176" s="253">
        <v>0</v>
      </c>
      <c r="T176" s="254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5" t="s">
        <v>184</v>
      </c>
      <c r="AT176" s="255" t="s">
        <v>238</v>
      </c>
      <c r="AU176" s="255" t="s">
        <v>83</v>
      </c>
      <c r="AY176" s="16" t="s">
        <v>140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6" t="s">
        <v>81</v>
      </c>
      <c r="BK176" s="256">
        <f>ROUND(I176*H176,2)</f>
        <v>0</v>
      </c>
      <c r="BL176" s="16" t="s">
        <v>146</v>
      </c>
      <c r="BM176" s="255" t="s">
        <v>247</v>
      </c>
    </row>
    <row r="177" s="13" customFormat="1">
      <c r="A177" s="13"/>
      <c r="B177" s="257"/>
      <c r="C177" s="258"/>
      <c r="D177" s="259" t="s">
        <v>148</v>
      </c>
      <c r="E177" s="258"/>
      <c r="F177" s="261" t="s">
        <v>395</v>
      </c>
      <c r="G177" s="258"/>
      <c r="H177" s="262">
        <v>0.60499999999999998</v>
      </c>
      <c r="I177" s="263"/>
      <c r="J177" s="258"/>
      <c r="K177" s="258"/>
      <c r="L177" s="264"/>
      <c r="M177" s="265"/>
      <c r="N177" s="266"/>
      <c r="O177" s="266"/>
      <c r="P177" s="266"/>
      <c r="Q177" s="266"/>
      <c r="R177" s="266"/>
      <c r="S177" s="266"/>
      <c r="T177" s="26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8" t="s">
        <v>148</v>
      </c>
      <c r="AU177" s="268" t="s">
        <v>83</v>
      </c>
      <c r="AV177" s="13" t="s">
        <v>83</v>
      </c>
      <c r="AW177" s="13" t="s">
        <v>4</v>
      </c>
      <c r="AX177" s="13" t="s">
        <v>81</v>
      </c>
      <c r="AY177" s="268" t="s">
        <v>140</v>
      </c>
    </row>
    <row r="178" s="2" customFormat="1" ht="66.75" customHeight="1">
      <c r="A178" s="37"/>
      <c r="B178" s="38"/>
      <c r="C178" s="243" t="s">
        <v>233</v>
      </c>
      <c r="D178" s="243" t="s">
        <v>142</v>
      </c>
      <c r="E178" s="244" t="s">
        <v>396</v>
      </c>
      <c r="F178" s="245" t="s">
        <v>397</v>
      </c>
      <c r="G178" s="246" t="s">
        <v>145</v>
      </c>
      <c r="H178" s="247">
        <v>44</v>
      </c>
      <c r="I178" s="248"/>
      <c r="J178" s="249">
        <f>ROUND(I178*H178,2)</f>
        <v>0</v>
      </c>
      <c r="K178" s="250"/>
      <c r="L178" s="43"/>
      <c r="M178" s="251" t="s">
        <v>1</v>
      </c>
      <c r="N178" s="252" t="s">
        <v>39</v>
      </c>
      <c r="O178" s="90"/>
      <c r="P178" s="253">
        <f>O178*H178</f>
        <v>0</v>
      </c>
      <c r="Q178" s="253">
        <v>0.085650000000000004</v>
      </c>
      <c r="R178" s="253">
        <f>Q178*H178</f>
        <v>3.7686000000000002</v>
      </c>
      <c r="S178" s="253">
        <v>0</v>
      </c>
      <c r="T178" s="254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5" t="s">
        <v>146</v>
      </c>
      <c r="AT178" s="255" t="s">
        <v>142</v>
      </c>
      <c r="AU178" s="255" t="s">
        <v>83</v>
      </c>
      <c r="AY178" s="16" t="s">
        <v>140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6" t="s">
        <v>81</v>
      </c>
      <c r="BK178" s="256">
        <f>ROUND(I178*H178,2)</f>
        <v>0</v>
      </c>
      <c r="BL178" s="16" t="s">
        <v>146</v>
      </c>
      <c r="BM178" s="255" t="s">
        <v>398</v>
      </c>
    </row>
    <row r="179" s="13" customFormat="1">
      <c r="A179" s="13"/>
      <c r="B179" s="257"/>
      <c r="C179" s="258"/>
      <c r="D179" s="259" t="s">
        <v>148</v>
      </c>
      <c r="E179" s="260" t="s">
        <v>1</v>
      </c>
      <c r="F179" s="261" t="s">
        <v>370</v>
      </c>
      <c r="G179" s="258"/>
      <c r="H179" s="262">
        <v>44</v>
      </c>
      <c r="I179" s="263"/>
      <c r="J179" s="258"/>
      <c r="K179" s="258"/>
      <c r="L179" s="264"/>
      <c r="M179" s="265"/>
      <c r="N179" s="266"/>
      <c r="O179" s="266"/>
      <c r="P179" s="266"/>
      <c r="Q179" s="266"/>
      <c r="R179" s="266"/>
      <c r="S179" s="266"/>
      <c r="T179" s="26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8" t="s">
        <v>148</v>
      </c>
      <c r="AU179" s="268" t="s">
        <v>83</v>
      </c>
      <c r="AV179" s="13" t="s">
        <v>83</v>
      </c>
      <c r="AW179" s="13" t="s">
        <v>31</v>
      </c>
      <c r="AX179" s="13" t="s">
        <v>81</v>
      </c>
      <c r="AY179" s="268" t="s">
        <v>140</v>
      </c>
    </row>
    <row r="180" s="2" customFormat="1" ht="16.5" customHeight="1">
      <c r="A180" s="37"/>
      <c r="B180" s="38"/>
      <c r="C180" s="280" t="s">
        <v>237</v>
      </c>
      <c r="D180" s="280" t="s">
        <v>238</v>
      </c>
      <c r="E180" s="281" t="s">
        <v>399</v>
      </c>
      <c r="F180" s="282" t="s">
        <v>400</v>
      </c>
      <c r="G180" s="283" t="s">
        <v>145</v>
      </c>
      <c r="H180" s="284">
        <v>33.990000000000002</v>
      </c>
      <c r="I180" s="285"/>
      <c r="J180" s="286">
        <f>ROUND(I180*H180,2)</f>
        <v>0</v>
      </c>
      <c r="K180" s="287"/>
      <c r="L180" s="288"/>
      <c r="M180" s="289" t="s">
        <v>1</v>
      </c>
      <c r="N180" s="290" t="s">
        <v>39</v>
      </c>
      <c r="O180" s="90"/>
      <c r="P180" s="253">
        <f>O180*H180</f>
        <v>0</v>
      </c>
      <c r="Q180" s="253">
        <v>0.152</v>
      </c>
      <c r="R180" s="253">
        <f>Q180*H180</f>
        <v>5.16648</v>
      </c>
      <c r="S180" s="253">
        <v>0</v>
      </c>
      <c r="T180" s="254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5" t="s">
        <v>184</v>
      </c>
      <c r="AT180" s="255" t="s">
        <v>238</v>
      </c>
      <c r="AU180" s="255" t="s">
        <v>83</v>
      </c>
      <c r="AY180" s="16" t="s">
        <v>140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6" t="s">
        <v>81</v>
      </c>
      <c r="BK180" s="256">
        <f>ROUND(I180*H180,2)</f>
        <v>0</v>
      </c>
      <c r="BL180" s="16" t="s">
        <v>146</v>
      </c>
      <c r="BM180" s="255" t="s">
        <v>401</v>
      </c>
    </row>
    <row r="181" s="13" customFormat="1">
      <c r="A181" s="13"/>
      <c r="B181" s="257"/>
      <c r="C181" s="258"/>
      <c r="D181" s="259" t="s">
        <v>148</v>
      </c>
      <c r="E181" s="260" t="s">
        <v>1</v>
      </c>
      <c r="F181" s="261" t="s">
        <v>402</v>
      </c>
      <c r="G181" s="258"/>
      <c r="H181" s="262">
        <v>33</v>
      </c>
      <c r="I181" s="263"/>
      <c r="J181" s="258"/>
      <c r="K181" s="258"/>
      <c r="L181" s="264"/>
      <c r="M181" s="265"/>
      <c r="N181" s="266"/>
      <c r="O181" s="266"/>
      <c r="P181" s="266"/>
      <c r="Q181" s="266"/>
      <c r="R181" s="266"/>
      <c r="S181" s="266"/>
      <c r="T181" s="26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8" t="s">
        <v>148</v>
      </c>
      <c r="AU181" s="268" t="s">
        <v>83</v>
      </c>
      <c r="AV181" s="13" t="s">
        <v>83</v>
      </c>
      <c r="AW181" s="13" t="s">
        <v>31</v>
      </c>
      <c r="AX181" s="13" t="s">
        <v>81</v>
      </c>
      <c r="AY181" s="268" t="s">
        <v>140</v>
      </c>
    </row>
    <row r="182" s="13" customFormat="1">
      <c r="A182" s="13"/>
      <c r="B182" s="257"/>
      <c r="C182" s="258"/>
      <c r="D182" s="259" t="s">
        <v>148</v>
      </c>
      <c r="E182" s="258"/>
      <c r="F182" s="261" t="s">
        <v>403</v>
      </c>
      <c r="G182" s="258"/>
      <c r="H182" s="262">
        <v>33.990000000000002</v>
      </c>
      <c r="I182" s="263"/>
      <c r="J182" s="258"/>
      <c r="K182" s="258"/>
      <c r="L182" s="264"/>
      <c r="M182" s="265"/>
      <c r="N182" s="266"/>
      <c r="O182" s="266"/>
      <c r="P182" s="266"/>
      <c r="Q182" s="266"/>
      <c r="R182" s="266"/>
      <c r="S182" s="266"/>
      <c r="T182" s="26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8" t="s">
        <v>148</v>
      </c>
      <c r="AU182" s="268" t="s">
        <v>83</v>
      </c>
      <c r="AV182" s="13" t="s">
        <v>83</v>
      </c>
      <c r="AW182" s="13" t="s">
        <v>4</v>
      </c>
      <c r="AX182" s="13" t="s">
        <v>81</v>
      </c>
      <c r="AY182" s="268" t="s">
        <v>140</v>
      </c>
    </row>
    <row r="183" s="2" customFormat="1" ht="21.75" customHeight="1">
      <c r="A183" s="37"/>
      <c r="B183" s="38"/>
      <c r="C183" s="280" t="s">
        <v>244</v>
      </c>
      <c r="D183" s="280" t="s">
        <v>238</v>
      </c>
      <c r="E183" s="281" t="s">
        <v>404</v>
      </c>
      <c r="F183" s="282" t="s">
        <v>405</v>
      </c>
      <c r="G183" s="283" t="s">
        <v>145</v>
      </c>
      <c r="H183" s="284">
        <v>11.33</v>
      </c>
      <c r="I183" s="285"/>
      <c r="J183" s="286">
        <f>ROUND(I183*H183,2)</f>
        <v>0</v>
      </c>
      <c r="K183" s="287"/>
      <c r="L183" s="288"/>
      <c r="M183" s="289" t="s">
        <v>1</v>
      </c>
      <c r="N183" s="290" t="s">
        <v>39</v>
      </c>
      <c r="O183" s="90"/>
      <c r="P183" s="253">
        <f>O183*H183</f>
        <v>0</v>
      </c>
      <c r="Q183" s="253">
        <v>0.17599999999999999</v>
      </c>
      <c r="R183" s="253">
        <f>Q183*H183</f>
        <v>1.9940799999999999</v>
      </c>
      <c r="S183" s="253">
        <v>0</v>
      </c>
      <c r="T183" s="254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5" t="s">
        <v>184</v>
      </c>
      <c r="AT183" s="255" t="s">
        <v>238</v>
      </c>
      <c r="AU183" s="255" t="s">
        <v>83</v>
      </c>
      <c r="AY183" s="16" t="s">
        <v>140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6" t="s">
        <v>81</v>
      </c>
      <c r="BK183" s="256">
        <f>ROUND(I183*H183,2)</f>
        <v>0</v>
      </c>
      <c r="BL183" s="16" t="s">
        <v>146</v>
      </c>
      <c r="BM183" s="255" t="s">
        <v>406</v>
      </c>
    </row>
    <row r="184" s="13" customFormat="1">
      <c r="A184" s="13"/>
      <c r="B184" s="257"/>
      <c r="C184" s="258"/>
      <c r="D184" s="259" t="s">
        <v>148</v>
      </c>
      <c r="E184" s="260" t="s">
        <v>1</v>
      </c>
      <c r="F184" s="261" t="s">
        <v>407</v>
      </c>
      <c r="G184" s="258"/>
      <c r="H184" s="262">
        <v>11</v>
      </c>
      <c r="I184" s="263"/>
      <c r="J184" s="258"/>
      <c r="K184" s="258"/>
      <c r="L184" s="264"/>
      <c r="M184" s="265"/>
      <c r="N184" s="266"/>
      <c r="O184" s="266"/>
      <c r="P184" s="266"/>
      <c r="Q184" s="266"/>
      <c r="R184" s="266"/>
      <c r="S184" s="266"/>
      <c r="T184" s="26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8" t="s">
        <v>148</v>
      </c>
      <c r="AU184" s="268" t="s">
        <v>83</v>
      </c>
      <c r="AV184" s="13" t="s">
        <v>83</v>
      </c>
      <c r="AW184" s="13" t="s">
        <v>31</v>
      </c>
      <c r="AX184" s="13" t="s">
        <v>81</v>
      </c>
      <c r="AY184" s="268" t="s">
        <v>140</v>
      </c>
    </row>
    <row r="185" s="13" customFormat="1">
      <c r="A185" s="13"/>
      <c r="B185" s="257"/>
      <c r="C185" s="258"/>
      <c r="D185" s="259" t="s">
        <v>148</v>
      </c>
      <c r="E185" s="258"/>
      <c r="F185" s="261" t="s">
        <v>408</v>
      </c>
      <c r="G185" s="258"/>
      <c r="H185" s="262">
        <v>11.33</v>
      </c>
      <c r="I185" s="263"/>
      <c r="J185" s="258"/>
      <c r="K185" s="258"/>
      <c r="L185" s="264"/>
      <c r="M185" s="265"/>
      <c r="N185" s="266"/>
      <c r="O185" s="266"/>
      <c r="P185" s="266"/>
      <c r="Q185" s="266"/>
      <c r="R185" s="266"/>
      <c r="S185" s="266"/>
      <c r="T185" s="26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8" t="s">
        <v>148</v>
      </c>
      <c r="AU185" s="268" t="s">
        <v>83</v>
      </c>
      <c r="AV185" s="13" t="s">
        <v>83</v>
      </c>
      <c r="AW185" s="13" t="s">
        <v>4</v>
      </c>
      <c r="AX185" s="13" t="s">
        <v>81</v>
      </c>
      <c r="AY185" s="268" t="s">
        <v>140</v>
      </c>
    </row>
    <row r="186" s="12" customFormat="1" ht="22.8" customHeight="1">
      <c r="A186" s="12"/>
      <c r="B186" s="227"/>
      <c r="C186" s="228"/>
      <c r="D186" s="229" t="s">
        <v>73</v>
      </c>
      <c r="E186" s="241" t="s">
        <v>189</v>
      </c>
      <c r="F186" s="241" t="s">
        <v>250</v>
      </c>
      <c r="G186" s="228"/>
      <c r="H186" s="228"/>
      <c r="I186" s="231"/>
      <c r="J186" s="242">
        <f>BK186</f>
        <v>0</v>
      </c>
      <c r="K186" s="228"/>
      <c r="L186" s="233"/>
      <c r="M186" s="234"/>
      <c r="N186" s="235"/>
      <c r="O186" s="235"/>
      <c r="P186" s="236">
        <f>SUM(P187:P220)</f>
        <v>0</v>
      </c>
      <c r="Q186" s="235"/>
      <c r="R186" s="236">
        <f>SUM(R187:R220)</f>
        <v>36.582332120000004</v>
      </c>
      <c r="S186" s="235"/>
      <c r="T186" s="237">
        <f>SUM(T187:T220)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8" t="s">
        <v>81</v>
      </c>
      <c r="AT186" s="239" t="s">
        <v>73</v>
      </c>
      <c r="AU186" s="239" t="s">
        <v>81</v>
      </c>
      <c r="AY186" s="238" t="s">
        <v>140</v>
      </c>
      <c r="BK186" s="240">
        <f>SUM(BK187:BK220)</f>
        <v>0</v>
      </c>
    </row>
    <row r="187" s="2" customFormat="1" ht="21.75" customHeight="1">
      <c r="A187" s="37"/>
      <c r="B187" s="38"/>
      <c r="C187" s="243" t="s">
        <v>7</v>
      </c>
      <c r="D187" s="243" t="s">
        <v>142</v>
      </c>
      <c r="E187" s="244" t="s">
        <v>251</v>
      </c>
      <c r="F187" s="245" t="s">
        <v>252</v>
      </c>
      <c r="G187" s="246" t="s">
        <v>179</v>
      </c>
      <c r="H187" s="247">
        <v>1</v>
      </c>
      <c r="I187" s="248"/>
      <c r="J187" s="249">
        <f>ROUND(I187*H187,2)</f>
        <v>0</v>
      </c>
      <c r="K187" s="250"/>
      <c r="L187" s="43"/>
      <c r="M187" s="251" t="s">
        <v>1</v>
      </c>
      <c r="N187" s="252" t="s">
        <v>39</v>
      </c>
      <c r="O187" s="90"/>
      <c r="P187" s="253">
        <f>O187*H187</f>
        <v>0</v>
      </c>
      <c r="Q187" s="253">
        <v>0.00033</v>
      </c>
      <c r="R187" s="253">
        <f>Q187*H187</f>
        <v>0.00033</v>
      </c>
      <c r="S187" s="253">
        <v>0</v>
      </c>
      <c r="T187" s="254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5" t="s">
        <v>146</v>
      </c>
      <c r="AT187" s="255" t="s">
        <v>142</v>
      </c>
      <c r="AU187" s="255" t="s">
        <v>83</v>
      </c>
      <c r="AY187" s="16" t="s">
        <v>140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6" t="s">
        <v>81</v>
      </c>
      <c r="BK187" s="256">
        <f>ROUND(I187*H187,2)</f>
        <v>0</v>
      </c>
      <c r="BL187" s="16" t="s">
        <v>146</v>
      </c>
      <c r="BM187" s="255" t="s">
        <v>253</v>
      </c>
    </row>
    <row r="188" s="13" customFormat="1">
      <c r="A188" s="13"/>
      <c r="B188" s="257"/>
      <c r="C188" s="258"/>
      <c r="D188" s="259" t="s">
        <v>148</v>
      </c>
      <c r="E188" s="260" t="s">
        <v>1</v>
      </c>
      <c r="F188" s="261" t="s">
        <v>409</v>
      </c>
      <c r="G188" s="258"/>
      <c r="H188" s="262">
        <v>1</v>
      </c>
      <c r="I188" s="263"/>
      <c r="J188" s="258"/>
      <c r="K188" s="258"/>
      <c r="L188" s="264"/>
      <c r="M188" s="265"/>
      <c r="N188" s="266"/>
      <c r="O188" s="266"/>
      <c r="P188" s="266"/>
      <c r="Q188" s="266"/>
      <c r="R188" s="266"/>
      <c r="S188" s="266"/>
      <c r="T188" s="26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8" t="s">
        <v>148</v>
      </c>
      <c r="AU188" s="268" t="s">
        <v>83</v>
      </c>
      <c r="AV188" s="13" t="s">
        <v>83</v>
      </c>
      <c r="AW188" s="13" t="s">
        <v>31</v>
      </c>
      <c r="AX188" s="13" t="s">
        <v>81</v>
      </c>
      <c r="AY188" s="268" t="s">
        <v>140</v>
      </c>
    </row>
    <row r="189" s="2" customFormat="1" ht="44.25" customHeight="1">
      <c r="A189" s="37"/>
      <c r="B189" s="38"/>
      <c r="C189" s="243" t="s">
        <v>255</v>
      </c>
      <c r="D189" s="243" t="s">
        <v>142</v>
      </c>
      <c r="E189" s="244" t="s">
        <v>256</v>
      </c>
      <c r="F189" s="245" t="s">
        <v>257</v>
      </c>
      <c r="G189" s="246" t="s">
        <v>179</v>
      </c>
      <c r="H189" s="247">
        <v>114</v>
      </c>
      <c r="I189" s="248"/>
      <c r="J189" s="249">
        <f>ROUND(I189*H189,2)</f>
        <v>0</v>
      </c>
      <c r="K189" s="250"/>
      <c r="L189" s="43"/>
      <c r="M189" s="251" t="s">
        <v>1</v>
      </c>
      <c r="N189" s="252" t="s">
        <v>39</v>
      </c>
      <c r="O189" s="90"/>
      <c r="P189" s="253">
        <f>O189*H189</f>
        <v>0</v>
      </c>
      <c r="Q189" s="253">
        <v>0.15540000000000001</v>
      </c>
      <c r="R189" s="253">
        <f>Q189*H189</f>
        <v>17.715600000000002</v>
      </c>
      <c r="S189" s="253">
        <v>0</v>
      </c>
      <c r="T189" s="254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55" t="s">
        <v>146</v>
      </c>
      <c r="AT189" s="255" t="s">
        <v>142</v>
      </c>
      <c r="AU189" s="255" t="s">
        <v>83</v>
      </c>
      <c r="AY189" s="16" t="s">
        <v>140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6" t="s">
        <v>81</v>
      </c>
      <c r="BK189" s="256">
        <f>ROUND(I189*H189,2)</f>
        <v>0</v>
      </c>
      <c r="BL189" s="16" t="s">
        <v>146</v>
      </c>
      <c r="BM189" s="255" t="s">
        <v>258</v>
      </c>
    </row>
    <row r="190" s="13" customFormat="1">
      <c r="A190" s="13"/>
      <c r="B190" s="257"/>
      <c r="C190" s="258"/>
      <c r="D190" s="259" t="s">
        <v>148</v>
      </c>
      <c r="E190" s="260" t="s">
        <v>1</v>
      </c>
      <c r="F190" s="261" t="s">
        <v>410</v>
      </c>
      <c r="G190" s="258"/>
      <c r="H190" s="262">
        <v>107</v>
      </c>
      <c r="I190" s="263"/>
      <c r="J190" s="258"/>
      <c r="K190" s="258"/>
      <c r="L190" s="264"/>
      <c r="M190" s="265"/>
      <c r="N190" s="266"/>
      <c r="O190" s="266"/>
      <c r="P190" s="266"/>
      <c r="Q190" s="266"/>
      <c r="R190" s="266"/>
      <c r="S190" s="266"/>
      <c r="T190" s="26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8" t="s">
        <v>148</v>
      </c>
      <c r="AU190" s="268" t="s">
        <v>83</v>
      </c>
      <c r="AV190" s="13" t="s">
        <v>83</v>
      </c>
      <c r="AW190" s="13" t="s">
        <v>31</v>
      </c>
      <c r="AX190" s="13" t="s">
        <v>74</v>
      </c>
      <c r="AY190" s="268" t="s">
        <v>140</v>
      </c>
    </row>
    <row r="191" s="13" customFormat="1">
      <c r="A191" s="13"/>
      <c r="B191" s="257"/>
      <c r="C191" s="258"/>
      <c r="D191" s="259" t="s">
        <v>148</v>
      </c>
      <c r="E191" s="260" t="s">
        <v>1</v>
      </c>
      <c r="F191" s="261" t="s">
        <v>411</v>
      </c>
      <c r="G191" s="258"/>
      <c r="H191" s="262">
        <v>7</v>
      </c>
      <c r="I191" s="263"/>
      <c r="J191" s="258"/>
      <c r="K191" s="258"/>
      <c r="L191" s="264"/>
      <c r="M191" s="265"/>
      <c r="N191" s="266"/>
      <c r="O191" s="266"/>
      <c r="P191" s="266"/>
      <c r="Q191" s="266"/>
      <c r="R191" s="266"/>
      <c r="S191" s="266"/>
      <c r="T191" s="26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8" t="s">
        <v>148</v>
      </c>
      <c r="AU191" s="268" t="s">
        <v>83</v>
      </c>
      <c r="AV191" s="13" t="s">
        <v>83</v>
      </c>
      <c r="AW191" s="13" t="s">
        <v>31</v>
      </c>
      <c r="AX191" s="13" t="s">
        <v>74</v>
      </c>
      <c r="AY191" s="268" t="s">
        <v>140</v>
      </c>
    </row>
    <row r="192" s="14" customFormat="1">
      <c r="A192" s="14"/>
      <c r="B192" s="269"/>
      <c r="C192" s="270"/>
      <c r="D192" s="259" t="s">
        <v>148</v>
      </c>
      <c r="E192" s="271" t="s">
        <v>1</v>
      </c>
      <c r="F192" s="272" t="s">
        <v>155</v>
      </c>
      <c r="G192" s="270"/>
      <c r="H192" s="273">
        <v>114</v>
      </c>
      <c r="I192" s="274"/>
      <c r="J192" s="270"/>
      <c r="K192" s="270"/>
      <c r="L192" s="275"/>
      <c r="M192" s="276"/>
      <c r="N192" s="277"/>
      <c r="O192" s="277"/>
      <c r="P192" s="277"/>
      <c r="Q192" s="277"/>
      <c r="R192" s="277"/>
      <c r="S192" s="277"/>
      <c r="T192" s="27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9" t="s">
        <v>148</v>
      </c>
      <c r="AU192" s="279" t="s">
        <v>83</v>
      </c>
      <c r="AV192" s="14" t="s">
        <v>146</v>
      </c>
      <c r="AW192" s="14" t="s">
        <v>31</v>
      </c>
      <c r="AX192" s="14" t="s">
        <v>81</v>
      </c>
      <c r="AY192" s="279" t="s">
        <v>140</v>
      </c>
    </row>
    <row r="193" s="2" customFormat="1" ht="21.75" customHeight="1">
      <c r="A193" s="37"/>
      <c r="B193" s="38"/>
      <c r="C193" s="280" t="s">
        <v>260</v>
      </c>
      <c r="D193" s="280" t="s">
        <v>238</v>
      </c>
      <c r="E193" s="281" t="s">
        <v>261</v>
      </c>
      <c r="F193" s="282" t="s">
        <v>262</v>
      </c>
      <c r="G193" s="283" t="s">
        <v>179</v>
      </c>
      <c r="H193" s="284">
        <v>20.600000000000001</v>
      </c>
      <c r="I193" s="285"/>
      <c r="J193" s="286">
        <f>ROUND(I193*H193,2)</f>
        <v>0</v>
      </c>
      <c r="K193" s="287"/>
      <c r="L193" s="288"/>
      <c r="M193" s="289" t="s">
        <v>1</v>
      </c>
      <c r="N193" s="290" t="s">
        <v>39</v>
      </c>
      <c r="O193" s="90"/>
      <c r="P193" s="253">
        <f>O193*H193</f>
        <v>0</v>
      </c>
      <c r="Q193" s="253">
        <v>0.048300000000000003</v>
      </c>
      <c r="R193" s="253">
        <f>Q193*H193</f>
        <v>0.99498000000000009</v>
      </c>
      <c r="S193" s="253">
        <v>0</v>
      </c>
      <c r="T193" s="254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55" t="s">
        <v>184</v>
      </c>
      <c r="AT193" s="255" t="s">
        <v>238</v>
      </c>
      <c r="AU193" s="255" t="s">
        <v>83</v>
      </c>
      <c r="AY193" s="16" t="s">
        <v>140</v>
      </c>
      <c r="BE193" s="256">
        <f>IF(N193="základní",J193,0)</f>
        <v>0</v>
      </c>
      <c r="BF193" s="256">
        <f>IF(N193="snížená",J193,0)</f>
        <v>0</v>
      </c>
      <c r="BG193" s="256">
        <f>IF(N193="zákl. přenesená",J193,0)</f>
        <v>0</v>
      </c>
      <c r="BH193" s="256">
        <f>IF(N193="sníž. přenesená",J193,0)</f>
        <v>0</v>
      </c>
      <c r="BI193" s="256">
        <f>IF(N193="nulová",J193,0)</f>
        <v>0</v>
      </c>
      <c r="BJ193" s="16" t="s">
        <v>81</v>
      </c>
      <c r="BK193" s="256">
        <f>ROUND(I193*H193,2)</f>
        <v>0</v>
      </c>
      <c r="BL193" s="16" t="s">
        <v>146</v>
      </c>
      <c r="BM193" s="255" t="s">
        <v>263</v>
      </c>
    </row>
    <row r="194" s="13" customFormat="1">
      <c r="A194" s="13"/>
      <c r="B194" s="257"/>
      <c r="C194" s="258"/>
      <c r="D194" s="259" t="s">
        <v>148</v>
      </c>
      <c r="E194" s="260" t="s">
        <v>1</v>
      </c>
      <c r="F194" s="261" t="s">
        <v>412</v>
      </c>
      <c r="G194" s="258"/>
      <c r="H194" s="262">
        <v>20</v>
      </c>
      <c r="I194" s="263"/>
      <c r="J194" s="258"/>
      <c r="K194" s="258"/>
      <c r="L194" s="264"/>
      <c r="M194" s="265"/>
      <c r="N194" s="266"/>
      <c r="O194" s="266"/>
      <c r="P194" s="266"/>
      <c r="Q194" s="266"/>
      <c r="R194" s="266"/>
      <c r="S194" s="266"/>
      <c r="T194" s="26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8" t="s">
        <v>148</v>
      </c>
      <c r="AU194" s="268" t="s">
        <v>83</v>
      </c>
      <c r="AV194" s="13" t="s">
        <v>83</v>
      </c>
      <c r="AW194" s="13" t="s">
        <v>31</v>
      </c>
      <c r="AX194" s="13" t="s">
        <v>81</v>
      </c>
      <c r="AY194" s="268" t="s">
        <v>140</v>
      </c>
    </row>
    <row r="195" s="13" customFormat="1">
      <c r="A195" s="13"/>
      <c r="B195" s="257"/>
      <c r="C195" s="258"/>
      <c r="D195" s="259" t="s">
        <v>148</v>
      </c>
      <c r="E195" s="258"/>
      <c r="F195" s="261" t="s">
        <v>413</v>
      </c>
      <c r="G195" s="258"/>
      <c r="H195" s="262">
        <v>20.600000000000001</v>
      </c>
      <c r="I195" s="263"/>
      <c r="J195" s="258"/>
      <c r="K195" s="258"/>
      <c r="L195" s="264"/>
      <c r="M195" s="265"/>
      <c r="N195" s="266"/>
      <c r="O195" s="266"/>
      <c r="P195" s="266"/>
      <c r="Q195" s="266"/>
      <c r="R195" s="266"/>
      <c r="S195" s="266"/>
      <c r="T195" s="26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8" t="s">
        <v>148</v>
      </c>
      <c r="AU195" s="268" t="s">
        <v>83</v>
      </c>
      <c r="AV195" s="13" t="s">
        <v>83</v>
      </c>
      <c r="AW195" s="13" t="s">
        <v>4</v>
      </c>
      <c r="AX195" s="13" t="s">
        <v>81</v>
      </c>
      <c r="AY195" s="268" t="s">
        <v>140</v>
      </c>
    </row>
    <row r="196" s="2" customFormat="1" ht="16.5" customHeight="1">
      <c r="A196" s="37"/>
      <c r="B196" s="38"/>
      <c r="C196" s="280" t="s">
        <v>266</v>
      </c>
      <c r="D196" s="280" t="s">
        <v>238</v>
      </c>
      <c r="E196" s="281" t="s">
        <v>267</v>
      </c>
      <c r="F196" s="282" t="s">
        <v>268</v>
      </c>
      <c r="G196" s="283" t="s">
        <v>179</v>
      </c>
      <c r="H196" s="284">
        <v>0.51500000000000001</v>
      </c>
      <c r="I196" s="285"/>
      <c r="J196" s="286">
        <f>ROUND(I196*H196,2)</f>
        <v>0</v>
      </c>
      <c r="K196" s="287"/>
      <c r="L196" s="288"/>
      <c r="M196" s="289" t="s">
        <v>1</v>
      </c>
      <c r="N196" s="290" t="s">
        <v>39</v>
      </c>
      <c r="O196" s="90"/>
      <c r="P196" s="253">
        <f>O196*H196</f>
        <v>0</v>
      </c>
      <c r="Q196" s="253">
        <v>0.048399999999999999</v>
      </c>
      <c r="R196" s="253">
        <f>Q196*H196</f>
        <v>0.024926</v>
      </c>
      <c r="S196" s="253">
        <v>0</v>
      </c>
      <c r="T196" s="254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55" t="s">
        <v>184</v>
      </c>
      <c r="AT196" s="255" t="s">
        <v>238</v>
      </c>
      <c r="AU196" s="255" t="s">
        <v>83</v>
      </c>
      <c r="AY196" s="16" t="s">
        <v>140</v>
      </c>
      <c r="BE196" s="256">
        <f>IF(N196="základní",J196,0)</f>
        <v>0</v>
      </c>
      <c r="BF196" s="256">
        <f>IF(N196="snížená",J196,0)</f>
        <v>0</v>
      </c>
      <c r="BG196" s="256">
        <f>IF(N196="zákl. přenesená",J196,0)</f>
        <v>0</v>
      </c>
      <c r="BH196" s="256">
        <f>IF(N196="sníž. přenesená",J196,0)</f>
        <v>0</v>
      </c>
      <c r="BI196" s="256">
        <f>IF(N196="nulová",J196,0)</f>
        <v>0</v>
      </c>
      <c r="BJ196" s="16" t="s">
        <v>81</v>
      </c>
      <c r="BK196" s="256">
        <f>ROUND(I196*H196,2)</f>
        <v>0</v>
      </c>
      <c r="BL196" s="16" t="s">
        <v>146</v>
      </c>
      <c r="BM196" s="255" t="s">
        <v>414</v>
      </c>
    </row>
    <row r="197" s="13" customFormat="1">
      <c r="A197" s="13"/>
      <c r="B197" s="257"/>
      <c r="C197" s="258"/>
      <c r="D197" s="259" t="s">
        <v>148</v>
      </c>
      <c r="E197" s="258"/>
      <c r="F197" s="261" t="s">
        <v>415</v>
      </c>
      <c r="G197" s="258"/>
      <c r="H197" s="262">
        <v>0.51500000000000001</v>
      </c>
      <c r="I197" s="263"/>
      <c r="J197" s="258"/>
      <c r="K197" s="258"/>
      <c r="L197" s="264"/>
      <c r="M197" s="265"/>
      <c r="N197" s="266"/>
      <c r="O197" s="266"/>
      <c r="P197" s="266"/>
      <c r="Q197" s="266"/>
      <c r="R197" s="266"/>
      <c r="S197" s="266"/>
      <c r="T197" s="26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8" t="s">
        <v>148</v>
      </c>
      <c r="AU197" s="268" t="s">
        <v>83</v>
      </c>
      <c r="AV197" s="13" t="s">
        <v>83</v>
      </c>
      <c r="AW197" s="13" t="s">
        <v>4</v>
      </c>
      <c r="AX197" s="13" t="s">
        <v>81</v>
      </c>
      <c r="AY197" s="268" t="s">
        <v>140</v>
      </c>
    </row>
    <row r="198" s="2" customFormat="1" ht="21.75" customHeight="1">
      <c r="A198" s="37"/>
      <c r="B198" s="38"/>
      <c r="C198" s="280" t="s">
        <v>272</v>
      </c>
      <c r="D198" s="280" t="s">
        <v>238</v>
      </c>
      <c r="E198" s="281" t="s">
        <v>273</v>
      </c>
      <c r="F198" s="282" t="s">
        <v>274</v>
      </c>
      <c r="G198" s="283" t="s">
        <v>179</v>
      </c>
      <c r="H198" s="284">
        <v>8.2400000000000002</v>
      </c>
      <c r="I198" s="285"/>
      <c r="J198" s="286">
        <f>ROUND(I198*H198,2)</f>
        <v>0</v>
      </c>
      <c r="K198" s="287"/>
      <c r="L198" s="288"/>
      <c r="M198" s="289" t="s">
        <v>1</v>
      </c>
      <c r="N198" s="290" t="s">
        <v>39</v>
      </c>
      <c r="O198" s="90"/>
      <c r="P198" s="253">
        <f>O198*H198</f>
        <v>0</v>
      </c>
      <c r="Q198" s="253">
        <v>0.065670000000000006</v>
      </c>
      <c r="R198" s="253">
        <f>Q198*H198</f>
        <v>0.54112080000000007</v>
      </c>
      <c r="S198" s="253">
        <v>0</v>
      </c>
      <c r="T198" s="254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55" t="s">
        <v>184</v>
      </c>
      <c r="AT198" s="255" t="s">
        <v>238</v>
      </c>
      <c r="AU198" s="255" t="s">
        <v>83</v>
      </c>
      <c r="AY198" s="16" t="s">
        <v>140</v>
      </c>
      <c r="BE198" s="256">
        <f>IF(N198="základní",J198,0)</f>
        <v>0</v>
      </c>
      <c r="BF198" s="256">
        <f>IF(N198="snížená",J198,0)</f>
        <v>0</v>
      </c>
      <c r="BG198" s="256">
        <f>IF(N198="zákl. přenesená",J198,0)</f>
        <v>0</v>
      </c>
      <c r="BH198" s="256">
        <f>IF(N198="sníž. přenesená",J198,0)</f>
        <v>0</v>
      </c>
      <c r="BI198" s="256">
        <f>IF(N198="nulová",J198,0)</f>
        <v>0</v>
      </c>
      <c r="BJ198" s="16" t="s">
        <v>81</v>
      </c>
      <c r="BK198" s="256">
        <f>ROUND(I198*H198,2)</f>
        <v>0</v>
      </c>
      <c r="BL198" s="16" t="s">
        <v>146</v>
      </c>
      <c r="BM198" s="255" t="s">
        <v>275</v>
      </c>
    </row>
    <row r="199" s="13" customFormat="1">
      <c r="A199" s="13"/>
      <c r="B199" s="257"/>
      <c r="C199" s="258"/>
      <c r="D199" s="259" t="s">
        <v>148</v>
      </c>
      <c r="E199" s="260" t="s">
        <v>1</v>
      </c>
      <c r="F199" s="261" t="s">
        <v>416</v>
      </c>
      <c r="G199" s="258"/>
      <c r="H199" s="262">
        <v>8</v>
      </c>
      <c r="I199" s="263"/>
      <c r="J199" s="258"/>
      <c r="K199" s="258"/>
      <c r="L199" s="264"/>
      <c r="M199" s="265"/>
      <c r="N199" s="266"/>
      <c r="O199" s="266"/>
      <c r="P199" s="266"/>
      <c r="Q199" s="266"/>
      <c r="R199" s="266"/>
      <c r="S199" s="266"/>
      <c r="T199" s="26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8" t="s">
        <v>148</v>
      </c>
      <c r="AU199" s="268" t="s">
        <v>83</v>
      </c>
      <c r="AV199" s="13" t="s">
        <v>83</v>
      </c>
      <c r="AW199" s="13" t="s">
        <v>31</v>
      </c>
      <c r="AX199" s="13" t="s">
        <v>81</v>
      </c>
      <c r="AY199" s="268" t="s">
        <v>140</v>
      </c>
    </row>
    <row r="200" s="13" customFormat="1">
      <c r="A200" s="13"/>
      <c r="B200" s="257"/>
      <c r="C200" s="258"/>
      <c r="D200" s="259" t="s">
        <v>148</v>
      </c>
      <c r="E200" s="258"/>
      <c r="F200" s="261" t="s">
        <v>417</v>
      </c>
      <c r="G200" s="258"/>
      <c r="H200" s="262">
        <v>8.2400000000000002</v>
      </c>
      <c r="I200" s="263"/>
      <c r="J200" s="258"/>
      <c r="K200" s="258"/>
      <c r="L200" s="264"/>
      <c r="M200" s="265"/>
      <c r="N200" s="266"/>
      <c r="O200" s="266"/>
      <c r="P200" s="266"/>
      <c r="Q200" s="266"/>
      <c r="R200" s="266"/>
      <c r="S200" s="266"/>
      <c r="T200" s="26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8" t="s">
        <v>148</v>
      </c>
      <c r="AU200" s="268" t="s">
        <v>83</v>
      </c>
      <c r="AV200" s="13" t="s">
        <v>83</v>
      </c>
      <c r="AW200" s="13" t="s">
        <v>4</v>
      </c>
      <c r="AX200" s="13" t="s">
        <v>81</v>
      </c>
      <c r="AY200" s="268" t="s">
        <v>140</v>
      </c>
    </row>
    <row r="201" s="2" customFormat="1" ht="16.5" customHeight="1">
      <c r="A201" s="37"/>
      <c r="B201" s="38"/>
      <c r="C201" s="280" t="s">
        <v>278</v>
      </c>
      <c r="D201" s="280" t="s">
        <v>238</v>
      </c>
      <c r="E201" s="281" t="s">
        <v>279</v>
      </c>
      <c r="F201" s="282" t="s">
        <v>280</v>
      </c>
      <c r="G201" s="283" t="s">
        <v>179</v>
      </c>
      <c r="H201" s="284">
        <v>87.549999999999997</v>
      </c>
      <c r="I201" s="285"/>
      <c r="J201" s="286">
        <f>ROUND(I201*H201,2)</f>
        <v>0</v>
      </c>
      <c r="K201" s="287"/>
      <c r="L201" s="288"/>
      <c r="M201" s="289" t="s">
        <v>1</v>
      </c>
      <c r="N201" s="290" t="s">
        <v>39</v>
      </c>
      <c r="O201" s="90"/>
      <c r="P201" s="253">
        <f>O201*H201</f>
        <v>0</v>
      </c>
      <c r="Q201" s="253">
        <v>0.080000000000000002</v>
      </c>
      <c r="R201" s="253">
        <f>Q201*H201</f>
        <v>7.0039999999999996</v>
      </c>
      <c r="S201" s="253">
        <v>0</v>
      </c>
      <c r="T201" s="254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55" t="s">
        <v>184</v>
      </c>
      <c r="AT201" s="255" t="s">
        <v>238</v>
      </c>
      <c r="AU201" s="255" t="s">
        <v>83</v>
      </c>
      <c r="AY201" s="16" t="s">
        <v>140</v>
      </c>
      <c r="BE201" s="256">
        <f>IF(N201="základní",J201,0)</f>
        <v>0</v>
      </c>
      <c r="BF201" s="256">
        <f>IF(N201="snížená",J201,0)</f>
        <v>0</v>
      </c>
      <c r="BG201" s="256">
        <f>IF(N201="zákl. přenesená",J201,0)</f>
        <v>0</v>
      </c>
      <c r="BH201" s="256">
        <f>IF(N201="sníž. přenesená",J201,0)</f>
        <v>0</v>
      </c>
      <c r="BI201" s="256">
        <f>IF(N201="nulová",J201,0)</f>
        <v>0</v>
      </c>
      <c r="BJ201" s="16" t="s">
        <v>81</v>
      </c>
      <c r="BK201" s="256">
        <f>ROUND(I201*H201,2)</f>
        <v>0</v>
      </c>
      <c r="BL201" s="16" t="s">
        <v>146</v>
      </c>
      <c r="BM201" s="255" t="s">
        <v>281</v>
      </c>
    </row>
    <row r="202" s="13" customFormat="1">
      <c r="A202" s="13"/>
      <c r="B202" s="257"/>
      <c r="C202" s="258"/>
      <c r="D202" s="259" t="s">
        <v>148</v>
      </c>
      <c r="E202" s="260" t="s">
        <v>1</v>
      </c>
      <c r="F202" s="261" t="s">
        <v>418</v>
      </c>
      <c r="G202" s="258"/>
      <c r="H202" s="262">
        <v>78</v>
      </c>
      <c r="I202" s="263"/>
      <c r="J202" s="258"/>
      <c r="K202" s="258"/>
      <c r="L202" s="264"/>
      <c r="M202" s="265"/>
      <c r="N202" s="266"/>
      <c r="O202" s="266"/>
      <c r="P202" s="266"/>
      <c r="Q202" s="266"/>
      <c r="R202" s="266"/>
      <c r="S202" s="266"/>
      <c r="T202" s="26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8" t="s">
        <v>148</v>
      </c>
      <c r="AU202" s="268" t="s">
        <v>83</v>
      </c>
      <c r="AV202" s="13" t="s">
        <v>83</v>
      </c>
      <c r="AW202" s="13" t="s">
        <v>31</v>
      </c>
      <c r="AX202" s="13" t="s">
        <v>74</v>
      </c>
      <c r="AY202" s="268" t="s">
        <v>140</v>
      </c>
    </row>
    <row r="203" s="13" customFormat="1">
      <c r="A203" s="13"/>
      <c r="B203" s="257"/>
      <c r="C203" s="258"/>
      <c r="D203" s="259" t="s">
        <v>148</v>
      </c>
      <c r="E203" s="260" t="s">
        <v>1</v>
      </c>
      <c r="F203" s="261" t="s">
        <v>411</v>
      </c>
      <c r="G203" s="258"/>
      <c r="H203" s="262">
        <v>7</v>
      </c>
      <c r="I203" s="263"/>
      <c r="J203" s="258"/>
      <c r="K203" s="258"/>
      <c r="L203" s="264"/>
      <c r="M203" s="265"/>
      <c r="N203" s="266"/>
      <c r="O203" s="266"/>
      <c r="P203" s="266"/>
      <c r="Q203" s="266"/>
      <c r="R203" s="266"/>
      <c r="S203" s="266"/>
      <c r="T203" s="26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8" t="s">
        <v>148</v>
      </c>
      <c r="AU203" s="268" t="s">
        <v>83</v>
      </c>
      <c r="AV203" s="13" t="s">
        <v>83</v>
      </c>
      <c r="AW203" s="13" t="s">
        <v>31</v>
      </c>
      <c r="AX203" s="13" t="s">
        <v>74</v>
      </c>
      <c r="AY203" s="268" t="s">
        <v>140</v>
      </c>
    </row>
    <row r="204" s="14" customFormat="1">
      <c r="A204" s="14"/>
      <c r="B204" s="269"/>
      <c r="C204" s="270"/>
      <c r="D204" s="259" t="s">
        <v>148</v>
      </c>
      <c r="E204" s="271" t="s">
        <v>1</v>
      </c>
      <c r="F204" s="272" t="s">
        <v>155</v>
      </c>
      <c r="G204" s="270"/>
      <c r="H204" s="273">
        <v>85</v>
      </c>
      <c r="I204" s="274"/>
      <c r="J204" s="270"/>
      <c r="K204" s="270"/>
      <c r="L204" s="275"/>
      <c r="M204" s="276"/>
      <c r="N204" s="277"/>
      <c r="O204" s="277"/>
      <c r="P204" s="277"/>
      <c r="Q204" s="277"/>
      <c r="R204" s="277"/>
      <c r="S204" s="277"/>
      <c r="T204" s="27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9" t="s">
        <v>148</v>
      </c>
      <c r="AU204" s="279" t="s">
        <v>83</v>
      </c>
      <c r="AV204" s="14" t="s">
        <v>146</v>
      </c>
      <c r="AW204" s="14" t="s">
        <v>31</v>
      </c>
      <c r="AX204" s="14" t="s">
        <v>81</v>
      </c>
      <c r="AY204" s="279" t="s">
        <v>140</v>
      </c>
    </row>
    <row r="205" s="13" customFormat="1">
      <c r="A205" s="13"/>
      <c r="B205" s="257"/>
      <c r="C205" s="258"/>
      <c r="D205" s="259" t="s">
        <v>148</v>
      </c>
      <c r="E205" s="258"/>
      <c r="F205" s="261" t="s">
        <v>419</v>
      </c>
      <c r="G205" s="258"/>
      <c r="H205" s="262">
        <v>87.549999999999997</v>
      </c>
      <c r="I205" s="263"/>
      <c r="J205" s="258"/>
      <c r="K205" s="258"/>
      <c r="L205" s="264"/>
      <c r="M205" s="265"/>
      <c r="N205" s="266"/>
      <c r="O205" s="266"/>
      <c r="P205" s="266"/>
      <c r="Q205" s="266"/>
      <c r="R205" s="266"/>
      <c r="S205" s="266"/>
      <c r="T205" s="26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8" t="s">
        <v>148</v>
      </c>
      <c r="AU205" s="268" t="s">
        <v>83</v>
      </c>
      <c r="AV205" s="13" t="s">
        <v>83</v>
      </c>
      <c r="AW205" s="13" t="s">
        <v>4</v>
      </c>
      <c r="AX205" s="13" t="s">
        <v>81</v>
      </c>
      <c r="AY205" s="268" t="s">
        <v>140</v>
      </c>
    </row>
    <row r="206" s="2" customFormat="1" ht="16.5" customHeight="1">
      <c r="A206" s="37"/>
      <c r="B206" s="38"/>
      <c r="C206" s="280" t="s">
        <v>284</v>
      </c>
      <c r="D206" s="280" t="s">
        <v>238</v>
      </c>
      <c r="E206" s="281" t="s">
        <v>420</v>
      </c>
      <c r="F206" s="282" t="s">
        <v>421</v>
      </c>
      <c r="G206" s="283" t="s">
        <v>179</v>
      </c>
      <c r="H206" s="284">
        <v>0.65000000000000002</v>
      </c>
      <c r="I206" s="285"/>
      <c r="J206" s="286">
        <f>ROUND(I206*H206,2)</f>
        <v>0</v>
      </c>
      <c r="K206" s="287"/>
      <c r="L206" s="288"/>
      <c r="M206" s="289" t="s">
        <v>1</v>
      </c>
      <c r="N206" s="290" t="s">
        <v>39</v>
      </c>
      <c r="O206" s="90"/>
      <c r="P206" s="253">
        <f>O206*H206</f>
        <v>0</v>
      </c>
      <c r="Q206" s="253">
        <v>0.040000000000000001</v>
      </c>
      <c r="R206" s="253">
        <f>Q206*H206</f>
        <v>0.026000000000000002</v>
      </c>
      <c r="S206" s="253">
        <v>0</v>
      </c>
      <c r="T206" s="254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55" t="s">
        <v>184</v>
      </c>
      <c r="AT206" s="255" t="s">
        <v>238</v>
      </c>
      <c r="AU206" s="255" t="s">
        <v>83</v>
      </c>
      <c r="AY206" s="16" t="s">
        <v>140</v>
      </c>
      <c r="BE206" s="256">
        <f>IF(N206="základní",J206,0)</f>
        <v>0</v>
      </c>
      <c r="BF206" s="256">
        <f>IF(N206="snížená",J206,0)</f>
        <v>0</v>
      </c>
      <c r="BG206" s="256">
        <f>IF(N206="zákl. přenesená",J206,0)</f>
        <v>0</v>
      </c>
      <c r="BH206" s="256">
        <f>IF(N206="sníž. přenesená",J206,0)</f>
        <v>0</v>
      </c>
      <c r="BI206" s="256">
        <f>IF(N206="nulová",J206,0)</f>
        <v>0</v>
      </c>
      <c r="BJ206" s="16" t="s">
        <v>81</v>
      </c>
      <c r="BK206" s="256">
        <f>ROUND(I206*H206,2)</f>
        <v>0</v>
      </c>
      <c r="BL206" s="16" t="s">
        <v>146</v>
      </c>
      <c r="BM206" s="255" t="s">
        <v>422</v>
      </c>
    </row>
    <row r="207" s="13" customFormat="1">
      <c r="A207" s="13"/>
      <c r="B207" s="257"/>
      <c r="C207" s="258"/>
      <c r="D207" s="259" t="s">
        <v>148</v>
      </c>
      <c r="E207" s="258"/>
      <c r="F207" s="261" t="s">
        <v>423</v>
      </c>
      <c r="G207" s="258"/>
      <c r="H207" s="262">
        <v>0.65000000000000002</v>
      </c>
      <c r="I207" s="263"/>
      <c r="J207" s="258"/>
      <c r="K207" s="258"/>
      <c r="L207" s="264"/>
      <c r="M207" s="265"/>
      <c r="N207" s="266"/>
      <c r="O207" s="266"/>
      <c r="P207" s="266"/>
      <c r="Q207" s="266"/>
      <c r="R207" s="266"/>
      <c r="S207" s="266"/>
      <c r="T207" s="26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8" t="s">
        <v>148</v>
      </c>
      <c r="AU207" s="268" t="s">
        <v>83</v>
      </c>
      <c r="AV207" s="13" t="s">
        <v>83</v>
      </c>
      <c r="AW207" s="13" t="s">
        <v>4</v>
      </c>
      <c r="AX207" s="13" t="s">
        <v>81</v>
      </c>
      <c r="AY207" s="268" t="s">
        <v>140</v>
      </c>
    </row>
    <row r="208" s="2" customFormat="1" ht="44.25" customHeight="1">
      <c r="A208" s="37"/>
      <c r="B208" s="38"/>
      <c r="C208" s="243" t="s">
        <v>288</v>
      </c>
      <c r="D208" s="243" t="s">
        <v>142</v>
      </c>
      <c r="E208" s="244" t="s">
        <v>285</v>
      </c>
      <c r="F208" s="245" t="s">
        <v>286</v>
      </c>
      <c r="G208" s="246" t="s">
        <v>179</v>
      </c>
      <c r="H208" s="247">
        <v>4.7999999999999998</v>
      </c>
      <c r="I208" s="248"/>
      <c r="J208" s="249">
        <f>ROUND(I208*H208,2)</f>
        <v>0</v>
      </c>
      <c r="K208" s="250"/>
      <c r="L208" s="43"/>
      <c r="M208" s="251" t="s">
        <v>1</v>
      </c>
      <c r="N208" s="252" t="s">
        <v>39</v>
      </c>
      <c r="O208" s="90"/>
      <c r="P208" s="253">
        <f>O208*H208</f>
        <v>0</v>
      </c>
      <c r="Q208" s="253">
        <v>0.1295</v>
      </c>
      <c r="R208" s="253">
        <f>Q208*H208</f>
        <v>0.62160000000000004</v>
      </c>
      <c r="S208" s="253">
        <v>0</v>
      </c>
      <c r="T208" s="254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55" t="s">
        <v>146</v>
      </c>
      <c r="AT208" s="255" t="s">
        <v>142</v>
      </c>
      <c r="AU208" s="255" t="s">
        <v>83</v>
      </c>
      <c r="AY208" s="16" t="s">
        <v>140</v>
      </c>
      <c r="BE208" s="256">
        <f>IF(N208="základní",J208,0)</f>
        <v>0</v>
      </c>
      <c r="BF208" s="256">
        <f>IF(N208="snížená",J208,0)</f>
        <v>0</v>
      </c>
      <c r="BG208" s="256">
        <f>IF(N208="zákl. přenesená",J208,0)</f>
        <v>0</v>
      </c>
      <c r="BH208" s="256">
        <f>IF(N208="sníž. přenesená",J208,0)</f>
        <v>0</v>
      </c>
      <c r="BI208" s="256">
        <f>IF(N208="nulová",J208,0)</f>
        <v>0</v>
      </c>
      <c r="BJ208" s="16" t="s">
        <v>81</v>
      </c>
      <c r="BK208" s="256">
        <f>ROUND(I208*H208,2)</f>
        <v>0</v>
      </c>
      <c r="BL208" s="16" t="s">
        <v>146</v>
      </c>
      <c r="BM208" s="255" t="s">
        <v>287</v>
      </c>
    </row>
    <row r="209" s="13" customFormat="1">
      <c r="A209" s="13"/>
      <c r="B209" s="257"/>
      <c r="C209" s="258"/>
      <c r="D209" s="259" t="s">
        <v>148</v>
      </c>
      <c r="E209" s="260" t="s">
        <v>1</v>
      </c>
      <c r="F209" s="261" t="s">
        <v>385</v>
      </c>
      <c r="G209" s="258"/>
      <c r="H209" s="262">
        <v>4.7999999999999998</v>
      </c>
      <c r="I209" s="263"/>
      <c r="J209" s="258"/>
      <c r="K209" s="258"/>
      <c r="L209" s="264"/>
      <c r="M209" s="265"/>
      <c r="N209" s="266"/>
      <c r="O209" s="266"/>
      <c r="P209" s="266"/>
      <c r="Q209" s="266"/>
      <c r="R209" s="266"/>
      <c r="S209" s="266"/>
      <c r="T209" s="26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8" t="s">
        <v>148</v>
      </c>
      <c r="AU209" s="268" t="s">
        <v>83</v>
      </c>
      <c r="AV209" s="13" t="s">
        <v>83</v>
      </c>
      <c r="AW209" s="13" t="s">
        <v>31</v>
      </c>
      <c r="AX209" s="13" t="s">
        <v>81</v>
      </c>
      <c r="AY209" s="268" t="s">
        <v>140</v>
      </c>
    </row>
    <row r="210" s="2" customFormat="1" ht="16.5" customHeight="1">
      <c r="A210" s="37"/>
      <c r="B210" s="38"/>
      <c r="C210" s="280" t="s">
        <v>293</v>
      </c>
      <c r="D210" s="280" t="s">
        <v>238</v>
      </c>
      <c r="E210" s="281" t="s">
        <v>289</v>
      </c>
      <c r="F210" s="282" t="s">
        <v>290</v>
      </c>
      <c r="G210" s="283" t="s">
        <v>179</v>
      </c>
      <c r="H210" s="284">
        <v>4.1200000000000001</v>
      </c>
      <c r="I210" s="285"/>
      <c r="J210" s="286">
        <f>ROUND(I210*H210,2)</f>
        <v>0</v>
      </c>
      <c r="K210" s="287"/>
      <c r="L210" s="288"/>
      <c r="M210" s="289" t="s">
        <v>1</v>
      </c>
      <c r="N210" s="290" t="s">
        <v>39</v>
      </c>
      <c r="O210" s="90"/>
      <c r="P210" s="253">
        <f>O210*H210</f>
        <v>0</v>
      </c>
      <c r="Q210" s="253">
        <v>0.056120000000000003</v>
      </c>
      <c r="R210" s="253">
        <f>Q210*H210</f>
        <v>0.23121440000000001</v>
      </c>
      <c r="S210" s="253">
        <v>0</v>
      </c>
      <c r="T210" s="254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55" t="s">
        <v>184</v>
      </c>
      <c r="AT210" s="255" t="s">
        <v>238</v>
      </c>
      <c r="AU210" s="255" t="s">
        <v>83</v>
      </c>
      <c r="AY210" s="16" t="s">
        <v>140</v>
      </c>
      <c r="BE210" s="256">
        <f>IF(N210="základní",J210,0)</f>
        <v>0</v>
      </c>
      <c r="BF210" s="256">
        <f>IF(N210="snížená",J210,0)</f>
        <v>0</v>
      </c>
      <c r="BG210" s="256">
        <f>IF(N210="zákl. přenesená",J210,0)</f>
        <v>0</v>
      </c>
      <c r="BH210" s="256">
        <f>IF(N210="sníž. přenesená",J210,0)</f>
        <v>0</v>
      </c>
      <c r="BI210" s="256">
        <f>IF(N210="nulová",J210,0)</f>
        <v>0</v>
      </c>
      <c r="BJ210" s="16" t="s">
        <v>81</v>
      </c>
      <c r="BK210" s="256">
        <f>ROUND(I210*H210,2)</f>
        <v>0</v>
      </c>
      <c r="BL210" s="16" t="s">
        <v>146</v>
      </c>
      <c r="BM210" s="255" t="s">
        <v>291</v>
      </c>
    </row>
    <row r="211" s="13" customFormat="1">
      <c r="A211" s="13"/>
      <c r="B211" s="257"/>
      <c r="C211" s="258"/>
      <c r="D211" s="259" t="s">
        <v>148</v>
      </c>
      <c r="E211" s="260" t="s">
        <v>1</v>
      </c>
      <c r="F211" s="261" t="s">
        <v>424</v>
      </c>
      <c r="G211" s="258"/>
      <c r="H211" s="262">
        <v>4</v>
      </c>
      <c r="I211" s="263"/>
      <c r="J211" s="258"/>
      <c r="K211" s="258"/>
      <c r="L211" s="264"/>
      <c r="M211" s="265"/>
      <c r="N211" s="266"/>
      <c r="O211" s="266"/>
      <c r="P211" s="266"/>
      <c r="Q211" s="266"/>
      <c r="R211" s="266"/>
      <c r="S211" s="266"/>
      <c r="T211" s="26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8" t="s">
        <v>148</v>
      </c>
      <c r="AU211" s="268" t="s">
        <v>83</v>
      </c>
      <c r="AV211" s="13" t="s">
        <v>83</v>
      </c>
      <c r="AW211" s="13" t="s">
        <v>31</v>
      </c>
      <c r="AX211" s="13" t="s">
        <v>81</v>
      </c>
      <c r="AY211" s="268" t="s">
        <v>140</v>
      </c>
    </row>
    <row r="212" s="13" customFormat="1">
      <c r="A212" s="13"/>
      <c r="B212" s="257"/>
      <c r="C212" s="258"/>
      <c r="D212" s="259" t="s">
        <v>148</v>
      </c>
      <c r="E212" s="258"/>
      <c r="F212" s="261" t="s">
        <v>425</v>
      </c>
      <c r="G212" s="258"/>
      <c r="H212" s="262">
        <v>4.1200000000000001</v>
      </c>
      <c r="I212" s="263"/>
      <c r="J212" s="258"/>
      <c r="K212" s="258"/>
      <c r="L212" s="264"/>
      <c r="M212" s="265"/>
      <c r="N212" s="266"/>
      <c r="O212" s="266"/>
      <c r="P212" s="266"/>
      <c r="Q212" s="266"/>
      <c r="R212" s="266"/>
      <c r="S212" s="266"/>
      <c r="T212" s="26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8" t="s">
        <v>148</v>
      </c>
      <c r="AU212" s="268" t="s">
        <v>83</v>
      </c>
      <c r="AV212" s="13" t="s">
        <v>83</v>
      </c>
      <c r="AW212" s="13" t="s">
        <v>4</v>
      </c>
      <c r="AX212" s="13" t="s">
        <v>81</v>
      </c>
      <c r="AY212" s="268" t="s">
        <v>140</v>
      </c>
    </row>
    <row r="213" s="2" customFormat="1" ht="16.5" customHeight="1">
      <c r="A213" s="37"/>
      <c r="B213" s="38"/>
      <c r="C213" s="280" t="s">
        <v>299</v>
      </c>
      <c r="D213" s="280" t="s">
        <v>238</v>
      </c>
      <c r="E213" s="281" t="s">
        <v>426</v>
      </c>
      <c r="F213" s="282" t="s">
        <v>427</v>
      </c>
      <c r="G213" s="283" t="s">
        <v>179</v>
      </c>
      <c r="H213" s="284">
        <v>0.82399999999999995</v>
      </c>
      <c r="I213" s="285"/>
      <c r="J213" s="286">
        <f>ROUND(I213*H213,2)</f>
        <v>0</v>
      </c>
      <c r="K213" s="287"/>
      <c r="L213" s="288"/>
      <c r="M213" s="289" t="s">
        <v>1</v>
      </c>
      <c r="N213" s="290" t="s">
        <v>39</v>
      </c>
      <c r="O213" s="90"/>
      <c r="P213" s="253">
        <f>O213*H213</f>
        <v>0</v>
      </c>
      <c r="Q213" s="253">
        <v>0.0258</v>
      </c>
      <c r="R213" s="253">
        <f>Q213*H213</f>
        <v>0.021259199999999999</v>
      </c>
      <c r="S213" s="253">
        <v>0</v>
      </c>
      <c r="T213" s="254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55" t="s">
        <v>184</v>
      </c>
      <c r="AT213" s="255" t="s">
        <v>238</v>
      </c>
      <c r="AU213" s="255" t="s">
        <v>83</v>
      </c>
      <c r="AY213" s="16" t="s">
        <v>140</v>
      </c>
      <c r="BE213" s="256">
        <f>IF(N213="základní",J213,0)</f>
        <v>0</v>
      </c>
      <c r="BF213" s="256">
        <f>IF(N213="snížená",J213,0)</f>
        <v>0</v>
      </c>
      <c r="BG213" s="256">
        <f>IF(N213="zákl. přenesená",J213,0)</f>
        <v>0</v>
      </c>
      <c r="BH213" s="256">
        <f>IF(N213="sníž. přenesená",J213,0)</f>
        <v>0</v>
      </c>
      <c r="BI213" s="256">
        <f>IF(N213="nulová",J213,0)</f>
        <v>0</v>
      </c>
      <c r="BJ213" s="16" t="s">
        <v>81</v>
      </c>
      <c r="BK213" s="256">
        <f>ROUND(I213*H213,2)</f>
        <v>0</v>
      </c>
      <c r="BL213" s="16" t="s">
        <v>146</v>
      </c>
      <c r="BM213" s="255" t="s">
        <v>428</v>
      </c>
    </row>
    <row r="214" s="13" customFormat="1">
      <c r="A214" s="13"/>
      <c r="B214" s="257"/>
      <c r="C214" s="258"/>
      <c r="D214" s="259" t="s">
        <v>148</v>
      </c>
      <c r="E214" s="260" t="s">
        <v>1</v>
      </c>
      <c r="F214" s="261" t="s">
        <v>429</v>
      </c>
      <c r="G214" s="258"/>
      <c r="H214" s="262">
        <v>0.80000000000000004</v>
      </c>
      <c r="I214" s="263"/>
      <c r="J214" s="258"/>
      <c r="K214" s="258"/>
      <c r="L214" s="264"/>
      <c r="M214" s="265"/>
      <c r="N214" s="266"/>
      <c r="O214" s="266"/>
      <c r="P214" s="266"/>
      <c r="Q214" s="266"/>
      <c r="R214" s="266"/>
      <c r="S214" s="266"/>
      <c r="T214" s="26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8" t="s">
        <v>148</v>
      </c>
      <c r="AU214" s="268" t="s">
        <v>83</v>
      </c>
      <c r="AV214" s="13" t="s">
        <v>83</v>
      </c>
      <c r="AW214" s="13" t="s">
        <v>31</v>
      </c>
      <c r="AX214" s="13" t="s">
        <v>81</v>
      </c>
      <c r="AY214" s="268" t="s">
        <v>140</v>
      </c>
    </row>
    <row r="215" s="13" customFormat="1">
      <c r="A215" s="13"/>
      <c r="B215" s="257"/>
      <c r="C215" s="258"/>
      <c r="D215" s="259" t="s">
        <v>148</v>
      </c>
      <c r="E215" s="258"/>
      <c r="F215" s="261" t="s">
        <v>430</v>
      </c>
      <c r="G215" s="258"/>
      <c r="H215" s="262">
        <v>0.82399999999999995</v>
      </c>
      <c r="I215" s="263"/>
      <c r="J215" s="258"/>
      <c r="K215" s="258"/>
      <c r="L215" s="264"/>
      <c r="M215" s="265"/>
      <c r="N215" s="266"/>
      <c r="O215" s="266"/>
      <c r="P215" s="266"/>
      <c r="Q215" s="266"/>
      <c r="R215" s="266"/>
      <c r="S215" s="266"/>
      <c r="T215" s="26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8" t="s">
        <v>148</v>
      </c>
      <c r="AU215" s="268" t="s">
        <v>83</v>
      </c>
      <c r="AV215" s="13" t="s">
        <v>83</v>
      </c>
      <c r="AW215" s="13" t="s">
        <v>4</v>
      </c>
      <c r="AX215" s="13" t="s">
        <v>81</v>
      </c>
      <c r="AY215" s="268" t="s">
        <v>140</v>
      </c>
    </row>
    <row r="216" s="2" customFormat="1" ht="21.75" customHeight="1">
      <c r="A216" s="37"/>
      <c r="B216" s="38"/>
      <c r="C216" s="243" t="s">
        <v>303</v>
      </c>
      <c r="D216" s="243" t="s">
        <v>142</v>
      </c>
      <c r="E216" s="244" t="s">
        <v>294</v>
      </c>
      <c r="F216" s="245" t="s">
        <v>295</v>
      </c>
      <c r="G216" s="246" t="s">
        <v>296</v>
      </c>
      <c r="H216" s="247">
        <v>4.1580000000000004</v>
      </c>
      <c r="I216" s="248"/>
      <c r="J216" s="249">
        <f>ROUND(I216*H216,2)</f>
        <v>0</v>
      </c>
      <c r="K216" s="250"/>
      <c r="L216" s="43"/>
      <c r="M216" s="251" t="s">
        <v>1</v>
      </c>
      <c r="N216" s="252" t="s">
        <v>39</v>
      </c>
      <c r="O216" s="90"/>
      <c r="P216" s="253">
        <f>O216*H216</f>
        <v>0</v>
      </c>
      <c r="Q216" s="253">
        <v>2.2563399999999998</v>
      </c>
      <c r="R216" s="253">
        <f>Q216*H216</f>
        <v>9.3818617199999998</v>
      </c>
      <c r="S216" s="253">
        <v>0</v>
      </c>
      <c r="T216" s="254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55" t="s">
        <v>146</v>
      </c>
      <c r="AT216" s="255" t="s">
        <v>142</v>
      </c>
      <c r="AU216" s="255" t="s">
        <v>83</v>
      </c>
      <c r="AY216" s="16" t="s">
        <v>140</v>
      </c>
      <c r="BE216" s="256">
        <f>IF(N216="základní",J216,0)</f>
        <v>0</v>
      </c>
      <c r="BF216" s="256">
        <f>IF(N216="snížená",J216,0)</f>
        <v>0</v>
      </c>
      <c r="BG216" s="256">
        <f>IF(N216="zákl. přenesená",J216,0)</f>
        <v>0</v>
      </c>
      <c r="BH216" s="256">
        <f>IF(N216="sníž. přenesená",J216,0)</f>
        <v>0</v>
      </c>
      <c r="BI216" s="256">
        <f>IF(N216="nulová",J216,0)</f>
        <v>0</v>
      </c>
      <c r="BJ216" s="16" t="s">
        <v>81</v>
      </c>
      <c r="BK216" s="256">
        <f>ROUND(I216*H216,2)</f>
        <v>0</v>
      </c>
      <c r="BL216" s="16" t="s">
        <v>146</v>
      </c>
      <c r="BM216" s="255" t="s">
        <v>297</v>
      </c>
    </row>
    <row r="217" s="13" customFormat="1">
      <c r="A217" s="13"/>
      <c r="B217" s="257"/>
      <c r="C217" s="258"/>
      <c r="D217" s="259" t="s">
        <v>148</v>
      </c>
      <c r="E217" s="260" t="s">
        <v>1</v>
      </c>
      <c r="F217" s="261" t="s">
        <v>431</v>
      </c>
      <c r="G217" s="258"/>
      <c r="H217" s="262">
        <v>4.1580000000000004</v>
      </c>
      <c r="I217" s="263"/>
      <c r="J217" s="258"/>
      <c r="K217" s="258"/>
      <c r="L217" s="264"/>
      <c r="M217" s="265"/>
      <c r="N217" s="266"/>
      <c r="O217" s="266"/>
      <c r="P217" s="266"/>
      <c r="Q217" s="266"/>
      <c r="R217" s="266"/>
      <c r="S217" s="266"/>
      <c r="T217" s="26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8" t="s">
        <v>148</v>
      </c>
      <c r="AU217" s="268" t="s">
        <v>83</v>
      </c>
      <c r="AV217" s="13" t="s">
        <v>83</v>
      </c>
      <c r="AW217" s="13" t="s">
        <v>31</v>
      </c>
      <c r="AX217" s="13" t="s">
        <v>81</v>
      </c>
      <c r="AY217" s="268" t="s">
        <v>140</v>
      </c>
    </row>
    <row r="218" s="2" customFormat="1" ht="21.75" customHeight="1">
      <c r="A218" s="37"/>
      <c r="B218" s="38"/>
      <c r="C218" s="243" t="s">
        <v>309</v>
      </c>
      <c r="D218" s="243" t="s">
        <v>142</v>
      </c>
      <c r="E218" s="244" t="s">
        <v>300</v>
      </c>
      <c r="F218" s="245" t="s">
        <v>301</v>
      </c>
      <c r="G218" s="246" t="s">
        <v>179</v>
      </c>
      <c r="H218" s="247">
        <v>108</v>
      </c>
      <c r="I218" s="248"/>
      <c r="J218" s="249">
        <f>ROUND(I218*H218,2)</f>
        <v>0</v>
      </c>
      <c r="K218" s="250"/>
      <c r="L218" s="43"/>
      <c r="M218" s="251" t="s">
        <v>1</v>
      </c>
      <c r="N218" s="252" t="s">
        <v>39</v>
      </c>
      <c r="O218" s="90"/>
      <c r="P218" s="253">
        <f>O218*H218</f>
        <v>0</v>
      </c>
      <c r="Q218" s="253">
        <v>0.00018000000000000001</v>
      </c>
      <c r="R218" s="253">
        <f>Q218*H218</f>
        <v>0.019440000000000002</v>
      </c>
      <c r="S218" s="253">
        <v>0</v>
      </c>
      <c r="T218" s="254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55" t="s">
        <v>146</v>
      </c>
      <c r="AT218" s="255" t="s">
        <v>142</v>
      </c>
      <c r="AU218" s="255" t="s">
        <v>83</v>
      </c>
      <c r="AY218" s="16" t="s">
        <v>140</v>
      </c>
      <c r="BE218" s="256">
        <f>IF(N218="základní",J218,0)</f>
        <v>0</v>
      </c>
      <c r="BF218" s="256">
        <f>IF(N218="snížená",J218,0)</f>
        <v>0</v>
      </c>
      <c r="BG218" s="256">
        <f>IF(N218="zákl. přenesená",J218,0)</f>
        <v>0</v>
      </c>
      <c r="BH218" s="256">
        <f>IF(N218="sníž. přenesená",J218,0)</f>
        <v>0</v>
      </c>
      <c r="BI218" s="256">
        <f>IF(N218="nulová",J218,0)</f>
        <v>0</v>
      </c>
      <c r="BJ218" s="16" t="s">
        <v>81</v>
      </c>
      <c r="BK218" s="256">
        <f>ROUND(I218*H218,2)</f>
        <v>0</v>
      </c>
      <c r="BL218" s="16" t="s">
        <v>146</v>
      </c>
      <c r="BM218" s="255" t="s">
        <v>302</v>
      </c>
    </row>
    <row r="219" s="2" customFormat="1" ht="21.75" customHeight="1">
      <c r="A219" s="37"/>
      <c r="B219" s="38"/>
      <c r="C219" s="243" t="s">
        <v>313</v>
      </c>
      <c r="D219" s="243" t="s">
        <v>142</v>
      </c>
      <c r="E219" s="244" t="s">
        <v>304</v>
      </c>
      <c r="F219" s="245" t="s">
        <v>305</v>
      </c>
      <c r="G219" s="246" t="s">
        <v>179</v>
      </c>
      <c r="H219" s="247">
        <v>108</v>
      </c>
      <c r="I219" s="248"/>
      <c r="J219" s="249">
        <f>ROUND(I219*H219,2)</f>
        <v>0</v>
      </c>
      <c r="K219" s="250"/>
      <c r="L219" s="43"/>
      <c r="M219" s="251" t="s">
        <v>1</v>
      </c>
      <c r="N219" s="252" t="s">
        <v>39</v>
      </c>
      <c r="O219" s="90"/>
      <c r="P219" s="253">
        <f>O219*H219</f>
        <v>0</v>
      </c>
      <c r="Q219" s="253">
        <v>0</v>
      </c>
      <c r="R219" s="253">
        <f>Q219*H219</f>
        <v>0</v>
      </c>
      <c r="S219" s="253">
        <v>0</v>
      </c>
      <c r="T219" s="254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55" t="s">
        <v>146</v>
      </c>
      <c r="AT219" s="255" t="s">
        <v>142</v>
      </c>
      <c r="AU219" s="255" t="s">
        <v>83</v>
      </c>
      <c r="AY219" s="16" t="s">
        <v>140</v>
      </c>
      <c r="BE219" s="256">
        <f>IF(N219="základní",J219,0)</f>
        <v>0</v>
      </c>
      <c r="BF219" s="256">
        <f>IF(N219="snížená",J219,0)</f>
        <v>0</v>
      </c>
      <c r="BG219" s="256">
        <f>IF(N219="zákl. přenesená",J219,0)</f>
        <v>0</v>
      </c>
      <c r="BH219" s="256">
        <f>IF(N219="sníž. přenesená",J219,0)</f>
        <v>0</v>
      </c>
      <c r="BI219" s="256">
        <f>IF(N219="nulová",J219,0)</f>
        <v>0</v>
      </c>
      <c r="BJ219" s="16" t="s">
        <v>81</v>
      </c>
      <c r="BK219" s="256">
        <f>ROUND(I219*H219,2)</f>
        <v>0</v>
      </c>
      <c r="BL219" s="16" t="s">
        <v>146</v>
      </c>
      <c r="BM219" s="255" t="s">
        <v>306</v>
      </c>
    </row>
    <row r="220" s="13" customFormat="1">
      <c r="A220" s="13"/>
      <c r="B220" s="257"/>
      <c r="C220" s="258"/>
      <c r="D220" s="259" t="s">
        <v>148</v>
      </c>
      <c r="E220" s="260" t="s">
        <v>1</v>
      </c>
      <c r="F220" s="261" t="s">
        <v>432</v>
      </c>
      <c r="G220" s="258"/>
      <c r="H220" s="262">
        <v>108</v>
      </c>
      <c r="I220" s="263"/>
      <c r="J220" s="258"/>
      <c r="K220" s="258"/>
      <c r="L220" s="264"/>
      <c r="M220" s="265"/>
      <c r="N220" s="266"/>
      <c r="O220" s="266"/>
      <c r="P220" s="266"/>
      <c r="Q220" s="266"/>
      <c r="R220" s="266"/>
      <c r="S220" s="266"/>
      <c r="T220" s="26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8" t="s">
        <v>148</v>
      </c>
      <c r="AU220" s="268" t="s">
        <v>83</v>
      </c>
      <c r="AV220" s="13" t="s">
        <v>83</v>
      </c>
      <c r="AW220" s="13" t="s">
        <v>31</v>
      </c>
      <c r="AX220" s="13" t="s">
        <v>81</v>
      </c>
      <c r="AY220" s="268" t="s">
        <v>140</v>
      </c>
    </row>
    <row r="221" s="12" customFormat="1" ht="22.8" customHeight="1">
      <c r="A221" s="12"/>
      <c r="B221" s="227"/>
      <c r="C221" s="228"/>
      <c r="D221" s="229" t="s">
        <v>73</v>
      </c>
      <c r="E221" s="241" t="s">
        <v>317</v>
      </c>
      <c r="F221" s="241" t="s">
        <v>318</v>
      </c>
      <c r="G221" s="228"/>
      <c r="H221" s="228"/>
      <c r="I221" s="231"/>
      <c r="J221" s="242">
        <f>BK221</f>
        <v>0</v>
      </c>
      <c r="K221" s="228"/>
      <c r="L221" s="233"/>
      <c r="M221" s="234"/>
      <c r="N221" s="235"/>
      <c r="O221" s="235"/>
      <c r="P221" s="236">
        <f>SUM(P222:P230)</f>
        <v>0</v>
      </c>
      <c r="Q221" s="235"/>
      <c r="R221" s="236">
        <f>SUM(R222:R230)</f>
        <v>0</v>
      </c>
      <c r="S221" s="235"/>
      <c r="T221" s="237">
        <f>SUM(T222:T230)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38" t="s">
        <v>81</v>
      </c>
      <c r="AT221" s="239" t="s">
        <v>73</v>
      </c>
      <c r="AU221" s="239" t="s">
        <v>81</v>
      </c>
      <c r="AY221" s="238" t="s">
        <v>140</v>
      </c>
      <c r="BK221" s="240">
        <f>SUM(BK222:BK230)</f>
        <v>0</v>
      </c>
    </row>
    <row r="222" s="2" customFormat="1" ht="33" customHeight="1">
      <c r="A222" s="37"/>
      <c r="B222" s="38"/>
      <c r="C222" s="243" t="s">
        <v>319</v>
      </c>
      <c r="D222" s="243" t="s">
        <v>142</v>
      </c>
      <c r="E222" s="244" t="s">
        <v>320</v>
      </c>
      <c r="F222" s="245" t="s">
        <v>321</v>
      </c>
      <c r="G222" s="246" t="s">
        <v>322</v>
      </c>
      <c r="H222" s="247">
        <v>176.065</v>
      </c>
      <c r="I222" s="248"/>
      <c r="J222" s="249">
        <f>ROUND(I222*H222,2)</f>
        <v>0</v>
      </c>
      <c r="K222" s="250"/>
      <c r="L222" s="43"/>
      <c r="M222" s="251" t="s">
        <v>1</v>
      </c>
      <c r="N222" s="252" t="s">
        <v>39</v>
      </c>
      <c r="O222" s="90"/>
      <c r="P222" s="253">
        <f>O222*H222</f>
        <v>0</v>
      </c>
      <c r="Q222" s="253">
        <v>0</v>
      </c>
      <c r="R222" s="253">
        <f>Q222*H222</f>
        <v>0</v>
      </c>
      <c r="S222" s="253">
        <v>0</v>
      </c>
      <c r="T222" s="254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55" t="s">
        <v>146</v>
      </c>
      <c r="AT222" s="255" t="s">
        <v>142</v>
      </c>
      <c r="AU222" s="255" t="s">
        <v>83</v>
      </c>
      <c r="AY222" s="16" t="s">
        <v>140</v>
      </c>
      <c r="BE222" s="256">
        <f>IF(N222="základní",J222,0)</f>
        <v>0</v>
      </c>
      <c r="BF222" s="256">
        <f>IF(N222="snížená",J222,0)</f>
        <v>0</v>
      </c>
      <c r="BG222" s="256">
        <f>IF(N222="zákl. přenesená",J222,0)</f>
        <v>0</v>
      </c>
      <c r="BH222" s="256">
        <f>IF(N222="sníž. přenesená",J222,0)</f>
        <v>0</v>
      </c>
      <c r="BI222" s="256">
        <f>IF(N222="nulová",J222,0)</f>
        <v>0</v>
      </c>
      <c r="BJ222" s="16" t="s">
        <v>81</v>
      </c>
      <c r="BK222" s="256">
        <f>ROUND(I222*H222,2)</f>
        <v>0</v>
      </c>
      <c r="BL222" s="16" t="s">
        <v>146</v>
      </c>
      <c r="BM222" s="255" t="s">
        <v>323</v>
      </c>
    </row>
    <row r="223" s="2" customFormat="1" ht="33" customHeight="1">
      <c r="A223" s="37"/>
      <c r="B223" s="38"/>
      <c r="C223" s="243" t="s">
        <v>324</v>
      </c>
      <c r="D223" s="243" t="s">
        <v>142</v>
      </c>
      <c r="E223" s="244" t="s">
        <v>325</v>
      </c>
      <c r="F223" s="245" t="s">
        <v>326</v>
      </c>
      <c r="G223" s="246" t="s">
        <v>322</v>
      </c>
      <c r="H223" s="247">
        <v>1584.585</v>
      </c>
      <c r="I223" s="248"/>
      <c r="J223" s="249">
        <f>ROUND(I223*H223,2)</f>
        <v>0</v>
      </c>
      <c r="K223" s="250"/>
      <c r="L223" s="43"/>
      <c r="M223" s="251" t="s">
        <v>1</v>
      </c>
      <c r="N223" s="252" t="s">
        <v>39</v>
      </c>
      <c r="O223" s="90"/>
      <c r="P223" s="253">
        <f>O223*H223</f>
        <v>0</v>
      </c>
      <c r="Q223" s="253">
        <v>0</v>
      </c>
      <c r="R223" s="253">
        <f>Q223*H223</f>
        <v>0</v>
      </c>
      <c r="S223" s="253">
        <v>0</v>
      </c>
      <c r="T223" s="254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55" t="s">
        <v>146</v>
      </c>
      <c r="AT223" s="255" t="s">
        <v>142</v>
      </c>
      <c r="AU223" s="255" t="s">
        <v>83</v>
      </c>
      <c r="AY223" s="16" t="s">
        <v>140</v>
      </c>
      <c r="BE223" s="256">
        <f>IF(N223="základní",J223,0)</f>
        <v>0</v>
      </c>
      <c r="BF223" s="256">
        <f>IF(N223="snížená",J223,0)</f>
        <v>0</v>
      </c>
      <c r="BG223" s="256">
        <f>IF(N223="zákl. přenesená",J223,0)</f>
        <v>0</v>
      </c>
      <c r="BH223" s="256">
        <f>IF(N223="sníž. přenesená",J223,0)</f>
        <v>0</v>
      </c>
      <c r="BI223" s="256">
        <f>IF(N223="nulová",J223,0)</f>
        <v>0</v>
      </c>
      <c r="BJ223" s="16" t="s">
        <v>81</v>
      </c>
      <c r="BK223" s="256">
        <f>ROUND(I223*H223,2)</f>
        <v>0</v>
      </c>
      <c r="BL223" s="16" t="s">
        <v>146</v>
      </c>
      <c r="BM223" s="255" t="s">
        <v>327</v>
      </c>
    </row>
    <row r="224" s="13" customFormat="1">
      <c r="A224" s="13"/>
      <c r="B224" s="257"/>
      <c r="C224" s="258"/>
      <c r="D224" s="259" t="s">
        <v>148</v>
      </c>
      <c r="E224" s="258"/>
      <c r="F224" s="261" t="s">
        <v>433</v>
      </c>
      <c r="G224" s="258"/>
      <c r="H224" s="262">
        <v>1584.585</v>
      </c>
      <c r="I224" s="263"/>
      <c r="J224" s="258"/>
      <c r="K224" s="258"/>
      <c r="L224" s="264"/>
      <c r="M224" s="265"/>
      <c r="N224" s="266"/>
      <c r="O224" s="266"/>
      <c r="P224" s="266"/>
      <c r="Q224" s="266"/>
      <c r="R224" s="266"/>
      <c r="S224" s="266"/>
      <c r="T224" s="26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8" t="s">
        <v>148</v>
      </c>
      <c r="AU224" s="268" t="s">
        <v>83</v>
      </c>
      <c r="AV224" s="13" t="s">
        <v>83</v>
      </c>
      <c r="AW224" s="13" t="s">
        <v>4</v>
      </c>
      <c r="AX224" s="13" t="s">
        <v>81</v>
      </c>
      <c r="AY224" s="268" t="s">
        <v>140</v>
      </c>
    </row>
    <row r="225" s="2" customFormat="1" ht="33" customHeight="1">
      <c r="A225" s="37"/>
      <c r="B225" s="38"/>
      <c r="C225" s="243" t="s">
        <v>329</v>
      </c>
      <c r="D225" s="243" t="s">
        <v>142</v>
      </c>
      <c r="E225" s="244" t="s">
        <v>330</v>
      </c>
      <c r="F225" s="245" t="s">
        <v>331</v>
      </c>
      <c r="G225" s="246" t="s">
        <v>322</v>
      </c>
      <c r="H225" s="247">
        <v>64.778999999999996</v>
      </c>
      <c r="I225" s="248"/>
      <c r="J225" s="249">
        <f>ROUND(I225*H225,2)</f>
        <v>0</v>
      </c>
      <c r="K225" s="250"/>
      <c r="L225" s="43"/>
      <c r="M225" s="251" t="s">
        <v>1</v>
      </c>
      <c r="N225" s="252" t="s">
        <v>39</v>
      </c>
      <c r="O225" s="90"/>
      <c r="P225" s="253">
        <f>O225*H225</f>
        <v>0</v>
      </c>
      <c r="Q225" s="253">
        <v>0</v>
      </c>
      <c r="R225" s="253">
        <f>Q225*H225</f>
        <v>0</v>
      </c>
      <c r="S225" s="253">
        <v>0</v>
      </c>
      <c r="T225" s="254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55" t="s">
        <v>146</v>
      </c>
      <c r="AT225" s="255" t="s">
        <v>142</v>
      </c>
      <c r="AU225" s="255" t="s">
        <v>83</v>
      </c>
      <c r="AY225" s="16" t="s">
        <v>140</v>
      </c>
      <c r="BE225" s="256">
        <f>IF(N225="základní",J225,0)</f>
        <v>0</v>
      </c>
      <c r="BF225" s="256">
        <f>IF(N225="snížená",J225,0)</f>
        <v>0</v>
      </c>
      <c r="BG225" s="256">
        <f>IF(N225="zákl. přenesená",J225,0)</f>
        <v>0</v>
      </c>
      <c r="BH225" s="256">
        <f>IF(N225="sníž. přenesená",J225,0)</f>
        <v>0</v>
      </c>
      <c r="BI225" s="256">
        <f>IF(N225="nulová",J225,0)</f>
        <v>0</v>
      </c>
      <c r="BJ225" s="16" t="s">
        <v>81</v>
      </c>
      <c r="BK225" s="256">
        <f>ROUND(I225*H225,2)</f>
        <v>0</v>
      </c>
      <c r="BL225" s="16" t="s">
        <v>146</v>
      </c>
      <c r="BM225" s="255" t="s">
        <v>332</v>
      </c>
    </row>
    <row r="226" s="13" customFormat="1">
      <c r="A226" s="13"/>
      <c r="B226" s="257"/>
      <c r="C226" s="258"/>
      <c r="D226" s="259" t="s">
        <v>148</v>
      </c>
      <c r="E226" s="260" t="s">
        <v>1</v>
      </c>
      <c r="F226" s="261" t="s">
        <v>434</v>
      </c>
      <c r="G226" s="258"/>
      <c r="H226" s="262">
        <v>64.778999999999996</v>
      </c>
      <c r="I226" s="263"/>
      <c r="J226" s="258"/>
      <c r="K226" s="258"/>
      <c r="L226" s="264"/>
      <c r="M226" s="265"/>
      <c r="N226" s="266"/>
      <c r="O226" s="266"/>
      <c r="P226" s="266"/>
      <c r="Q226" s="266"/>
      <c r="R226" s="266"/>
      <c r="S226" s="266"/>
      <c r="T226" s="26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8" t="s">
        <v>148</v>
      </c>
      <c r="AU226" s="268" t="s">
        <v>83</v>
      </c>
      <c r="AV226" s="13" t="s">
        <v>83</v>
      </c>
      <c r="AW226" s="13" t="s">
        <v>31</v>
      </c>
      <c r="AX226" s="13" t="s">
        <v>81</v>
      </c>
      <c r="AY226" s="268" t="s">
        <v>140</v>
      </c>
    </row>
    <row r="227" s="2" customFormat="1" ht="33" customHeight="1">
      <c r="A227" s="37"/>
      <c r="B227" s="38"/>
      <c r="C227" s="243" t="s">
        <v>334</v>
      </c>
      <c r="D227" s="243" t="s">
        <v>142</v>
      </c>
      <c r="E227" s="244" t="s">
        <v>335</v>
      </c>
      <c r="F227" s="245" t="s">
        <v>336</v>
      </c>
      <c r="G227" s="246" t="s">
        <v>322</v>
      </c>
      <c r="H227" s="247">
        <v>94.379999999999995</v>
      </c>
      <c r="I227" s="248"/>
      <c r="J227" s="249">
        <f>ROUND(I227*H227,2)</f>
        <v>0</v>
      </c>
      <c r="K227" s="250"/>
      <c r="L227" s="43"/>
      <c r="M227" s="251" t="s">
        <v>1</v>
      </c>
      <c r="N227" s="252" t="s">
        <v>39</v>
      </c>
      <c r="O227" s="90"/>
      <c r="P227" s="253">
        <f>O227*H227</f>
        <v>0</v>
      </c>
      <c r="Q227" s="253">
        <v>0</v>
      </c>
      <c r="R227" s="253">
        <f>Q227*H227</f>
        <v>0</v>
      </c>
      <c r="S227" s="253">
        <v>0</v>
      </c>
      <c r="T227" s="254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55" t="s">
        <v>146</v>
      </c>
      <c r="AT227" s="255" t="s">
        <v>142</v>
      </c>
      <c r="AU227" s="255" t="s">
        <v>83</v>
      </c>
      <c r="AY227" s="16" t="s">
        <v>140</v>
      </c>
      <c r="BE227" s="256">
        <f>IF(N227="základní",J227,0)</f>
        <v>0</v>
      </c>
      <c r="BF227" s="256">
        <f>IF(N227="snížená",J227,0)</f>
        <v>0</v>
      </c>
      <c r="BG227" s="256">
        <f>IF(N227="zákl. přenesená",J227,0)</f>
        <v>0</v>
      </c>
      <c r="BH227" s="256">
        <f>IF(N227="sníž. přenesená",J227,0)</f>
        <v>0</v>
      </c>
      <c r="BI227" s="256">
        <f>IF(N227="nulová",J227,0)</f>
        <v>0</v>
      </c>
      <c r="BJ227" s="16" t="s">
        <v>81</v>
      </c>
      <c r="BK227" s="256">
        <f>ROUND(I227*H227,2)</f>
        <v>0</v>
      </c>
      <c r="BL227" s="16" t="s">
        <v>146</v>
      </c>
      <c r="BM227" s="255" t="s">
        <v>337</v>
      </c>
    </row>
    <row r="228" s="13" customFormat="1">
      <c r="A228" s="13"/>
      <c r="B228" s="257"/>
      <c r="C228" s="258"/>
      <c r="D228" s="259" t="s">
        <v>148</v>
      </c>
      <c r="E228" s="260" t="s">
        <v>1</v>
      </c>
      <c r="F228" s="261" t="s">
        <v>435</v>
      </c>
      <c r="G228" s="258"/>
      <c r="H228" s="262">
        <v>94.379999999999995</v>
      </c>
      <c r="I228" s="263"/>
      <c r="J228" s="258"/>
      <c r="K228" s="258"/>
      <c r="L228" s="264"/>
      <c r="M228" s="265"/>
      <c r="N228" s="266"/>
      <c r="O228" s="266"/>
      <c r="P228" s="266"/>
      <c r="Q228" s="266"/>
      <c r="R228" s="266"/>
      <c r="S228" s="266"/>
      <c r="T228" s="26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8" t="s">
        <v>148</v>
      </c>
      <c r="AU228" s="268" t="s">
        <v>83</v>
      </c>
      <c r="AV228" s="13" t="s">
        <v>83</v>
      </c>
      <c r="AW228" s="13" t="s">
        <v>31</v>
      </c>
      <c r="AX228" s="13" t="s">
        <v>81</v>
      </c>
      <c r="AY228" s="268" t="s">
        <v>140</v>
      </c>
    </row>
    <row r="229" s="2" customFormat="1" ht="33" customHeight="1">
      <c r="A229" s="37"/>
      <c r="B229" s="38"/>
      <c r="C229" s="243" t="s">
        <v>339</v>
      </c>
      <c r="D229" s="243" t="s">
        <v>142</v>
      </c>
      <c r="E229" s="244" t="s">
        <v>340</v>
      </c>
      <c r="F229" s="245" t="s">
        <v>341</v>
      </c>
      <c r="G229" s="246" t="s">
        <v>322</v>
      </c>
      <c r="H229" s="247">
        <v>16.905999999999999</v>
      </c>
      <c r="I229" s="248"/>
      <c r="J229" s="249">
        <f>ROUND(I229*H229,2)</f>
        <v>0</v>
      </c>
      <c r="K229" s="250"/>
      <c r="L229" s="43"/>
      <c r="M229" s="251" t="s">
        <v>1</v>
      </c>
      <c r="N229" s="252" t="s">
        <v>39</v>
      </c>
      <c r="O229" s="90"/>
      <c r="P229" s="253">
        <f>O229*H229</f>
        <v>0</v>
      </c>
      <c r="Q229" s="253">
        <v>0</v>
      </c>
      <c r="R229" s="253">
        <f>Q229*H229</f>
        <v>0</v>
      </c>
      <c r="S229" s="253">
        <v>0</v>
      </c>
      <c r="T229" s="254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55" t="s">
        <v>146</v>
      </c>
      <c r="AT229" s="255" t="s">
        <v>142</v>
      </c>
      <c r="AU229" s="255" t="s">
        <v>83</v>
      </c>
      <c r="AY229" s="16" t="s">
        <v>140</v>
      </c>
      <c r="BE229" s="256">
        <f>IF(N229="základní",J229,0)</f>
        <v>0</v>
      </c>
      <c r="BF229" s="256">
        <f>IF(N229="snížená",J229,0)</f>
        <v>0</v>
      </c>
      <c r="BG229" s="256">
        <f>IF(N229="zákl. přenesená",J229,0)</f>
        <v>0</v>
      </c>
      <c r="BH229" s="256">
        <f>IF(N229="sníž. přenesená",J229,0)</f>
        <v>0</v>
      </c>
      <c r="BI229" s="256">
        <f>IF(N229="nulová",J229,0)</f>
        <v>0</v>
      </c>
      <c r="BJ229" s="16" t="s">
        <v>81</v>
      </c>
      <c r="BK229" s="256">
        <f>ROUND(I229*H229,2)</f>
        <v>0</v>
      </c>
      <c r="BL229" s="16" t="s">
        <v>146</v>
      </c>
      <c r="BM229" s="255" t="s">
        <v>342</v>
      </c>
    </row>
    <row r="230" s="13" customFormat="1">
      <c r="A230" s="13"/>
      <c r="B230" s="257"/>
      <c r="C230" s="258"/>
      <c r="D230" s="259" t="s">
        <v>148</v>
      </c>
      <c r="E230" s="260" t="s">
        <v>1</v>
      </c>
      <c r="F230" s="261" t="s">
        <v>436</v>
      </c>
      <c r="G230" s="258"/>
      <c r="H230" s="262">
        <v>16.905999999999999</v>
      </c>
      <c r="I230" s="263"/>
      <c r="J230" s="258"/>
      <c r="K230" s="258"/>
      <c r="L230" s="264"/>
      <c r="M230" s="265"/>
      <c r="N230" s="266"/>
      <c r="O230" s="266"/>
      <c r="P230" s="266"/>
      <c r="Q230" s="266"/>
      <c r="R230" s="266"/>
      <c r="S230" s="266"/>
      <c r="T230" s="26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8" t="s">
        <v>148</v>
      </c>
      <c r="AU230" s="268" t="s">
        <v>83</v>
      </c>
      <c r="AV230" s="13" t="s">
        <v>83</v>
      </c>
      <c r="AW230" s="13" t="s">
        <v>31</v>
      </c>
      <c r="AX230" s="13" t="s">
        <v>81</v>
      </c>
      <c r="AY230" s="268" t="s">
        <v>140</v>
      </c>
    </row>
    <row r="231" s="12" customFormat="1" ht="22.8" customHeight="1">
      <c r="A231" s="12"/>
      <c r="B231" s="227"/>
      <c r="C231" s="228"/>
      <c r="D231" s="229" t="s">
        <v>73</v>
      </c>
      <c r="E231" s="241" t="s">
        <v>344</v>
      </c>
      <c r="F231" s="241" t="s">
        <v>345</v>
      </c>
      <c r="G231" s="228"/>
      <c r="H231" s="228"/>
      <c r="I231" s="231"/>
      <c r="J231" s="242">
        <f>BK231</f>
        <v>0</v>
      </c>
      <c r="K231" s="228"/>
      <c r="L231" s="233"/>
      <c r="M231" s="234"/>
      <c r="N231" s="235"/>
      <c r="O231" s="235"/>
      <c r="P231" s="236">
        <f>P232</f>
        <v>0</v>
      </c>
      <c r="Q231" s="235"/>
      <c r="R231" s="236">
        <f>R232</f>
        <v>0</v>
      </c>
      <c r="S231" s="235"/>
      <c r="T231" s="237">
        <f>T232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38" t="s">
        <v>81</v>
      </c>
      <c r="AT231" s="239" t="s">
        <v>73</v>
      </c>
      <c r="AU231" s="239" t="s">
        <v>81</v>
      </c>
      <c r="AY231" s="238" t="s">
        <v>140</v>
      </c>
      <c r="BK231" s="240">
        <f>BK232</f>
        <v>0</v>
      </c>
    </row>
    <row r="232" s="2" customFormat="1" ht="33" customHeight="1">
      <c r="A232" s="37"/>
      <c r="B232" s="38"/>
      <c r="C232" s="243" t="s">
        <v>346</v>
      </c>
      <c r="D232" s="243" t="s">
        <v>142</v>
      </c>
      <c r="E232" s="244" t="s">
        <v>347</v>
      </c>
      <c r="F232" s="245" t="s">
        <v>348</v>
      </c>
      <c r="G232" s="246" t="s">
        <v>322</v>
      </c>
      <c r="H232" s="247">
        <v>187.20400000000001</v>
      </c>
      <c r="I232" s="248"/>
      <c r="J232" s="249">
        <f>ROUND(I232*H232,2)</f>
        <v>0</v>
      </c>
      <c r="K232" s="250"/>
      <c r="L232" s="43"/>
      <c r="M232" s="251" t="s">
        <v>1</v>
      </c>
      <c r="N232" s="252" t="s">
        <v>39</v>
      </c>
      <c r="O232" s="90"/>
      <c r="P232" s="253">
        <f>O232*H232</f>
        <v>0</v>
      </c>
      <c r="Q232" s="253">
        <v>0</v>
      </c>
      <c r="R232" s="253">
        <f>Q232*H232</f>
        <v>0</v>
      </c>
      <c r="S232" s="253">
        <v>0</v>
      </c>
      <c r="T232" s="254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55" t="s">
        <v>146</v>
      </c>
      <c r="AT232" s="255" t="s">
        <v>142</v>
      </c>
      <c r="AU232" s="255" t="s">
        <v>83</v>
      </c>
      <c r="AY232" s="16" t="s">
        <v>140</v>
      </c>
      <c r="BE232" s="256">
        <f>IF(N232="základní",J232,0)</f>
        <v>0</v>
      </c>
      <c r="BF232" s="256">
        <f>IF(N232="snížená",J232,0)</f>
        <v>0</v>
      </c>
      <c r="BG232" s="256">
        <f>IF(N232="zákl. přenesená",J232,0)</f>
        <v>0</v>
      </c>
      <c r="BH232" s="256">
        <f>IF(N232="sníž. přenesená",J232,0)</f>
        <v>0</v>
      </c>
      <c r="BI232" s="256">
        <f>IF(N232="nulová",J232,0)</f>
        <v>0</v>
      </c>
      <c r="BJ232" s="16" t="s">
        <v>81</v>
      </c>
      <c r="BK232" s="256">
        <f>ROUND(I232*H232,2)</f>
        <v>0</v>
      </c>
      <c r="BL232" s="16" t="s">
        <v>146</v>
      </c>
      <c r="BM232" s="255" t="s">
        <v>349</v>
      </c>
    </row>
    <row r="233" s="12" customFormat="1" ht="25.92" customHeight="1">
      <c r="A233" s="12"/>
      <c r="B233" s="227"/>
      <c r="C233" s="228"/>
      <c r="D233" s="229" t="s">
        <v>73</v>
      </c>
      <c r="E233" s="230" t="s">
        <v>350</v>
      </c>
      <c r="F233" s="230" t="s">
        <v>351</v>
      </c>
      <c r="G233" s="228"/>
      <c r="H233" s="228"/>
      <c r="I233" s="231"/>
      <c r="J233" s="232">
        <f>BK233</f>
        <v>0</v>
      </c>
      <c r="K233" s="228"/>
      <c r="L233" s="233"/>
      <c r="M233" s="234"/>
      <c r="N233" s="235"/>
      <c r="O233" s="235"/>
      <c r="P233" s="236">
        <f>P234+P236</f>
        <v>0</v>
      </c>
      <c r="Q233" s="235"/>
      <c r="R233" s="236">
        <f>R234+R236</f>
        <v>0</v>
      </c>
      <c r="S233" s="235"/>
      <c r="T233" s="237">
        <f>T234+T236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38" t="s">
        <v>166</v>
      </c>
      <c r="AT233" s="239" t="s">
        <v>73</v>
      </c>
      <c r="AU233" s="239" t="s">
        <v>74</v>
      </c>
      <c r="AY233" s="238" t="s">
        <v>140</v>
      </c>
      <c r="BK233" s="240">
        <f>BK234+BK236</f>
        <v>0</v>
      </c>
    </row>
    <row r="234" s="12" customFormat="1" ht="22.8" customHeight="1">
      <c r="A234" s="12"/>
      <c r="B234" s="227"/>
      <c r="C234" s="228"/>
      <c r="D234" s="229" t="s">
        <v>73</v>
      </c>
      <c r="E234" s="241" t="s">
        <v>352</v>
      </c>
      <c r="F234" s="241" t="s">
        <v>353</v>
      </c>
      <c r="G234" s="228"/>
      <c r="H234" s="228"/>
      <c r="I234" s="231"/>
      <c r="J234" s="242">
        <f>BK234</f>
        <v>0</v>
      </c>
      <c r="K234" s="228"/>
      <c r="L234" s="233"/>
      <c r="M234" s="234"/>
      <c r="N234" s="235"/>
      <c r="O234" s="235"/>
      <c r="P234" s="236">
        <f>P235</f>
        <v>0</v>
      </c>
      <c r="Q234" s="235"/>
      <c r="R234" s="236">
        <f>R235</f>
        <v>0</v>
      </c>
      <c r="S234" s="235"/>
      <c r="T234" s="237">
        <f>T235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38" t="s">
        <v>166</v>
      </c>
      <c r="AT234" s="239" t="s">
        <v>73</v>
      </c>
      <c r="AU234" s="239" t="s">
        <v>81</v>
      </c>
      <c r="AY234" s="238" t="s">
        <v>140</v>
      </c>
      <c r="BK234" s="240">
        <f>BK235</f>
        <v>0</v>
      </c>
    </row>
    <row r="235" s="2" customFormat="1" ht="16.5" customHeight="1">
      <c r="A235" s="37"/>
      <c r="B235" s="38"/>
      <c r="C235" s="243" t="s">
        <v>354</v>
      </c>
      <c r="D235" s="243" t="s">
        <v>142</v>
      </c>
      <c r="E235" s="244" t="s">
        <v>355</v>
      </c>
      <c r="F235" s="245" t="s">
        <v>356</v>
      </c>
      <c r="G235" s="246" t="s">
        <v>192</v>
      </c>
      <c r="H235" s="247">
        <v>1</v>
      </c>
      <c r="I235" s="248"/>
      <c r="J235" s="249">
        <f>ROUND(I235*H235,2)</f>
        <v>0</v>
      </c>
      <c r="K235" s="250"/>
      <c r="L235" s="43"/>
      <c r="M235" s="251" t="s">
        <v>1</v>
      </c>
      <c r="N235" s="252" t="s">
        <v>39</v>
      </c>
      <c r="O235" s="90"/>
      <c r="P235" s="253">
        <f>O235*H235</f>
        <v>0</v>
      </c>
      <c r="Q235" s="253">
        <v>0</v>
      </c>
      <c r="R235" s="253">
        <f>Q235*H235</f>
        <v>0</v>
      </c>
      <c r="S235" s="253">
        <v>0</v>
      </c>
      <c r="T235" s="254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55" t="s">
        <v>357</v>
      </c>
      <c r="AT235" s="255" t="s">
        <v>142</v>
      </c>
      <c r="AU235" s="255" t="s">
        <v>83</v>
      </c>
      <c r="AY235" s="16" t="s">
        <v>140</v>
      </c>
      <c r="BE235" s="256">
        <f>IF(N235="základní",J235,0)</f>
        <v>0</v>
      </c>
      <c r="BF235" s="256">
        <f>IF(N235="snížená",J235,0)</f>
        <v>0</v>
      </c>
      <c r="BG235" s="256">
        <f>IF(N235="zákl. přenesená",J235,0)</f>
        <v>0</v>
      </c>
      <c r="BH235" s="256">
        <f>IF(N235="sníž. přenesená",J235,0)</f>
        <v>0</v>
      </c>
      <c r="BI235" s="256">
        <f>IF(N235="nulová",J235,0)</f>
        <v>0</v>
      </c>
      <c r="BJ235" s="16" t="s">
        <v>81</v>
      </c>
      <c r="BK235" s="256">
        <f>ROUND(I235*H235,2)</f>
        <v>0</v>
      </c>
      <c r="BL235" s="16" t="s">
        <v>357</v>
      </c>
      <c r="BM235" s="255" t="s">
        <v>358</v>
      </c>
    </row>
    <row r="236" s="12" customFormat="1" ht="22.8" customHeight="1">
      <c r="A236" s="12"/>
      <c r="B236" s="227"/>
      <c r="C236" s="228"/>
      <c r="D236" s="229" t="s">
        <v>73</v>
      </c>
      <c r="E236" s="241" t="s">
        <v>359</v>
      </c>
      <c r="F236" s="241" t="s">
        <v>360</v>
      </c>
      <c r="G236" s="228"/>
      <c r="H236" s="228"/>
      <c r="I236" s="231"/>
      <c r="J236" s="242">
        <f>BK236</f>
        <v>0</v>
      </c>
      <c r="K236" s="228"/>
      <c r="L236" s="233"/>
      <c r="M236" s="234"/>
      <c r="N236" s="235"/>
      <c r="O236" s="235"/>
      <c r="P236" s="236">
        <f>SUM(P237:P238)</f>
        <v>0</v>
      </c>
      <c r="Q236" s="235"/>
      <c r="R236" s="236">
        <f>SUM(R237:R238)</f>
        <v>0</v>
      </c>
      <c r="S236" s="235"/>
      <c r="T236" s="237">
        <f>SUM(T237:T238)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38" t="s">
        <v>166</v>
      </c>
      <c r="AT236" s="239" t="s">
        <v>73</v>
      </c>
      <c r="AU236" s="239" t="s">
        <v>81</v>
      </c>
      <c r="AY236" s="238" t="s">
        <v>140</v>
      </c>
      <c r="BK236" s="240">
        <f>SUM(BK237:BK238)</f>
        <v>0</v>
      </c>
    </row>
    <row r="237" s="2" customFormat="1" ht="16.5" customHeight="1">
      <c r="A237" s="37"/>
      <c r="B237" s="38"/>
      <c r="C237" s="243" t="s">
        <v>361</v>
      </c>
      <c r="D237" s="243" t="s">
        <v>142</v>
      </c>
      <c r="E237" s="244" t="s">
        <v>362</v>
      </c>
      <c r="F237" s="245" t="s">
        <v>363</v>
      </c>
      <c r="G237" s="246" t="s">
        <v>192</v>
      </c>
      <c r="H237" s="247">
        <v>1</v>
      </c>
      <c r="I237" s="248"/>
      <c r="J237" s="249">
        <f>ROUND(I237*H237,2)</f>
        <v>0</v>
      </c>
      <c r="K237" s="250"/>
      <c r="L237" s="43"/>
      <c r="M237" s="251" t="s">
        <v>1</v>
      </c>
      <c r="N237" s="252" t="s">
        <v>39</v>
      </c>
      <c r="O237" s="90"/>
      <c r="P237" s="253">
        <f>O237*H237</f>
        <v>0</v>
      </c>
      <c r="Q237" s="253">
        <v>0</v>
      </c>
      <c r="R237" s="253">
        <f>Q237*H237</f>
        <v>0</v>
      </c>
      <c r="S237" s="253">
        <v>0</v>
      </c>
      <c r="T237" s="254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55" t="s">
        <v>357</v>
      </c>
      <c r="AT237" s="255" t="s">
        <v>142</v>
      </c>
      <c r="AU237" s="255" t="s">
        <v>83</v>
      </c>
      <c r="AY237" s="16" t="s">
        <v>140</v>
      </c>
      <c r="BE237" s="256">
        <f>IF(N237="základní",J237,0)</f>
        <v>0</v>
      </c>
      <c r="BF237" s="256">
        <f>IF(N237="snížená",J237,0)</f>
        <v>0</v>
      </c>
      <c r="BG237" s="256">
        <f>IF(N237="zákl. přenesená",J237,0)</f>
        <v>0</v>
      </c>
      <c r="BH237" s="256">
        <f>IF(N237="sníž. přenesená",J237,0)</f>
        <v>0</v>
      </c>
      <c r="BI237" s="256">
        <f>IF(N237="nulová",J237,0)</f>
        <v>0</v>
      </c>
      <c r="BJ237" s="16" t="s">
        <v>81</v>
      </c>
      <c r="BK237" s="256">
        <f>ROUND(I237*H237,2)</f>
        <v>0</v>
      </c>
      <c r="BL237" s="16" t="s">
        <v>357</v>
      </c>
      <c r="BM237" s="255" t="s">
        <v>364</v>
      </c>
    </row>
    <row r="238" s="2" customFormat="1" ht="16.5" customHeight="1">
      <c r="A238" s="37"/>
      <c r="B238" s="38"/>
      <c r="C238" s="243" t="s">
        <v>365</v>
      </c>
      <c r="D238" s="243" t="s">
        <v>142</v>
      </c>
      <c r="E238" s="244" t="s">
        <v>366</v>
      </c>
      <c r="F238" s="245" t="s">
        <v>367</v>
      </c>
      <c r="G238" s="246" t="s">
        <v>192</v>
      </c>
      <c r="H238" s="247">
        <v>1</v>
      </c>
      <c r="I238" s="248"/>
      <c r="J238" s="249">
        <f>ROUND(I238*H238,2)</f>
        <v>0</v>
      </c>
      <c r="K238" s="250"/>
      <c r="L238" s="43"/>
      <c r="M238" s="291" t="s">
        <v>1</v>
      </c>
      <c r="N238" s="292" t="s">
        <v>39</v>
      </c>
      <c r="O238" s="293"/>
      <c r="P238" s="294">
        <f>O238*H238</f>
        <v>0</v>
      </c>
      <c r="Q238" s="294">
        <v>0</v>
      </c>
      <c r="R238" s="294">
        <f>Q238*H238</f>
        <v>0</v>
      </c>
      <c r="S238" s="294">
        <v>0</v>
      </c>
      <c r="T238" s="295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55" t="s">
        <v>357</v>
      </c>
      <c r="AT238" s="255" t="s">
        <v>142</v>
      </c>
      <c r="AU238" s="255" t="s">
        <v>83</v>
      </c>
      <c r="AY238" s="16" t="s">
        <v>140</v>
      </c>
      <c r="BE238" s="256">
        <f>IF(N238="základní",J238,0)</f>
        <v>0</v>
      </c>
      <c r="BF238" s="256">
        <f>IF(N238="snížená",J238,0)</f>
        <v>0</v>
      </c>
      <c r="BG238" s="256">
        <f>IF(N238="zákl. přenesená",J238,0)</f>
        <v>0</v>
      </c>
      <c r="BH238" s="256">
        <f>IF(N238="sníž. přenesená",J238,0)</f>
        <v>0</v>
      </c>
      <c r="BI238" s="256">
        <f>IF(N238="nulová",J238,0)</f>
        <v>0</v>
      </c>
      <c r="BJ238" s="16" t="s">
        <v>81</v>
      </c>
      <c r="BK238" s="256">
        <f>ROUND(I238*H238,2)</f>
        <v>0</v>
      </c>
      <c r="BL238" s="16" t="s">
        <v>357</v>
      </c>
      <c r="BM238" s="255" t="s">
        <v>368</v>
      </c>
    </row>
    <row r="239" s="2" customFormat="1" ht="6.96" customHeight="1">
      <c r="A239" s="37"/>
      <c r="B239" s="65"/>
      <c r="C239" s="66"/>
      <c r="D239" s="66"/>
      <c r="E239" s="66"/>
      <c r="F239" s="66"/>
      <c r="G239" s="66"/>
      <c r="H239" s="66"/>
      <c r="I239" s="191"/>
      <c r="J239" s="66"/>
      <c r="K239" s="66"/>
      <c r="L239" s="43"/>
      <c r="M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</row>
  </sheetData>
  <sheetProtection sheet="1" autoFilter="0" formatColumns="0" formatRows="0" objects="1" scenarios="1" spinCount="100000" saltValue="gbpecqv8sak5OCL9iD6UzktSC1DE5j16mzA3+JbZbIuEYoazqTYDtLwrDAgOaKPqQgsEFV7JhzOu64x/XtuLlQ==" hashValue="7SYMHiToRkWK1uTUM/FQIXZpHhSrIMj17PJlxjO9wh8YA7V24QcAB20xCadA3avPoG6yzGABxLIb7MmTBsFHcQ==" algorithmName="SHA-512" password="CC35"/>
  <autoFilter ref="C128:K2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83</v>
      </c>
    </row>
    <row r="4" s="1" customFormat="1" ht="24.96" customHeight="1">
      <c r="B4" s="19"/>
      <c r="D4" s="149" t="s">
        <v>106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>Opravy chodníkových těles v Novém Jičíně</v>
      </c>
      <c r="F7" s="151"/>
      <c r="G7" s="151"/>
      <c r="H7" s="151"/>
      <c r="I7" s="145"/>
      <c r="L7" s="19"/>
    </row>
    <row r="8" s="2" customFormat="1" ht="12" customHeight="1">
      <c r="A8" s="37"/>
      <c r="B8" s="43"/>
      <c r="C8" s="37"/>
      <c r="D8" s="151" t="s">
        <v>107</v>
      </c>
      <c r="E8" s="37"/>
      <c r="F8" s="37"/>
      <c r="G8" s="37"/>
      <c r="H8" s="37"/>
      <c r="I8" s="15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4" t="s">
        <v>437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51" t="s">
        <v>18</v>
      </c>
      <c r="E11" s="37"/>
      <c r="F11" s="140" t="s">
        <v>1</v>
      </c>
      <c r="G11" s="37"/>
      <c r="H11" s="37"/>
      <c r="I11" s="155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1" t="s">
        <v>20</v>
      </c>
      <c r="E12" s="37"/>
      <c r="F12" s="140" t="s">
        <v>21</v>
      </c>
      <c r="G12" s="37"/>
      <c r="H12" s="37"/>
      <c r="I12" s="155" t="s">
        <v>22</v>
      </c>
      <c r="J12" s="156" t="str">
        <f>'Rekapitulace stavby'!AN8</f>
        <v>4. 5. 2020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5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24</v>
      </c>
      <c r="E14" s="37"/>
      <c r="F14" s="37"/>
      <c r="G14" s="37"/>
      <c r="H14" s="37"/>
      <c r="I14" s="155" t="s">
        <v>25</v>
      </c>
      <c r="J14" s="140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tr">
        <f>IF('Rekapitulace stavby'!E11="","",'Rekapitulace stavby'!E11)</f>
        <v xml:space="preserve"> </v>
      </c>
      <c r="F15" s="37"/>
      <c r="G15" s="37"/>
      <c r="H15" s="37"/>
      <c r="I15" s="155" t="s">
        <v>27</v>
      </c>
      <c r="J15" s="140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5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51" t="s">
        <v>28</v>
      </c>
      <c r="E17" s="37"/>
      <c r="F17" s="37"/>
      <c r="G17" s="37"/>
      <c r="H17" s="37"/>
      <c r="I17" s="155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55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5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51" t="s">
        <v>30</v>
      </c>
      <c r="E20" s="37"/>
      <c r="F20" s="37"/>
      <c r="G20" s="37"/>
      <c r="H20" s="37"/>
      <c r="I20" s="155" t="s">
        <v>25</v>
      </c>
      <c r="J20" s="140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tr">
        <f>IF('Rekapitulace stavby'!E17="","",'Rekapitulace stavby'!E17)</f>
        <v xml:space="preserve"> </v>
      </c>
      <c r="F21" s="37"/>
      <c r="G21" s="37"/>
      <c r="H21" s="37"/>
      <c r="I21" s="155" t="s">
        <v>27</v>
      </c>
      <c r="J21" s="140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5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51" t="s">
        <v>32</v>
      </c>
      <c r="E23" s="37"/>
      <c r="F23" s="37"/>
      <c r="G23" s="37"/>
      <c r="H23" s="37"/>
      <c r="I23" s="155" t="s">
        <v>25</v>
      </c>
      <c r="J23" s="140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tr">
        <f>IF('Rekapitulace stavby'!E20="","",'Rekapitulace stavby'!E20)</f>
        <v xml:space="preserve"> </v>
      </c>
      <c r="F24" s="37"/>
      <c r="G24" s="37"/>
      <c r="H24" s="37"/>
      <c r="I24" s="155" t="s">
        <v>27</v>
      </c>
      <c r="J24" s="140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5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51" t="s">
        <v>33</v>
      </c>
      <c r="E26" s="37"/>
      <c r="F26" s="37"/>
      <c r="G26" s="37"/>
      <c r="H26" s="37"/>
      <c r="I26" s="15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60"/>
      <c r="J27" s="157"/>
      <c r="K27" s="157"/>
      <c r="L27" s="161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62"/>
      <c r="E29" s="162"/>
      <c r="F29" s="162"/>
      <c r="G29" s="162"/>
      <c r="H29" s="162"/>
      <c r="I29" s="163"/>
      <c r="J29" s="162"/>
      <c r="K29" s="16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64" t="s">
        <v>34</v>
      </c>
      <c r="E30" s="37"/>
      <c r="F30" s="37"/>
      <c r="G30" s="37"/>
      <c r="H30" s="37"/>
      <c r="I30" s="153"/>
      <c r="J30" s="165">
        <f>ROUND(J126,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6" t="s">
        <v>36</v>
      </c>
      <c r="G32" s="37"/>
      <c r="H32" s="37"/>
      <c r="I32" s="167" t="s">
        <v>35</v>
      </c>
      <c r="J32" s="166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8" t="s">
        <v>38</v>
      </c>
      <c r="E33" s="151" t="s">
        <v>39</v>
      </c>
      <c r="F33" s="169">
        <f>ROUND((SUM(BE126:BE263)),  2)</f>
        <v>0</v>
      </c>
      <c r="G33" s="37"/>
      <c r="H33" s="37"/>
      <c r="I33" s="170">
        <v>0.20999999999999999</v>
      </c>
      <c r="J33" s="169">
        <f>ROUND(((SUM(BE126:BE263))*I33),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51" t="s">
        <v>40</v>
      </c>
      <c r="F34" s="169">
        <f>ROUND((SUM(BF126:BF263)),  2)</f>
        <v>0</v>
      </c>
      <c r="G34" s="37"/>
      <c r="H34" s="37"/>
      <c r="I34" s="170">
        <v>0.14999999999999999</v>
      </c>
      <c r="J34" s="169">
        <f>ROUND(((SUM(BF126:BF263))*I34),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51" t="s">
        <v>41</v>
      </c>
      <c r="F35" s="169">
        <f>ROUND((SUM(BG126:BG263)),  2)</f>
        <v>0</v>
      </c>
      <c r="G35" s="37"/>
      <c r="H35" s="37"/>
      <c r="I35" s="170">
        <v>0.20999999999999999</v>
      </c>
      <c r="J35" s="16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51" t="s">
        <v>42</v>
      </c>
      <c r="F36" s="169">
        <f>ROUND((SUM(BH126:BH263)),  2)</f>
        <v>0</v>
      </c>
      <c r="G36" s="37"/>
      <c r="H36" s="37"/>
      <c r="I36" s="170">
        <v>0.14999999999999999</v>
      </c>
      <c r="J36" s="169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43</v>
      </c>
      <c r="F37" s="169">
        <f>ROUND((SUM(BI126:BI263)),  2)</f>
        <v>0</v>
      </c>
      <c r="G37" s="37"/>
      <c r="H37" s="37"/>
      <c r="I37" s="170">
        <v>0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5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71"/>
      <c r="D39" s="172" t="s">
        <v>44</v>
      </c>
      <c r="E39" s="173"/>
      <c r="F39" s="173"/>
      <c r="G39" s="174" t="s">
        <v>45</v>
      </c>
      <c r="H39" s="175" t="s">
        <v>46</v>
      </c>
      <c r="I39" s="176"/>
      <c r="J39" s="177">
        <f>SUM(J30:J37)</f>
        <v>0</v>
      </c>
      <c r="K39" s="178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45"/>
      <c r="L41" s="19"/>
    </row>
    <row r="42" s="1" customFormat="1" ht="14.4" customHeight="1">
      <c r="B42" s="19"/>
      <c r="I42" s="145"/>
      <c r="L42" s="19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47</v>
      </c>
      <c r="E50" s="180"/>
      <c r="F50" s="180"/>
      <c r="G50" s="179" t="s">
        <v>48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49</v>
      </c>
      <c r="E61" s="183"/>
      <c r="F61" s="184" t="s">
        <v>50</v>
      </c>
      <c r="G61" s="182" t="s">
        <v>49</v>
      </c>
      <c r="H61" s="183"/>
      <c r="I61" s="185"/>
      <c r="J61" s="186" t="s">
        <v>50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51</v>
      </c>
      <c r="E65" s="187"/>
      <c r="F65" s="187"/>
      <c r="G65" s="179" t="s">
        <v>52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49</v>
      </c>
      <c r="E76" s="183"/>
      <c r="F76" s="184" t="s">
        <v>50</v>
      </c>
      <c r="G76" s="182" t="s">
        <v>49</v>
      </c>
      <c r="H76" s="183"/>
      <c r="I76" s="185"/>
      <c r="J76" s="186" t="s">
        <v>50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111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>Opravy chodníkových těles v Novém Jičíně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9"/>
      <c r="E86" s="39"/>
      <c r="F86" s="39"/>
      <c r="G86" s="39"/>
      <c r="H86" s="39"/>
      <c r="I86" s="15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03 - Oprava chodníkového tělesa na ulici Slovanská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Nový Jičín</v>
      </c>
      <c r="G89" s="39"/>
      <c r="H89" s="39"/>
      <c r="I89" s="155" t="s">
        <v>22</v>
      </c>
      <c r="J89" s="78" t="str">
        <f>IF(J12="","",J12)</f>
        <v>4. 5. 2020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155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155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5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6" t="s">
        <v>112</v>
      </c>
      <c r="D94" s="197"/>
      <c r="E94" s="197"/>
      <c r="F94" s="197"/>
      <c r="G94" s="197"/>
      <c r="H94" s="197"/>
      <c r="I94" s="198"/>
      <c r="J94" s="199" t="s">
        <v>113</v>
      </c>
      <c r="K94" s="197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0" t="s">
        <v>114</v>
      </c>
      <c r="D96" s="39"/>
      <c r="E96" s="39"/>
      <c r="F96" s="39"/>
      <c r="G96" s="39"/>
      <c r="H96" s="39"/>
      <c r="I96" s="153"/>
      <c r="J96" s="109">
        <f>J126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115</v>
      </c>
    </row>
    <row r="97" s="9" customFormat="1" ht="24.96" customHeight="1">
      <c r="A97" s="9"/>
      <c r="B97" s="201"/>
      <c r="C97" s="202"/>
      <c r="D97" s="203" t="s">
        <v>116</v>
      </c>
      <c r="E97" s="204"/>
      <c r="F97" s="204"/>
      <c r="G97" s="204"/>
      <c r="H97" s="204"/>
      <c r="I97" s="205"/>
      <c r="J97" s="206">
        <f>J127</f>
        <v>0</v>
      </c>
      <c r="K97" s="202"/>
      <c r="L97" s="20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8"/>
      <c r="C98" s="132"/>
      <c r="D98" s="209" t="s">
        <v>117</v>
      </c>
      <c r="E98" s="210"/>
      <c r="F98" s="210"/>
      <c r="G98" s="210"/>
      <c r="H98" s="210"/>
      <c r="I98" s="211"/>
      <c r="J98" s="212">
        <f>J128</f>
        <v>0</v>
      </c>
      <c r="K98" s="132"/>
      <c r="L98" s="21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8"/>
      <c r="C99" s="132"/>
      <c r="D99" s="209" t="s">
        <v>118</v>
      </c>
      <c r="E99" s="210"/>
      <c r="F99" s="210"/>
      <c r="G99" s="210"/>
      <c r="H99" s="210"/>
      <c r="I99" s="211"/>
      <c r="J99" s="212">
        <f>J163</f>
        <v>0</v>
      </c>
      <c r="K99" s="132"/>
      <c r="L99" s="21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8"/>
      <c r="C100" s="132"/>
      <c r="D100" s="209" t="s">
        <v>438</v>
      </c>
      <c r="E100" s="210"/>
      <c r="F100" s="210"/>
      <c r="G100" s="210"/>
      <c r="H100" s="210"/>
      <c r="I100" s="211"/>
      <c r="J100" s="212">
        <f>J202</f>
        <v>0</v>
      </c>
      <c r="K100" s="132"/>
      <c r="L100" s="2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8"/>
      <c r="C101" s="132"/>
      <c r="D101" s="209" t="s">
        <v>119</v>
      </c>
      <c r="E101" s="210"/>
      <c r="F101" s="210"/>
      <c r="G101" s="210"/>
      <c r="H101" s="210"/>
      <c r="I101" s="211"/>
      <c r="J101" s="212">
        <f>J205</f>
        <v>0</v>
      </c>
      <c r="K101" s="132"/>
      <c r="L101" s="21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8"/>
      <c r="C102" s="132"/>
      <c r="D102" s="209" t="s">
        <v>120</v>
      </c>
      <c r="E102" s="210"/>
      <c r="F102" s="210"/>
      <c r="G102" s="210"/>
      <c r="H102" s="210"/>
      <c r="I102" s="211"/>
      <c r="J102" s="212">
        <f>J246</f>
        <v>0</v>
      </c>
      <c r="K102" s="132"/>
      <c r="L102" s="21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8"/>
      <c r="C103" s="132"/>
      <c r="D103" s="209" t="s">
        <v>121</v>
      </c>
      <c r="E103" s="210"/>
      <c r="F103" s="210"/>
      <c r="G103" s="210"/>
      <c r="H103" s="210"/>
      <c r="I103" s="211"/>
      <c r="J103" s="212">
        <f>J256</f>
        <v>0</v>
      </c>
      <c r="K103" s="132"/>
      <c r="L103" s="21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1"/>
      <c r="C104" s="202"/>
      <c r="D104" s="203" t="s">
        <v>122</v>
      </c>
      <c r="E104" s="204"/>
      <c r="F104" s="204"/>
      <c r="G104" s="204"/>
      <c r="H104" s="204"/>
      <c r="I104" s="205"/>
      <c r="J104" s="206">
        <f>J258</f>
        <v>0</v>
      </c>
      <c r="K104" s="202"/>
      <c r="L104" s="20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08"/>
      <c r="C105" s="132"/>
      <c r="D105" s="209" t="s">
        <v>123</v>
      </c>
      <c r="E105" s="210"/>
      <c r="F105" s="210"/>
      <c r="G105" s="210"/>
      <c r="H105" s="210"/>
      <c r="I105" s="211"/>
      <c r="J105" s="212">
        <f>J259</f>
        <v>0</v>
      </c>
      <c r="K105" s="132"/>
      <c r="L105" s="21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8"/>
      <c r="C106" s="132"/>
      <c r="D106" s="209" t="s">
        <v>124</v>
      </c>
      <c r="E106" s="210"/>
      <c r="F106" s="210"/>
      <c r="G106" s="210"/>
      <c r="H106" s="210"/>
      <c r="I106" s="211"/>
      <c r="J106" s="212">
        <f>J261</f>
        <v>0</v>
      </c>
      <c r="K106" s="132"/>
      <c r="L106" s="21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153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191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194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125</v>
      </c>
      <c r="D113" s="39"/>
      <c r="E113" s="39"/>
      <c r="F113" s="39"/>
      <c r="G113" s="39"/>
      <c r="H113" s="39"/>
      <c r="I113" s="15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15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9"/>
      <c r="E115" s="39"/>
      <c r="F115" s="39"/>
      <c r="G115" s="39"/>
      <c r="H115" s="39"/>
      <c r="I115" s="15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195" t="str">
        <f>E7</f>
        <v>Opravy chodníkových těles v Novém Jičíně</v>
      </c>
      <c r="F116" s="31"/>
      <c r="G116" s="31"/>
      <c r="H116" s="31"/>
      <c r="I116" s="15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107</v>
      </c>
      <c r="D117" s="39"/>
      <c r="E117" s="39"/>
      <c r="F117" s="39"/>
      <c r="G117" s="39"/>
      <c r="H117" s="39"/>
      <c r="I117" s="15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E9</f>
        <v>03 - Oprava chodníkového tělesa na ulici Slovanská</v>
      </c>
      <c r="F118" s="39"/>
      <c r="G118" s="39"/>
      <c r="H118" s="39"/>
      <c r="I118" s="153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153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F12</f>
        <v>Nový Jičín</v>
      </c>
      <c r="G120" s="39"/>
      <c r="H120" s="39"/>
      <c r="I120" s="155" t="s">
        <v>22</v>
      </c>
      <c r="J120" s="78" t="str">
        <f>IF(J12="","",J12)</f>
        <v>4. 5. 2020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153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E15</f>
        <v xml:space="preserve"> </v>
      </c>
      <c r="G122" s="39"/>
      <c r="H122" s="39"/>
      <c r="I122" s="155" t="s">
        <v>30</v>
      </c>
      <c r="J122" s="35" t="str">
        <f>E21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IF(E18="","",E18)</f>
        <v>Vyplň údaj</v>
      </c>
      <c r="G123" s="39"/>
      <c r="H123" s="39"/>
      <c r="I123" s="155" t="s">
        <v>32</v>
      </c>
      <c r="J123" s="35" t="str">
        <f>E24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153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214"/>
      <c r="B125" s="215"/>
      <c r="C125" s="216" t="s">
        <v>126</v>
      </c>
      <c r="D125" s="217" t="s">
        <v>59</v>
      </c>
      <c r="E125" s="217" t="s">
        <v>55</v>
      </c>
      <c r="F125" s="217" t="s">
        <v>56</v>
      </c>
      <c r="G125" s="217" t="s">
        <v>127</v>
      </c>
      <c r="H125" s="217" t="s">
        <v>128</v>
      </c>
      <c r="I125" s="218" t="s">
        <v>129</v>
      </c>
      <c r="J125" s="219" t="s">
        <v>113</v>
      </c>
      <c r="K125" s="220" t="s">
        <v>130</v>
      </c>
      <c r="L125" s="221"/>
      <c r="M125" s="99" t="s">
        <v>1</v>
      </c>
      <c r="N125" s="100" t="s">
        <v>38</v>
      </c>
      <c r="O125" s="100" t="s">
        <v>131</v>
      </c>
      <c r="P125" s="100" t="s">
        <v>132</v>
      </c>
      <c r="Q125" s="100" t="s">
        <v>133</v>
      </c>
      <c r="R125" s="100" t="s">
        <v>134</v>
      </c>
      <c r="S125" s="100" t="s">
        <v>135</v>
      </c>
      <c r="T125" s="101" t="s">
        <v>136</v>
      </c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</row>
    <row r="126" s="2" customFormat="1" ht="22.8" customHeight="1">
      <c r="A126" s="37"/>
      <c r="B126" s="38"/>
      <c r="C126" s="106" t="s">
        <v>137</v>
      </c>
      <c r="D126" s="39"/>
      <c r="E126" s="39"/>
      <c r="F126" s="39"/>
      <c r="G126" s="39"/>
      <c r="H126" s="39"/>
      <c r="I126" s="153"/>
      <c r="J126" s="222">
        <f>BK126</f>
        <v>0</v>
      </c>
      <c r="K126" s="39"/>
      <c r="L126" s="43"/>
      <c r="M126" s="102"/>
      <c r="N126" s="223"/>
      <c r="O126" s="103"/>
      <c r="P126" s="224">
        <f>P127+P258</f>
        <v>0</v>
      </c>
      <c r="Q126" s="103"/>
      <c r="R126" s="224">
        <f>R127+R258</f>
        <v>257.28010938</v>
      </c>
      <c r="S126" s="103"/>
      <c r="T126" s="225">
        <f>T127+T258</f>
        <v>246.76589999999999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73</v>
      </c>
      <c r="AU126" s="16" t="s">
        <v>115</v>
      </c>
      <c r="BK126" s="226">
        <f>BK127+BK258</f>
        <v>0</v>
      </c>
    </row>
    <row r="127" s="12" customFormat="1" ht="25.92" customHeight="1">
      <c r="A127" s="12"/>
      <c r="B127" s="227"/>
      <c r="C127" s="228"/>
      <c r="D127" s="229" t="s">
        <v>73</v>
      </c>
      <c r="E127" s="230" t="s">
        <v>138</v>
      </c>
      <c r="F127" s="230" t="s">
        <v>139</v>
      </c>
      <c r="G127" s="228"/>
      <c r="H127" s="228"/>
      <c r="I127" s="231"/>
      <c r="J127" s="232">
        <f>BK127</f>
        <v>0</v>
      </c>
      <c r="K127" s="228"/>
      <c r="L127" s="233"/>
      <c r="M127" s="234"/>
      <c r="N127" s="235"/>
      <c r="O127" s="235"/>
      <c r="P127" s="236">
        <f>P128+P163+P202+P205+P246+P256</f>
        <v>0</v>
      </c>
      <c r="Q127" s="235"/>
      <c r="R127" s="236">
        <f>R128+R163+R202+R205+R246+R256</f>
        <v>257.28010938</v>
      </c>
      <c r="S127" s="235"/>
      <c r="T127" s="237">
        <f>T128+T163+T202+T205+T246+T256</f>
        <v>246.76589999999999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8" t="s">
        <v>81</v>
      </c>
      <c r="AT127" s="239" t="s">
        <v>73</v>
      </c>
      <c r="AU127" s="239" t="s">
        <v>74</v>
      </c>
      <c r="AY127" s="238" t="s">
        <v>140</v>
      </c>
      <c r="BK127" s="240">
        <f>BK128+BK163+BK202+BK205+BK246+BK256</f>
        <v>0</v>
      </c>
    </row>
    <row r="128" s="12" customFormat="1" ht="22.8" customHeight="1">
      <c r="A128" s="12"/>
      <c r="B128" s="227"/>
      <c r="C128" s="228"/>
      <c r="D128" s="229" t="s">
        <v>73</v>
      </c>
      <c r="E128" s="241" t="s">
        <v>81</v>
      </c>
      <c r="F128" s="241" t="s">
        <v>141</v>
      </c>
      <c r="G128" s="228"/>
      <c r="H128" s="228"/>
      <c r="I128" s="231"/>
      <c r="J128" s="242">
        <f>BK128</f>
        <v>0</v>
      </c>
      <c r="K128" s="228"/>
      <c r="L128" s="233"/>
      <c r="M128" s="234"/>
      <c r="N128" s="235"/>
      <c r="O128" s="235"/>
      <c r="P128" s="236">
        <f>SUM(P129:P162)</f>
        <v>0</v>
      </c>
      <c r="Q128" s="235"/>
      <c r="R128" s="236">
        <f>SUM(R129:R162)</f>
        <v>0</v>
      </c>
      <c r="S128" s="235"/>
      <c r="T128" s="237">
        <f>SUM(T129:T162)</f>
        <v>246.76589999999999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8" t="s">
        <v>81</v>
      </c>
      <c r="AT128" s="239" t="s">
        <v>73</v>
      </c>
      <c r="AU128" s="239" t="s">
        <v>81</v>
      </c>
      <c r="AY128" s="238" t="s">
        <v>140</v>
      </c>
      <c r="BK128" s="240">
        <f>SUM(BK129:BK162)</f>
        <v>0</v>
      </c>
    </row>
    <row r="129" s="2" customFormat="1" ht="55.5" customHeight="1">
      <c r="A129" s="37"/>
      <c r="B129" s="38"/>
      <c r="C129" s="243" t="s">
        <v>81</v>
      </c>
      <c r="D129" s="243" t="s">
        <v>142</v>
      </c>
      <c r="E129" s="244" t="s">
        <v>150</v>
      </c>
      <c r="F129" s="245" t="s">
        <v>151</v>
      </c>
      <c r="G129" s="246" t="s">
        <v>145</v>
      </c>
      <c r="H129" s="247">
        <v>238.5</v>
      </c>
      <c r="I129" s="248"/>
      <c r="J129" s="249">
        <f>ROUND(I129*H129,2)</f>
        <v>0</v>
      </c>
      <c r="K129" s="250"/>
      <c r="L129" s="43"/>
      <c r="M129" s="251" t="s">
        <v>1</v>
      </c>
      <c r="N129" s="252" t="s">
        <v>39</v>
      </c>
      <c r="O129" s="90"/>
      <c r="P129" s="253">
        <f>O129*H129</f>
        <v>0</v>
      </c>
      <c r="Q129" s="253">
        <v>0</v>
      </c>
      <c r="R129" s="253">
        <f>Q129*H129</f>
        <v>0</v>
      </c>
      <c r="S129" s="253">
        <v>0.26000000000000001</v>
      </c>
      <c r="T129" s="254">
        <f>S129*H129</f>
        <v>62.010000000000005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55" t="s">
        <v>146</v>
      </c>
      <c r="AT129" s="255" t="s">
        <v>142</v>
      </c>
      <c r="AU129" s="255" t="s">
        <v>83</v>
      </c>
      <c r="AY129" s="16" t="s">
        <v>140</v>
      </c>
      <c r="BE129" s="256">
        <f>IF(N129="základní",J129,0)</f>
        <v>0</v>
      </c>
      <c r="BF129" s="256">
        <f>IF(N129="snížená",J129,0)</f>
        <v>0</v>
      </c>
      <c r="BG129" s="256">
        <f>IF(N129="zákl. přenesená",J129,0)</f>
        <v>0</v>
      </c>
      <c r="BH129" s="256">
        <f>IF(N129="sníž. přenesená",J129,0)</f>
        <v>0</v>
      </c>
      <c r="BI129" s="256">
        <f>IF(N129="nulová",J129,0)</f>
        <v>0</v>
      </c>
      <c r="BJ129" s="16" t="s">
        <v>81</v>
      </c>
      <c r="BK129" s="256">
        <f>ROUND(I129*H129,2)</f>
        <v>0</v>
      </c>
      <c r="BL129" s="16" t="s">
        <v>146</v>
      </c>
      <c r="BM129" s="255" t="s">
        <v>439</v>
      </c>
    </row>
    <row r="130" s="13" customFormat="1">
      <c r="A130" s="13"/>
      <c r="B130" s="257"/>
      <c r="C130" s="258"/>
      <c r="D130" s="259" t="s">
        <v>148</v>
      </c>
      <c r="E130" s="260" t="s">
        <v>1</v>
      </c>
      <c r="F130" s="261" t="s">
        <v>440</v>
      </c>
      <c r="G130" s="258"/>
      <c r="H130" s="262">
        <v>132.19999999999999</v>
      </c>
      <c r="I130" s="263"/>
      <c r="J130" s="258"/>
      <c r="K130" s="258"/>
      <c r="L130" s="264"/>
      <c r="M130" s="265"/>
      <c r="N130" s="266"/>
      <c r="O130" s="266"/>
      <c r="P130" s="266"/>
      <c r="Q130" s="266"/>
      <c r="R130" s="266"/>
      <c r="S130" s="266"/>
      <c r="T130" s="26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8" t="s">
        <v>148</v>
      </c>
      <c r="AU130" s="268" t="s">
        <v>83</v>
      </c>
      <c r="AV130" s="13" t="s">
        <v>83</v>
      </c>
      <c r="AW130" s="13" t="s">
        <v>31</v>
      </c>
      <c r="AX130" s="13" t="s">
        <v>74</v>
      </c>
      <c r="AY130" s="268" t="s">
        <v>140</v>
      </c>
    </row>
    <row r="131" s="13" customFormat="1">
      <c r="A131" s="13"/>
      <c r="B131" s="257"/>
      <c r="C131" s="258"/>
      <c r="D131" s="259" t="s">
        <v>148</v>
      </c>
      <c r="E131" s="260" t="s">
        <v>1</v>
      </c>
      <c r="F131" s="261" t="s">
        <v>441</v>
      </c>
      <c r="G131" s="258"/>
      <c r="H131" s="262">
        <v>106.3</v>
      </c>
      <c r="I131" s="263"/>
      <c r="J131" s="258"/>
      <c r="K131" s="258"/>
      <c r="L131" s="264"/>
      <c r="M131" s="265"/>
      <c r="N131" s="266"/>
      <c r="O131" s="266"/>
      <c r="P131" s="266"/>
      <c r="Q131" s="266"/>
      <c r="R131" s="266"/>
      <c r="S131" s="266"/>
      <c r="T131" s="26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8" t="s">
        <v>148</v>
      </c>
      <c r="AU131" s="268" t="s">
        <v>83</v>
      </c>
      <c r="AV131" s="13" t="s">
        <v>83</v>
      </c>
      <c r="AW131" s="13" t="s">
        <v>31</v>
      </c>
      <c r="AX131" s="13" t="s">
        <v>74</v>
      </c>
      <c r="AY131" s="268" t="s">
        <v>140</v>
      </c>
    </row>
    <row r="132" s="14" customFormat="1">
      <c r="A132" s="14"/>
      <c r="B132" s="269"/>
      <c r="C132" s="270"/>
      <c r="D132" s="259" t="s">
        <v>148</v>
      </c>
      <c r="E132" s="271" t="s">
        <v>1</v>
      </c>
      <c r="F132" s="272" t="s">
        <v>155</v>
      </c>
      <c r="G132" s="270"/>
      <c r="H132" s="273">
        <v>238.5</v>
      </c>
      <c r="I132" s="274"/>
      <c r="J132" s="270"/>
      <c r="K132" s="270"/>
      <c r="L132" s="275"/>
      <c r="M132" s="276"/>
      <c r="N132" s="277"/>
      <c r="O132" s="277"/>
      <c r="P132" s="277"/>
      <c r="Q132" s="277"/>
      <c r="R132" s="277"/>
      <c r="S132" s="277"/>
      <c r="T132" s="27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9" t="s">
        <v>148</v>
      </c>
      <c r="AU132" s="279" t="s">
        <v>83</v>
      </c>
      <c r="AV132" s="14" t="s">
        <v>146</v>
      </c>
      <c r="AW132" s="14" t="s">
        <v>31</v>
      </c>
      <c r="AX132" s="14" t="s">
        <v>81</v>
      </c>
      <c r="AY132" s="279" t="s">
        <v>140</v>
      </c>
    </row>
    <row r="133" s="2" customFormat="1" ht="44.25" customHeight="1">
      <c r="A133" s="37"/>
      <c r="B133" s="38"/>
      <c r="C133" s="243" t="s">
        <v>83</v>
      </c>
      <c r="D133" s="243" t="s">
        <v>142</v>
      </c>
      <c r="E133" s="244" t="s">
        <v>442</v>
      </c>
      <c r="F133" s="245" t="s">
        <v>443</v>
      </c>
      <c r="G133" s="246" t="s">
        <v>145</v>
      </c>
      <c r="H133" s="247">
        <v>0.90000000000000002</v>
      </c>
      <c r="I133" s="248"/>
      <c r="J133" s="249">
        <f>ROUND(I133*H133,2)</f>
        <v>0</v>
      </c>
      <c r="K133" s="250"/>
      <c r="L133" s="43"/>
      <c r="M133" s="251" t="s">
        <v>1</v>
      </c>
      <c r="N133" s="252" t="s">
        <v>39</v>
      </c>
      <c r="O133" s="90"/>
      <c r="P133" s="253">
        <f>O133*H133</f>
        <v>0</v>
      </c>
      <c r="Q133" s="253">
        <v>0</v>
      </c>
      <c r="R133" s="253">
        <f>Q133*H133</f>
        <v>0</v>
      </c>
      <c r="S133" s="253">
        <v>0.41699999999999998</v>
      </c>
      <c r="T133" s="254">
        <f>S133*H133</f>
        <v>0.37529999999999997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55" t="s">
        <v>146</v>
      </c>
      <c r="AT133" s="255" t="s">
        <v>142</v>
      </c>
      <c r="AU133" s="255" t="s">
        <v>83</v>
      </c>
      <c r="AY133" s="16" t="s">
        <v>140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6" t="s">
        <v>81</v>
      </c>
      <c r="BK133" s="256">
        <f>ROUND(I133*H133,2)</f>
        <v>0</v>
      </c>
      <c r="BL133" s="16" t="s">
        <v>146</v>
      </c>
      <c r="BM133" s="255" t="s">
        <v>444</v>
      </c>
    </row>
    <row r="134" s="13" customFormat="1">
      <c r="A134" s="13"/>
      <c r="B134" s="257"/>
      <c r="C134" s="258"/>
      <c r="D134" s="259" t="s">
        <v>148</v>
      </c>
      <c r="E134" s="260" t="s">
        <v>1</v>
      </c>
      <c r="F134" s="261" t="s">
        <v>445</v>
      </c>
      <c r="G134" s="258"/>
      <c r="H134" s="262">
        <v>0.90000000000000002</v>
      </c>
      <c r="I134" s="263"/>
      <c r="J134" s="258"/>
      <c r="K134" s="258"/>
      <c r="L134" s="264"/>
      <c r="M134" s="265"/>
      <c r="N134" s="266"/>
      <c r="O134" s="266"/>
      <c r="P134" s="266"/>
      <c r="Q134" s="266"/>
      <c r="R134" s="266"/>
      <c r="S134" s="266"/>
      <c r="T134" s="26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8" t="s">
        <v>148</v>
      </c>
      <c r="AU134" s="268" t="s">
        <v>83</v>
      </c>
      <c r="AV134" s="13" t="s">
        <v>83</v>
      </c>
      <c r="AW134" s="13" t="s">
        <v>31</v>
      </c>
      <c r="AX134" s="13" t="s">
        <v>81</v>
      </c>
      <c r="AY134" s="268" t="s">
        <v>140</v>
      </c>
    </row>
    <row r="135" s="2" customFormat="1" ht="55.5" customHeight="1">
      <c r="A135" s="37"/>
      <c r="B135" s="38"/>
      <c r="C135" s="243" t="s">
        <v>156</v>
      </c>
      <c r="D135" s="243" t="s">
        <v>142</v>
      </c>
      <c r="E135" s="244" t="s">
        <v>161</v>
      </c>
      <c r="F135" s="245" t="s">
        <v>162</v>
      </c>
      <c r="G135" s="246" t="s">
        <v>145</v>
      </c>
      <c r="H135" s="247">
        <v>69.5</v>
      </c>
      <c r="I135" s="248"/>
      <c r="J135" s="249">
        <f>ROUND(I135*H135,2)</f>
        <v>0</v>
      </c>
      <c r="K135" s="250"/>
      <c r="L135" s="43"/>
      <c r="M135" s="251" t="s">
        <v>1</v>
      </c>
      <c r="N135" s="252" t="s">
        <v>39</v>
      </c>
      <c r="O135" s="90"/>
      <c r="P135" s="253">
        <f>O135*H135</f>
        <v>0</v>
      </c>
      <c r="Q135" s="253">
        <v>0</v>
      </c>
      <c r="R135" s="253">
        <f>Q135*H135</f>
        <v>0</v>
      </c>
      <c r="S135" s="253">
        <v>0.44</v>
      </c>
      <c r="T135" s="254">
        <f>S135*H135</f>
        <v>30.580000000000002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5" t="s">
        <v>146</v>
      </c>
      <c r="AT135" s="255" t="s">
        <v>142</v>
      </c>
      <c r="AU135" s="255" t="s">
        <v>83</v>
      </c>
      <c r="AY135" s="16" t="s">
        <v>140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6" t="s">
        <v>81</v>
      </c>
      <c r="BK135" s="256">
        <f>ROUND(I135*H135,2)</f>
        <v>0</v>
      </c>
      <c r="BL135" s="16" t="s">
        <v>146</v>
      </c>
      <c r="BM135" s="255" t="s">
        <v>446</v>
      </c>
    </row>
    <row r="136" s="13" customFormat="1">
      <c r="A136" s="13"/>
      <c r="B136" s="257"/>
      <c r="C136" s="258"/>
      <c r="D136" s="259" t="s">
        <v>148</v>
      </c>
      <c r="E136" s="260" t="s">
        <v>1</v>
      </c>
      <c r="F136" s="261" t="s">
        <v>447</v>
      </c>
      <c r="G136" s="258"/>
      <c r="H136" s="262">
        <v>63.5</v>
      </c>
      <c r="I136" s="263"/>
      <c r="J136" s="258"/>
      <c r="K136" s="258"/>
      <c r="L136" s="264"/>
      <c r="M136" s="265"/>
      <c r="N136" s="266"/>
      <c r="O136" s="266"/>
      <c r="P136" s="266"/>
      <c r="Q136" s="266"/>
      <c r="R136" s="266"/>
      <c r="S136" s="266"/>
      <c r="T136" s="26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8" t="s">
        <v>148</v>
      </c>
      <c r="AU136" s="268" t="s">
        <v>83</v>
      </c>
      <c r="AV136" s="13" t="s">
        <v>83</v>
      </c>
      <c r="AW136" s="13" t="s">
        <v>31</v>
      </c>
      <c r="AX136" s="13" t="s">
        <v>74</v>
      </c>
      <c r="AY136" s="268" t="s">
        <v>140</v>
      </c>
    </row>
    <row r="137" s="13" customFormat="1">
      <c r="A137" s="13"/>
      <c r="B137" s="257"/>
      <c r="C137" s="258"/>
      <c r="D137" s="259" t="s">
        <v>148</v>
      </c>
      <c r="E137" s="260" t="s">
        <v>1</v>
      </c>
      <c r="F137" s="261" t="s">
        <v>448</v>
      </c>
      <c r="G137" s="258"/>
      <c r="H137" s="262">
        <v>6</v>
      </c>
      <c r="I137" s="263"/>
      <c r="J137" s="258"/>
      <c r="K137" s="258"/>
      <c r="L137" s="264"/>
      <c r="M137" s="265"/>
      <c r="N137" s="266"/>
      <c r="O137" s="266"/>
      <c r="P137" s="266"/>
      <c r="Q137" s="266"/>
      <c r="R137" s="266"/>
      <c r="S137" s="266"/>
      <c r="T137" s="26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8" t="s">
        <v>148</v>
      </c>
      <c r="AU137" s="268" t="s">
        <v>83</v>
      </c>
      <c r="AV137" s="13" t="s">
        <v>83</v>
      </c>
      <c r="AW137" s="13" t="s">
        <v>31</v>
      </c>
      <c r="AX137" s="13" t="s">
        <v>74</v>
      </c>
      <c r="AY137" s="268" t="s">
        <v>140</v>
      </c>
    </row>
    <row r="138" s="14" customFormat="1">
      <c r="A138" s="14"/>
      <c r="B138" s="269"/>
      <c r="C138" s="270"/>
      <c r="D138" s="259" t="s">
        <v>148</v>
      </c>
      <c r="E138" s="271" t="s">
        <v>1</v>
      </c>
      <c r="F138" s="272" t="s">
        <v>155</v>
      </c>
      <c r="G138" s="270"/>
      <c r="H138" s="273">
        <v>69.5</v>
      </c>
      <c r="I138" s="274"/>
      <c r="J138" s="270"/>
      <c r="K138" s="270"/>
      <c r="L138" s="275"/>
      <c r="M138" s="276"/>
      <c r="N138" s="277"/>
      <c r="O138" s="277"/>
      <c r="P138" s="277"/>
      <c r="Q138" s="277"/>
      <c r="R138" s="277"/>
      <c r="S138" s="277"/>
      <c r="T138" s="27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9" t="s">
        <v>148</v>
      </c>
      <c r="AU138" s="279" t="s">
        <v>83</v>
      </c>
      <c r="AV138" s="14" t="s">
        <v>146</v>
      </c>
      <c r="AW138" s="14" t="s">
        <v>31</v>
      </c>
      <c r="AX138" s="14" t="s">
        <v>81</v>
      </c>
      <c r="AY138" s="279" t="s">
        <v>140</v>
      </c>
    </row>
    <row r="139" s="2" customFormat="1" ht="55.5" customHeight="1">
      <c r="A139" s="37"/>
      <c r="B139" s="38"/>
      <c r="C139" s="243" t="s">
        <v>146</v>
      </c>
      <c r="D139" s="243" t="s">
        <v>142</v>
      </c>
      <c r="E139" s="244" t="s">
        <v>376</v>
      </c>
      <c r="F139" s="245" t="s">
        <v>377</v>
      </c>
      <c r="G139" s="246" t="s">
        <v>145</v>
      </c>
      <c r="H139" s="247">
        <v>68.599999999999994</v>
      </c>
      <c r="I139" s="248"/>
      <c r="J139" s="249">
        <f>ROUND(I139*H139,2)</f>
        <v>0</v>
      </c>
      <c r="K139" s="250"/>
      <c r="L139" s="43"/>
      <c r="M139" s="251" t="s">
        <v>1</v>
      </c>
      <c r="N139" s="252" t="s">
        <v>39</v>
      </c>
      <c r="O139" s="90"/>
      <c r="P139" s="253">
        <f>O139*H139</f>
        <v>0</v>
      </c>
      <c r="Q139" s="253">
        <v>0</v>
      </c>
      <c r="R139" s="253">
        <f>Q139*H139</f>
        <v>0</v>
      </c>
      <c r="S139" s="253">
        <v>0.316</v>
      </c>
      <c r="T139" s="254">
        <f>S139*H139</f>
        <v>21.677599999999998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5" t="s">
        <v>146</v>
      </c>
      <c r="AT139" s="255" t="s">
        <v>142</v>
      </c>
      <c r="AU139" s="255" t="s">
        <v>83</v>
      </c>
      <c r="AY139" s="16" t="s">
        <v>140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6" t="s">
        <v>81</v>
      </c>
      <c r="BK139" s="256">
        <f>ROUND(I139*H139,2)</f>
        <v>0</v>
      </c>
      <c r="BL139" s="16" t="s">
        <v>146</v>
      </c>
      <c r="BM139" s="255" t="s">
        <v>449</v>
      </c>
    </row>
    <row r="140" s="13" customFormat="1">
      <c r="A140" s="13"/>
      <c r="B140" s="257"/>
      <c r="C140" s="258"/>
      <c r="D140" s="259" t="s">
        <v>148</v>
      </c>
      <c r="E140" s="260" t="s">
        <v>1</v>
      </c>
      <c r="F140" s="261" t="s">
        <v>450</v>
      </c>
      <c r="G140" s="258"/>
      <c r="H140" s="262">
        <v>62.600000000000001</v>
      </c>
      <c r="I140" s="263"/>
      <c r="J140" s="258"/>
      <c r="K140" s="258"/>
      <c r="L140" s="264"/>
      <c r="M140" s="265"/>
      <c r="N140" s="266"/>
      <c r="O140" s="266"/>
      <c r="P140" s="266"/>
      <c r="Q140" s="266"/>
      <c r="R140" s="266"/>
      <c r="S140" s="266"/>
      <c r="T140" s="26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8" t="s">
        <v>148</v>
      </c>
      <c r="AU140" s="268" t="s">
        <v>83</v>
      </c>
      <c r="AV140" s="13" t="s">
        <v>83</v>
      </c>
      <c r="AW140" s="13" t="s">
        <v>31</v>
      </c>
      <c r="AX140" s="13" t="s">
        <v>74</v>
      </c>
      <c r="AY140" s="268" t="s">
        <v>140</v>
      </c>
    </row>
    <row r="141" s="13" customFormat="1">
      <c r="A141" s="13"/>
      <c r="B141" s="257"/>
      <c r="C141" s="258"/>
      <c r="D141" s="259" t="s">
        <v>148</v>
      </c>
      <c r="E141" s="260" t="s">
        <v>1</v>
      </c>
      <c r="F141" s="261" t="s">
        <v>448</v>
      </c>
      <c r="G141" s="258"/>
      <c r="H141" s="262">
        <v>6</v>
      </c>
      <c r="I141" s="263"/>
      <c r="J141" s="258"/>
      <c r="K141" s="258"/>
      <c r="L141" s="264"/>
      <c r="M141" s="265"/>
      <c r="N141" s="266"/>
      <c r="O141" s="266"/>
      <c r="P141" s="266"/>
      <c r="Q141" s="266"/>
      <c r="R141" s="266"/>
      <c r="S141" s="266"/>
      <c r="T141" s="26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8" t="s">
        <v>148</v>
      </c>
      <c r="AU141" s="268" t="s">
        <v>83</v>
      </c>
      <c r="AV141" s="13" t="s">
        <v>83</v>
      </c>
      <c r="AW141" s="13" t="s">
        <v>31</v>
      </c>
      <c r="AX141" s="13" t="s">
        <v>74</v>
      </c>
      <c r="AY141" s="268" t="s">
        <v>140</v>
      </c>
    </row>
    <row r="142" s="14" customFormat="1">
      <c r="A142" s="14"/>
      <c r="B142" s="269"/>
      <c r="C142" s="270"/>
      <c r="D142" s="259" t="s">
        <v>148</v>
      </c>
      <c r="E142" s="271" t="s">
        <v>1</v>
      </c>
      <c r="F142" s="272" t="s">
        <v>155</v>
      </c>
      <c r="G142" s="270"/>
      <c r="H142" s="273">
        <v>68.599999999999994</v>
      </c>
      <c r="I142" s="274"/>
      <c r="J142" s="270"/>
      <c r="K142" s="270"/>
      <c r="L142" s="275"/>
      <c r="M142" s="276"/>
      <c r="N142" s="277"/>
      <c r="O142" s="277"/>
      <c r="P142" s="277"/>
      <c r="Q142" s="277"/>
      <c r="R142" s="277"/>
      <c r="S142" s="277"/>
      <c r="T142" s="27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9" t="s">
        <v>148</v>
      </c>
      <c r="AU142" s="279" t="s">
        <v>83</v>
      </c>
      <c r="AV142" s="14" t="s">
        <v>146</v>
      </c>
      <c r="AW142" s="14" t="s">
        <v>31</v>
      </c>
      <c r="AX142" s="14" t="s">
        <v>81</v>
      </c>
      <c r="AY142" s="279" t="s">
        <v>140</v>
      </c>
    </row>
    <row r="143" s="2" customFormat="1" ht="55.5" customHeight="1">
      <c r="A143" s="37"/>
      <c r="B143" s="38"/>
      <c r="C143" s="243" t="s">
        <v>166</v>
      </c>
      <c r="D143" s="243" t="s">
        <v>142</v>
      </c>
      <c r="E143" s="244" t="s">
        <v>451</v>
      </c>
      <c r="F143" s="245" t="s">
        <v>452</v>
      </c>
      <c r="G143" s="246" t="s">
        <v>145</v>
      </c>
      <c r="H143" s="247">
        <v>238.5</v>
      </c>
      <c r="I143" s="248"/>
      <c r="J143" s="249">
        <f>ROUND(I143*H143,2)</f>
        <v>0</v>
      </c>
      <c r="K143" s="250"/>
      <c r="L143" s="43"/>
      <c r="M143" s="251" t="s">
        <v>1</v>
      </c>
      <c r="N143" s="252" t="s">
        <v>39</v>
      </c>
      <c r="O143" s="90"/>
      <c r="P143" s="253">
        <f>O143*H143</f>
        <v>0</v>
      </c>
      <c r="Q143" s="253">
        <v>0</v>
      </c>
      <c r="R143" s="253">
        <f>Q143*H143</f>
        <v>0</v>
      </c>
      <c r="S143" s="253">
        <v>0.44</v>
      </c>
      <c r="T143" s="254">
        <f>S143*H143</f>
        <v>104.94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5" t="s">
        <v>146</v>
      </c>
      <c r="AT143" s="255" t="s">
        <v>142</v>
      </c>
      <c r="AU143" s="255" t="s">
        <v>83</v>
      </c>
      <c r="AY143" s="16" t="s">
        <v>140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6" t="s">
        <v>81</v>
      </c>
      <c r="BK143" s="256">
        <f>ROUND(I143*H143,2)</f>
        <v>0</v>
      </c>
      <c r="BL143" s="16" t="s">
        <v>146</v>
      </c>
      <c r="BM143" s="255" t="s">
        <v>453</v>
      </c>
    </row>
    <row r="144" s="13" customFormat="1">
      <c r="A144" s="13"/>
      <c r="B144" s="257"/>
      <c r="C144" s="258"/>
      <c r="D144" s="259" t="s">
        <v>148</v>
      </c>
      <c r="E144" s="260" t="s">
        <v>1</v>
      </c>
      <c r="F144" s="261" t="s">
        <v>454</v>
      </c>
      <c r="G144" s="258"/>
      <c r="H144" s="262">
        <v>238.5</v>
      </c>
      <c r="I144" s="263"/>
      <c r="J144" s="258"/>
      <c r="K144" s="258"/>
      <c r="L144" s="264"/>
      <c r="M144" s="265"/>
      <c r="N144" s="266"/>
      <c r="O144" s="266"/>
      <c r="P144" s="266"/>
      <c r="Q144" s="266"/>
      <c r="R144" s="266"/>
      <c r="S144" s="266"/>
      <c r="T144" s="26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8" t="s">
        <v>148</v>
      </c>
      <c r="AU144" s="268" t="s">
        <v>83</v>
      </c>
      <c r="AV144" s="13" t="s">
        <v>83</v>
      </c>
      <c r="AW144" s="13" t="s">
        <v>31</v>
      </c>
      <c r="AX144" s="13" t="s">
        <v>81</v>
      </c>
      <c r="AY144" s="268" t="s">
        <v>140</v>
      </c>
    </row>
    <row r="145" s="2" customFormat="1" ht="44.25" customHeight="1">
      <c r="A145" s="37"/>
      <c r="B145" s="38"/>
      <c r="C145" s="243" t="s">
        <v>172</v>
      </c>
      <c r="D145" s="243" t="s">
        <v>142</v>
      </c>
      <c r="E145" s="244" t="s">
        <v>177</v>
      </c>
      <c r="F145" s="245" t="s">
        <v>178</v>
      </c>
      <c r="G145" s="246" t="s">
        <v>179</v>
      </c>
      <c r="H145" s="247">
        <v>131</v>
      </c>
      <c r="I145" s="248"/>
      <c r="J145" s="249">
        <f>ROUND(I145*H145,2)</f>
        <v>0</v>
      </c>
      <c r="K145" s="250"/>
      <c r="L145" s="43"/>
      <c r="M145" s="251" t="s">
        <v>1</v>
      </c>
      <c r="N145" s="252" t="s">
        <v>39</v>
      </c>
      <c r="O145" s="90"/>
      <c r="P145" s="253">
        <f>O145*H145</f>
        <v>0</v>
      </c>
      <c r="Q145" s="253">
        <v>0</v>
      </c>
      <c r="R145" s="253">
        <f>Q145*H145</f>
        <v>0</v>
      </c>
      <c r="S145" s="253">
        <v>0.20499999999999999</v>
      </c>
      <c r="T145" s="254">
        <f>S145*H145</f>
        <v>26.854999999999997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5" t="s">
        <v>146</v>
      </c>
      <c r="AT145" s="255" t="s">
        <v>142</v>
      </c>
      <c r="AU145" s="255" t="s">
        <v>83</v>
      </c>
      <c r="AY145" s="16" t="s">
        <v>140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6" t="s">
        <v>81</v>
      </c>
      <c r="BK145" s="256">
        <f>ROUND(I145*H145,2)</f>
        <v>0</v>
      </c>
      <c r="BL145" s="16" t="s">
        <v>146</v>
      </c>
      <c r="BM145" s="255" t="s">
        <v>455</v>
      </c>
    </row>
    <row r="146" s="13" customFormat="1">
      <c r="A146" s="13"/>
      <c r="B146" s="257"/>
      <c r="C146" s="258"/>
      <c r="D146" s="259" t="s">
        <v>148</v>
      </c>
      <c r="E146" s="260" t="s">
        <v>1</v>
      </c>
      <c r="F146" s="261" t="s">
        <v>456</v>
      </c>
      <c r="G146" s="258"/>
      <c r="H146" s="262">
        <v>127</v>
      </c>
      <c r="I146" s="263"/>
      <c r="J146" s="258"/>
      <c r="K146" s="258"/>
      <c r="L146" s="264"/>
      <c r="M146" s="265"/>
      <c r="N146" s="266"/>
      <c r="O146" s="266"/>
      <c r="P146" s="266"/>
      <c r="Q146" s="266"/>
      <c r="R146" s="266"/>
      <c r="S146" s="266"/>
      <c r="T146" s="26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8" t="s">
        <v>148</v>
      </c>
      <c r="AU146" s="268" t="s">
        <v>83</v>
      </c>
      <c r="AV146" s="13" t="s">
        <v>83</v>
      </c>
      <c r="AW146" s="13" t="s">
        <v>31</v>
      </c>
      <c r="AX146" s="13" t="s">
        <v>74</v>
      </c>
      <c r="AY146" s="268" t="s">
        <v>140</v>
      </c>
    </row>
    <row r="147" s="13" customFormat="1">
      <c r="A147" s="13"/>
      <c r="B147" s="257"/>
      <c r="C147" s="258"/>
      <c r="D147" s="259" t="s">
        <v>148</v>
      </c>
      <c r="E147" s="260" t="s">
        <v>1</v>
      </c>
      <c r="F147" s="261" t="s">
        <v>457</v>
      </c>
      <c r="G147" s="258"/>
      <c r="H147" s="262">
        <v>4</v>
      </c>
      <c r="I147" s="263"/>
      <c r="J147" s="258"/>
      <c r="K147" s="258"/>
      <c r="L147" s="264"/>
      <c r="M147" s="265"/>
      <c r="N147" s="266"/>
      <c r="O147" s="266"/>
      <c r="P147" s="266"/>
      <c r="Q147" s="266"/>
      <c r="R147" s="266"/>
      <c r="S147" s="266"/>
      <c r="T147" s="26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8" t="s">
        <v>148</v>
      </c>
      <c r="AU147" s="268" t="s">
        <v>83</v>
      </c>
      <c r="AV147" s="13" t="s">
        <v>83</v>
      </c>
      <c r="AW147" s="13" t="s">
        <v>31</v>
      </c>
      <c r="AX147" s="13" t="s">
        <v>74</v>
      </c>
      <c r="AY147" s="268" t="s">
        <v>140</v>
      </c>
    </row>
    <row r="148" s="14" customFormat="1">
      <c r="A148" s="14"/>
      <c r="B148" s="269"/>
      <c r="C148" s="270"/>
      <c r="D148" s="259" t="s">
        <v>148</v>
      </c>
      <c r="E148" s="271" t="s">
        <v>1</v>
      </c>
      <c r="F148" s="272" t="s">
        <v>155</v>
      </c>
      <c r="G148" s="270"/>
      <c r="H148" s="273">
        <v>131</v>
      </c>
      <c r="I148" s="274"/>
      <c r="J148" s="270"/>
      <c r="K148" s="270"/>
      <c r="L148" s="275"/>
      <c r="M148" s="276"/>
      <c r="N148" s="277"/>
      <c r="O148" s="277"/>
      <c r="P148" s="277"/>
      <c r="Q148" s="277"/>
      <c r="R148" s="277"/>
      <c r="S148" s="277"/>
      <c r="T148" s="27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9" t="s">
        <v>148</v>
      </c>
      <c r="AU148" s="279" t="s">
        <v>83</v>
      </c>
      <c r="AV148" s="14" t="s">
        <v>146</v>
      </c>
      <c r="AW148" s="14" t="s">
        <v>31</v>
      </c>
      <c r="AX148" s="14" t="s">
        <v>81</v>
      </c>
      <c r="AY148" s="279" t="s">
        <v>140</v>
      </c>
    </row>
    <row r="149" s="2" customFormat="1" ht="33" customHeight="1">
      <c r="A149" s="37"/>
      <c r="B149" s="38"/>
      <c r="C149" s="243" t="s">
        <v>176</v>
      </c>
      <c r="D149" s="243" t="s">
        <v>142</v>
      </c>
      <c r="E149" s="244" t="s">
        <v>185</v>
      </c>
      <c r="F149" s="245" t="s">
        <v>186</v>
      </c>
      <c r="G149" s="246" t="s">
        <v>179</v>
      </c>
      <c r="H149" s="247">
        <v>8.1999999999999993</v>
      </c>
      <c r="I149" s="248"/>
      <c r="J149" s="249">
        <f>ROUND(I149*H149,2)</f>
        <v>0</v>
      </c>
      <c r="K149" s="250"/>
      <c r="L149" s="43"/>
      <c r="M149" s="251" t="s">
        <v>1</v>
      </c>
      <c r="N149" s="252" t="s">
        <v>39</v>
      </c>
      <c r="O149" s="90"/>
      <c r="P149" s="253">
        <f>O149*H149</f>
        <v>0</v>
      </c>
      <c r="Q149" s="253">
        <v>0</v>
      </c>
      <c r="R149" s="253">
        <f>Q149*H149</f>
        <v>0</v>
      </c>
      <c r="S149" s="253">
        <v>0.040000000000000001</v>
      </c>
      <c r="T149" s="254">
        <f>S149*H149</f>
        <v>0.32799999999999996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5" t="s">
        <v>146</v>
      </c>
      <c r="AT149" s="255" t="s">
        <v>142</v>
      </c>
      <c r="AU149" s="255" t="s">
        <v>83</v>
      </c>
      <c r="AY149" s="16" t="s">
        <v>140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6" t="s">
        <v>81</v>
      </c>
      <c r="BK149" s="256">
        <f>ROUND(I149*H149,2)</f>
        <v>0</v>
      </c>
      <c r="BL149" s="16" t="s">
        <v>146</v>
      </c>
      <c r="BM149" s="255" t="s">
        <v>458</v>
      </c>
    </row>
    <row r="150" s="13" customFormat="1">
      <c r="A150" s="13"/>
      <c r="B150" s="257"/>
      <c r="C150" s="258"/>
      <c r="D150" s="259" t="s">
        <v>148</v>
      </c>
      <c r="E150" s="260" t="s">
        <v>1</v>
      </c>
      <c r="F150" s="261" t="s">
        <v>459</v>
      </c>
      <c r="G150" s="258"/>
      <c r="H150" s="262">
        <v>8.1999999999999993</v>
      </c>
      <c r="I150" s="263"/>
      <c r="J150" s="258"/>
      <c r="K150" s="258"/>
      <c r="L150" s="264"/>
      <c r="M150" s="265"/>
      <c r="N150" s="266"/>
      <c r="O150" s="266"/>
      <c r="P150" s="266"/>
      <c r="Q150" s="266"/>
      <c r="R150" s="266"/>
      <c r="S150" s="266"/>
      <c r="T150" s="26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8" t="s">
        <v>148</v>
      </c>
      <c r="AU150" s="268" t="s">
        <v>83</v>
      </c>
      <c r="AV150" s="13" t="s">
        <v>83</v>
      </c>
      <c r="AW150" s="13" t="s">
        <v>31</v>
      </c>
      <c r="AX150" s="13" t="s">
        <v>81</v>
      </c>
      <c r="AY150" s="268" t="s">
        <v>140</v>
      </c>
    </row>
    <row r="151" s="2" customFormat="1" ht="44.25" customHeight="1">
      <c r="A151" s="37"/>
      <c r="B151" s="38"/>
      <c r="C151" s="243" t="s">
        <v>184</v>
      </c>
      <c r="D151" s="243" t="s">
        <v>142</v>
      </c>
      <c r="E151" s="244" t="s">
        <v>190</v>
      </c>
      <c r="F151" s="245" t="s">
        <v>191</v>
      </c>
      <c r="G151" s="246" t="s">
        <v>192</v>
      </c>
      <c r="H151" s="247">
        <v>1</v>
      </c>
      <c r="I151" s="248"/>
      <c r="J151" s="249">
        <f>ROUND(I151*H151,2)</f>
        <v>0</v>
      </c>
      <c r="K151" s="250"/>
      <c r="L151" s="43"/>
      <c r="M151" s="251" t="s">
        <v>1</v>
      </c>
      <c r="N151" s="252" t="s">
        <v>39</v>
      </c>
      <c r="O151" s="90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5" t="s">
        <v>146</v>
      </c>
      <c r="AT151" s="255" t="s">
        <v>142</v>
      </c>
      <c r="AU151" s="255" t="s">
        <v>83</v>
      </c>
      <c r="AY151" s="16" t="s">
        <v>140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6" t="s">
        <v>81</v>
      </c>
      <c r="BK151" s="256">
        <f>ROUND(I151*H151,2)</f>
        <v>0</v>
      </c>
      <c r="BL151" s="16" t="s">
        <v>146</v>
      </c>
      <c r="BM151" s="255" t="s">
        <v>460</v>
      </c>
    </row>
    <row r="152" s="2" customFormat="1" ht="21.75" customHeight="1">
      <c r="A152" s="37"/>
      <c r="B152" s="38"/>
      <c r="C152" s="243" t="s">
        <v>189</v>
      </c>
      <c r="D152" s="243" t="s">
        <v>142</v>
      </c>
      <c r="E152" s="244" t="s">
        <v>382</v>
      </c>
      <c r="F152" s="245" t="s">
        <v>461</v>
      </c>
      <c r="G152" s="246" t="s">
        <v>179</v>
      </c>
      <c r="H152" s="247">
        <v>114</v>
      </c>
      <c r="I152" s="248"/>
      <c r="J152" s="249">
        <f>ROUND(I152*H152,2)</f>
        <v>0</v>
      </c>
      <c r="K152" s="250"/>
      <c r="L152" s="43"/>
      <c r="M152" s="251" t="s">
        <v>1</v>
      </c>
      <c r="N152" s="252" t="s">
        <v>39</v>
      </c>
      <c r="O152" s="90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5" t="s">
        <v>146</v>
      </c>
      <c r="AT152" s="255" t="s">
        <v>142</v>
      </c>
      <c r="AU152" s="255" t="s">
        <v>83</v>
      </c>
      <c r="AY152" s="16" t="s">
        <v>140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6" t="s">
        <v>81</v>
      </c>
      <c r="BK152" s="256">
        <f>ROUND(I152*H152,2)</f>
        <v>0</v>
      </c>
      <c r="BL152" s="16" t="s">
        <v>146</v>
      </c>
      <c r="BM152" s="255" t="s">
        <v>462</v>
      </c>
    </row>
    <row r="153" s="13" customFormat="1">
      <c r="A153" s="13"/>
      <c r="B153" s="257"/>
      <c r="C153" s="258"/>
      <c r="D153" s="259" t="s">
        <v>148</v>
      </c>
      <c r="E153" s="260" t="s">
        <v>1</v>
      </c>
      <c r="F153" s="261" t="s">
        <v>463</v>
      </c>
      <c r="G153" s="258"/>
      <c r="H153" s="262">
        <v>114</v>
      </c>
      <c r="I153" s="263"/>
      <c r="J153" s="258"/>
      <c r="K153" s="258"/>
      <c r="L153" s="264"/>
      <c r="M153" s="265"/>
      <c r="N153" s="266"/>
      <c r="O153" s="266"/>
      <c r="P153" s="266"/>
      <c r="Q153" s="266"/>
      <c r="R153" s="266"/>
      <c r="S153" s="266"/>
      <c r="T153" s="26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8" t="s">
        <v>148</v>
      </c>
      <c r="AU153" s="268" t="s">
        <v>83</v>
      </c>
      <c r="AV153" s="13" t="s">
        <v>83</v>
      </c>
      <c r="AW153" s="13" t="s">
        <v>31</v>
      </c>
      <c r="AX153" s="13" t="s">
        <v>81</v>
      </c>
      <c r="AY153" s="268" t="s">
        <v>140</v>
      </c>
    </row>
    <row r="154" s="2" customFormat="1" ht="21.75" customHeight="1">
      <c r="A154" s="37"/>
      <c r="B154" s="38"/>
      <c r="C154" s="243" t="s">
        <v>194</v>
      </c>
      <c r="D154" s="243" t="s">
        <v>142</v>
      </c>
      <c r="E154" s="244" t="s">
        <v>464</v>
      </c>
      <c r="F154" s="245" t="s">
        <v>465</v>
      </c>
      <c r="G154" s="246" t="s">
        <v>197</v>
      </c>
      <c r="H154" s="247">
        <v>1</v>
      </c>
      <c r="I154" s="248"/>
      <c r="J154" s="249">
        <f>ROUND(I154*H154,2)</f>
        <v>0</v>
      </c>
      <c r="K154" s="250"/>
      <c r="L154" s="43"/>
      <c r="M154" s="251" t="s">
        <v>1</v>
      </c>
      <c r="N154" s="252" t="s">
        <v>39</v>
      </c>
      <c r="O154" s="90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5" t="s">
        <v>146</v>
      </c>
      <c r="AT154" s="255" t="s">
        <v>142</v>
      </c>
      <c r="AU154" s="255" t="s">
        <v>83</v>
      </c>
      <c r="AY154" s="16" t="s">
        <v>140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6" t="s">
        <v>81</v>
      </c>
      <c r="BK154" s="256">
        <f>ROUND(I154*H154,2)</f>
        <v>0</v>
      </c>
      <c r="BL154" s="16" t="s">
        <v>146</v>
      </c>
      <c r="BM154" s="255" t="s">
        <v>466</v>
      </c>
    </row>
    <row r="155" s="2" customFormat="1" ht="21.75" customHeight="1">
      <c r="A155" s="37"/>
      <c r="B155" s="38"/>
      <c r="C155" s="243" t="s">
        <v>199</v>
      </c>
      <c r="D155" s="243" t="s">
        <v>142</v>
      </c>
      <c r="E155" s="244" t="s">
        <v>467</v>
      </c>
      <c r="F155" s="245" t="s">
        <v>468</v>
      </c>
      <c r="G155" s="246" t="s">
        <v>197</v>
      </c>
      <c r="H155" s="247">
        <v>2</v>
      </c>
      <c r="I155" s="248"/>
      <c r="J155" s="249">
        <f>ROUND(I155*H155,2)</f>
        <v>0</v>
      </c>
      <c r="K155" s="250"/>
      <c r="L155" s="43"/>
      <c r="M155" s="251" t="s">
        <v>1</v>
      </c>
      <c r="N155" s="252" t="s">
        <v>39</v>
      </c>
      <c r="O155" s="90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5" t="s">
        <v>146</v>
      </c>
      <c r="AT155" s="255" t="s">
        <v>142</v>
      </c>
      <c r="AU155" s="255" t="s">
        <v>83</v>
      </c>
      <c r="AY155" s="16" t="s">
        <v>140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6" t="s">
        <v>81</v>
      </c>
      <c r="BK155" s="256">
        <f>ROUND(I155*H155,2)</f>
        <v>0</v>
      </c>
      <c r="BL155" s="16" t="s">
        <v>146</v>
      </c>
      <c r="BM155" s="255" t="s">
        <v>469</v>
      </c>
    </row>
    <row r="156" s="2" customFormat="1" ht="21.75" customHeight="1">
      <c r="A156" s="37"/>
      <c r="B156" s="38"/>
      <c r="C156" s="243" t="s">
        <v>204</v>
      </c>
      <c r="D156" s="243" t="s">
        <v>142</v>
      </c>
      <c r="E156" s="244" t="s">
        <v>200</v>
      </c>
      <c r="F156" s="245" t="s">
        <v>201</v>
      </c>
      <c r="G156" s="246" t="s">
        <v>179</v>
      </c>
      <c r="H156" s="247">
        <v>4</v>
      </c>
      <c r="I156" s="248"/>
      <c r="J156" s="249">
        <f>ROUND(I156*H156,2)</f>
        <v>0</v>
      </c>
      <c r="K156" s="250"/>
      <c r="L156" s="43"/>
      <c r="M156" s="251" t="s">
        <v>1</v>
      </c>
      <c r="N156" s="252" t="s">
        <v>39</v>
      </c>
      <c r="O156" s="90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5" t="s">
        <v>146</v>
      </c>
      <c r="AT156" s="255" t="s">
        <v>142</v>
      </c>
      <c r="AU156" s="255" t="s">
        <v>83</v>
      </c>
      <c r="AY156" s="16" t="s">
        <v>140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6" t="s">
        <v>81</v>
      </c>
      <c r="BK156" s="256">
        <f>ROUND(I156*H156,2)</f>
        <v>0</v>
      </c>
      <c r="BL156" s="16" t="s">
        <v>146</v>
      </c>
      <c r="BM156" s="255" t="s">
        <v>470</v>
      </c>
    </row>
    <row r="157" s="13" customFormat="1">
      <c r="A157" s="13"/>
      <c r="B157" s="257"/>
      <c r="C157" s="258"/>
      <c r="D157" s="259" t="s">
        <v>148</v>
      </c>
      <c r="E157" s="260" t="s">
        <v>1</v>
      </c>
      <c r="F157" s="261" t="s">
        <v>424</v>
      </c>
      <c r="G157" s="258"/>
      <c r="H157" s="262">
        <v>4</v>
      </c>
      <c r="I157" s="263"/>
      <c r="J157" s="258"/>
      <c r="K157" s="258"/>
      <c r="L157" s="264"/>
      <c r="M157" s="265"/>
      <c r="N157" s="266"/>
      <c r="O157" s="266"/>
      <c r="P157" s="266"/>
      <c r="Q157" s="266"/>
      <c r="R157" s="266"/>
      <c r="S157" s="266"/>
      <c r="T157" s="26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8" t="s">
        <v>148</v>
      </c>
      <c r="AU157" s="268" t="s">
        <v>83</v>
      </c>
      <c r="AV157" s="13" t="s">
        <v>83</v>
      </c>
      <c r="AW157" s="13" t="s">
        <v>31</v>
      </c>
      <c r="AX157" s="13" t="s">
        <v>81</v>
      </c>
      <c r="AY157" s="268" t="s">
        <v>140</v>
      </c>
    </row>
    <row r="158" s="2" customFormat="1" ht="21.75" customHeight="1">
      <c r="A158" s="37"/>
      <c r="B158" s="38"/>
      <c r="C158" s="243" t="s">
        <v>211</v>
      </c>
      <c r="D158" s="243" t="s">
        <v>142</v>
      </c>
      <c r="E158" s="244" t="s">
        <v>205</v>
      </c>
      <c r="F158" s="245" t="s">
        <v>206</v>
      </c>
      <c r="G158" s="246" t="s">
        <v>145</v>
      </c>
      <c r="H158" s="247">
        <v>308</v>
      </c>
      <c r="I158" s="248"/>
      <c r="J158" s="249">
        <f>ROUND(I158*H158,2)</f>
        <v>0</v>
      </c>
      <c r="K158" s="250"/>
      <c r="L158" s="43"/>
      <c r="M158" s="251" t="s">
        <v>1</v>
      </c>
      <c r="N158" s="252" t="s">
        <v>39</v>
      </c>
      <c r="O158" s="90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5" t="s">
        <v>146</v>
      </c>
      <c r="AT158" s="255" t="s">
        <v>142</v>
      </c>
      <c r="AU158" s="255" t="s">
        <v>83</v>
      </c>
      <c r="AY158" s="16" t="s">
        <v>140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6" t="s">
        <v>81</v>
      </c>
      <c r="BK158" s="256">
        <f>ROUND(I158*H158,2)</f>
        <v>0</v>
      </c>
      <c r="BL158" s="16" t="s">
        <v>146</v>
      </c>
      <c r="BM158" s="255" t="s">
        <v>471</v>
      </c>
    </row>
    <row r="159" s="13" customFormat="1">
      <c r="A159" s="13"/>
      <c r="B159" s="257"/>
      <c r="C159" s="258"/>
      <c r="D159" s="259" t="s">
        <v>148</v>
      </c>
      <c r="E159" s="260" t="s">
        <v>1</v>
      </c>
      <c r="F159" s="261" t="s">
        <v>454</v>
      </c>
      <c r="G159" s="258"/>
      <c r="H159" s="262">
        <v>238.5</v>
      </c>
      <c r="I159" s="263"/>
      <c r="J159" s="258"/>
      <c r="K159" s="258"/>
      <c r="L159" s="264"/>
      <c r="M159" s="265"/>
      <c r="N159" s="266"/>
      <c r="O159" s="266"/>
      <c r="P159" s="266"/>
      <c r="Q159" s="266"/>
      <c r="R159" s="266"/>
      <c r="S159" s="266"/>
      <c r="T159" s="26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8" t="s">
        <v>148</v>
      </c>
      <c r="AU159" s="268" t="s">
        <v>83</v>
      </c>
      <c r="AV159" s="13" t="s">
        <v>83</v>
      </c>
      <c r="AW159" s="13" t="s">
        <v>31</v>
      </c>
      <c r="AX159" s="13" t="s">
        <v>74</v>
      </c>
      <c r="AY159" s="268" t="s">
        <v>140</v>
      </c>
    </row>
    <row r="160" s="13" customFormat="1">
      <c r="A160" s="13"/>
      <c r="B160" s="257"/>
      <c r="C160" s="258"/>
      <c r="D160" s="259" t="s">
        <v>148</v>
      </c>
      <c r="E160" s="260" t="s">
        <v>1</v>
      </c>
      <c r="F160" s="261" t="s">
        <v>472</v>
      </c>
      <c r="G160" s="258"/>
      <c r="H160" s="262">
        <v>63.5</v>
      </c>
      <c r="I160" s="263"/>
      <c r="J160" s="258"/>
      <c r="K160" s="258"/>
      <c r="L160" s="264"/>
      <c r="M160" s="265"/>
      <c r="N160" s="266"/>
      <c r="O160" s="266"/>
      <c r="P160" s="266"/>
      <c r="Q160" s="266"/>
      <c r="R160" s="266"/>
      <c r="S160" s="266"/>
      <c r="T160" s="26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8" t="s">
        <v>148</v>
      </c>
      <c r="AU160" s="268" t="s">
        <v>83</v>
      </c>
      <c r="AV160" s="13" t="s">
        <v>83</v>
      </c>
      <c r="AW160" s="13" t="s">
        <v>31</v>
      </c>
      <c r="AX160" s="13" t="s">
        <v>74</v>
      </c>
      <c r="AY160" s="268" t="s">
        <v>140</v>
      </c>
    </row>
    <row r="161" s="13" customFormat="1">
      <c r="A161" s="13"/>
      <c r="B161" s="257"/>
      <c r="C161" s="258"/>
      <c r="D161" s="259" t="s">
        <v>148</v>
      </c>
      <c r="E161" s="260" t="s">
        <v>1</v>
      </c>
      <c r="F161" s="261" t="s">
        <v>448</v>
      </c>
      <c r="G161" s="258"/>
      <c r="H161" s="262">
        <v>6</v>
      </c>
      <c r="I161" s="263"/>
      <c r="J161" s="258"/>
      <c r="K161" s="258"/>
      <c r="L161" s="264"/>
      <c r="M161" s="265"/>
      <c r="N161" s="266"/>
      <c r="O161" s="266"/>
      <c r="P161" s="266"/>
      <c r="Q161" s="266"/>
      <c r="R161" s="266"/>
      <c r="S161" s="266"/>
      <c r="T161" s="26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8" t="s">
        <v>148</v>
      </c>
      <c r="AU161" s="268" t="s">
        <v>83</v>
      </c>
      <c r="AV161" s="13" t="s">
        <v>83</v>
      </c>
      <c r="AW161" s="13" t="s">
        <v>31</v>
      </c>
      <c r="AX161" s="13" t="s">
        <v>74</v>
      </c>
      <c r="AY161" s="268" t="s">
        <v>140</v>
      </c>
    </row>
    <row r="162" s="14" customFormat="1">
      <c r="A162" s="14"/>
      <c r="B162" s="269"/>
      <c r="C162" s="270"/>
      <c r="D162" s="259" t="s">
        <v>148</v>
      </c>
      <c r="E162" s="271" t="s">
        <v>1</v>
      </c>
      <c r="F162" s="272" t="s">
        <v>155</v>
      </c>
      <c r="G162" s="270"/>
      <c r="H162" s="273">
        <v>308</v>
      </c>
      <c r="I162" s="274"/>
      <c r="J162" s="270"/>
      <c r="K162" s="270"/>
      <c r="L162" s="275"/>
      <c r="M162" s="276"/>
      <c r="N162" s="277"/>
      <c r="O162" s="277"/>
      <c r="P162" s="277"/>
      <c r="Q162" s="277"/>
      <c r="R162" s="277"/>
      <c r="S162" s="277"/>
      <c r="T162" s="27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9" t="s">
        <v>148</v>
      </c>
      <c r="AU162" s="279" t="s">
        <v>83</v>
      </c>
      <c r="AV162" s="14" t="s">
        <v>146</v>
      </c>
      <c r="AW162" s="14" t="s">
        <v>31</v>
      </c>
      <c r="AX162" s="14" t="s">
        <v>81</v>
      </c>
      <c r="AY162" s="279" t="s">
        <v>140</v>
      </c>
    </row>
    <row r="163" s="12" customFormat="1" ht="22.8" customHeight="1">
      <c r="A163" s="12"/>
      <c r="B163" s="227"/>
      <c r="C163" s="228"/>
      <c r="D163" s="229" t="s">
        <v>73</v>
      </c>
      <c r="E163" s="241" t="s">
        <v>166</v>
      </c>
      <c r="F163" s="241" t="s">
        <v>210</v>
      </c>
      <c r="G163" s="228"/>
      <c r="H163" s="228"/>
      <c r="I163" s="231"/>
      <c r="J163" s="242">
        <f>BK163</f>
        <v>0</v>
      </c>
      <c r="K163" s="228"/>
      <c r="L163" s="233"/>
      <c r="M163" s="234"/>
      <c r="N163" s="235"/>
      <c r="O163" s="235"/>
      <c r="P163" s="236">
        <f>SUM(P164:P201)</f>
        <v>0</v>
      </c>
      <c r="Q163" s="235"/>
      <c r="R163" s="236">
        <f>SUM(R164:R201)</f>
        <v>214.198308</v>
      </c>
      <c r="S163" s="235"/>
      <c r="T163" s="237">
        <f>SUM(T164:T201)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8" t="s">
        <v>81</v>
      </c>
      <c r="AT163" s="239" t="s">
        <v>73</v>
      </c>
      <c r="AU163" s="239" t="s">
        <v>81</v>
      </c>
      <c r="AY163" s="238" t="s">
        <v>140</v>
      </c>
      <c r="BK163" s="240">
        <f>SUM(BK164:BK201)</f>
        <v>0</v>
      </c>
    </row>
    <row r="164" s="2" customFormat="1" ht="33" customHeight="1">
      <c r="A164" s="37"/>
      <c r="B164" s="38"/>
      <c r="C164" s="243" t="s">
        <v>216</v>
      </c>
      <c r="D164" s="243" t="s">
        <v>142</v>
      </c>
      <c r="E164" s="244" t="s">
        <v>212</v>
      </c>
      <c r="F164" s="245" t="s">
        <v>213</v>
      </c>
      <c r="G164" s="246" t="s">
        <v>145</v>
      </c>
      <c r="H164" s="247">
        <v>69.5</v>
      </c>
      <c r="I164" s="248"/>
      <c r="J164" s="249">
        <f>ROUND(I164*H164,2)</f>
        <v>0</v>
      </c>
      <c r="K164" s="250"/>
      <c r="L164" s="43"/>
      <c r="M164" s="251" t="s">
        <v>1</v>
      </c>
      <c r="N164" s="252" t="s">
        <v>39</v>
      </c>
      <c r="O164" s="90"/>
      <c r="P164" s="253">
        <f>O164*H164</f>
        <v>0</v>
      </c>
      <c r="Q164" s="253">
        <v>0.19900000000000001</v>
      </c>
      <c r="R164" s="253">
        <f>Q164*H164</f>
        <v>13.830500000000001</v>
      </c>
      <c r="S164" s="253">
        <v>0</v>
      </c>
      <c r="T164" s="254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5" t="s">
        <v>146</v>
      </c>
      <c r="AT164" s="255" t="s">
        <v>142</v>
      </c>
      <c r="AU164" s="255" t="s">
        <v>83</v>
      </c>
      <c r="AY164" s="16" t="s">
        <v>140</v>
      </c>
      <c r="BE164" s="256">
        <f>IF(N164="základní",J164,0)</f>
        <v>0</v>
      </c>
      <c r="BF164" s="256">
        <f>IF(N164="snížená",J164,0)</f>
        <v>0</v>
      </c>
      <c r="BG164" s="256">
        <f>IF(N164="zákl. přenesená",J164,0)</f>
        <v>0</v>
      </c>
      <c r="BH164" s="256">
        <f>IF(N164="sníž. přenesená",J164,0)</f>
        <v>0</v>
      </c>
      <c r="BI164" s="256">
        <f>IF(N164="nulová",J164,0)</f>
        <v>0</v>
      </c>
      <c r="BJ164" s="16" t="s">
        <v>81</v>
      </c>
      <c r="BK164" s="256">
        <f>ROUND(I164*H164,2)</f>
        <v>0</v>
      </c>
      <c r="BL164" s="16" t="s">
        <v>146</v>
      </c>
      <c r="BM164" s="255" t="s">
        <v>473</v>
      </c>
    </row>
    <row r="165" s="13" customFormat="1">
      <c r="A165" s="13"/>
      <c r="B165" s="257"/>
      <c r="C165" s="258"/>
      <c r="D165" s="259" t="s">
        <v>148</v>
      </c>
      <c r="E165" s="260" t="s">
        <v>1</v>
      </c>
      <c r="F165" s="261" t="s">
        <v>474</v>
      </c>
      <c r="G165" s="258"/>
      <c r="H165" s="262">
        <v>63.5</v>
      </c>
      <c r="I165" s="263"/>
      <c r="J165" s="258"/>
      <c r="K165" s="258"/>
      <c r="L165" s="264"/>
      <c r="M165" s="265"/>
      <c r="N165" s="266"/>
      <c r="O165" s="266"/>
      <c r="P165" s="266"/>
      <c r="Q165" s="266"/>
      <c r="R165" s="266"/>
      <c r="S165" s="266"/>
      <c r="T165" s="26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8" t="s">
        <v>148</v>
      </c>
      <c r="AU165" s="268" t="s">
        <v>83</v>
      </c>
      <c r="AV165" s="13" t="s">
        <v>83</v>
      </c>
      <c r="AW165" s="13" t="s">
        <v>31</v>
      </c>
      <c r="AX165" s="13" t="s">
        <v>74</v>
      </c>
      <c r="AY165" s="268" t="s">
        <v>140</v>
      </c>
    </row>
    <row r="166" s="13" customFormat="1">
      <c r="A166" s="13"/>
      <c r="B166" s="257"/>
      <c r="C166" s="258"/>
      <c r="D166" s="259" t="s">
        <v>148</v>
      </c>
      <c r="E166" s="260" t="s">
        <v>1</v>
      </c>
      <c r="F166" s="261" t="s">
        <v>448</v>
      </c>
      <c r="G166" s="258"/>
      <c r="H166" s="262">
        <v>6</v>
      </c>
      <c r="I166" s="263"/>
      <c r="J166" s="258"/>
      <c r="K166" s="258"/>
      <c r="L166" s="264"/>
      <c r="M166" s="265"/>
      <c r="N166" s="266"/>
      <c r="O166" s="266"/>
      <c r="P166" s="266"/>
      <c r="Q166" s="266"/>
      <c r="R166" s="266"/>
      <c r="S166" s="266"/>
      <c r="T166" s="26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8" t="s">
        <v>148</v>
      </c>
      <c r="AU166" s="268" t="s">
        <v>83</v>
      </c>
      <c r="AV166" s="13" t="s">
        <v>83</v>
      </c>
      <c r="AW166" s="13" t="s">
        <v>31</v>
      </c>
      <c r="AX166" s="13" t="s">
        <v>74</v>
      </c>
      <c r="AY166" s="268" t="s">
        <v>140</v>
      </c>
    </row>
    <row r="167" s="14" customFormat="1">
      <c r="A167" s="14"/>
      <c r="B167" s="269"/>
      <c r="C167" s="270"/>
      <c r="D167" s="259" t="s">
        <v>148</v>
      </c>
      <c r="E167" s="271" t="s">
        <v>1</v>
      </c>
      <c r="F167" s="272" t="s">
        <v>155</v>
      </c>
      <c r="G167" s="270"/>
      <c r="H167" s="273">
        <v>69.5</v>
      </c>
      <c r="I167" s="274"/>
      <c r="J167" s="270"/>
      <c r="K167" s="270"/>
      <c r="L167" s="275"/>
      <c r="M167" s="276"/>
      <c r="N167" s="277"/>
      <c r="O167" s="277"/>
      <c r="P167" s="277"/>
      <c r="Q167" s="277"/>
      <c r="R167" s="277"/>
      <c r="S167" s="277"/>
      <c r="T167" s="27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9" t="s">
        <v>148</v>
      </c>
      <c r="AU167" s="279" t="s">
        <v>83</v>
      </c>
      <c r="AV167" s="14" t="s">
        <v>146</v>
      </c>
      <c r="AW167" s="14" t="s">
        <v>31</v>
      </c>
      <c r="AX167" s="14" t="s">
        <v>81</v>
      </c>
      <c r="AY167" s="279" t="s">
        <v>140</v>
      </c>
    </row>
    <row r="168" s="2" customFormat="1" ht="33" customHeight="1">
      <c r="A168" s="37"/>
      <c r="B168" s="38"/>
      <c r="C168" s="243" t="s">
        <v>8</v>
      </c>
      <c r="D168" s="243" t="s">
        <v>142</v>
      </c>
      <c r="E168" s="244" t="s">
        <v>217</v>
      </c>
      <c r="F168" s="245" t="s">
        <v>218</v>
      </c>
      <c r="G168" s="246" t="s">
        <v>145</v>
      </c>
      <c r="H168" s="247">
        <v>294</v>
      </c>
      <c r="I168" s="248"/>
      <c r="J168" s="249">
        <f>ROUND(I168*H168,2)</f>
        <v>0</v>
      </c>
      <c r="K168" s="250"/>
      <c r="L168" s="43"/>
      <c r="M168" s="251" t="s">
        <v>1</v>
      </c>
      <c r="N168" s="252" t="s">
        <v>39</v>
      </c>
      <c r="O168" s="90"/>
      <c r="P168" s="253">
        <f>O168*H168</f>
        <v>0</v>
      </c>
      <c r="Q168" s="253">
        <v>0.29699999999999999</v>
      </c>
      <c r="R168" s="253">
        <f>Q168*H168</f>
        <v>87.317999999999998</v>
      </c>
      <c r="S168" s="253">
        <v>0</v>
      </c>
      <c r="T168" s="254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5" t="s">
        <v>146</v>
      </c>
      <c r="AT168" s="255" t="s">
        <v>142</v>
      </c>
      <c r="AU168" s="255" t="s">
        <v>83</v>
      </c>
      <c r="AY168" s="16" t="s">
        <v>140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6" t="s">
        <v>81</v>
      </c>
      <c r="BK168" s="256">
        <f>ROUND(I168*H168,2)</f>
        <v>0</v>
      </c>
      <c r="BL168" s="16" t="s">
        <v>146</v>
      </c>
      <c r="BM168" s="255" t="s">
        <v>475</v>
      </c>
    </row>
    <row r="169" s="13" customFormat="1">
      <c r="A169" s="13"/>
      <c r="B169" s="257"/>
      <c r="C169" s="258"/>
      <c r="D169" s="259" t="s">
        <v>148</v>
      </c>
      <c r="E169" s="260" t="s">
        <v>1</v>
      </c>
      <c r="F169" s="261" t="s">
        <v>474</v>
      </c>
      <c r="G169" s="258"/>
      <c r="H169" s="262">
        <v>63.5</v>
      </c>
      <c r="I169" s="263"/>
      <c r="J169" s="258"/>
      <c r="K169" s="258"/>
      <c r="L169" s="264"/>
      <c r="M169" s="265"/>
      <c r="N169" s="266"/>
      <c r="O169" s="266"/>
      <c r="P169" s="266"/>
      <c r="Q169" s="266"/>
      <c r="R169" s="266"/>
      <c r="S169" s="266"/>
      <c r="T169" s="26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8" t="s">
        <v>148</v>
      </c>
      <c r="AU169" s="268" t="s">
        <v>83</v>
      </c>
      <c r="AV169" s="13" t="s">
        <v>83</v>
      </c>
      <c r="AW169" s="13" t="s">
        <v>31</v>
      </c>
      <c r="AX169" s="13" t="s">
        <v>74</v>
      </c>
      <c r="AY169" s="268" t="s">
        <v>140</v>
      </c>
    </row>
    <row r="170" s="13" customFormat="1">
      <c r="A170" s="13"/>
      <c r="B170" s="257"/>
      <c r="C170" s="258"/>
      <c r="D170" s="259" t="s">
        <v>148</v>
      </c>
      <c r="E170" s="260" t="s">
        <v>1</v>
      </c>
      <c r="F170" s="261" t="s">
        <v>448</v>
      </c>
      <c r="G170" s="258"/>
      <c r="H170" s="262">
        <v>6</v>
      </c>
      <c r="I170" s="263"/>
      <c r="J170" s="258"/>
      <c r="K170" s="258"/>
      <c r="L170" s="264"/>
      <c r="M170" s="265"/>
      <c r="N170" s="266"/>
      <c r="O170" s="266"/>
      <c r="P170" s="266"/>
      <c r="Q170" s="266"/>
      <c r="R170" s="266"/>
      <c r="S170" s="266"/>
      <c r="T170" s="26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8" t="s">
        <v>148</v>
      </c>
      <c r="AU170" s="268" t="s">
        <v>83</v>
      </c>
      <c r="AV170" s="13" t="s">
        <v>83</v>
      </c>
      <c r="AW170" s="13" t="s">
        <v>31</v>
      </c>
      <c r="AX170" s="13" t="s">
        <v>74</v>
      </c>
      <c r="AY170" s="268" t="s">
        <v>140</v>
      </c>
    </row>
    <row r="171" s="13" customFormat="1">
      <c r="A171" s="13"/>
      <c r="B171" s="257"/>
      <c r="C171" s="258"/>
      <c r="D171" s="259" t="s">
        <v>148</v>
      </c>
      <c r="E171" s="260" t="s">
        <v>1</v>
      </c>
      <c r="F171" s="261" t="s">
        <v>476</v>
      </c>
      <c r="G171" s="258"/>
      <c r="H171" s="262">
        <v>224.5</v>
      </c>
      <c r="I171" s="263"/>
      <c r="J171" s="258"/>
      <c r="K171" s="258"/>
      <c r="L171" s="264"/>
      <c r="M171" s="265"/>
      <c r="N171" s="266"/>
      <c r="O171" s="266"/>
      <c r="P171" s="266"/>
      <c r="Q171" s="266"/>
      <c r="R171" s="266"/>
      <c r="S171" s="266"/>
      <c r="T171" s="26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8" t="s">
        <v>148</v>
      </c>
      <c r="AU171" s="268" t="s">
        <v>83</v>
      </c>
      <c r="AV171" s="13" t="s">
        <v>83</v>
      </c>
      <c r="AW171" s="13" t="s">
        <v>31</v>
      </c>
      <c r="AX171" s="13" t="s">
        <v>74</v>
      </c>
      <c r="AY171" s="268" t="s">
        <v>140</v>
      </c>
    </row>
    <row r="172" s="14" customFormat="1">
      <c r="A172" s="14"/>
      <c r="B172" s="269"/>
      <c r="C172" s="270"/>
      <c r="D172" s="259" t="s">
        <v>148</v>
      </c>
      <c r="E172" s="271" t="s">
        <v>1</v>
      </c>
      <c r="F172" s="272" t="s">
        <v>155</v>
      </c>
      <c r="G172" s="270"/>
      <c r="H172" s="273">
        <v>294</v>
      </c>
      <c r="I172" s="274"/>
      <c r="J172" s="270"/>
      <c r="K172" s="270"/>
      <c r="L172" s="275"/>
      <c r="M172" s="276"/>
      <c r="N172" s="277"/>
      <c r="O172" s="277"/>
      <c r="P172" s="277"/>
      <c r="Q172" s="277"/>
      <c r="R172" s="277"/>
      <c r="S172" s="277"/>
      <c r="T172" s="27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9" t="s">
        <v>148</v>
      </c>
      <c r="AU172" s="279" t="s">
        <v>83</v>
      </c>
      <c r="AV172" s="14" t="s">
        <v>146</v>
      </c>
      <c r="AW172" s="14" t="s">
        <v>31</v>
      </c>
      <c r="AX172" s="14" t="s">
        <v>81</v>
      </c>
      <c r="AY172" s="279" t="s">
        <v>140</v>
      </c>
    </row>
    <row r="173" s="2" customFormat="1" ht="33" customHeight="1">
      <c r="A173" s="37"/>
      <c r="B173" s="38"/>
      <c r="C173" s="243" t="s">
        <v>225</v>
      </c>
      <c r="D173" s="243" t="s">
        <v>142</v>
      </c>
      <c r="E173" s="244" t="s">
        <v>388</v>
      </c>
      <c r="F173" s="245" t="s">
        <v>389</v>
      </c>
      <c r="G173" s="246" t="s">
        <v>145</v>
      </c>
      <c r="H173" s="247">
        <v>14</v>
      </c>
      <c r="I173" s="248"/>
      <c r="J173" s="249">
        <f>ROUND(I173*H173,2)</f>
        <v>0</v>
      </c>
      <c r="K173" s="250"/>
      <c r="L173" s="43"/>
      <c r="M173" s="251" t="s">
        <v>1</v>
      </c>
      <c r="N173" s="252" t="s">
        <v>39</v>
      </c>
      <c r="O173" s="90"/>
      <c r="P173" s="253">
        <f>O173*H173</f>
        <v>0</v>
      </c>
      <c r="Q173" s="253">
        <v>0.35699999999999998</v>
      </c>
      <c r="R173" s="253">
        <f>Q173*H173</f>
        <v>4.9979999999999993</v>
      </c>
      <c r="S173" s="253">
        <v>0</v>
      </c>
      <c r="T173" s="254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5" t="s">
        <v>146</v>
      </c>
      <c r="AT173" s="255" t="s">
        <v>142</v>
      </c>
      <c r="AU173" s="255" t="s">
        <v>83</v>
      </c>
      <c r="AY173" s="16" t="s">
        <v>140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6" t="s">
        <v>81</v>
      </c>
      <c r="BK173" s="256">
        <f>ROUND(I173*H173,2)</f>
        <v>0</v>
      </c>
      <c r="BL173" s="16" t="s">
        <v>146</v>
      </c>
      <c r="BM173" s="255" t="s">
        <v>477</v>
      </c>
    </row>
    <row r="174" s="13" customFormat="1">
      <c r="A174" s="13"/>
      <c r="B174" s="257"/>
      <c r="C174" s="258"/>
      <c r="D174" s="259" t="s">
        <v>148</v>
      </c>
      <c r="E174" s="260" t="s">
        <v>1</v>
      </c>
      <c r="F174" s="261" t="s">
        <v>478</v>
      </c>
      <c r="G174" s="258"/>
      <c r="H174" s="262">
        <v>14</v>
      </c>
      <c r="I174" s="263"/>
      <c r="J174" s="258"/>
      <c r="K174" s="258"/>
      <c r="L174" s="264"/>
      <c r="M174" s="265"/>
      <c r="N174" s="266"/>
      <c r="O174" s="266"/>
      <c r="P174" s="266"/>
      <c r="Q174" s="266"/>
      <c r="R174" s="266"/>
      <c r="S174" s="266"/>
      <c r="T174" s="26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8" t="s">
        <v>148</v>
      </c>
      <c r="AU174" s="268" t="s">
        <v>83</v>
      </c>
      <c r="AV174" s="13" t="s">
        <v>83</v>
      </c>
      <c r="AW174" s="13" t="s">
        <v>31</v>
      </c>
      <c r="AX174" s="13" t="s">
        <v>81</v>
      </c>
      <c r="AY174" s="268" t="s">
        <v>140</v>
      </c>
    </row>
    <row r="175" s="2" customFormat="1" ht="21.75" customHeight="1">
      <c r="A175" s="37"/>
      <c r="B175" s="38"/>
      <c r="C175" s="243" t="s">
        <v>229</v>
      </c>
      <c r="D175" s="243" t="s">
        <v>142</v>
      </c>
      <c r="E175" s="244" t="s">
        <v>221</v>
      </c>
      <c r="F175" s="245" t="s">
        <v>222</v>
      </c>
      <c r="G175" s="246" t="s">
        <v>145</v>
      </c>
      <c r="H175" s="247">
        <v>238.5</v>
      </c>
      <c r="I175" s="248"/>
      <c r="J175" s="249">
        <f>ROUND(I175*H175,2)</f>
        <v>0</v>
      </c>
      <c r="K175" s="250"/>
      <c r="L175" s="43"/>
      <c r="M175" s="251" t="s">
        <v>1</v>
      </c>
      <c r="N175" s="252" t="s">
        <v>39</v>
      </c>
      <c r="O175" s="90"/>
      <c r="P175" s="253">
        <f>O175*H175</f>
        <v>0</v>
      </c>
      <c r="Q175" s="253">
        <v>0.23000000000000001</v>
      </c>
      <c r="R175" s="253">
        <f>Q175*H175</f>
        <v>54.855000000000004</v>
      </c>
      <c r="S175" s="253">
        <v>0</v>
      </c>
      <c r="T175" s="254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5" t="s">
        <v>146</v>
      </c>
      <c r="AT175" s="255" t="s">
        <v>142</v>
      </c>
      <c r="AU175" s="255" t="s">
        <v>83</v>
      </c>
      <c r="AY175" s="16" t="s">
        <v>140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6" t="s">
        <v>81</v>
      </c>
      <c r="BK175" s="256">
        <f>ROUND(I175*H175,2)</f>
        <v>0</v>
      </c>
      <c r="BL175" s="16" t="s">
        <v>146</v>
      </c>
      <c r="BM175" s="255" t="s">
        <v>479</v>
      </c>
    </row>
    <row r="176" s="13" customFormat="1">
      <c r="A176" s="13"/>
      <c r="B176" s="257"/>
      <c r="C176" s="258"/>
      <c r="D176" s="259" t="s">
        <v>148</v>
      </c>
      <c r="E176" s="260" t="s">
        <v>1</v>
      </c>
      <c r="F176" s="261" t="s">
        <v>480</v>
      </c>
      <c r="G176" s="258"/>
      <c r="H176" s="262">
        <v>238.5</v>
      </c>
      <c r="I176" s="263"/>
      <c r="J176" s="258"/>
      <c r="K176" s="258"/>
      <c r="L176" s="264"/>
      <c r="M176" s="265"/>
      <c r="N176" s="266"/>
      <c r="O176" s="266"/>
      <c r="P176" s="266"/>
      <c r="Q176" s="266"/>
      <c r="R176" s="266"/>
      <c r="S176" s="266"/>
      <c r="T176" s="26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8" t="s">
        <v>148</v>
      </c>
      <c r="AU176" s="268" t="s">
        <v>83</v>
      </c>
      <c r="AV176" s="13" t="s">
        <v>83</v>
      </c>
      <c r="AW176" s="13" t="s">
        <v>31</v>
      </c>
      <c r="AX176" s="13" t="s">
        <v>81</v>
      </c>
      <c r="AY176" s="268" t="s">
        <v>140</v>
      </c>
    </row>
    <row r="177" s="2" customFormat="1" ht="33" customHeight="1">
      <c r="A177" s="37"/>
      <c r="B177" s="38"/>
      <c r="C177" s="243" t="s">
        <v>233</v>
      </c>
      <c r="D177" s="243" t="s">
        <v>142</v>
      </c>
      <c r="E177" s="244" t="s">
        <v>226</v>
      </c>
      <c r="F177" s="245" t="s">
        <v>227</v>
      </c>
      <c r="G177" s="246" t="s">
        <v>145</v>
      </c>
      <c r="H177" s="247">
        <v>68.599999999999994</v>
      </c>
      <c r="I177" s="248"/>
      <c r="J177" s="249">
        <f>ROUND(I177*H177,2)</f>
        <v>0</v>
      </c>
      <c r="K177" s="250"/>
      <c r="L177" s="43"/>
      <c r="M177" s="251" t="s">
        <v>1</v>
      </c>
      <c r="N177" s="252" t="s">
        <v>39</v>
      </c>
      <c r="O177" s="90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5" t="s">
        <v>146</v>
      </c>
      <c r="AT177" s="255" t="s">
        <v>142</v>
      </c>
      <c r="AU177" s="255" t="s">
        <v>83</v>
      </c>
      <c r="AY177" s="16" t="s">
        <v>140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6" t="s">
        <v>81</v>
      </c>
      <c r="BK177" s="256">
        <f>ROUND(I177*H177,2)</f>
        <v>0</v>
      </c>
      <c r="BL177" s="16" t="s">
        <v>146</v>
      </c>
      <c r="BM177" s="255" t="s">
        <v>481</v>
      </c>
    </row>
    <row r="178" s="13" customFormat="1">
      <c r="A178" s="13"/>
      <c r="B178" s="257"/>
      <c r="C178" s="258"/>
      <c r="D178" s="259" t="s">
        <v>148</v>
      </c>
      <c r="E178" s="260" t="s">
        <v>1</v>
      </c>
      <c r="F178" s="261" t="s">
        <v>450</v>
      </c>
      <c r="G178" s="258"/>
      <c r="H178" s="262">
        <v>62.600000000000001</v>
      </c>
      <c r="I178" s="263"/>
      <c r="J178" s="258"/>
      <c r="K178" s="258"/>
      <c r="L178" s="264"/>
      <c r="M178" s="265"/>
      <c r="N178" s="266"/>
      <c r="O178" s="266"/>
      <c r="P178" s="266"/>
      <c r="Q178" s="266"/>
      <c r="R178" s="266"/>
      <c r="S178" s="266"/>
      <c r="T178" s="26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8" t="s">
        <v>148</v>
      </c>
      <c r="AU178" s="268" t="s">
        <v>83</v>
      </c>
      <c r="AV178" s="13" t="s">
        <v>83</v>
      </c>
      <c r="AW178" s="13" t="s">
        <v>31</v>
      </c>
      <c r="AX178" s="13" t="s">
        <v>74</v>
      </c>
      <c r="AY178" s="268" t="s">
        <v>140</v>
      </c>
    </row>
    <row r="179" s="13" customFormat="1">
      <c r="A179" s="13"/>
      <c r="B179" s="257"/>
      <c r="C179" s="258"/>
      <c r="D179" s="259" t="s">
        <v>148</v>
      </c>
      <c r="E179" s="260" t="s">
        <v>1</v>
      </c>
      <c r="F179" s="261" t="s">
        <v>448</v>
      </c>
      <c r="G179" s="258"/>
      <c r="H179" s="262">
        <v>6</v>
      </c>
      <c r="I179" s="263"/>
      <c r="J179" s="258"/>
      <c r="K179" s="258"/>
      <c r="L179" s="264"/>
      <c r="M179" s="265"/>
      <c r="N179" s="266"/>
      <c r="O179" s="266"/>
      <c r="P179" s="266"/>
      <c r="Q179" s="266"/>
      <c r="R179" s="266"/>
      <c r="S179" s="266"/>
      <c r="T179" s="26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8" t="s">
        <v>148</v>
      </c>
      <c r="AU179" s="268" t="s">
        <v>83</v>
      </c>
      <c r="AV179" s="13" t="s">
        <v>83</v>
      </c>
      <c r="AW179" s="13" t="s">
        <v>31</v>
      </c>
      <c r="AX179" s="13" t="s">
        <v>74</v>
      </c>
      <c r="AY179" s="268" t="s">
        <v>140</v>
      </c>
    </row>
    <row r="180" s="14" customFormat="1">
      <c r="A180" s="14"/>
      <c r="B180" s="269"/>
      <c r="C180" s="270"/>
      <c r="D180" s="259" t="s">
        <v>148</v>
      </c>
      <c r="E180" s="271" t="s">
        <v>1</v>
      </c>
      <c r="F180" s="272" t="s">
        <v>155</v>
      </c>
      <c r="G180" s="270"/>
      <c r="H180" s="273">
        <v>68.599999999999994</v>
      </c>
      <c r="I180" s="274"/>
      <c r="J180" s="270"/>
      <c r="K180" s="270"/>
      <c r="L180" s="275"/>
      <c r="M180" s="276"/>
      <c r="N180" s="277"/>
      <c r="O180" s="277"/>
      <c r="P180" s="277"/>
      <c r="Q180" s="277"/>
      <c r="R180" s="277"/>
      <c r="S180" s="277"/>
      <c r="T180" s="27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9" t="s">
        <v>148</v>
      </c>
      <c r="AU180" s="279" t="s">
        <v>83</v>
      </c>
      <c r="AV180" s="14" t="s">
        <v>146</v>
      </c>
      <c r="AW180" s="14" t="s">
        <v>31</v>
      </c>
      <c r="AX180" s="14" t="s">
        <v>81</v>
      </c>
      <c r="AY180" s="279" t="s">
        <v>140</v>
      </c>
    </row>
    <row r="181" s="2" customFormat="1" ht="33" customHeight="1">
      <c r="A181" s="37"/>
      <c r="B181" s="38"/>
      <c r="C181" s="243" t="s">
        <v>237</v>
      </c>
      <c r="D181" s="243" t="s">
        <v>142</v>
      </c>
      <c r="E181" s="244" t="s">
        <v>230</v>
      </c>
      <c r="F181" s="245" t="s">
        <v>231</v>
      </c>
      <c r="G181" s="246" t="s">
        <v>145</v>
      </c>
      <c r="H181" s="247">
        <v>68.599999999999994</v>
      </c>
      <c r="I181" s="248"/>
      <c r="J181" s="249">
        <f>ROUND(I181*H181,2)</f>
        <v>0</v>
      </c>
      <c r="K181" s="250"/>
      <c r="L181" s="43"/>
      <c r="M181" s="251" t="s">
        <v>1</v>
      </c>
      <c r="N181" s="252" t="s">
        <v>39</v>
      </c>
      <c r="O181" s="90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5" t="s">
        <v>146</v>
      </c>
      <c r="AT181" s="255" t="s">
        <v>142</v>
      </c>
      <c r="AU181" s="255" t="s">
        <v>83</v>
      </c>
      <c r="AY181" s="16" t="s">
        <v>140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6" t="s">
        <v>81</v>
      </c>
      <c r="BK181" s="256">
        <f>ROUND(I181*H181,2)</f>
        <v>0</v>
      </c>
      <c r="BL181" s="16" t="s">
        <v>146</v>
      </c>
      <c r="BM181" s="255" t="s">
        <v>482</v>
      </c>
    </row>
    <row r="182" s="2" customFormat="1" ht="44.25" customHeight="1">
      <c r="A182" s="37"/>
      <c r="B182" s="38"/>
      <c r="C182" s="243" t="s">
        <v>244</v>
      </c>
      <c r="D182" s="243" t="s">
        <v>142</v>
      </c>
      <c r="E182" s="244" t="s">
        <v>483</v>
      </c>
      <c r="F182" s="245" t="s">
        <v>484</v>
      </c>
      <c r="G182" s="246" t="s">
        <v>145</v>
      </c>
      <c r="H182" s="247">
        <v>0.90000000000000002</v>
      </c>
      <c r="I182" s="248"/>
      <c r="J182" s="249">
        <f>ROUND(I182*H182,2)</f>
        <v>0</v>
      </c>
      <c r="K182" s="250"/>
      <c r="L182" s="43"/>
      <c r="M182" s="251" t="s">
        <v>1</v>
      </c>
      <c r="N182" s="252" t="s">
        <v>39</v>
      </c>
      <c r="O182" s="90"/>
      <c r="P182" s="253">
        <f>O182*H182</f>
        <v>0</v>
      </c>
      <c r="Q182" s="253">
        <v>0.1837</v>
      </c>
      <c r="R182" s="253">
        <f>Q182*H182</f>
        <v>0.16533000000000001</v>
      </c>
      <c r="S182" s="253">
        <v>0</v>
      </c>
      <c r="T182" s="254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5" t="s">
        <v>146</v>
      </c>
      <c r="AT182" s="255" t="s">
        <v>142</v>
      </c>
      <c r="AU182" s="255" t="s">
        <v>83</v>
      </c>
      <c r="AY182" s="16" t="s">
        <v>140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6" t="s">
        <v>81</v>
      </c>
      <c r="BK182" s="256">
        <f>ROUND(I182*H182,2)</f>
        <v>0</v>
      </c>
      <c r="BL182" s="16" t="s">
        <v>146</v>
      </c>
      <c r="BM182" s="255" t="s">
        <v>485</v>
      </c>
    </row>
    <row r="183" s="2" customFormat="1" ht="21.75" customHeight="1">
      <c r="A183" s="37"/>
      <c r="B183" s="38"/>
      <c r="C183" s="280" t="s">
        <v>7</v>
      </c>
      <c r="D183" s="280" t="s">
        <v>238</v>
      </c>
      <c r="E183" s="281" t="s">
        <v>486</v>
      </c>
      <c r="F183" s="282" t="s">
        <v>487</v>
      </c>
      <c r="G183" s="283" t="s">
        <v>145</v>
      </c>
      <c r="H183" s="284">
        <v>0.90000000000000002</v>
      </c>
      <c r="I183" s="285"/>
      <c r="J183" s="286">
        <f>ROUND(I183*H183,2)</f>
        <v>0</v>
      </c>
      <c r="K183" s="287"/>
      <c r="L183" s="288"/>
      <c r="M183" s="289" t="s">
        <v>1</v>
      </c>
      <c r="N183" s="290" t="s">
        <v>39</v>
      </c>
      <c r="O183" s="90"/>
      <c r="P183" s="253">
        <f>O183*H183</f>
        <v>0</v>
      </c>
      <c r="Q183" s="253">
        <v>0.41699999999999998</v>
      </c>
      <c r="R183" s="253">
        <f>Q183*H183</f>
        <v>0.37529999999999997</v>
      </c>
      <c r="S183" s="253">
        <v>0</v>
      </c>
      <c r="T183" s="254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5" t="s">
        <v>184</v>
      </c>
      <c r="AT183" s="255" t="s">
        <v>238</v>
      </c>
      <c r="AU183" s="255" t="s">
        <v>83</v>
      </c>
      <c r="AY183" s="16" t="s">
        <v>140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6" t="s">
        <v>81</v>
      </c>
      <c r="BK183" s="256">
        <f>ROUND(I183*H183,2)</f>
        <v>0</v>
      </c>
      <c r="BL183" s="16" t="s">
        <v>146</v>
      </c>
      <c r="BM183" s="255" t="s">
        <v>488</v>
      </c>
    </row>
    <row r="184" s="2" customFormat="1" ht="66.75" customHeight="1">
      <c r="A184" s="37"/>
      <c r="B184" s="38"/>
      <c r="C184" s="243" t="s">
        <v>255</v>
      </c>
      <c r="D184" s="243" t="s">
        <v>142</v>
      </c>
      <c r="E184" s="244" t="s">
        <v>234</v>
      </c>
      <c r="F184" s="245" t="s">
        <v>235</v>
      </c>
      <c r="G184" s="246" t="s">
        <v>145</v>
      </c>
      <c r="H184" s="247">
        <v>224.5</v>
      </c>
      <c r="I184" s="248"/>
      <c r="J184" s="249">
        <f>ROUND(I184*H184,2)</f>
        <v>0</v>
      </c>
      <c r="K184" s="250"/>
      <c r="L184" s="43"/>
      <c r="M184" s="251" t="s">
        <v>1</v>
      </c>
      <c r="N184" s="252" t="s">
        <v>39</v>
      </c>
      <c r="O184" s="90"/>
      <c r="P184" s="253">
        <f>O184*H184</f>
        <v>0</v>
      </c>
      <c r="Q184" s="253">
        <v>0.084250000000000005</v>
      </c>
      <c r="R184" s="253">
        <f>Q184*H184</f>
        <v>18.914125000000002</v>
      </c>
      <c r="S184" s="253">
        <v>0</v>
      </c>
      <c r="T184" s="254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5" t="s">
        <v>146</v>
      </c>
      <c r="AT184" s="255" t="s">
        <v>142</v>
      </c>
      <c r="AU184" s="255" t="s">
        <v>83</v>
      </c>
      <c r="AY184" s="16" t="s">
        <v>140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6" t="s">
        <v>81</v>
      </c>
      <c r="BK184" s="256">
        <f>ROUND(I184*H184,2)</f>
        <v>0</v>
      </c>
      <c r="BL184" s="16" t="s">
        <v>146</v>
      </c>
      <c r="BM184" s="255" t="s">
        <v>489</v>
      </c>
    </row>
    <row r="185" s="13" customFormat="1">
      <c r="A185" s="13"/>
      <c r="B185" s="257"/>
      <c r="C185" s="258"/>
      <c r="D185" s="259" t="s">
        <v>148</v>
      </c>
      <c r="E185" s="260" t="s">
        <v>1</v>
      </c>
      <c r="F185" s="261" t="s">
        <v>454</v>
      </c>
      <c r="G185" s="258"/>
      <c r="H185" s="262">
        <v>238.5</v>
      </c>
      <c r="I185" s="263"/>
      <c r="J185" s="258"/>
      <c r="K185" s="258"/>
      <c r="L185" s="264"/>
      <c r="M185" s="265"/>
      <c r="N185" s="266"/>
      <c r="O185" s="266"/>
      <c r="P185" s="266"/>
      <c r="Q185" s="266"/>
      <c r="R185" s="266"/>
      <c r="S185" s="266"/>
      <c r="T185" s="26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8" t="s">
        <v>148</v>
      </c>
      <c r="AU185" s="268" t="s">
        <v>83</v>
      </c>
      <c r="AV185" s="13" t="s">
        <v>83</v>
      </c>
      <c r="AW185" s="13" t="s">
        <v>31</v>
      </c>
      <c r="AX185" s="13" t="s">
        <v>74</v>
      </c>
      <c r="AY185" s="268" t="s">
        <v>140</v>
      </c>
    </row>
    <row r="186" s="13" customFormat="1">
      <c r="A186" s="13"/>
      <c r="B186" s="257"/>
      <c r="C186" s="258"/>
      <c r="D186" s="259" t="s">
        <v>148</v>
      </c>
      <c r="E186" s="260" t="s">
        <v>1</v>
      </c>
      <c r="F186" s="261" t="s">
        <v>490</v>
      </c>
      <c r="G186" s="258"/>
      <c r="H186" s="262">
        <v>-14</v>
      </c>
      <c r="I186" s="263"/>
      <c r="J186" s="258"/>
      <c r="K186" s="258"/>
      <c r="L186" s="264"/>
      <c r="M186" s="265"/>
      <c r="N186" s="266"/>
      <c r="O186" s="266"/>
      <c r="P186" s="266"/>
      <c r="Q186" s="266"/>
      <c r="R186" s="266"/>
      <c r="S186" s="266"/>
      <c r="T186" s="26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8" t="s">
        <v>148</v>
      </c>
      <c r="AU186" s="268" t="s">
        <v>83</v>
      </c>
      <c r="AV186" s="13" t="s">
        <v>83</v>
      </c>
      <c r="AW186" s="13" t="s">
        <v>31</v>
      </c>
      <c r="AX186" s="13" t="s">
        <v>74</v>
      </c>
      <c r="AY186" s="268" t="s">
        <v>140</v>
      </c>
    </row>
    <row r="187" s="14" customFormat="1">
      <c r="A187" s="14"/>
      <c r="B187" s="269"/>
      <c r="C187" s="270"/>
      <c r="D187" s="259" t="s">
        <v>148</v>
      </c>
      <c r="E187" s="271" t="s">
        <v>1</v>
      </c>
      <c r="F187" s="272" t="s">
        <v>155</v>
      </c>
      <c r="G187" s="270"/>
      <c r="H187" s="273">
        <v>224.5</v>
      </c>
      <c r="I187" s="274"/>
      <c r="J187" s="270"/>
      <c r="K187" s="270"/>
      <c r="L187" s="275"/>
      <c r="M187" s="276"/>
      <c r="N187" s="277"/>
      <c r="O187" s="277"/>
      <c r="P187" s="277"/>
      <c r="Q187" s="277"/>
      <c r="R187" s="277"/>
      <c r="S187" s="277"/>
      <c r="T187" s="27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9" t="s">
        <v>148</v>
      </c>
      <c r="AU187" s="279" t="s">
        <v>83</v>
      </c>
      <c r="AV187" s="14" t="s">
        <v>146</v>
      </c>
      <c r="AW187" s="14" t="s">
        <v>31</v>
      </c>
      <c r="AX187" s="14" t="s">
        <v>81</v>
      </c>
      <c r="AY187" s="279" t="s">
        <v>140</v>
      </c>
    </row>
    <row r="188" s="2" customFormat="1" ht="16.5" customHeight="1">
      <c r="A188" s="37"/>
      <c r="B188" s="38"/>
      <c r="C188" s="280" t="s">
        <v>260</v>
      </c>
      <c r="D188" s="280" t="s">
        <v>238</v>
      </c>
      <c r="E188" s="281" t="s">
        <v>239</v>
      </c>
      <c r="F188" s="282" t="s">
        <v>240</v>
      </c>
      <c r="G188" s="283" t="s">
        <v>145</v>
      </c>
      <c r="H188" s="284">
        <v>227.93899999999999</v>
      </c>
      <c r="I188" s="285"/>
      <c r="J188" s="286">
        <f>ROUND(I188*H188,2)</f>
        <v>0</v>
      </c>
      <c r="K188" s="287"/>
      <c r="L188" s="288"/>
      <c r="M188" s="289" t="s">
        <v>1</v>
      </c>
      <c r="N188" s="290" t="s">
        <v>39</v>
      </c>
      <c r="O188" s="90"/>
      <c r="P188" s="253">
        <f>O188*H188</f>
        <v>0</v>
      </c>
      <c r="Q188" s="253">
        <v>0.13100000000000001</v>
      </c>
      <c r="R188" s="253">
        <f>Q188*H188</f>
        <v>29.860009000000002</v>
      </c>
      <c r="S188" s="253">
        <v>0</v>
      </c>
      <c r="T188" s="254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5" t="s">
        <v>184</v>
      </c>
      <c r="AT188" s="255" t="s">
        <v>238</v>
      </c>
      <c r="AU188" s="255" t="s">
        <v>83</v>
      </c>
      <c r="AY188" s="16" t="s">
        <v>140</v>
      </c>
      <c r="BE188" s="256">
        <f>IF(N188="základní",J188,0)</f>
        <v>0</v>
      </c>
      <c r="BF188" s="256">
        <f>IF(N188="snížená",J188,0)</f>
        <v>0</v>
      </c>
      <c r="BG188" s="256">
        <f>IF(N188="zákl. přenesená",J188,0)</f>
        <v>0</v>
      </c>
      <c r="BH188" s="256">
        <f>IF(N188="sníž. přenesená",J188,0)</f>
        <v>0</v>
      </c>
      <c r="BI188" s="256">
        <f>IF(N188="nulová",J188,0)</f>
        <v>0</v>
      </c>
      <c r="BJ188" s="16" t="s">
        <v>81</v>
      </c>
      <c r="BK188" s="256">
        <f>ROUND(I188*H188,2)</f>
        <v>0</v>
      </c>
      <c r="BL188" s="16" t="s">
        <v>146</v>
      </c>
      <c r="BM188" s="255" t="s">
        <v>491</v>
      </c>
    </row>
    <row r="189" s="13" customFormat="1">
      <c r="A189" s="13"/>
      <c r="B189" s="257"/>
      <c r="C189" s="258"/>
      <c r="D189" s="259" t="s">
        <v>148</v>
      </c>
      <c r="E189" s="260" t="s">
        <v>1</v>
      </c>
      <c r="F189" s="261" t="s">
        <v>492</v>
      </c>
      <c r="G189" s="258"/>
      <c r="H189" s="262">
        <v>221.30000000000001</v>
      </c>
      <c r="I189" s="263"/>
      <c r="J189" s="258"/>
      <c r="K189" s="258"/>
      <c r="L189" s="264"/>
      <c r="M189" s="265"/>
      <c r="N189" s="266"/>
      <c r="O189" s="266"/>
      <c r="P189" s="266"/>
      <c r="Q189" s="266"/>
      <c r="R189" s="266"/>
      <c r="S189" s="266"/>
      <c r="T189" s="26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8" t="s">
        <v>148</v>
      </c>
      <c r="AU189" s="268" t="s">
        <v>83</v>
      </c>
      <c r="AV189" s="13" t="s">
        <v>83</v>
      </c>
      <c r="AW189" s="13" t="s">
        <v>31</v>
      </c>
      <c r="AX189" s="13" t="s">
        <v>81</v>
      </c>
      <c r="AY189" s="268" t="s">
        <v>140</v>
      </c>
    </row>
    <row r="190" s="13" customFormat="1">
      <c r="A190" s="13"/>
      <c r="B190" s="257"/>
      <c r="C190" s="258"/>
      <c r="D190" s="259" t="s">
        <v>148</v>
      </c>
      <c r="E190" s="258"/>
      <c r="F190" s="261" t="s">
        <v>493</v>
      </c>
      <c r="G190" s="258"/>
      <c r="H190" s="262">
        <v>227.93899999999999</v>
      </c>
      <c r="I190" s="263"/>
      <c r="J190" s="258"/>
      <c r="K190" s="258"/>
      <c r="L190" s="264"/>
      <c r="M190" s="265"/>
      <c r="N190" s="266"/>
      <c r="O190" s="266"/>
      <c r="P190" s="266"/>
      <c r="Q190" s="266"/>
      <c r="R190" s="266"/>
      <c r="S190" s="266"/>
      <c r="T190" s="26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8" t="s">
        <v>148</v>
      </c>
      <c r="AU190" s="268" t="s">
        <v>83</v>
      </c>
      <c r="AV190" s="13" t="s">
        <v>83</v>
      </c>
      <c r="AW190" s="13" t="s">
        <v>4</v>
      </c>
      <c r="AX190" s="13" t="s">
        <v>81</v>
      </c>
      <c r="AY190" s="268" t="s">
        <v>140</v>
      </c>
    </row>
    <row r="191" s="2" customFormat="1" ht="21.75" customHeight="1">
      <c r="A191" s="37"/>
      <c r="B191" s="38"/>
      <c r="C191" s="280" t="s">
        <v>266</v>
      </c>
      <c r="D191" s="280" t="s">
        <v>238</v>
      </c>
      <c r="E191" s="281" t="s">
        <v>245</v>
      </c>
      <c r="F191" s="282" t="s">
        <v>246</v>
      </c>
      <c r="G191" s="283" t="s">
        <v>145</v>
      </c>
      <c r="H191" s="284">
        <v>3.2959999999999998</v>
      </c>
      <c r="I191" s="285"/>
      <c r="J191" s="286">
        <f>ROUND(I191*H191,2)</f>
        <v>0</v>
      </c>
      <c r="K191" s="287"/>
      <c r="L191" s="288"/>
      <c r="M191" s="289" t="s">
        <v>1</v>
      </c>
      <c r="N191" s="290" t="s">
        <v>39</v>
      </c>
      <c r="O191" s="90"/>
      <c r="P191" s="253">
        <f>O191*H191</f>
        <v>0</v>
      </c>
      <c r="Q191" s="253">
        <v>0.13100000000000001</v>
      </c>
      <c r="R191" s="253">
        <f>Q191*H191</f>
        <v>0.43177599999999999</v>
      </c>
      <c r="S191" s="253">
        <v>0</v>
      </c>
      <c r="T191" s="254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55" t="s">
        <v>184</v>
      </c>
      <c r="AT191" s="255" t="s">
        <v>238</v>
      </c>
      <c r="AU191" s="255" t="s">
        <v>83</v>
      </c>
      <c r="AY191" s="16" t="s">
        <v>140</v>
      </c>
      <c r="BE191" s="256">
        <f>IF(N191="základní",J191,0)</f>
        <v>0</v>
      </c>
      <c r="BF191" s="256">
        <f>IF(N191="snížená",J191,0)</f>
        <v>0</v>
      </c>
      <c r="BG191" s="256">
        <f>IF(N191="zákl. přenesená",J191,0)</f>
        <v>0</v>
      </c>
      <c r="BH191" s="256">
        <f>IF(N191="sníž. přenesená",J191,0)</f>
        <v>0</v>
      </c>
      <c r="BI191" s="256">
        <f>IF(N191="nulová",J191,0)</f>
        <v>0</v>
      </c>
      <c r="BJ191" s="16" t="s">
        <v>81</v>
      </c>
      <c r="BK191" s="256">
        <f>ROUND(I191*H191,2)</f>
        <v>0</v>
      </c>
      <c r="BL191" s="16" t="s">
        <v>146</v>
      </c>
      <c r="BM191" s="255" t="s">
        <v>494</v>
      </c>
    </row>
    <row r="192" s="13" customFormat="1">
      <c r="A192" s="13"/>
      <c r="B192" s="257"/>
      <c r="C192" s="258"/>
      <c r="D192" s="259" t="s">
        <v>148</v>
      </c>
      <c r="E192" s="260" t="s">
        <v>1</v>
      </c>
      <c r="F192" s="261" t="s">
        <v>495</v>
      </c>
      <c r="G192" s="258"/>
      <c r="H192" s="262">
        <v>3.2000000000000002</v>
      </c>
      <c r="I192" s="263"/>
      <c r="J192" s="258"/>
      <c r="K192" s="258"/>
      <c r="L192" s="264"/>
      <c r="M192" s="265"/>
      <c r="N192" s="266"/>
      <c r="O192" s="266"/>
      <c r="P192" s="266"/>
      <c r="Q192" s="266"/>
      <c r="R192" s="266"/>
      <c r="S192" s="266"/>
      <c r="T192" s="26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8" t="s">
        <v>148</v>
      </c>
      <c r="AU192" s="268" t="s">
        <v>83</v>
      </c>
      <c r="AV192" s="13" t="s">
        <v>83</v>
      </c>
      <c r="AW192" s="13" t="s">
        <v>31</v>
      </c>
      <c r="AX192" s="13" t="s">
        <v>81</v>
      </c>
      <c r="AY192" s="268" t="s">
        <v>140</v>
      </c>
    </row>
    <row r="193" s="13" customFormat="1">
      <c r="A193" s="13"/>
      <c r="B193" s="257"/>
      <c r="C193" s="258"/>
      <c r="D193" s="259" t="s">
        <v>148</v>
      </c>
      <c r="E193" s="258"/>
      <c r="F193" s="261" t="s">
        <v>496</v>
      </c>
      <c r="G193" s="258"/>
      <c r="H193" s="262">
        <v>3.2959999999999998</v>
      </c>
      <c r="I193" s="263"/>
      <c r="J193" s="258"/>
      <c r="K193" s="258"/>
      <c r="L193" s="264"/>
      <c r="M193" s="265"/>
      <c r="N193" s="266"/>
      <c r="O193" s="266"/>
      <c r="P193" s="266"/>
      <c r="Q193" s="266"/>
      <c r="R193" s="266"/>
      <c r="S193" s="266"/>
      <c r="T193" s="26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8" t="s">
        <v>148</v>
      </c>
      <c r="AU193" s="268" t="s">
        <v>83</v>
      </c>
      <c r="AV193" s="13" t="s">
        <v>83</v>
      </c>
      <c r="AW193" s="13" t="s">
        <v>4</v>
      </c>
      <c r="AX193" s="13" t="s">
        <v>81</v>
      </c>
      <c r="AY193" s="268" t="s">
        <v>140</v>
      </c>
    </row>
    <row r="194" s="2" customFormat="1" ht="66.75" customHeight="1">
      <c r="A194" s="37"/>
      <c r="B194" s="38"/>
      <c r="C194" s="243" t="s">
        <v>272</v>
      </c>
      <c r="D194" s="243" t="s">
        <v>142</v>
      </c>
      <c r="E194" s="244" t="s">
        <v>396</v>
      </c>
      <c r="F194" s="245" t="s">
        <v>397</v>
      </c>
      <c r="G194" s="246" t="s">
        <v>145</v>
      </c>
      <c r="H194" s="247">
        <v>14</v>
      </c>
      <c r="I194" s="248"/>
      <c r="J194" s="249">
        <f>ROUND(I194*H194,2)</f>
        <v>0</v>
      </c>
      <c r="K194" s="250"/>
      <c r="L194" s="43"/>
      <c r="M194" s="251" t="s">
        <v>1</v>
      </c>
      <c r="N194" s="252" t="s">
        <v>39</v>
      </c>
      <c r="O194" s="90"/>
      <c r="P194" s="253">
        <f>O194*H194</f>
        <v>0</v>
      </c>
      <c r="Q194" s="253">
        <v>0.085650000000000004</v>
      </c>
      <c r="R194" s="253">
        <f>Q194*H194</f>
        <v>1.1991000000000001</v>
      </c>
      <c r="S194" s="253">
        <v>0</v>
      </c>
      <c r="T194" s="254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55" t="s">
        <v>146</v>
      </c>
      <c r="AT194" s="255" t="s">
        <v>142</v>
      </c>
      <c r="AU194" s="255" t="s">
        <v>83</v>
      </c>
      <c r="AY194" s="16" t="s">
        <v>140</v>
      </c>
      <c r="BE194" s="256">
        <f>IF(N194="základní",J194,0)</f>
        <v>0</v>
      </c>
      <c r="BF194" s="256">
        <f>IF(N194="snížená",J194,0)</f>
        <v>0</v>
      </c>
      <c r="BG194" s="256">
        <f>IF(N194="zákl. přenesená",J194,0)</f>
        <v>0</v>
      </c>
      <c r="BH194" s="256">
        <f>IF(N194="sníž. přenesená",J194,0)</f>
        <v>0</v>
      </c>
      <c r="BI194" s="256">
        <f>IF(N194="nulová",J194,0)</f>
        <v>0</v>
      </c>
      <c r="BJ194" s="16" t="s">
        <v>81</v>
      </c>
      <c r="BK194" s="256">
        <f>ROUND(I194*H194,2)</f>
        <v>0</v>
      </c>
      <c r="BL194" s="16" t="s">
        <v>146</v>
      </c>
      <c r="BM194" s="255" t="s">
        <v>497</v>
      </c>
    </row>
    <row r="195" s="13" customFormat="1">
      <c r="A195" s="13"/>
      <c r="B195" s="257"/>
      <c r="C195" s="258"/>
      <c r="D195" s="259" t="s">
        <v>148</v>
      </c>
      <c r="E195" s="260" t="s">
        <v>1</v>
      </c>
      <c r="F195" s="261" t="s">
        <v>498</v>
      </c>
      <c r="G195" s="258"/>
      <c r="H195" s="262">
        <v>14</v>
      </c>
      <c r="I195" s="263"/>
      <c r="J195" s="258"/>
      <c r="K195" s="258"/>
      <c r="L195" s="264"/>
      <c r="M195" s="265"/>
      <c r="N195" s="266"/>
      <c r="O195" s="266"/>
      <c r="P195" s="266"/>
      <c r="Q195" s="266"/>
      <c r="R195" s="266"/>
      <c r="S195" s="266"/>
      <c r="T195" s="26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8" t="s">
        <v>148</v>
      </c>
      <c r="AU195" s="268" t="s">
        <v>83</v>
      </c>
      <c r="AV195" s="13" t="s">
        <v>83</v>
      </c>
      <c r="AW195" s="13" t="s">
        <v>31</v>
      </c>
      <c r="AX195" s="13" t="s">
        <v>81</v>
      </c>
      <c r="AY195" s="268" t="s">
        <v>140</v>
      </c>
    </row>
    <row r="196" s="2" customFormat="1" ht="16.5" customHeight="1">
      <c r="A196" s="37"/>
      <c r="B196" s="38"/>
      <c r="C196" s="280" t="s">
        <v>278</v>
      </c>
      <c r="D196" s="280" t="s">
        <v>238</v>
      </c>
      <c r="E196" s="281" t="s">
        <v>399</v>
      </c>
      <c r="F196" s="282" t="s">
        <v>400</v>
      </c>
      <c r="G196" s="283" t="s">
        <v>145</v>
      </c>
      <c r="H196" s="284">
        <v>11.948</v>
      </c>
      <c r="I196" s="285"/>
      <c r="J196" s="286">
        <f>ROUND(I196*H196,2)</f>
        <v>0</v>
      </c>
      <c r="K196" s="287"/>
      <c r="L196" s="288"/>
      <c r="M196" s="289" t="s">
        <v>1</v>
      </c>
      <c r="N196" s="290" t="s">
        <v>39</v>
      </c>
      <c r="O196" s="90"/>
      <c r="P196" s="253">
        <f>O196*H196</f>
        <v>0</v>
      </c>
      <c r="Q196" s="253">
        <v>0.152</v>
      </c>
      <c r="R196" s="253">
        <f>Q196*H196</f>
        <v>1.8160959999999999</v>
      </c>
      <c r="S196" s="253">
        <v>0</v>
      </c>
      <c r="T196" s="254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55" t="s">
        <v>184</v>
      </c>
      <c r="AT196" s="255" t="s">
        <v>238</v>
      </c>
      <c r="AU196" s="255" t="s">
        <v>83</v>
      </c>
      <c r="AY196" s="16" t="s">
        <v>140</v>
      </c>
      <c r="BE196" s="256">
        <f>IF(N196="základní",J196,0)</f>
        <v>0</v>
      </c>
      <c r="BF196" s="256">
        <f>IF(N196="snížená",J196,0)</f>
        <v>0</v>
      </c>
      <c r="BG196" s="256">
        <f>IF(N196="zákl. přenesená",J196,0)</f>
        <v>0</v>
      </c>
      <c r="BH196" s="256">
        <f>IF(N196="sníž. přenesená",J196,0)</f>
        <v>0</v>
      </c>
      <c r="BI196" s="256">
        <f>IF(N196="nulová",J196,0)</f>
        <v>0</v>
      </c>
      <c r="BJ196" s="16" t="s">
        <v>81</v>
      </c>
      <c r="BK196" s="256">
        <f>ROUND(I196*H196,2)</f>
        <v>0</v>
      </c>
      <c r="BL196" s="16" t="s">
        <v>146</v>
      </c>
      <c r="BM196" s="255" t="s">
        <v>499</v>
      </c>
    </row>
    <row r="197" s="13" customFormat="1">
      <c r="A197" s="13"/>
      <c r="B197" s="257"/>
      <c r="C197" s="258"/>
      <c r="D197" s="259" t="s">
        <v>148</v>
      </c>
      <c r="E197" s="260" t="s">
        <v>1</v>
      </c>
      <c r="F197" s="261" t="s">
        <v>500</v>
      </c>
      <c r="G197" s="258"/>
      <c r="H197" s="262">
        <v>11.6</v>
      </c>
      <c r="I197" s="263"/>
      <c r="J197" s="258"/>
      <c r="K197" s="258"/>
      <c r="L197" s="264"/>
      <c r="M197" s="265"/>
      <c r="N197" s="266"/>
      <c r="O197" s="266"/>
      <c r="P197" s="266"/>
      <c r="Q197" s="266"/>
      <c r="R197" s="266"/>
      <c r="S197" s="266"/>
      <c r="T197" s="26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8" t="s">
        <v>148</v>
      </c>
      <c r="AU197" s="268" t="s">
        <v>83</v>
      </c>
      <c r="AV197" s="13" t="s">
        <v>83</v>
      </c>
      <c r="AW197" s="13" t="s">
        <v>31</v>
      </c>
      <c r="AX197" s="13" t="s">
        <v>81</v>
      </c>
      <c r="AY197" s="268" t="s">
        <v>140</v>
      </c>
    </row>
    <row r="198" s="13" customFormat="1">
      <c r="A198" s="13"/>
      <c r="B198" s="257"/>
      <c r="C198" s="258"/>
      <c r="D198" s="259" t="s">
        <v>148</v>
      </c>
      <c r="E198" s="258"/>
      <c r="F198" s="261" t="s">
        <v>501</v>
      </c>
      <c r="G198" s="258"/>
      <c r="H198" s="262">
        <v>11.948</v>
      </c>
      <c r="I198" s="263"/>
      <c r="J198" s="258"/>
      <c r="K198" s="258"/>
      <c r="L198" s="264"/>
      <c r="M198" s="265"/>
      <c r="N198" s="266"/>
      <c r="O198" s="266"/>
      <c r="P198" s="266"/>
      <c r="Q198" s="266"/>
      <c r="R198" s="266"/>
      <c r="S198" s="266"/>
      <c r="T198" s="26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8" t="s">
        <v>148</v>
      </c>
      <c r="AU198" s="268" t="s">
        <v>83</v>
      </c>
      <c r="AV198" s="13" t="s">
        <v>83</v>
      </c>
      <c r="AW198" s="13" t="s">
        <v>4</v>
      </c>
      <c r="AX198" s="13" t="s">
        <v>81</v>
      </c>
      <c r="AY198" s="268" t="s">
        <v>140</v>
      </c>
    </row>
    <row r="199" s="2" customFormat="1" ht="21.75" customHeight="1">
      <c r="A199" s="37"/>
      <c r="B199" s="38"/>
      <c r="C199" s="280" t="s">
        <v>284</v>
      </c>
      <c r="D199" s="280" t="s">
        <v>238</v>
      </c>
      <c r="E199" s="281" t="s">
        <v>404</v>
      </c>
      <c r="F199" s="282" t="s">
        <v>405</v>
      </c>
      <c r="G199" s="283" t="s">
        <v>145</v>
      </c>
      <c r="H199" s="284">
        <v>2.472</v>
      </c>
      <c r="I199" s="285"/>
      <c r="J199" s="286">
        <f>ROUND(I199*H199,2)</f>
        <v>0</v>
      </c>
      <c r="K199" s="287"/>
      <c r="L199" s="288"/>
      <c r="M199" s="289" t="s">
        <v>1</v>
      </c>
      <c r="N199" s="290" t="s">
        <v>39</v>
      </c>
      <c r="O199" s="90"/>
      <c r="P199" s="253">
        <f>O199*H199</f>
        <v>0</v>
      </c>
      <c r="Q199" s="253">
        <v>0.17599999999999999</v>
      </c>
      <c r="R199" s="253">
        <f>Q199*H199</f>
        <v>0.43507199999999996</v>
      </c>
      <c r="S199" s="253">
        <v>0</v>
      </c>
      <c r="T199" s="254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55" t="s">
        <v>184</v>
      </c>
      <c r="AT199" s="255" t="s">
        <v>238</v>
      </c>
      <c r="AU199" s="255" t="s">
        <v>83</v>
      </c>
      <c r="AY199" s="16" t="s">
        <v>140</v>
      </c>
      <c r="BE199" s="256">
        <f>IF(N199="základní",J199,0)</f>
        <v>0</v>
      </c>
      <c r="BF199" s="256">
        <f>IF(N199="snížená",J199,0)</f>
        <v>0</v>
      </c>
      <c r="BG199" s="256">
        <f>IF(N199="zákl. přenesená",J199,0)</f>
        <v>0</v>
      </c>
      <c r="BH199" s="256">
        <f>IF(N199="sníž. přenesená",J199,0)</f>
        <v>0</v>
      </c>
      <c r="BI199" s="256">
        <f>IF(N199="nulová",J199,0)</f>
        <v>0</v>
      </c>
      <c r="BJ199" s="16" t="s">
        <v>81</v>
      </c>
      <c r="BK199" s="256">
        <f>ROUND(I199*H199,2)</f>
        <v>0</v>
      </c>
      <c r="BL199" s="16" t="s">
        <v>146</v>
      </c>
      <c r="BM199" s="255" t="s">
        <v>502</v>
      </c>
    </row>
    <row r="200" s="13" customFormat="1">
      <c r="A200" s="13"/>
      <c r="B200" s="257"/>
      <c r="C200" s="258"/>
      <c r="D200" s="259" t="s">
        <v>148</v>
      </c>
      <c r="E200" s="260" t="s">
        <v>1</v>
      </c>
      <c r="F200" s="261" t="s">
        <v>503</v>
      </c>
      <c r="G200" s="258"/>
      <c r="H200" s="262">
        <v>2.3999999999999999</v>
      </c>
      <c r="I200" s="263"/>
      <c r="J200" s="258"/>
      <c r="K200" s="258"/>
      <c r="L200" s="264"/>
      <c r="M200" s="265"/>
      <c r="N200" s="266"/>
      <c r="O200" s="266"/>
      <c r="P200" s="266"/>
      <c r="Q200" s="266"/>
      <c r="R200" s="266"/>
      <c r="S200" s="266"/>
      <c r="T200" s="26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8" t="s">
        <v>148</v>
      </c>
      <c r="AU200" s="268" t="s">
        <v>83</v>
      </c>
      <c r="AV200" s="13" t="s">
        <v>83</v>
      </c>
      <c r="AW200" s="13" t="s">
        <v>31</v>
      </c>
      <c r="AX200" s="13" t="s">
        <v>81</v>
      </c>
      <c r="AY200" s="268" t="s">
        <v>140</v>
      </c>
    </row>
    <row r="201" s="13" customFormat="1">
      <c r="A201" s="13"/>
      <c r="B201" s="257"/>
      <c r="C201" s="258"/>
      <c r="D201" s="259" t="s">
        <v>148</v>
      </c>
      <c r="E201" s="258"/>
      <c r="F201" s="261" t="s">
        <v>504</v>
      </c>
      <c r="G201" s="258"/>
      <c r="H201" s="262">
        <v>2.472</v>
      </c>
      <c r="I201" s="263"/>
      <c r="J201" s="258"/>
      <c r="K201" s="258"/>
      <c r="L201" s="264"/>
      <c r="M201" s="265"/>
      <c r="N201" s="266"/>
      <c r="O201" s="266"/>
      <c r="P201" s="266"/>
      <c r="Q201" s="266"/>
      <c r="R201" s="266"/>
      <c r="S201" s="266"/>
      <c r="T201" s="26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8" t="s">
        <v>148</v>
      </c>
      <c r="AU201" s="268" t="s">
        <v>83</v>
      </c>
      <c r="AV201" s="13" t="s">
        <v>83</v>
      </c>
      <c r="AW201" s="13" t="s">
        <v>4</v>
      </c>
      <c r="AX201" s="13" t="s">
        <v>81</v>
      </c>
      <c r="AY201" s="268" t="s">
        <v>140</v>
      </c>
    </row>
    <row r="202" s="12" customFormat="1" ht="22.8" customHeight="1">
      <c r="A202" s="12"/>
      <c r="B202" s="227"/>
      <c r="C202" s="228"/>
      <c r="D202" s="229" t="s">
        <v>73</v>
      </c>
      <c r="E202" s="241" t="s">
        <v>184</v>
      </c>
      <c r="F202" s="241" t="s">
        <v>505</v>
      </c>
      <c r="G202" s="228"/>
      <c r="H202" s="228"/>
      <c r="I202" s="231"/>
      <c r="J202" s="242">
        <f>BK202</f>
        <v>0</v>
      </c>
      <c r="K202" s="228"/>
      <c r="L202" s="233"/>
      <c r="M202" s="234"/>
      <c r="N202" s="235"/>
      <c r="O202" s="235"/>
      <c r="P202" s="236">
        <f>SUM(P203:P204)</f>
        <v>0</v>
      </c>
      <c r="Q202" s="235"/>
      <c r="R202" s="236">
        <f>SUM(R203:R204)</f>
        <v>0.47427999999999998</v>
      </c>
      <c r="S202" s="235"/>
      <c r="T202" s="237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38" t="s">
        <v>81</v>
      </c>
      <c r="AT202" s="239" t="s">
        <v>73</v>
      </c>
      <c r="AU202" s="239" t="s">
        <v>81</v>
      </c>
      <c r="AY202" s="238" t="s">
        <v>140</v>
      </c>
      <c r="BK202" s="240">
        <f>SUM(BK203:BK204)</f>
        <v>0</v>
      </c>
    </row>
    <row r="203" s="2" customFormat="1" ht="21.75" customHeight="1">
      <c r="A203" s="37"/>
      <c r="B203" s="38"/>
      <c r="C203" s="243" t="s">
        <v>288</v>
      </c>
      <c r="D203" s="243" t="s">
        <v>142</v>
      </c>
      <c r="E203" s="244" t="s">
        <v>506</v>
      </c>
      <c r="F203" s="245" t="s">
        <v>507</v>
      </c>
      <c r="G203" s="246" t="s">
        <v>197</v>
      </c>
      <c r="H203" s="247">
        <v>1</v>
      </c>
      <c r="I203" s="248"/>
      <c r="J203" s="249">
        <f>ROUND(I203*H203,2)</f>
        <v>0</v>
      </c>
      <c r="K203" s="250"/>
      <c r="L203" s="43"/>
      <c r="M203" s="251" t="s">
        <v>1</v>
      </c>
      <c r="N203" s="252" t="s">
        <v>39</v>
      </c>
      <c r="O203" s="90"/>
      <c r="P203" s="253">
        <f>O203*H203</f>
        <v>0</v>
      </c>
      <c r="Q203" s="253">
        <v>0.42368</v>
      </c>
      <c r="R203" s="253">
        <f>Q203*H203</f>
        <v>0.42368</v>
      </c>
      <c r="S203" s="253">
        <v>0</v>
      </c>
      <c r="T203" s="254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55" t="s">
        <v>146</v>
      </c>
      <c r="AT203" s="255" t="s">
        <v>142</v>
      </c>
      <c r="AU203" s="255" t="s">
        <v>83</v>
      </c>
      <c r="AY203" s="16" t="s">
        <v>140</v>
      </c>
      <c r="BE203" s="256">
        <f>IF(N203="základní",J203,0)</f>
        <v>0</v>
      </c>
      <c r="BF203" s="256">
        <f>IF(N203="snížená",J203,0)</f>
        <v>0</v>
      </c>
      <c r="BG203" s="256">
        <f>IF(N203="zákl. přenesená",J203,0)</f>
        <v>0</v>
      </c>
      <c r="BH203" s="256">
        <f>IF(N203="sníž. přenesená",J203,0)</f>
        <v>0</v>
      </c>
      <c r="BI203" s="256">
        <f>IF(N203="nulová",J203,0)</f>
        <v>0</v>
      </c>
      <c r="BJ203" s="16" t="s">
        <v>81</v>
      </c>
      <c r="BK203" s="256">
        <f>ROUND(I203*H203,2)</f>
        <v>0</v>
      </c>
      <c r="BL203" s="16" t="s">
        <v>146</v>
      </c>
      <c r="BM203" s="255" t="s">
        <v>508</v>
      </c>
    </row>
    <row r="204" s="2" customFormat="1" ht="16.5" customHeight="1">
      <c r="A204" s="37"/>
      <c r="B204" s="38"/>
      <c r="C204" s="280" t="s">
        <v>293</v>
      </c>
      <c r="D204" s="280" t="s">
        <v>238</v>
      </c>
      <c r="E204" s="281" t="s">
        <v>509</v>
      </c>
      <c r="F204" s="282" t="s">
        <v>510</v>
      </c>
      <c r="G204" s="283" t="s">
        <v>197</v>
      </c>
      <c r="H204" s="284">
        <v>1</v>
      </c>
      <c r="I204" s="285"/>
      <c r="J204" s="286">
        <f>ROUND(I204*H204,2)</f>
        <v>0</v>
      </c>
      <c r="K204" s="287"/>
      <c r="L204" s="288"/>
      <c r="M204" s="289" t="s">
        <v>1</v>
      </c>
      <c r="N204" s="290" t="s">
        <v>39</v>
      </c>
      <c r="O204" s="90"/>
      <c r="P204" s="253">
        <f>O204*H204</f>
        <v>0</v>
      </c>
      <c r="Q204" s="253">
        <v>0.050599999999999999</v>
      </c>
      <c r="R204" s="253">
        <f>Q204*H204</f>
        <v>0.050599999999999999</v>
      </c>
      <c r="S204" s="253">
        <v>0</v>
      </c>
      <c r="T204" s="254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55" t="s">
        <v>184</v>
      </c>
      <c r="AT204" s="255" t="s">
        <v>238</v>
      </c>
      <c r="AU204" s="255" t="s">
        <v>83</v>
      </c>
      <c r="AY204" s="16" t="s">
        <v>140</v>
      </c>
      <c r="BE204" s="256">
        <f>IF(N204="základní",J204,0)</f>
        <v>0</v>
      </c>
      <c r="BF204" s="256">
        <f>IF(N204="snížená",J204,0)</f>
        <v>0</v>
      </c>
      <c r="BG204" s="256">
        <f>IF(N204="zákl. přenesená",J204,0)</f>
        <v>0</v>
      </c>
      <c r="BH204" s="256">
        <f>IF(N204="sníž. přenesená",J204,0)</f>
        <v>0</v>
      </c>
      <c r="BI204" s="256">
        <f>IF(N204="nulová",J204,0)</f>
        <v>0</v>
      </c>
      <c r="BJ204" s="16" t="s">
        <v>81</v>
      </c>
      <c r="BK204" s="256">
        <f>ROUND(I204*H204,2)</f>
        <v>0</v>
      </c>
      <c r="BL204" s="16" t="s">
        <v>146</v>
      </c>
      <c r="BM204" s="255" t="s">
        <v>511</v>
      </c>
    </row>
    <row r="205" s="12" customFormat="1" ht="22.8" customHeight="1">
      <c r="A205" s="12"/>
      <c r="B205" s="227"/>
      <c r="C205" s="228"/>
      <c r="D205" s="229" t="s">
        <v>73</v>
      </c>
      <c r="E205" s="241" t="s">
        <v>189</v>
      </c>
      <c r="F205" s="241" t="s">
        <v>250</v>
      </c>
      <c r="G205" s="228"/>
      <c r="H205" s="228"/>
      <c r="I205" s="231"/>
      <c r="J205" s="242">
        <f>BK205</f>
        <v>0</v>
      </c>
      <c r="K205" s="228"/>
      <c r="L205" s="233"/>
      <c r="M205" s="234"/>
      <c r="N205" s="235"/>
      <c r="O205" s="235"/>
      <c r="P205" s="236">
        <f>SUM(P206:P245)</f>
        <v>0</v>
      </c>
      <c r="Q205" s="235"/>
      <c r="R205" s="236">
        <f>SUM(R206:R245)</f>
        <v>42.607521379999994</v>
      </c>
      <c r="S205" s="235"/>
      <c r="T205" s="237">
        <f>SUM(T206:T245)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8" t="s">
        <v>81</v>
      </c>
      <c r="AT205" s="239" t="s">
        <v>73</v>
      </c>
      <c r="AU205" s="239" t="s">
        <v>81</v>
      </c>
      <c r="AY205" s="238" t="s">
        <v>140</v>
      </c>
      <c r="BK205" s="240">
        <f>SUM(BK206:BK245)</f>
        <v>0</v>
      </c>
    </row>
    <row r="206" s="2" customFormat="1" ht="21.75" customHeight="1">
      <c r="A206" s="37"/>
      <c r="B206" s="38"/>
      <c r="C206" s="243" t="s">
        <v>299</v>
      </c>
      <c r="D206" s="243" t="s">
        <v>142</v>
      </c>
      <c r="E206" s="244" t="s">
        <v>251</v>
      </c>
      <c r="F206" s="245" t="s">
        <v>252</v>
      </c>
      <c r="G206" s="246" t="s">
        <v>179</v>
      </c>
      <c r="H206" s="247">
        <v>8</v>
      </c>
      <c r="I206" s="248"/>
      <c r="J206" s="249">
        <f>ROUND(I206*H206,2)</f>
        <v>0</v>
      </c>
      <c r="K206" s="250"/>
      <c r="L206" s="43"/>
      <c r="M206" s="251" t="s">
        <v>1</v>
      </c>
      <c r="N206" s="252" t="s">
        <v>39</v>
      </c>
      <c r="O206" s="90"/>
      <c r="P206" s="253">
        <f>O206*H206</f>
        <v>0</v>
      </c>
      <c r="Q206" s="253">
        <v>0.00033</v>
      </c>
      <c r="R206" s="253">
        <f>Q206*H206</f>
        <v>0.00264</v>
      </c>
      <c r="S206" s="253">
        <v>0</v>
      </c>
      <c r="T206" s="254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55" t="s">
        <v>146</v>
      </c>
      <c r="AT206" s="255" t="s">
        <v>142</v>
      </c>
      <c r="AU206" s="255" t="s">
        <v>83</v>
      </c>
      <c r="AY206" s="16" t="s">
        <v>140</v>
      </c>
      <c r="BE206" s="256">
        <f>IF(N206="základní",J206,0)</f>
        <v>0</v>
      </c>
      <c r="BF206" s="256">
        <f>IF(N206="snížená",J206,0)</f>
        <v>0</v>
      </c>
      <c r="BG206" s="256">
        <f>IF(N206="zákl. přenesená",J206,0)</f>
        <v>0</v>
      </c>
      <c r="BH206" s="256">
        <f>IF(N206="sníž. přenesená",J206,0)</f>
        <v>0</v>
      </c>
      <c r="BI206" s="256">
        <f>IF(N206="nulová",J206,0)</f>
        <v>0</v>
      </c>
      <c r="BJ206" s="16" t="s">
        <v>81</v>
      </c>
      <c r="BK206" s="256">
        <f>ROUND(I206*H206,2)</f>
        <v>0</v>
      </c>
      <c r="BL206" s="16" t="s">
        <v>146</v>
      </c>
      <c r="BM206" s="255" t="s">
        <v>512</v>
      </c>
    </row>
    <row r="207" s="13" customFormat="1">
      <c r="A207" s="13"/>
      <c r="B207" s="257"/>
      <c r="C207" s="258"/>
      <c r="D207" s="259" t="s">
        <v>148</v>
      </c>
      <c r="E207" s="260" t="s">
        <v>1</v>
      </c>
      <c r="F207" s="261" t="s">
        <v>513</v>
      </c>
      <c r="G207" s="258"/>
      <c r="H207" s="262">
        <v>8</v>
      </c>
      <c r="I207" s="263"/>
      <c r="J207" s="258"/>
      <c r="K207" s="258"/>
      <c r="L207" s="264"/>
      <c r="M207" s="265"/>
      <c r="N207" s="266"/>
      <c r="O207" s="266"/>
      <c r="P207" s="266"/>
      <c r="Q207" s="266"/>
      <c r="R207" s="266"/>
      <c r="S207" s="266"/>
      <c r="T207" s="26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8" t="s">
        <v>148</v>
      </c>
      <c r="AU207" s="268" t="s">
        <v>83</v>
      </c>
      <c r="AV207" s="13" t="s">
        <v>83</v>
      </c>
      <c r="AW207" s="13" t="s">
        <v>31</v>
      </c>
      <c r="AX207" s="13" t="s">
        <v>81</v>
      </c>
      <c r="AY207" s="268" t="s">
        <v>140</v>
      </c>
    </row>
    <row r="208" s="2" customFormat="1" ht="44.25" customHeight="1">
      <c r="A208" s="37"/>
      <c r="B208" s="38"/>
      <c r="C208" s="243" t="s">
        <v>303</v>
      </c>
      <c r="D208" s="243" t="s">
        <v>142</v>
      </c>
      <c r="E208" s="244" t="s">
        <v>256</v>
      </c>
      <c r="F208" s="245" t="s">
        <v>257</v>
      </c>
      <c r="G208" s="246" t="s">
        <v>179</v>
      </c>
      <c r="H208" s="247">
        <v>127</v>
      </c>
      <c r="I208" s="248"/>
      <c r="J208" s="249">
        <f>ROUND(I208*H208,2)</f>
        <v>0</v>
      </c>
      <c r="K208" s="250"/>
      <c r="L208" s="43"/>
      <c r="M208" s="251" t="s">
        <v>1</v>
      </c>
      <c r="N208" s="252" t="s">
        <v>39</v>
      </c>
      <c r="O208" s="90"/>
      <c r="P208" s="253">
        <f>O208*H208</f>
        <v>0</v>
      </c>
      <c r="Q208" s="253">
        <v>0.15540000000000001</v>
      </c>
      <c r="R208" s="253">
        <f>Q208*H208</f>
        <v>19.735800000000001</v>
      </c>
      <c r="S208" s="253">
        <v>0</v>
      </c>
      <c r="T208" s="254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55" t="s">
        <v>146</v>
      </c>
      <c r="AT208" s="255" t="s">
        <v>142</v>
      </c>
      <c r="AU208" s="255" t="s">
        <v>83</v>
      </c>
      <c r="AY208" s="16" t="s">
        <v>140</v>
      </c>
      <c r="BE208" s="256">
        <f>IF(N208="základní",J208,0)</f>
        <v>0</v>
      </c>
      <c r="BF208" s="256">
        <f>IF(N208="snížená",J208,0)</f>
        <v>0</v>
      </c>
      <c r="BG208" s="256">
        <f>IF(N208="zákl. přenesená",J208,0)</f>
        <v>0</v>
      </c>
      <c r="BH208" s="256">
        <f>IF(N208="sníž. přenesená",J208,0)</f>
        <v>0</v>
      </c>
      <c r="BI208" s="256">
        <f>IF(N208="nulová",J208,0)</f>
        <v>0</v>
      </c>
      <c r="BJ208" s="16" t="s">
        <v>81</v>
      </c>
      <c r="BK208" s="256">
        <f>ROUND(I208*H208,2)</f>
        <v>0</v>
      </c>
      <c r="BL208" s="16" t="s">
        <v>146</v>
      </c>
      <c r="BM208" s="255" t="s">
        <v>514</v>
      </c>
    </row>
    <row r="209" s="13" customFormat="1">
      <c r="A209" s="13"/>
      <c r="B209" s="257"/>
      <c r="C209" s="258"/>
      <c r="D209" s="259" t="s">
        <v>148</v>
      </c>
      <c r="E209" s="260" t="s">
        <v>1</v>
      </c>
      <c r="F209" s="261" t="s">
        <v>515</v>
      </c>
      <c r="G209" s="258"/>
      <c r="H209" s="262">
        <v>127</v>
      </c>
      <c r="I209" s="263"/>
      <c r="J209" s="258"/>
      <c r="K209" s="258"/>
      <c r="L209" s="264"/>
      <c r="M209" s="265"/>
      <c r="N209" s="266"/>
      <c r="O209" s="266"/>
      <c r="P209" s="266"/>
      <c r="Q209" s="266"/>
      <c r="R209" s="266"/>
      <c r="S209" s="266"/>
      <c r="T209" s="26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8" t="s">
        <v>148</v>
      </c>
      <c r="AU209" s="268" t="s">
        <v>83</v>
      </c>
      <c r="AV209" s="13" t="s">
        <v>83</v>
      </c>
      <c r="AW209" s="13" t="s">
        <v>31</v>
      </c>
      <c r="AX209" s="13" t="s">
        <v>81</v>
      </c>
      <c r="AY209" s="268" t="s">
        <v>140</v>
      </c>
    </row>
    <row r="210" s="2" customFormat="1" ht="21.75" customHeight="1">
      <c r="A210" s="37"/>
      <c r="B210" s="38"/>
      <c r="C210" s="280" t="s">
        <v>309</v>
      </c>
      <c r="D210" s="280" t="s">
        <v>238</v>
      </c>
      <c r="E210" s="281" t="s">
        <v>261</v>
      </c>
      <c r="F210" s="282" t="s">
        <v>262</v>
      </c>
      <c r="G210" s="283" t="s">
        <v>179</v>
      </c>
      <c r="H210" s="284">
        <v>8.2400000000000002</v>
      </c>
      <c r="I210" s="285"/>
      <c r="J210" s="286">
        <f>ROUND(I210*H210,2)</f>
        <v>0</v>
      </c>
      <c r="K210" s="287"/>
      <c r="L210" s="288"/>
      <c r="M210" s="289" t="s">
        <v>1</v>
      </c>
      <c r="N210" s="290" t="s">
        <v>39</v>
      </c>
      <c r="O210" s="90"/>
      <c r="P210" s="253">
        <f>O210*H210</f>
        <v>0</v>
      </c>
      <c r="Q210" s="253">
        <v>0.048300000000000003</v>
      </c>
      <c r="R210" s="253">
        <f>Q210*H210</f>
        <v>0.39799200000000001</v>
      </c>
      <c r="S210" s="253">
        <v>0</v>
      </c>
      <c r="T210" s="254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55" t="s">
        <v>184</v>
      </c>
      <c r="AT210" s="255" t="s">
        <v>238</v>
      </c>
      <c r="AU210" s="255" t="s">
        <v>83</v>
      </c>
      <c r="AY210" s="16" t="s">
        <v>140</v>
      </c>
      <c r="BE210" s="256">
        <f>IF(N210="základní",J210,0)</f>
        <v>0</v>
      </c>
      <c r="BF210" s="256">
        <f>IF(N210="snížená",J210,0)</f>
        <v>0</v>
      </c>
      <c r="BG210" s="256">
        <f>IF(N210="zákl. přenesená",J210,0)</f>
        <v>0</v>
      </c>
      <c r="BH210" s="256">
        <f>IF(N210="sníž. přenesená",J210,0)</f>
        <v>0</v>
      </c>
      <c r="BI210" s="256">
        <f>IF(N210="nulová",J210,0)</f>
        <v>0</v>
      </c>
      <c r="BJ210" s="16" t="s">
        <v>81</v>
      </c>
      <c r="BK210" s="256">
        <f>ROUND(I210*H210,2)</f>
        <v>0</v>
      </c>
      <c r="BL210" s="16" t="s">
        <v>146</v>
      </c>
      <c r="BM210" s="255" t="s">
        <v>516</v>
      </c>
    </row>
    <row r="211" s="13" customFormat="1">
      <c r="A211" s="13"/>
      <c r="B211" s="257"/>
      <c r="C211" s="258"/>
      <c r="D211" s="259" t="s">
        <v>148</v>
      </c>
      <c r="E211" s="260" t="s">
        <v>1</v>
      </c>
      <c r="F211" s="261" t="s">
        <v>517</v>
      </c>
      <c r="G211" s="258"/>
      <c r="H211" s="262">
        <v>8</v>
      </c>
      <c r="I211" s="263"/>
      <c r="J211" s="258"/>
      <c r="K211" s="258"/>
      <c r="L211" s="264"/>
      <c r="M211" s="265"/>
      <c r="N211" s="266"/>
      <c r="O211" s="266"/>
      <c r="P211" s="266"/>
      <c r="Q211" s="266"/>
      <c r="R211" s="266"/>
      <c r="S211" s="266"/>
      <c r="T211" s="26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8" t="s">
        <v>148</v>
      </c>
      <c r="AU211" s="268" t="s">
        <v>83</v>
      </c>
      <c r="AV211" s="13" t="s">
        <v>83</v>
      </c>
      <c r="AW211" s="13" t="s">
        <v>31</v>
      </c>
      <c r="AX211" s="13" t="s">
        <v>81</v>
      </c>
      <c r="AY211" s="268" t="s">
        <v>140</v>
      </c>
    </row>
    <row r="212" s="13" customFormat="1">
      <c r="A212" s="13"/>
      <c r="B212" s="257"/>
      <c r="C212" s="258"/>
      <c r="D212" s="259" t="s">
        <v>148</v>
      </c>
      <c r="E212" s="258"/>
      <c r="F212" s="261" t="s">
        <v>417</v>
      </c>
      <c r="G212" s="258"/>
      <c r="H212" s="262">
        <v>8.2400000000000002</v>
      </c>
      <c r="I212" s="263"/>
      <c r="J212" s="258"/>
      <c r="K212" s="258"/>
      <c r="L212" s="264"/>
      <c r="M212" s="265"/>
      <c r="N212" s="266"/>
      <c r="O212" s="266"/>
      <c r="P212" s="266"/>
      <c r="Q212" s="266"/>
      <c r="R212" s="266"/>
      <c r="S212" s="266"/>
      <c r="T212" s="26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8" t="s">
        <v>148</v>
      </c>
      <c r="AU212" s="268" t="s">
        <v>83</v>
      </c>
      <c r="AV212" s="13" t="s">
        <v>83</v>
      </c>
      <c r="AW212" s="13" t="s">
        <v>4</v>
      </c>
      <c r="AX212" s="13" t="s">
        <v>81</v>
      </c>
      <c r="AY212" s="268" t="s">
        <v>140</v>
      </c>
    </row>
    <row r="213" s="2" customFormat="1" ht="16.5" customHeight="1">
      <c r="A213" s="37"/>
      <c r="B213" s="38"/>
      <c r="C213" s="280" t="s">
        <v>313</v>
      </c>
      <c r="D213" s="280" t="s">
        <v>238</v>
      </c>
      <c r="E213" s="281" t="s">
        <v>267</v>
      </c>
      <c r="F213" s="282" t="s">
        <v>268</v>
      </c>
      <c r="G213" s="283" t="s">
        <v>179</v>
      </c>
      <c r="H213" s="284">
        <v>1.03</v>
      </c>
      <c r="I213" s="285"/>
      <c r="J213" s="286">
        <f>ROUND(I213*H213,2)</f>
        <v>0</v>
      </c>
      <c r="K213" s="287"/>
      <c r="L213" s="288"/>
      <c r="M213" s="289" t="s">
        <v>1</v>
      </c>
      <c r="N213" s="290" t="s">
        <v>39</v>
      </c>
      <c r="O213" s="90"/>
      <c r="P213" s="253">
        <f>O213*H213</f>
        <v>0</v>
      </c>
      <c r="Q213" s="253">
        <v>0.048399999999999999</v>
      </c>
      <c r="R213" s="253">
        <f>Q213*H213</f>
        <v>0.049852</v>
      </c>
      <c r="S213" s="253">
        <v>0</v>
      </c>
      <c r="T213" s="254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55" t="s">
        <v>184</v>
      </c>
      <c r="AT213" s="255" t="s">
        <v>238</v>
      </c>
      <c r="AU213" s="255" t="s">
        <v>83</v>
      </c>
      <c r="AY213" s="16" t="s">
        <v>140</v>
      </c>
      <c r="BE213" s="256">
        <f>IF(N213="základní",J213,0)</f>
        <v>0</v>
      </c>
      <c r="BF213" s="256">
        <f>IF(N213="snížená",J213,0)</f>
        <v>0</v>
      </c>
      <c r="BG213" s="256">
        <f>IF(N213="zákl. přenesená",J213,0)</f>
        <v>0</v>
      </c>
      <c r="BH213" s="256">
        <f>IF(N213="sníž. přenesená",J213,0)</f>
        <v>0</v>
      </c>
      <c r="BI213" s="256">
        <f>IF(N213="nulová",J213,0)</f>
        <v>0</v>
      </c>
      <c r="BJ213" s="16" t="s">
        <v>81</v>
      </c>
      <c r="BK213" s="256">
        <f>ROUND(I213*H213,2)</f>
        <v>0</v>
      </c>
      <c r="BL213" s="16" t="s">
        <v>146</v>
      </c>
      <c r="BM213" s="255" t="s">
        <v>518</v>
      </c>
    </row>
    <row r="214" s="13" customFormat="1">
      <c r="A214" s="13"/>
      <c r="B214" s="257"/>
      <c r="C214" s="258"/>
      <c r="D214" s="259" t="s">
        <v>148</v>
      </c>
      <c r="E214" s="260" t="s">
        <v>1</v>
      </c>
      <c r="F214" s="261" t="s">
        <v>519</v>
      </c>
      <c r="G214" s="258"/>
      <c r="H214" s="262">
        <v>1</v>
      </c>
      <c r="I214" s="263"/>
      <c r="J214" s="258"/>
      <c r="K214" s="258"/>
      <c r="L214" s="264"/>
      <c r="M214" s="265"/>
      <c r="N214" s="266"/>
      <c r="O214" s="266"/>
      <c r="P214" s="266"/>
      <c r="Q214" s="266"/>
      <c r="R214" s="266"/>
      <c r="S214" s="266"/>
      <c r="T214" s="26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8" t="s">
        <v>148</v>
      </c>
      <c r="AU214" s="268" t="s">
        <v>83</v>
      </c>
      <c r="AV214" s="13" t="s">
        <v>83</v>
      </c>
      <c r="AW214" s="13" t="s">
        <v>31</v>
      </c>
      <c r="AX214" s="13" t="s">
        <v>81</v>
      </c>
      <c r="AY214" s="268" t="s">
        <v>140</v>
      </c>
    </row>
    <row r="215" s="13" customFormat="1">
      <c r="A215" s="13"/>
      <c r="B215" s="257"/>
      <c r="C215" s="258"/>
      <c r="D215" s="259" t="s">
        <v>148</v>
      </c>
      <c r="E215" s="258"/>
      <c r="F215" s="261" t="s">
        <v>520</v>
      </c>
      <c r="G215" s="258"/>
      <c r="H215" s="262">
        <v>1.03</v>
      </c>
      <c r="I215" s="263"/>
      <c r="J215" s="258"/>
      <c r="K215" s="258"/>
      <c r="L215" s="264"/>
      <c r="M215" s="265"/>
      <c r="N215" s="266"/>
      <c r="O215" s="266"/>
      <c r="P215" s="266"/>
      <c r="Q215" s="266"/>
      <c r="R215" s="266"/>
      <c r="S215" s="266"/>
      <c r="T215" s="26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8" t="s">
        <v>148</v>
      </c>
      <c r="AU215" s="268" t="s">
        <v>83</v>
      </c>
      <c r="AV215" s="13" t="s">
        <v>83</v>
      </c>
      <c r="AW215" s="13" t="s">
        <v>4</v>
      </c>
      <c r="AX215" s="13" t="s">
        <v>81</v>
      </c>
      <c r="AY215" s="268" t="s">
        <v>140</v>
      </c>
    </row>
    <row r="216" s="2" customFormat="1" ht="21.75" customHeight="1">
      <c r="A216" s="37"/>
      <c r="B216" s="38"/>
      <c r="C216" s="280" t="s">
        <v>319</v>
      </c>
      <c r="D216" s="280" t="s">
        <v>238</v>
      </c>
      <c r="E216" s="281" t="s">
        <v>273</v>
      </c>
      <c r="F216" s="282" t="s">
        <v>274</v>
      </c>
      <c r="G216" s="283" t="s">
        <v>179</v>
      </c>
      <c r="H216" s="284">
        <v>5.1500000000000004</v>
      </c>
      <c r="I216" s="285"/>
      <c r="J216" s="286">
        <f>ROUND(I216*H216,2)</f>
        <v>0</v>
      </c>
      <c r="K216" s="287"/>
      <c r="L216" s="288"/>
      <c r="M216" s="289" t="s">
        <v>1</v>
      </c>
      <c r="N216" s="290" t="s">
        <v>39</v>
      </c>
      <c r="O216" s="90"/>
      <c r="P216" s="253">
        <f>O216*H216</f>
        <v>0</v>
      </c>
      <c r="Q216" s="253">
        <v>0.065670000000000006</v>
      </c>
      <c r="R216" s="253">
        <f>Q216*H216</f>
        <v>0.33820050000000007</v>
      </c>
      <c r="S216" s="253">
        <v>0</v>
      </c>
      <c r="T216" s="254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55" t="s">
        <v>184</v>
      </c>
      <c r="AT216" s="255" t="s">
        <v>238</v>
      </c>
      <c r="AU216" s="255" t="s">
        <v>83</v>
      </c>
      <c r="AY216" s="16" t="s">
        <v>140</v>
      </c>
      <c r="BE216" s="256">
        <f>IF(N216="základní",J216,0)</f>
        <v>0</v>
      </c>
      <c r="BF216" s="256">
        <f>IF(N216="snížená",J216,0)</f>
        <v>0</v>
      </c>
      <c r="BG216" s="256">
        <f>IF(N216="zákl. přenesená",J216,0)</f>
        <v>0</v>
      </c>
      <c r="BH216" s="256">
        <f>IF(N216="sníž. přenesená",J216,0)</f>
        <v>0</v>
      </c>
      <c r="BI216" s="256">
        <f>IF(N216="nulová",J216,0)</f>
        <v>0</v>
      </c>
      <c r="BJ216" s="16" t="s">
        <v>81</v>
      </c>
      <c r="BK216" s="256">
        <f>ROUND(I216*H216,2)</f>
        <v>0</v>
      </c>
      <c r="BL216" s="16" t="s">
        <v>146</v>
      </c>
      <c r="BM216" s="255" t="s">
        <v>521</v>
      </c>
    </row>
    <row r="217" s="13" customFormat="1">
      <c r="A217" s="13"/>
      <c r="B217" s="257"/>
      <c r="C217" s="258"/>
      <c r="D217" s="259" t="s">
        <v>148</v>
      </c>
      <c r="E217" s="260" t="s">
        <v>1</v>
      </c>
      <c r="F217" s="261" t="s">
        <v>522</v>
      </c>
      <c r="G217" s="258"/>
      <c r="H217" s="262">
        <v>5</v>
      </c>
      <c r="I217" s="263"/>
      <c r="J217" s="258"/>
      <c r="K217" s="258"/>
      <c r="L217" s="264"/>
      <c r="M217" s="265"/>
      <c r="N217" s="266"/>
      <c r="O217" s="266"/>
      <c r="P217" s="266"/>
      <c r="Q217" s="266"/>
      <c r="R217" s="266"/>
      <c r="S217" s="266"/>
      <c r="T217" s="26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8" t="s">
        <v>148</v>
      </c>
      <c r="AU217" s="268" t="s">
        <v>83</v>
      </c>
      <c r="AV217" s="13" t="s">
        <v>83</v>
      </c>
      <c r="AW217" s="13" t="s">
        <v>31</v>
      </c>
      <c r="AX217" s="13" t="s">
        <v>81</v>
      </c>
      <c r="AY217" s="268" t="s">
        <v>140</v>
      </c>
    </row>
    <row r="218" s="13" customFormat="1">
      <c r="A218" s="13"/>
      <c r="B218" s="257"/>
      <c r="C218" s="258"/>
      <c r="D218" s="259" t="s">
        <v>148</v>
      </c>
      <c r="E218" s="258"/>
      <c r="F218" s="261" t="s">
        <v>277</v>
      </c>
      <c r="G218" s="258"/>
      <c r="H218" s="262">
        <v>5.1500000000000004</v>
      </c>
      <c r="I218" s="263"/>
      <c r="J218" s="258"/>
      <c r="K218" s="258"/>
      <c r="L218" s="264"/>
      <c r="M218" s="265"/>
      <c r="N218" s="266"/>
      <c r="O218" s="266"/>
      <c r="P218" s="266"/>
      <c r="Q218" s="266"/>
      <c r="R218" s="266"/>
      <c r="S218" s="266"/>
      <c r="T218" s="26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8" t="s">
        <v>148</v>
      </c>
      <c r="AU218" s="268" t="s">
        <v>83</v>
      </c>
      <c r="AV218" s="13" t="s">
        <v>83</v>
      </c>
      <c r="AW218" s="13" t="s">
        <v>4</v>
      </c>
      <c r="AX218" s="13" t="s">
        <v>81</v>
      </c>
      <c r="AY218" s="268" t="s">
        <v>140</v>
      </c>
    </row>
    <row r="219" s="2" customFormat="1" ht="16.5" customHeight="1">
      <c r="A219" s="37"/>
      <c r="B219" s="38"/>
      <c r="C219" s="280" t="s">
        <v>324</v>
      </c>
      <c r="D219" s="280" t="s">
        <v>238</v>
      </c>
      <c r="E219" s="281" t="s">
        <v>279</v>
      </c>
      <c r="F219" s="282" t="s">
        <v>280</v>
      </c>
      <c r="G219" s="283" t="s">
        <v>179</v>
      </c>
      <c r="H219" s="284">
        <v>115.36</v>
      </c>
      <c r="I219" s="285"/>
      <c r="J219" s="286">
        <f>ROUND(I219*H219,2)</f>
        <v>0</v>
      </c>
      <c r="K219" s="287"/>
      <c r="L219" s="288"/>
      <c r="M219" s="289" t="s">
        <v>1</v>
      </c>
      <c r="N219" s="290" t="s">
        <v>39</v>
      </c>
      <c r="O219" s="90"/>
      <c r="P219" s="253">
        <f>O219*H219</f>
        <v>0</v>
      </c>
      <c r="Q219" s="253">
        <v>0.080000000000000002</v>
      </c>
      <c r="R219" s="253">
        <f>Q219*H219</f>
        <v>9.2287999999999997</v>
      </c>
      <c r="S219" s="253">
        <v>0</v>
      </c>
      <c r="T219" s="254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55" t="s">
        <v>184</v>
      </c>
      <c r="AT219" s="255" t="s">
        <v>238</v>
      </c>
      <c r="AU219" s="255" t="s">
        <v>83</v>
      </c>
      <c r="AY219" s="16" t="s">
        <v>140</v>
      </c>
      <c r="BE219" s="256">
        <f>IF(N219="základní",J219,0)</f>
        <v>0</v>
      </c>
      <c r="BF219" s="256">
        <f>IF(N219="snížená",J219,0)</f>
        <v>0</v>
      </c>
      <c r="BG219" s="256">
        <f>IF(N219="zákl. přenesená",J219,0)</f>
        <v>0</v>
      </c>
      <c r="BH219" s="256">
        <f>IF(N219="sníž. přenesená",J219,0)</f>
        <v>0</v>
      </c>
      <c r="BI219" s="256">
        <f>IF(N219="nulová",J219,0)</f>
        <v>0</v>
      </c>
      <c r="BJ219" s="16" t="s">
        <v>81</v>
      </c>
      <c r="BK219" s="256">
        <f>ROUND(I219*H219,2)</f>
        <v>0</v>
      </c>
      <c r="BL219" s="16" t="s">
        <v>146</v>
      </c>
      <c r="BM219" s="255" t="s">
        <v>523</v>
      </c>
    </row>
    <row r="220" s="13" customFormat="1">
      <c r="A220" s="13"/>
      <c r="B220" s="257"/>
      <c r="C220" s="258"/>
      <c r="D220" s="259" t="s">
        <v>148</v>
      </c>
      <c r="E220" s="260" t="s">
        <v>1</v>
      </c>
      <c r="F220" s="261" t="s">
        <v>524</v>
      </c>
      <c r="G220" s="258"/>
      <c r="H220" s="262">
        <v>112</v>
      </c>
      <c r="I220" s="263"/>
      <c r="J220" s="258"/>
      <c r="K220" s="258"/>
      <c r="L220" s="264"/>
      <c r="M220" s="265"/>
      <c r="N220" s="266"/>
      <c r="O220" s="266"/>
      <c r="P220" s="266"/>
      <c r="Q220" s="266"/>
      <c r="R220" s="266"/>
      <c r="S220" s="266"/>
      <c r="T220" s="26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8" t="s">
        <v>148</v>
      </c>
      <c r="AU220" s="268" t="s">
        <v>83</v>
      </c>
      <c r="AV220" s="13" t="s">
        <v>83</v>
      </c>
      <c r="AW220" s="13" t="s">
        <v>31</v>
      </c>
      <c r="AX220" s="13" t="s">
        <v>81</v>
      </c>
      <c r="AY220" s="268" t="s">
        <v>140</v>
      </c>
    </row>
    <row r="221" s="13" customFormat="1">
      <c r="A221" s="13"/>
      <c r="B221" s="257"/>
      <c r="C221" s="258"/>
      <c r="D221" s="259" t="s">
        <v>148</v>
      </c>
      <c r="E221" s="258"/>
      <c r="F221" s="261" t="s">
        <v>525</v>
      </c>
      <c r="G221" s="258"/>
      <c r="H221" s="262">
        <v>115.36</v>
      </c>
      <c r="I221" s="263"/>
      <c r="J221" s="258"/>
      <c r="K221" s="258"/>
      <c r="L221" s="264"/>
      <c r="M221" s="265"/>
      <c r="N221" s="266"/>
      <c r="O221" s="266"/>
      <c r="P221" s="266"/>
      <c r="Q221" s="266"/>
      <c r="R221" s="266"/>
      <c r="S221" s="266"/>
      <c r="T221" s="26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8" t="s">
        <v>148</v>
      </c>
      <c r="AU221" s="268" t="s">
        <v>83</v>
      </c>
      <c r="AV221" s="13" t="s">
        <v>83</v>
      </c>
      <c r="AW221" s="13" t="s">
        <v>4</v>
      </c>
      <c r="AX221" s="13" t="s">
        <v>81</v>
      </c>
      <c r="AY221" s="268" t="s">
        <v>140</v>
      </c>
    </row>
    <row r="222" s="2" customFormat="1" ht="16.5" customHeight="1">
      <c r="A222" s="37"/>
      <c r="B222" s="38"/>
      <c r="C222" s="280" t="s">
        <v>329</v>
      </c>
      <c r="D222" s="280" t="s">
        <v>238</v>
      </c>
      <c r="E222" s="281" t="s">
        <v>420</v>
      </c>
      <c r="F222" s="282" t="s">
        <v>421</v>
      </c>
      <c r="G222" s="283" t="s">
        <v>179</v>
      </c>
      <c r="H222" s="284">
        <v>1.3</v>
      </c>
      <c r="I222" s="285"/>
      <c r="J222" s="286">
        <f>ROUND(I222*H222,2)</f>
        <v>0</v>
      </c>
      <c r="K222" s="287"/>
      <c r="L222" s="288"/>
      <c r="M222" s="289" t="s">
        <v>1</v>
      </c>
      <c r="N222" s="290" t="s">
        <v>39</v>
      </c>
      <c r="O222" s="90"/>
      <c r="P222" s="253">
        <f>O222*H222</f>
        <v>0</v>
      </c>
      <c r="Q222" s="253">
        <v>0.040000000000000001</v>
      </c>
      <c r="R222" s="253">
        <f>Q222*H222</f>
        <v>0.052000000000000005</v>
      </c>
      <c r="S222" s="253">
        <v>0</v>
      </c>
      <c r="T222" s="254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55" t="s">
        <v>184</v>
      </c>
      <c r="AT222" s="255" t="s">
        <v>238</v>
      </c>
      <c r="AU222" s="255" t="s">
        <v>83</v>
      </c>
      <c r="AY222" s="16" t="s">
        <v>140</v>
      </c>
      <c r="BE222" s="256">
        <f>IF(N222="základní",J222,0)</f>
        <v>0</v>
      </c>
      <c r="BF222" s="256">
        <f>IF(N222="snížená",J222,0)</f>
        <v>0</v>
      </c>
      <c r="BG222" s="256">
        <f>IF(N222="zákl. přenesená",J222,0)</f>
        <v>0</v>
      </c>
      <c r="BH222" s="256">
        <f>IF(N222="sníž. přenesená",J222,0)</f>
        <v>0</v>
      </c>
      <c r="BI222" s="256">
        <f>IF(N222="nulová",J222,0)</f>
        <v>0</v>
      </c>
      <c r="BJ222" s="16" t="s">
        <v>81</v>
      </c>
      <c r="BK222" s="256">
        <f>ROUND(I222*H222,2)</f>
        <v>0</v>
      </c>
      <c r="BL222" s="16" t="s">
        <v>146</v>
      </c>
      <c r="BM222" s="255" t="s">
        <v>526</v>
      </c>
    </row>
    <row r="223" s="13" customFormat="1">
      <c r="A223" s="13"/>
      <c r="B223" s="257"/>
      <c r="C223" s="258"/>
      <c r="D223" s="259" t="s">
        <v>148</v>
      </c>
      <c r="E223" s="260" t="s">
        <v>1</v>
      </c>
      <c r="F223" s="261" t="s">
        <v>519</v>
      </c>
      <c r="G223" s="258"/>
      <c r="H223" s="262">
        <v>1</v>
      </c>
      <c r="I223" s="263"/>
      <c r="J223" s="258"/>
      <c r="K223" s="258"/>
      <c r="L223" s="264"/>
      <c r="M223" s="265"/>
      <c r="N223" s="266"/>
      <c r="O223" s="266"/>
      <c r="P223" s="266"/>
      <c r="Q223" s="266"/>
      <c r="R223" s="266"/>
      <c r="S223" s="266"/>
      <c r="T223" s="26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8" t="s">
        <v>148</v>
      </c>
      <c r="AU223" s="268" t="s">
        <v>83</v>
      </c>
      <c r="AV223" s="13" t="s">
        <v>83</v>
      </c>
      <c r="AW223" s="13" t="s">
        <v>31</v>
      </c>
      <c r="AX223" s="13" t="s">
        <v>81</v>
      </c>
      <c r="AY223" s="268" t="s">
        <v>140</v>
      </c>
    </row>
    <row r="224" s="13" customFormat="1">
      <c r="A224" s="13"/>
      <c r="B224" s="257"/>
      <c r="C224" s="258"/>
      <c r="D224" s="259" t="s">
        <v>148</v>
      </c>
      <c r="E224" s="258"/>
      <c r="F224" s="261" t="s">
        <v>527</v>
      </c>
      <c r="G224" s="258"/>
      <c r="H224" s="262">
        <v>1.3</v>
      </c>
      <c r="I224" s="263"/>
      <c r="J224" s="258"/>
      <c r="K224" s="258"/>
      <c r="L224" s="264"/>
      <c r="M224" s="265"/>
      <c r="N224" s="266"/>
      <c r="O224" s="266"/>
      <c r="P224" s="266"/>
      <c r="Q224" s="266"/>
      <c r="R224" s="266"/>
      <c r="S224" s="266"/>
      <c r="T224" s="26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8" t="s">
        <v>148</v>
      </c>
      <c r="AU224" s="268" t="s">
        <v>83</v>
      </c>
      <c r="AV224" s="13" t="s">
        <v>83</v>
      </c>
      <c r="AW224" s="13" t="s">
        <v>4</v>
      </c>
      <c r="AX224" s="13" t="s">
        <v>81</v>
      </c>
      <c r="AY224" s="268" t="s">
        <v>140</v>
      </c>
    </row>
    <row r="225" s="2" customFormat="1" ht="44.25" customHeight="1">
      <c r="A225" s="37"/>
      <c r="B225" s="38"/>
      <c r="C225" s="243" t="s">
        <v>334</v>
      </c>
      <c r="D225" s="243" t="s">
        <v>142</v>
      </c>
      <c r="E225" s="244" t="s">
        <v>285</v>
      </c>
      <c r="F225" s="245" t="s">
        <v>286</v>
      </c>
      <c r="G225" s="246" t="s">
        <v>179</v>
      </c>
      <c r="H225" s="247">
        <v>4</v>
      </c>
      <c r="I225" s="248"/>
      <c r="J225" s="249">
        <f>ROUND(I225*H225,2)</f>
        <v>0</v>
      </c>
      <c r="K225" s="250"/>
      <c r="L225" s="43"/>
      <c r="M225" s="251" t="s">
        <v>1</v>
      </c>
      <c r="N225" s="252" t="s">
        <v>39</v>
      </c>
      <c r="O225" s="90"/>
      <c r="P225" s="253">
        <f>O225*H225</f>
        <v>0</v>
      </c>
      <c r="Q225" s="253">
        <v>0.1295</v>
      </c>
      <c r="R225" s="253">
        <f>Q225*H225</f>
        <v>0.51800000000000002</v>
      </c>
      <c r="S225" s="253">
        <v>0</v>
      </c>
      <c r="T225" s="254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55" t="s">
        <v>146</v>
      </c>
      <c r="AT225" s="255" t="s">
        <v>142</v>
      </c>
      <c r="AU225" s="255" t="s">
        <v>83</v>
      </c>
      <c r="AY225" s="16" t="s">
        <v>140</v>
      </c>
      <c r="BE225" s="256">
        <f>IF(N225="základní",J225,0)</f>
        <v>0</v>
      </c>
      <c r="BF225" s="256">
        <f>IF(N225="snížená",J225,0)</f>
        <v>0</v>
      </c>
      <c r="BG225" s="256">
        <f>IF(N225="zákl. přenesená",J225,0)</f>
        <v>0</v>
      </c>
      <c r="BH225" s="256">
        <f>IF(N225="sníž. přenesená",J225,0)</f>
        <v>0</v>
      </c>
      <c r="BI225" s="256">
        <f>IF(N225="nulová",J225,0)</f>
        <v>0</v>
      </c>
      <c r="BJ225" s="16" t="s">
        <v>81</v>
      </c>
      <c r="BK225" s="256">
        <f>ROUND(I225*H225,2)</f>
        <v>0</v>
      </c>
      <c r="BL225" s="16" t="s">
        <v>146</v>
      </c>
      <c r="BM225" s="255" t="s">
        <v>528</v>
      </c>
    </row>
    <row r="226" s="13" customFormat="1">
      <c r="A226" s="13"/>
      <c r="B226" s="257"/>
      <c r="C226" s="258"/>
      <c r="D226" s="259" t="s">
        <v>148</v>
      </c>
      <c r="E226" s="260" t="s">
        <v>1</v>
      </c>
      <c r="F226" s="261" t="s">
        <v>424</v>
      </c>
      <c r="G226" s="258"/>
      <c r="H226" s="262">
        <v>4</v>
      </c>
      <c r="I226" s="263"/>
      <c r="J226" s="258"/>
      <c r="K226" s="258"/>
      <c r="L226" s="264"/>
      <c r="M226" s="265"/>
      <c r="N226" s="266"/>
      <c r="O226" s="266"/>
      <c r="P226" s="266"/>
      <c r="Q226" s="266"/>
      <c r="R226" s="266"/>
      <c r="S226" s="266"/>
      <c r="T226" s="26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8" t="s">
        <v>148</v>
      </c>
      <c r="AU226" s="268" t="s">
        <v>83</v>
      </c>
      <c r="AV226" s="13" t="s">
        <v>83</v>
      </c>
      <c r="AW226" s="13" t="s">
        <v>31</v>
      </c>
      <c r="AX226" s="13" t="s">
        <v>81</v>
      </c>
      <c r="AY226" s="268" t="s">
        <v>140</v>
      </c>
    </row>
    <row r="227" s="2" customFormat="1" ht="16.5" customHeight="1">
      <c r="A227" s="37"/>
      <c r="B227" s="38"/>
      <c r="C227" s="280" t="s">
        <v>339</v>
      </c>
      <c r="D227" s="280" t="s">
        <v>238</v>
      </c>
      <c r="E227" s="281" t="s">
        <v>289</v>
      </c>
      <c r="F227" s="282" t="s">
        <v>290</v>
      </c>
      <c r="G227" s="283" t="s">
        <v>179</v>
      </c>
      <c r="H227" s="284">
        <v>4.1200000000000001</v>
      </c>
      <c r="I227" s="285"/>
      <c r="J227" s="286">
        <f>ROUND(I227*H227,2)</f>
        <v>0</v>
      </c>
      <c r="K227" s="287"/>
      <c r="L227" s="288"/>
      <c r="M227" s="289" t="s">
        <v>1</v>
      </c>
      <c r="N227" s="290" t="s">
        <v>39</v>
      </c>
      <c r="O227" s="90"/>
      <c r="P227" s="253">
        <f>O227*H227</f>
        <v>0</v>
      </c>
      <c r="Q227" s="253">
        <v>0.056120000000000003</v>
      </c>
      <c r="R227" s="253">
        <f>Q227*H227</f>
        <v>0.23121440000000001</v>
      </c>
      <c r="S227" s="253">
        <v>0</v>
      </c>
      <c r="T227" s="254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55" t="s">
        <v>184</v>
      </c>
      <c r="AT227" s="255" t="s">
        <v>238</v>
      </c>
      <c r="AU227" s="255" t="s">
        <v>83</v>
      </c>
      <c r="AY227" s="16" t="s">
        <v>140</v>
      </c>
      <c r="BE227" s="256">
        <f>IF(N227="základní",J227,0)</f>
        <v>0</v>
      </c>
      <c r="BF227" s="256">
        <f>IF(N227="snížená",J227,0)</f>
        <v>0</v>
      </c>
      <c r="BG227" s="256">
        <f>IF(N227="zákl. přenesená",J227,0)</f>
        <v>0</v>
      </c>
      <c r="BH227" s="256">
        <f>IF(N227="sníž. přenesená",J227,0)</f>
        <v>0</v>
      </c>
      <c r="BI227" s="256">
        <f>IF(N227="nulová",J227,0)</f>
        <v>0</v>
      </c>
      <c r="BJ227" s="16" t="s">
        <v>81</v>
      </c>
      <c r="BK227" s="256">
        <f>ROUND(I227*H227,2)</f>
        <v>0</v>
      </c>
      <c r="BL227" s="16" t="s">
        <v>146</v>
      </c>
      <c r="BM227" s="255" t="s">
        <v>529</v>
      </c>
    </row>
    <row r="228" s="13" customFormat="1">
      <c r="A228" s="13"/>
      <c r="B228" s="257"/>
      <c r="C228" s="258"/>
      <c r="D228" s="259" t="s">
        <v>148</v>
      </c>
      <c r="E228" s="260" t="s">
        <v>1</v>
      </c>
      <c r="F228" s="261" t="s">
        <v>424</v>
      </c>
      <c r="G228" s="258"/>
      <c r="H228" s="262">
        <v>4</v>
      </c>
      <c r="I228" s="263"/>
      <c r="J228" s="258"/>
      <c r="K228" s="258"/>
      <c r="L228" s="264"/>
      <c r="M228" s="265"/>
      <c r="N228" s="266"/>
      <c r="O228" s="266"/>
      <c r="P228" s="266"/>
      <c r="Q228" s="266"/>
      <c r="R228" s="266"/>
      <c r="S228" s="266"/>
      <c r="T228" s="26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8" t="s">
        <v>148</v>
      </c>
      <c r="AU228" s="268" t="s">
        <v>83</v>
      </c>
      <c r="AV228" s="13" t="s">
        <v>83</v>
      </c>
      <c r="AW228" s="13" t="s">
        <v>31</v>
      </c>
      <c r="AX228" s="13" t="s">
        <v>81</v>
      </c>
      <c r="AY228" s="268" t="s">
        <v>140</v>
      </c>
    </row>
    <row r="229" s="13" customFormat="1">
      <c r="A229" s="13"/>
      <c r="B229" s="257"/>
      <c r="C229" s="258"/>
      <c r="D229" s="259" t="s">
        <v>148</v>
      </c>
      <c r="E229" s="258"/>
      <c r="F229" s="261" t="s">
        <v>425</v>
      </c>
      <c r="G229" s="258"/>
      <c r="H229" s="262">
        <v>4.1200000000000001</v>
      </c>
      <c r="I229" s="263"/>
      <c r="J229" s="258"/>
      <c r="K229" s="258"/>
      <c r="L229" s="264"/>
      <c r="M229" s="265"/>
      <c r="N229" s="266"/>
      <c r="O229" s="266"/>
      <c r="P229" s="266"/>
      <c r="Q229" s="266"/>
      <c r="R229" s="266"/>
      <c r="S229" s="266"/>
      <c r="T229" s="26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8" t="s">
        <v>148</v>
      </c>
      <c r="AU229" s="268" t="s">
        <v>83</v>
      </c>
      <c r="AV229" s="13" t="s">
        <v>83</v>
      </c>
      <c r="AW229" s="13" t="s">
        <v>4</v>
      </c>
      <c r="AX229" s="13" t="s">
        <v>81</v>
      </c>
      <c r="AY229" s="268" t="s">
        <v>140</v>
      </c>
    </row>
    <row r="230" s="2" customFormat="1" ht="33" customHeight="1">
      <c r="A230" s="37"/>
      <c r="B230" s="38"/>
      <c r="C230" s="243" t="s">
        <v>346</v>
      </c>
      <c r="D230" s="243" t="s">
        <v>142</v>
      </c>
      <c r="E230" s="244" t="s">
        <v>530</v>
      </c>
      <c r="F230" s="245" t="s">
        <v>531</v>
      </c>
      <c r="G230" s="246" t="s">
        <v>179</v>
      </c>
      <c r="H230" s="247">
        <v>8.1999999999999993</v>
      </c>
      <c r="I230" s="248"/>
      <c r="J230" s="249">
        <f>ROUND(I230*H230,2)</f>
        <v>0</v>
      </c>
      <c r="K230" s="250"/>
      <c r="L230" s="43"/>
      <c r="M230" s="251" t="s">
        <v>1</v>
      </c>
      <c r="N230" s="252" t="s">
        <v>39</v>
      </c>
      <c r="O230" s="90"/>
      <c r="P230" s="253">
        <f>O230*H230</f>
        <v>0</v>
      </c>
      <c r="Q230" s="253">
        <v>0.10095</v>
      </c>
      <c r="R230" s="253">
        <f>Q230*H230</f>
        <v>0.82778999999999991</v>
      </c>
      <c r="S230" s="253">
        <v>0</v>
      </c>
      <c r="T230" s="254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55" t="s">
        <v>146</v>
      </c>
      <c r="AT230" s="255" t="s">
        <v>142</v>
      </c>
      <c r="AU230" s="255" t="s">
        <v>83</v>
      </c>
      <c r="AY230" s="16" t="s">
        <v>140</v>
      </c>
      <c r="BE230" s="256">
        <f>IF(N230="základní",J230,0)</f>
        <v>0</v>
      </c>
      <c r="BF230" s="256">
        <f>IF(N230="snížená",J230,0)</f>
        <v>0</v>
      </c>
      <c r="BG230" s="256">
        <f>IF(N230="zákl. přenesená",J230,0)</f>
        <v>0</v>
      </c>
      <c r="BH230" s="256">
        <f>IF(N230="sníž. přenesená",J230,0)</f>
        <v>0</v>
      </c>
      <c r="BI230" s="256">
        <f>IF(N230="nulová",J230,0)</f>
        <v>0</v>
      </c>
      <c r="BJ230" s="16" t="s">
        <v>81</v>
      </c>
      <c r="BK230" s="256">
        <f>ROUND(I230*H230,2)</f>
        <v>0</v>
      </c>
      <c r="BL230" s="16" t="s">
        <v>146</v>
      </c>
      <c r="BM230" s="255" t="s">
        <v>532</v>
      </c>
    </row>
    <row r="231" s="13" customFormat="1">
      <c r="A231" s="13"/>
      <c r="B231" s="257"/>
      <c r="C231" s="258"/>
      <c r="D231" s="259" t="s">
        <v>148</v>
      </c>
      <c r="E231" s="260" t="s">
        <v>1</v>
      </c>
      <c r="F231" s="261" t="s">
        <v>459</v>
      </c>
      <c r="G231" s="258"/>
      <c r="H231" s="262">
        <v>8.1999999999999993</v>
      </c>
      <c r="I231" s="263"/>
      <c r="J231" s="258"/>
      <c r="K231" s="258"/>
      <c r="L231" s="264"/>
      <c r="M231" s="265"/>
      <c r="N231" s="266"/>
      <c r="O231" s="266"/>
      <c r="P231" s="266"/>
      <c r="Q231" s="266"/>
      <c r="R231" s="266"/>
      <c r="S231" s="266"/>
      <c r="T231" s="26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8" t="s">
        <v>148</v>
      </c>
      <c r="AU231" s="268" t="s">
        <v>83</v>
      </c>
      <c r="AV231" s="13" t="s">
        <v>83</v>
      </c>
      <c r="AW231" s="13" t="s">
        <v>31</v>
      </c>
      <c r="AX231" s="13" t="s">
        <v>81</v>
      </c>
      <c r="AY231" s="268" t="s">
        <v>140</v>
      </c>
    </row>
    <row r="232" s="2" customFormat="1" ht="16.5" customHeight="1">
      <c r="A232" s="37"/>
      <c r="B232" s="38"/>
      <c r="C232" s="280" t="s">
        <v>354</v>
      </c>
      <c r="D232" s="280" t="s">
        <v>238</v>
      </c>
      <c r="E232" s="281" t="s">
        <v>533</v>
      </c>
      <c r="F232" s="282" t="s">
        <v>534</v>
      </c>
      <c r="G232" s="283" t="s">
        <v>179</v>
      </c>
      <c r="H232" s="284">
        <v>7.21</v>
      </c>
      <c r="I232" s="285"/>
      <c r="J232" s="286">
        <f>ROUND(I232*H232,2)</f>
        <v>0</v>
      </c>
      <c r="K232" s="287"/>
      <c r="L232" s="288"/>
      <c r="M232" s="289" t="s">
        <v>1</v>
      </c>
      <c r="N232" s="290" t="s">
        <v>39</v>
      </c>
      <c r="O232" s="90"/>
      <c r="P232" s="253">
        <f>O232*H232</f>
        <v>0</v>
      </c>
      <c r="Q232" s="253">
        <v>0.028000000000000001</v>
      </c>
      <c r="R232" s="253">
        <f>Q232*H232</f>
        <v>0.20188</v>
      </c>
      <c r="S232" s="253">
        <v>0</v>
      </c>
      <c r="T232" s="254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55" t="s">
        <v>184</v>
      </c>
      <c r="AT232" s="255" t="s">
        <v>238</v>
      </c>
      <c r="AU232" s="255" t="s">
        <v>83</v>
      </c>
      <c r="AY232" s="16" t="s">
        <v>140</v>
      </c>
      <c r="BE232" s="256">
        <f>IF(N232="základní",J232,0)</f>
        <v>0</v>
      </c>
      <c r="BF232" s="256">
        <f>IF(N232="snížená",J232,0)</f>
        <v>0</v>
      </c>
      <c r="BG232" s="256">
        <f>IF(N232="zákl. přenesená",J232,0)</f>
        <v>0</v>
      </c>
      <c r="BH232" s="256">
        <f>IF(N232="sníž. přenesená",J232,0)</f>
        <v>0</v>
      </c>
      <c r="BI232" s="256">
        <f>IF(N232="nulová",J232,0)</f>
        <v>0</v>
      </c>
      <c r="BJ232" s="16" t="s">
        <v>81</v>
      </c>
      <c r="BK232" s="256">
        <f>ROUND(I232*H232,2)</f>
        <v>0</v>
      </c>
      <c r="BL232" s="16" t="s">
        <v>146</v>
      </c>
      <c r="BM232" s="255" t="s">
        <v>535</v>
      </c>
    </row>
    <row r="233" s="13" customFormat="1">
      <c r="A233" s="13"/>
      <c r="B233" s="257"/>
      <c r="C233" s="258"/>
      <c r="D233" s="259" t="s">
        <v>148</v>
      </c>
      <c r="E233" s="260" t="s">
        <v>1</v>
      </c>
      <c r="F233" s="261" t="s">
        <v>536</v>
      </c>
      <c r="G233" s="258"/>
      <c r="H233" s="262">
        <v>7</v>
      </c>
      <c r="I233" s="263"/>
      <c r="J233" s="258"/>
      <c r="K233" s="258"/>
      <c r="L233" s="264"/>
      <c r="M233" s="265"/>
      <c r="N233" s="266"/>
      <c r="O233" s="266"/>
      <c r="P233" s="266"/>
      <c r="Q233" s="266"/>
      <c r="R233" s="266"/>
      <c r="S233" s="266"/>
      <c r="T233" s="26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8" t="s">
        <v>148</v>
      </c>
      <c r="AU233" s="268" t="s">
        <v>83</v>
      </c>
      <c r="AV233" s="13" t="s">
        <v>83</v>
      </c>
      <c r="AW233" s="13" t="s">
        <v>31</v>
      </c>
      <c r="AX233" s="13" t="s">
        <v>81</v>
      </c>
      <c r="AY233" s="268" t="s">
        <v>140</v>
      </c>
    </row>
    <row r="234" s="13" customFormat="1">
      <c r="A234" s="13"/>
      <c r="B234" s="257"/>
      <c r="C234" s="258"/>
      <c r="D234" s="259" t="s">
        <v>148</v>
      </c>
      <c r="E234" s="258"/>
      <c r="F234" s="261" t="s">
        <v>265</v>
      </c>
      <c r="G234" s="258"/>
      <c r="H234" s="262">
        <v>7.21</v>
      </c>
      <c r="I234" s="263"/>
      <c r="J234" s="258"/>
      <c r="K234" s="258"/>
      <c r="L234" s="264"/>
      <c r="M234" s="265"/>
      <c r="N234" s="266"/>
      <c r="O234" s="266"/>
      <c r="P234" s="266"/>
      <c r="Q234" s="266"/>
      <c r="R234" s="266"/>
      <c r="S234" s="266"/>
      <c r="T234" s="26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8" t="s">
        <v>148</v>
      </c>
      <c r="AU234" s="268" t="s">
        <v>83</v>
      </c>
      <c r="AV234" s="13" t="s">
        <v>83</v>
      </c>
      <c r="AW234" s="13" t="s">
        <v>4</v>
      </c>
      <c r="AX234" s="13" t="s">
        <v>81</v>
      </c>
      <c r="AY234" s="268" t="s">
        <v>140</v>
      </c>
    </row>
    <row r="235" s="2" customFormat="1" ht="16.5" customHeight="1">
      <c r="A235" s="37"/>
      <c r="B235" s="38"/>
      <c r="C235" s="280" t="s">
        <v>361</v>
      </c>
      <c r="D235" s="280" t="s">
        <v>238</v>
      </c>
      <c r="E235" s="281" t="s">
        <v>537</v>
      </c>
      <c r="F235" s="282" t="s">
        <v>538</v>
      </c>
      <c r="G235" s="283" t="s">
        <v>179</v>
      </c>
      <c r="H235" s="284">
        <v>0.20599999999999999</v>
      </c>
      <c r="I235" s="285"/>
      <c r="J235" s="286">
        <f>ROUND(I235*H235,2)</f>
        <v>0</v>
      </c>
      <c r="K235" s="287"/>
      <c r="L235" s="288"/>
      <c r="M235" s="289" t="s">
        <v>1</v>
      </c>
      <c r="N235" s="290" t="s">
        <v>39</v>
      </c>
      <c r="O235" s="90"/>
      <c r="P235" s="253">
        <f>O235*H235</f>
        <v>0</v>
      </c>
      <c r="Q235" s="253">
        <v>0.028000000000000001</v>
      </c>
      <c r="R235" s="253">
        <f>Q235*H235</f>
        <v>0.0057679999999999997</v>
      </c>
      <c r="S235" s="253">
        <v>0</v>
      </c>
      <c r="T235" s="254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55" t="s">
        <v>184</v>
      </c>
      <c r="AT235" s="255" t="s">
        <v>238</v>
      </c>
      <c r="AU235" s="255" t="s">
        <v>83</v>
      </c>
      <c r="AY235" s="16" t="s">
        <v>140</v>
      </c>
      <c r="BE235" s="256">
        <f>IF(N235="základní",J235,0)</f>
        <v>0</v>
      </c>
      <c r="BF235" s="256">
        <f>IF(N235="snížená",J235,0)</f>
        <v>0</v>
      </c>
      <c r="BG235" s="256">
        <f>IF(N235="zákl. přenesená",J235,0)</f>
        <v>0</v>
      </c>
      <c r="BH235" s="256">
        <f>IF(N235="sníž. přenesená",J235,0)</f>
        <v>0</v>
      </c>
      <c r="BI235" s="256">
        <f>IF(N235="nulová",J235,0)</f>
        <v>0</v>
      </c>
      <c r="BJ235" s="16" t="s">
        <v>81</v>
      </c>
      <c r="BK235" s="256">
        <f>ROUND(I235*H235,2)</f>
        <v>0</v>
      </c>
      <c r="BL235" s="16" t="s">
        <v>146</v>
      </c>
      <c r="BM235" s="255" t="s">
        <v>539</v>
      </c>
    </row>
    <row r="236" s="13" customFormat="1">
      <c r="A236" s="13"/>
      <c r="B236" s="257"/>
      <c r="C236" s="258"/>
      <c r="D236" s="259" t="s">
        <v>148</v>
      </c>
      <c r="E236" s="260" t="s">
        <v>1</v>
      </c>
      <c r="F236" s="261" t="s">
        <v>270</v>
      </c>
      <c r="G236" s="258"/>
      <c r="H236" s="262">
        <v>0.20000000000000001</v>
      </c>
      <c r="I236" s="263"/>
      <c r="J236" s="258"/>
      <c r="K236" s="258"/>
      <c r="L236" s="264"/>
      <c r="M236" s="265"/>
      <c r="N236" s="266"/>
      <c r="O236" s="266"/>
      <c r="P236" s="266"/>
      <c r="Q236" s="266"/>
      <c r="R236" s="266"/>
      <c r="S236" s="266"/>
      <c r="T236" s="26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8" t="s">
        <v>148</v>
      </c>
      <c r="AU236" s="268" t="s">
        <v>83</v>
      </c>
      <c r="AV236" s="13" t="s">
        <v>83</v>
      </c>
      <c r="AW236" s="13" t="s">
        <v>31</v>
      </c>
      <c r="AX236" s="13" t="s">
        <v>81</v>
      </c>
      <c r="AY236" s="268" t="s">
        <v>140</v>
      </c>
    </row>
    <row r="237" s="13" customFormat="1">
      <c r="A237" s="13"/>
      <c r="B237" s="257"/>
      <c r="C237" s="258"/>
      <c r="D237" s="259" t="s">
        <v>148</v>
      </c>
      <c r="E237" s="258"/>
      <c r="F237" s="261" t="s">
        <v>271</v>
      </c>
      <c r="G237" s="258"/>
      <c r="H237" s="262">
        <v>0.20599999999999999</v>
      </c>
      <c r="I237" s="263"/>
      <c r="J237" s="258"/>
      <c r="K237" s="258"/>
      <c r="L237" s="264"/>
      <c r="M237" s="265"/>
      <c r="N237" s="266"/>
      <c r="O237" s="266"/>
      <c r="P237" s="266"/>
      <c r="Q237" s="266"/>
      <c r="R237" s="266"/>
      <c r="S237" s="266"/>
      <c r="T237" s="26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8" t="s">
        <v>148</v>
      </c>
      <c r="AU237" s="268" t="s">
        <v>83</v>
      </c>
      <c r="AV237" s="13" t="s">
        <v>83</v>
      </c>
      <c r="AW237" s="13" t="s">
        <v>4</v>
      </c>
      <c r="AX237" s="13" t="s">
        <v>81</v>
      </c>
      <c r="AY237" s="268" t="s">
        <v>140</v>
      </c>
    </row>
    <row r="238" s="2" customFormat="1" ht="21.75" customHeight="1">
      <c r="A238" s="37"/>
      <c r="B238" s="38"/>
      <c r="C238" s="243" t="s">
        <v>365</v>
      </c>
      <c r="D238" s="243" t="s">
        <v>142</v>
      </c>
      <c r="E238" s="244" t="s">
        <v>294</v>
      </c>
      <c r="F238" s="245" t="s">
        <v>295</v>
      </c>
      <c r="G238" s="246" t="s">
        <v>296</v>
      </c>
      <c r="H238" s="247">
        <v>4.8719999999999999</v>
      </c>
      <c r="I238" s="248"/>
      <c r="J238" s="249">
        <f>ROUND(I238*H238,2)</f>
        <v>0</v>
      </c>
      <c r="K238" s="250"/>
      <c r="L238" s="43"/>
      <c r="M238" s="251" t="s">
        <v>1</v>
      </c>
      <c r="N238" s="252" t="s">
        <v>39</v>
      </c>
      <c r="O238" s="90"/>
      <c r="P238" s="253">
        <f>O238*H238</f>
        <v>0</v>
      </c>
      <c r="Q238" s="253">
        <v>2.2563399999999998</v>
      </c>
      <c r="R238" s="253">
        <f>Q238*H238</f>
        <v>10.99288848</v>
      </c>
      <c r="S238" s="253">
        <v>0</v>
      </c>
      <c r="T238" s="254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55" t="s">
        <v>146</v>
      </c>
      <c r="AT238" s="255" t="s">
        <v>142</v>
      </c>
      <c r="AU238" s="255" t="s">
        <v>83</v>
      </c>
      <c r="AY238" s="16" t="s">
        <v>140</v>
      </c>
      <c r="BE238" s="256">
        <f>IF(N238="základní",J238,0)</f>
        <v>0</v>
      </c>
      <c r="BF238" s="256">
        <f>IF(N238="snížená",J238,0)</f>
        <v>0</v>
      </c>
      <c r="BG238" s="256">
        <f>IF(N238="zákl. přenesená",J238,0)</f>
        <v>0</v>
      </c>
      <c r="BH238" s="256">
        <f>IF(N238="sníž. přenesená",J238,0)</f>
        <v>0</v>
      </c>
      <c r="BI238" s="256">
        <f>IF(N238="nulová",J238,0)</f>
        <v>0</v>
      </c>
      <c r="BJ238" s="16" t="s">
        <v>81</v>
      </c>
      <c r="BK238" s="256">
        <f>ROUND(I238*H238,2)</f>
        <v>0</v>
      </c>
      <c r="BL238" s="16" t="s">
        <v>146</v>
      </c>
      <c r="BM238" s="255" t="s">
        <v>540</v>
      </c>
    </row>
    <row r="239" s="13" customFormat="1">
      <c r="A239" s="13"/>
      <c r="B239" s="257"/>
      <c r="C239" s="258"/>
      <c r="D239" s="259" t="s">
        <v>148</v>
      </c>
      <c r="E239" s="260" t="s">
        <v>1</v>
      </c>
      <c r="F239" s="261" t="s">
        <v>541</v>
      </c>
      <c r="G239" s="258"/>
      <c r="H239" s="262">
        <v>4.8719999999999999</v>
      </c>
      <c r="I239" s="263"/>
      <c r="J239" s="258"/>
      <c r="K239" s="258"/>
      <c r="L239" s="264"/>
      <c r="M239" s="265"/>
      <c r="N239" s="266"/>
      <c r="O239" s="266"/>
      <c r="P239" s="266"/>
      <c r="Q239" s="266"/>
      <c r="R239" s="266"/>
      <c r="S239" s="266"/>
      <c r="T239" s="26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8" t="s">
        <v>148</v>
      </c>
      <c r="AU239" s="268" t="s">
        <v>83</v>
      </c>
      <c r="AV239" s="13" t="s">
        <v>83</v>
      </c>
      <c r="AW239" s="13" t="s">
        <v>31</v>
      </c>
      <c r="AX239" s="13" t="s">
        <v>81</v>
      </c>
      <c r="AY239" s="268" t="s">
        <v>140</v>
      </c>
    </row>
    <row r="240" s="2" customFormat="1" ht="21.75" customHeight="1">
      <c r="A240" s="37"/>
      <c r="B240" s="38"/>
      <c r="C240" s="243" t="s">
        <v>542</v>
      </c>
      <c r="D240" s="243" t="s">
        <v>142</v>
      </c>
      <c r="E240" s="244" t="s">
        <v>300</v>
      </c>
      <c r="F240" s="245" t="s">
        <v>301</v>
      </c>
      <c r="G240" s="246" t="s">
        <v>179</v>
      </c>
      <c r="H240" s="247">
        <v>137.19999999999999</v>
      </c>
      <c r="I240" s="248"/>
      <c r="J240" s="249">
        <f>ROUND(I240*H240,2)</f>
        <v>0</v>
      </c>
      <c r="K240" s="250"/>
      <c r="L240" s="43"/>
      <c r="M240" s="251" t="s">
        <v>1</v>
      </c>
      <c r="N240" s="252" t="s">
        <v>39</v>
      </c>
      <c r="O240" s="90"/>
      <c r="P240" s="253">
        <f>O240*H240</f>
        <v>0</v>
      </c>
      <c r="Q240" s="253">
        <v>0.00018000000000000001</v>
      </c>
      <c r="R240" s="253">
        <f>Q240*H240</f>
        <v>0.024695999999999999</v>
      </c>
      <c r="S240" s="253">
        <v>0</v>
      </c>
      <c r="T240" s="254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55" t="s">
        <v>146</v>
      </c>
      <c r="AT240" s="255" t="s">
        <v>142</v>
      </c>
      <c r="AU240" s="255" t="s">
        <v>83</v>
      </c>
      <c r="AY240" s="16" t="s">
        <v>140</v>
      </c>
      <c r="BE240" s="256">
        <f>IF(N240="základní",J240,0)</f>
        <v>0</v>
      </c>
      <c r="BF240" s="256">
        <f>IF(N240="snížená",J240,0)</f>
        <v>0</v>
      </c>
      <c r="BG240" s="256">
        <f>IF(N240="zákl. přenesená",J240,0)</f>
        <v>0</v>
      </c>
      <c r="BH240" s="256">
        <f>IF(N240="sníž. přenesená",J240,0)</f>
        <v>0</v>
      </c>
      <c r="BI240" s="256">
        <f>IF(N240="nulová",J240,0)</f>
        <v>0</v>
      </c>
      <c r="BJ240" s="16" t="s">
        <v>81</v>
      </c>
      <c r="BK240" s="256">
        <f>ROUND(I240*H240,2)</f>
        <v>0</v>
      </c>
      <c r="BL240" s="16" t="s">
        <v>146</v>
      </c>
      <c r="BM240" s="255" t="s">
        <v>543</v>
      </c>
    </row>
    <row r="241" s="2" customFormat="1" ht="21.75" customHeight="1">
      <c r="A241" s="37"/>
      <c r="B241" s="38"/>
      <c r="C241" s="243" t="s">
        <v>544</v>
      </c>
      <c r="D241" s="243" t="s">
        <v>142</v>
      </c>
      <c r="E241" s="244" t="s">
        <v>304</v>
      </c>
      <c r="F241" s="245" t="s">
        <v>305</v>
      </c>
      <c r="G241" s="246" t="s">
        <v>179</v>
      </c>
      <c r="H241" s="247">
        <v>137.19999999999999</v>
      </c>
      <c r="I241" s="248"/>
      <c r="J241" s="249">
        <f>ROUND(I241*H241,2)</f>
        <v>0</v>
      </c>
      <c r="K241" s="250"/>
      <c r="L241" s="43"/>
      <c r="M241" s="251" t="s">
        <v>1</v>
      </c>
      <c r="N241" s="252" t="s">
        <v>39</v>
      </c>
      <c r="O241" s="90"/>
      <c r="P241" s="253">
        <f>O241*H241</f>
        <v>0</v>
      </c>
      <c r="Q241" s="253">
        <v>0</v>
      </c>
      <c r="R241" s="253">
        <f>Q241*H241</f>
        <v>0</v>
      </c>
      <c r="S241" s="253">
        <v>0</v>
      </c>
      <c r="T241" s="254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55" t="s">
        <v>146</v>
      </c>
      <c r="AT241" s="255" t="s">
        <v>142</v>
      </c>
      <c r="AU241" s="255" t="s">
        <v>83</v>
      </c>
      <c r="AY241" s="16" t="s">
        <v>140</v>
      </c>
      <c r="BE241" s="256">
        <f>IF(N241="základní",J241,0)</f>
        <v>0</v>
      </c>
      <c r="BF241" s="256">
        <f>IF(N241="snížená",J241,0)</f>
        <v>0</v>
      </c>
      <c r="BG241" s="256">
        <f>IF(N241="zákl. přenesená",J241,0)</f>
        <v>0</v>
      </c>
      <c r="BH241" s="256">
        <f>IF(N241="sníž. přenesená",J241,0)</f>
        <v>0</v>
      </c>
      <c r="BI241" s="256">
        <f>IF(N241="nulová",J241,0)</f>
        <v>0</v>
      </c>
      <c r="BJ241" s="16" t="s">
        <v>81</v>
      </c>
      <c r="BK241" s="256">
        <f>ROUND(I241*H241,2)</f>
        <v>0</v>
      </c>
      <c r="BL241" s="16" t="s">
        <v>146</v>
      </c>
      <c r="BM241" s="255" t="s">
        <v>545</v>
      </c>
    </row>
    <row r="242" s="13" customFormat="1">
      <c r="A242" s="13"/>
      <c r="B242" s="257"/>
      <c r="C242" s="258"/>
      <c r="D242" s="259" t="s">
        <v>148</v>
      </c>
      <c r="E242" s="260" t="s">
        <v>1</v>
      </c>
      <c r="F242" s="261" t="s">
        <v>546</v>
      </c>
      <c r="G242" s="258"/>
      <c r="H242" s="262">
        <v>125.2</v>
      </c>
      <c r="I242" s="263"/>
      <c r="J242" s="258"/>
      <c r="K242" s="258"/>
      <c r="L242" s="264"/>
      <c r="M242" s="265"/>
      <c r="N242" s="266"/>
      <c r="O242" s="266"/>
      <c r="P242" s="266"/>
      <c r="Q242" s="266"/>
      <c r="R242" s="266"/>
      <c r="S242" s="266"/>
      <c r="T242" s="26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8" t="s">
        <v>148</v>
      </c>
      <c r="AU242" s="268" t="s">
        <v>83</v>
      </c>
      <c r="AV242" s="13" t="s">
        <v>83</v>
      </c>
      <c r="AW242" s="13" t="s">
        <v>31</v>
      </c>
      <c r="AX242" s="13" t="s">
        <v>74</v>
      </c>
      <c r="AY242" s="268" t="s">
        <v>140</v>
      </c>
    </row>
    <row r="243" s="13" customFormat="1">
      <c r="A243" s="13"/>
      <c r="B243" s="257"/>
      <c r="C243" s="258"/>
      <c r="D243" s="259" t="s">
        <v>148</v>
      </c>
      <c r="E243" s="260" t="s">
        <v>1</v>
      </c>
      <c r="F243" s="261" t="s">
        <v>547</v>
      </c>
      <c r="G243" s="258"/>
      <c r="H243" s="262">
        <v>12</v>
      </c>
      <c r="I243" s="263"/>
      <c r="J243" s="258"/>
      <c r="K243" s="258"/>
      <c r="L243" s="264"/>
      <c r="M243" s="265"/>
      <c r="N243" s="266"/>
      <c r="O243" s="266"/>
      <c r="P243" s="266"/>
      <c r="Q243" s="266"/>
      <c r="R243" s="266"/>
      <c r="S243" s="266"/>
      <c r="T243" s="26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8" t="s">
        <v>148</v>
      </c>
      <c r="AU243" s="268" t="s">
        <v>83</v>
      </c>
      <c r="AV243" s="13" t="s">
        <v>83</v>
      </c>
      <c r="AW243" s="13" t="s">
        <v>31</v>
      </c>
      <c r="AX243" s="13" t="s">
        <v>74</v>
      </c>
      <c r="AY243" s="268" t="s">
        <v>140</v>
      </c>
    </row>
    <row r="244" s="14" customFormat="1">
      <c r="A244" s="14"/>
      <c r="B244" s="269"/>
      <c r="C244" s="270"/>
      <c r="D244" s="259" t="s">
        <v>148</v>
      </c>
      <c r="E244" s="271" t="s">
        <v>1</v>
      </c>
      <c r="F244" s="272" t="s">
        <v>155</v>
      </c>
      <c r="G244" s="270"/>
      <c r="H244" s="273">
        <v>137.19999999999999</v>
      </c>
      <c r="I244" s="274"/>
      <c r="J244" s="270"/>
      <c r="K244" s="270"/>
      <c r="L244" s="275"/>
      <c r="M244" s="276"/>
      <c r="N244" s="277"/>
      <c r="O244" s="277"/>
      <c r="P244" s="277"/>
      <c r="Q244" s="277"/>
      <c r="R244" s="277"/>
      <c r="S244" s="277"/>
      <c r="T244" s="27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9" t="s">
        <v>148</v>
      </c>
      <c r="AU244" s="279" t="s">
        <v>83</v>
      </c>
      <c r="AV244" s="14" t="s">
        <v>146</v>
      </c>
      <c r="AW244" s="14" t="s">
        <v>31</v>
      </c>
      <c r="AX244" s="14" t="s">
        <v>81</v>
      </c>
      <c r="AY244" s="279" t="s">
        <v>140</v>
      </c>
    </row>
    <row r="245" s="2" customFormat="1" ht="66.75" customHeight="1">
      <c r="A245" s="37"/>
      <c r="B245" s="38"/>
      <c r="C245" s="243" t="s">
        <v>548</v>
      </c>
      <c r="D245" s="243" t="s">
        <v>142</v>
      </c>
      <c r="E245" s="244" t="s">
        <v>549</v>
      </c>
      <c r="F245" s="245" t="s">
        <v>550</v>
      </c>
      <c r="G245" s="246" t="s">
        <v>145</v>
      </c>
      <c r="H245" s="247">
        <v>0.90000000000000002</v>
      </c>
      <c r="I245" s="248"/>
      <c r="J245" s="249">
        <f>ROUND(I245*H245,2)</f>
        <v>0</v>
      </c>
      <c r="K245" s="250"/>
      <c r="L245" s="43"/>
      <c r="M245" s="251" t="s">
        <v>1</v>
      </c>
      <c r="N245" s="252" t="s">
        <v>39</v>
      </c>
      <c r="O245" s="90"/>
      <c r="P245" s="253">
        <f>O245*H245</f>
        <v>0</v>
      </c>
      <c r="Q245" s="253">
        <v>0</v>
      </c>
      <c r="R245" s="253">
        <f>Q245*H245</f>
        <v>0</v>
      </c>
      <c r="S245" s="253">
        <v>0</v>
      </c>
      <c r="T245" s="254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55" t="s">
        <v>146</v>
      </c>
      <c r="AT245" s="255" t="s">
        <v>142</v>
      </c>
      <c r="AU245" s="255" t="s">
        <v>83</v>
      </c>
      <c r="AY245" s="16" t="s">
        <v>140</v>
      </c>
      <c r="BE245" s="256">
        <f>IF(N245="základní",J245,0)</f>
        <v>0</v>
      </c>
      <c r="BF245" s="256">
        <f>IF(N245="snížená",J245,0)</f>
        <v>0</v>
      </c>
      <c r="BG245" s="256">
        <f>IF(N245="zákl. přenesená",J245,0)</f>
        <v>0</v>
      </c>
      <c r="BH245" s="256">
        <f>IF(N245="sníž. přenesená",J245,0)</f>
        <v>0</v>
      </c>
      <c r="BI245" s="256">
        <f>IF(N245="nulová",J245,0)</f>
        <v>0</v>
      </c>
      <c r="BJ245" s="16" t="s">
        <v>81</v>
      </c>
      <c r="BK245" s="256">
        <f>ROUND(I245*H245,2)</f>
        <v>0</v>
      </c>
      <c r="BL245" s="16" t="s">
        <v>146</v>
      </c>
      <c r="BM245" s="255" t="s">
        <v>551</v>
      </c>
    </row>
    <row r="246" s="12" customFormat="1" ht="22.8" customHeight="1">
      <c r="A246" s="12"/>
      <c r="B246" s="227"/>
      <c r="C246" s="228"/>
      <c r="D246" s="229" t="s">
        <v>73</v>
      </c>
      <c r="E246" s="241" t="s">
        <v>317</v>
      </c>
      <c r="F246" s="241" t="s">
        <v>318</v>
      </c>
      <c r="G246" s="228"/>
      <c r="H246" s="228"/>
      <c r="I246" s="231"/>
      <c r="J246" s="242">
        <f>BK246</f>
        <v>0</v>
      </c>
      <c r="K246" s="228"/>
      <c r="L246" s="233"/>
      <c r="M246" s="234"/>
      <c r="N246" s="235"/>
      <c r="O246" s="235"/>
      <c r="P246" s="236">
        <f>SUM(P247:P255)</f>
        <v>0</v>
      </c>
      <c r="Q246" s="235"/>
      <c r="R246" s="236">
        <f>SUM(R247:R255)</f>
        <v>0</v>
      </c>
      <c r="S246" s="235"/>
      <c r="T246" s="237">
        <f>SUM(T247:T255)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38" t="s">
        <v>81</v>
      </c>
      <c r="AT246" s="239" t="s">
        <v>73</v>
      </c>
      <c r="AU246" s="239" t="s">
        <v>81</v>
      </c>
      <c r="AY246" s="238" t="s">
        <v>140</v>
      </c>
      <c r="BK246" s="240">
        <f>SUM(BK247:BK255)</f>
        <v>0</v>
      </c>
    </row>
    <row r="247" s="2" customFormat="1" ht="33" customHeight="1">
      <c r="A247" s="37"/>
      <c r="B247" s="38"/>
      <c r="C247" s="243" t="s">
        <v>552</v>
      </c>
      <c r="D247" s="243" t="s">
        <v>142</v>
      </c>
      <c r="E247" s="244" t="s">
        <v>320</v>
      </c>
      <c r="F247" s="245" t="s">
        <v>321</v>
      </c>
      <c r="G247" s="246" t="s">
        <v>322</v>
      </c>
      <c r="H247" s="247">
        <v>246.76599999999999</v>
      </c>
      <c r="I247" s="248"/>
      <c r="J247" s="249">
        <f>ROUND(I247*H247,2)</f>
        <v>0</v>
      </c>
      <c r="K247" s="250"/>
      <c r="L247" s="43"/>
      <c r="M247" s="251" t="s">
        <v>1</v>
      </c>
      <c r="N247" s="252" t="s">
        <v>39</v>
      </c>
      <c r="O247" s="90"/>
      <c r="P247" s="253">
        <f>O247*H247</f>
        <v>0</v>
      </c>
      <c r="Q247" s="253">
        <v>0</v>
      </c>
      <c r="R247" s="253">
        <f>Q247*H247</f>
        <v>0</v>
      </c>
      <c r="S247" s="253">
        <v>0</v>
      </c>
      <c r="T247" s="254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55" t="s">
        <v>146</v>
      </c>
      <c r="AT247" s="255" t="s">
        <v>142</v>
      </c>
      <c r="AU247" s="255" t="s">
        <v>83</v>
      </c>
      <c r="AY247" s="16" t="s">
        <v>140</v>
      </c>
      <c r="BE247" s="256">
        <f>IF(N247="základní",J247,0)</f>
        <v>0</v>
      </c>
      <c r="BF247" s="256">
        <f>IF(N247="snížená",J247,0)</f>
        <v>0</v>
      </c>
      <c r="BG247" s="256">
        <f>IF(N247="zákl. přenesená",J247,0)</f>
        <v>0</v>
      </c>
      <c r="BH247" s="256">
        <f>IF(N247="sníž. přenesená",J247,0)</f>
        <v>0</v>
      </c>
      <c r="BI247" s="256">
        <f>IF(N247="nulová",J247,0)</f>
        <v>0</v>
      </c>
      <c r="BJ247" s="16" t="s">
        <v>81</v>
      </c>
      <c r="BK247" s="256">
        <f>ROUND(I247*H247,2)</f>
        <v>0</v>
      </c>
      <c r="BL247" s="16" t="s">
        <v>146</v>
      </c>
      <c r="BM247" s="255" t="s">
        <v>553</v>
      </c>
    </row>
    <row r="248" s="2" customFormat="1" ht="33" customHeight="1">
      <c r="A248" s="37"/>
      <c r="B248" s="38"/>
      <c r="C248" s="243" t="s">
        <v>554</v>
      </c>
      <c r="D248" s="243" t="s">
        <v>142</v>
      </c>
      <c r="E248" s="244" t="s">
        <v>325</v>
      </c>
      <c r="F248" s="245" t="s">
        <v>326</v>
      </c>
      <c r="G248" s="246" t="s">
        <v>322</v>
      </c>
      <c r="H248" s="247">
        <v>2220.8939999999998</v>
      </c>
      <c r="I248" s="248"/>
      <c r="J248" s="249">
        <f>ROUND(I248*H248,2)</f>
        <v>0</v>
      </c>
      <c r="K248" s="250"/>
      <c r="L248" s="43"/>
      <c r="M248" s="251" t="s">
        <v>1</v>
      </c>
      <c r="N248" s="252" t="s">
        <v>39</v>
      </c>
      <c r="O248" s="90"/>
      <c r="P248" s="253">
        <f>O248*H248</f>
        <v>0</v>
      </c>
      <c r="Q248" s="253">
        <v>0</v>
      </c>
      <c r="R248" s="253">
        <f>Q248*H248</f>
        <v>0</v>
      </c>
      <c r="S248" s="253">
        <v>0</v>
      </c>
      <c r="T248" s="254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55" t="s">
        <v>146</v>
      </c>
      <c r="AT248" s="255" t="s">
        <v>142</v>
      </c>
      <c r="AU248" s="255" t="s">
        <v>83</v>
      </c>
      <c r="AY248" s="16" t="s">
        <v>140</v>
      </c>
      <c r="BE248" s="256">
        <f>IF(N248="základní",J248,0)</f>
        <v>0</v>
      </c>
      <c r="BF248" s="256">
        <f>IF(N248="snížená",J248,0)</f>
        <v>0</v>
      </c>
      <c r="BG248" s="256">
        <f>IF(N248="zákl. přenesená",J248,0)</f>
        <v>0</v>
      </c>
      <c r="BH248" s="256">
        <f>IF(N248="sníž. přenesená",J248,0)</f>
        <v>0</v>
      </c>
      <c r="BI248" s="256">
        <f>IF(N248="nulová",J248,0)</f>
        <v>0</v>
      </c>
      <c r="BJ248" s="16" t="s">
        <v>81</v>
      </c>
      <c r="BK248" s="256">
        <f>ROUND(I248*H248,2)</f>
        <v>0</v>
      </c>
      <c r="BL248" s="16" t="s">
        <v>146</v>
      </c>
      <c r="BM248" s="255" t="s">
        <v>555</v>
      </c>
    </row>
    <row r="249" s="13" customFormat="1">
      <c r="A249" s="13"/>
      <c r="B249" s="257"/>
      <c r="C249" s="258"/>
      <c r="D249" s="259" t="s">
        <v>148</v>
      </c>
      <c r="E249" s="258"/>
      <c r="F249" s="261" t="s">
        <v>556</v>
      </c>
      <c r="G249" s="258"/>
      <c r="H249" s="262">
        <v>2220.8939999999998</v>
      </c>
      <c r="I249" s="263"/>
      <c r="J249" s="258"/>
      <c r="K249" s="258"/>
      <c r="L249" s="264"/>
      <c r="M249" s="265"/>
      <c r="N249" s="266"/>
      <c r="O249" s="266"/>
      <c r="P249" s="266"/>
      <c r="Q249" s="266"/>
      <c r="R249" s="266"/>
      <c r="S249" s="266"/>
      <c r="T249" s="26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8" t="s">
        <v>148</v>
      </c>
      <c r="AU249" s="268" t="s">
        <v>83</v>
      </c>
      <c r="AV249" s="13" t="s">
        <v>83</v>
      </c>
      <c r="AW249" s="13" t="s">
        <v>4</v>
      </c>
      <c r="AX249" s="13" t="s">
        <v>81</v>
      </c>
      <c r="AY249" s="268" t="s">
        <v>140</v>
      </c>
    </row>
    <row r="250" s="2" customFormat="1" ht="33" customHeight="1">
      <c r="A250" s="37"/>
      <c r="B250" s="38"/>
      <c r="C250" s="243" t="s">
        <v>557</v>
      </c>
      <c r="D250" s="243" t="s">
        <v>142</v>
      </c>
      <c r="E250" s="244" t="s">
        <v>330</v>
      </c>
      <c r="F250" s="245" t="s">
        <v>331</v>
      </c>
      <c r="G250" s="246" t="s">
        <v>322</v>
      </c>
      <c r="H250" s="247">
        <v>89.192999999999998</v>
      </c>
      <c r="I250" s="248"/>
      <c r="J250" s="249">
        <f>ROUND(I250*H250,2)</f>
        <v>0</v>
      </c>
      <c r="K250" s="250"/>
      <c r="L250" s="43"/>
      <c r="M250" s="251" t="s">
        <v>1</v>
      </c>
      <c r="N250" s="252" t="s">
        <v>39</v>
      </c>
      <c r="O250" s="90"/>
      <c r="P250" s="253">
        <f>O250*H250</f>
        <v>0</v>
      </c>
      <c r="Q250" s="253">
        <v>0</v>
      </c>
      <c r="R250" s="253">
        <f>Q250*H250</f>
        <v>0</v>
      </c>
      <c r="S250" s="253">
        <v>0</v>
      </c>
      <c r="T250" s="254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55" t="s">
        <v>146</v>
      </c>
      <c r="AT250" s="255" t="s">
        <v>142</v>
      </c>
      <c r="AU250" s="255" t="s">
        <v>83</v>
      </c>
      <c r="AY250" s="16" t="s">
        <v>140</v>
      </c>
      <c r="BE250" s="256">
        <f>IF(N250="základní",J250,0)</f>
        <v>0</v>
      </c>
      <c r="BF250" s="256">
        <f>IF(N250="snížená",J250,0)</f>
        <v>0</v>
      </c>
      <c r="BG250" s="256">
        <f>IF(N250="zákl. přenesená",J250,0)</f>
        <v>0</v>
      </c>
      <c r="BH250" s="256">
        <f>IF(N250="sníž. přenesená",J250,0)</f>
        <v>0</v>
      </c>
      <c r="BI250" s="256">
        <f>IF(N250="nulová",J250,0)</f>
        <v>0</v>
      </c>
      <c r="BJ250" s="16" t="s">
        <v>81</v>
      </c>
      <c r="BK250" s="256">
        <f>ROUND(I250*H250,2)</f>
        <v>0</v>
      </c>
      <c r="BL250" s="16" t="s">
        <v>146</v>
      </c>
      <c r="BM250" s="255" t="s">
        <v>558</v>
      </c>
    </row>
    <row r="251" s="13" customFormat="1">
      <c r="A251" s="13"/>
      <c r="B251" s="257"/>
      <c r="C251" s="258"/>
      <c r="D251" s="259" t="s">
        <v>148</v>
      </c>
      <c r="E251" s="260" t="s">
        <v>1</v>
      </c>
      <c r="F251" s="261" t="s">
        <v>559</v>
      </c>
      <c r="G251" s="258"/>
      <c r="H251" s="262">
        <v>89.192999999999998</v>
      </c>
      <c r="I251" s="263"/>
      <c r="J251" s="258"/>
      <c r="K251" s="258"/>
      <c r="L251" s="264"/>
      <c r="M251" s="265"/>
      <c r="N251" s="266"/>
      <c r="O251" s="266"/>
      <c r="P251" s="266"/>
      <c r="Q251" s="266"/>
      <c r="R251" s="266"/>
      <c r="S251" s="266"/>
      <c r="T251" s="26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8" t="s">
        <v>148</v>
      </c>
      <c r="AU251" s="268" t="s">
        <v>83</v>
      </c>
      <c r="AV251" s="13" t="s">
        <v>83</v>
      </c>
      <c r="AW251" s="13" t="s">
        <v>31</v>
      </c>
      <c r="AX251" s="13" t="s">
        <v>81</v>
      </c>
      <c r="AY251" s="268" t="s">
        <v>140</v>
      </c>
    </row>
    <row r="252" s="2" customFormat="1" ht="33" customHeight="1">
      <c r="A252" s="37"/>
      <c r="B252" s="38"/>
      <c r="C252" s="243" t="s">
        <v>560</v>
      </c>
      <c r="D252" s="243" t="s">
        <v>142</v>
      </c>
      <c r="E252" s="244" t="s">
        <v>335</v>
      </c>
      <c r="F252" s="245" t="s">
        <v>336</v>
      </c>
      <c r="G252" s="246" t="s">
        <v>322</v>
      </c>
      <c r="H252" s="247">
        <v>135.89500000000001</v>
      </c>
      <c r="I252" s="248"/>
      <c r="J252" s="249">
        <f>ROUND(I252*H252,2)</f>
        <v>0</v>
      </c>
      <c r="K252" s="250"/>
      <c r="L252" s="43"/>
      <c r="M252" s="251" t="s">
        <v>1</v>
      </c>
      <c r="N252" s="252" t="s">
        <v>39</v>
      </c>
      <c r="O252" s="90"/>
      <c r="P252" s="253">
        <f>O252*H252</f>
        <v>0</v>
      </c>
      <c r="Q252" s="253">
        <v>0</v>
      </c>
      <c r="R252" s="253">
        <f>Q252*H252</f>
        <v>0</v>
      </c>
      <c r="S252" s="253">
        <v>0</v>
      </c>
      <c r="T252" s="254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55" t="s">
        <v>146</v>
      </c>
      <c r="AT252" s="255" t="s">
        <v>142</v>
      </c>
      <c r="AU252" s="255" t="s">
        <v>83</v>
      </c>
      <c r="AY252" s="16" t="s">
        <v>140</v>
      </c>
      <c r="BE252" s="256">
        <f>IF(N252="základní",J252,0)</f>
        <v>0</v>
      </c>
      <c r="BF252" s="256">
        <f>IF(N252="snížená",J252,0)</f>
        <v>0</v>
      </c>
      <c r="BG252" s="256">
        <f>IF(N252="zákl. přenesená",J252,0)</f>
        <v>0</v>
      </c>
      <c r="BH252" s="256">
        <f>IF(N252="sníž. přenesená",J252,0)</f>
        <v>0</v>
      </c>
      <c r="BI252" s="256">
        <f>IF(N252="nulová",J252,0)</f>
        <v>0</v>
      </c>
      <c r="BJ252" s="16" t="s">
        <v>81</v>
      </c>
      <c r="BK252" s="256">
        <f>ROUND(I252*H252,2)</f>
        <v>0</v>
      </c>
      <c r="BL252" s="16" t="s">
        <v>146</v>
      </c>
      <c r="BM252" s="255" t="s">
        <v>561</v>
      </c>
    </row>
    <row r="253" s="13" customFormat="1">
      <c r="A253" s="13"/>
      <c r="B253" s="257"/>
      <c r="C253" s="258"/>
      <c r="D253" s="259" t="s">
        <v>148</v>
      </c>
      <c r="E253" s="260" t="s">
        <v>1</v>
      </c>
      <c r="F253" s="261" t="s">
        <v>562</v>
      </c>
      <c r="G253" s="258"/>
      <c r="H253" s="262">
        <v>135.89500000000001</v>
      </c>
      <c r="I253" s="263"/>
      <c r="J253" s="258"/>
      <c r="K253" s="258"/>
      <c r="L253" s="264"/>
      <c r="M253" s="265"/>
      <c r="N253" s="266"/>
      <c r="O253" s="266"/>
      <c r="P253" s="266"/>
      <c r="Q253" s="266"/>
      <c r="R253" s="266"/>
      <c r="S253" s="266"/>
      <c r="T253" s="26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8" t="s">
        <v>148</v>
      </c>
      <c r="AU253" s="268" t="s">
        <v>83</v>
      </c>
      <c r="AV253" s="13" t="s">
        <v>83</v>
      </c>
      <c r="AW253" s="13" t="s">
        <v>31</v>
      </c>
      <c r="AX253" s="13" t="s">
        <v>81</v>
      </c>
      <c r="AY253" s="268" t="s">
        <v>140</v>
      </c>
    </row>
    <row r="254" s="2" customFormat="1" ht="33" customHeight="1">
      <c r="A254" s="37"/>
      <c r="B254" s="38"/>
      <c r="C254" s="243" t="s">
        <v>563</v>
      </c>
      <c r="D254" s="243" t="s">
        <v>142</v>
      </c>
      <c r="E254" s="244" t="s">
        <v>340</v>
      </c>
      <c r="F254" s="245" t="s">
        <v>341</v>
      </c>
      <c r="G254" s="246" t="s">
        <v>322</v>
      </c>
      <c r="H254" s="247">
        <v>21.678000000000001</v>
      </c>
      <c r="I254" s="248"/>
      <c r="J254" s="249">
        <f>ROUND(I254*H254,2)</f>
        <v>0</v>
      </c>
      <c r="K254" s="250"/>
      <c r="L254" s="43"/>
      <c r="M254" s="251" t="s">
        <v>1</v>
      </c>
      <c r="N254" s="252" t="s">
        <v>39</v>
      </c>
      <c r="O254" s="90"/>
      <c r="P254" s="253">
        <f>O254*H254</f>
        <v>0</v>
      </c>
      <c r="Q254" s="253">
        <v>0</v>
      </c>
      <c r="R254" s="253">
        <f>Q254*H254</f>
        <v>0</v>
      </c>
      <c r="S254" s="253">
        <v>0</v>
      </c>
      <c r="T254" s="254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55" t="s">
        <v>146</v>
      </c>
      <c r="AT254" s="255" t="s">
        <v>142</v>
      </c>
      <c r="AU254" s="255" t="s">
        <v>83</v>
      </c>
      <c r="AY254" s="16" t="s">
        <v>140</v>
      </c>
      <c r="BE254" s="256">
        <f>IF(N254="základní",J254,0)</f>
        <v>0</v>
      </c>
      <c r="BF254" s="256">
        <f>IF(N254="snížená",J254,0)</f>
        <v>0</v>
      </c>
      <c r="BG254" s="256">
        <f>IF(N254="zákl. přenesená",J254,0)</f>
        <v>0</v>
      </c>
      <c r="BH254" s="256">
        <f>IF(N254="sníž. přenesená",J254,0)</f>
        <v>0</v>
      </c>
      <c r="BI254" s="256">
        <f>IF(N254="nulová",J254,0)</f>
        <v>0</v>
      </c>
      <c r="BJ254" s="16" t="s">
        <v>81</v>
      </c>
      <c r="BK254" s="256">
        <f>ROUND(I254*H254,2)</f>
        <v>0</v>
      </c>
      <c r="BL254" s="16" t="s">
        <v>146</v>
      </c>
      <c r="BM254" s="255" t="s">
        <v>564</v>
      </c>
    </row>
    <row r="255" s="13" customFormat="1">
      <c r="A255" s="13"/>
      <c r="B255" s="257"/>
      <c r="C255" s="258"/>
      <c r="D255" s="259" t="s">
        <v>148</v>
      </c>
      <c r="E255" s="260" t="s">
        <v>1</v>
      </c>
      <c r="F255" s="261" t="s">
        <v>565</v>
      </c>
      <c r="G255" s="258"/>
      <c r="H255" s="262">
        <v>21.678000000000001</v>
      </c>
      <c r="I255" s="263"/>
      <c r="J255" s="258"/>
      <c r="K255" s="258"/>
      <c r="L255" s="264"/>
      <c r="M255" s="265"/>
      <c r="N255" s="266"/>
      <c r="O255" s="266"/>
      <c r="P255" s="266"/>
      <c r="Q255" s="266"/>
      <c r="R255" s="266"/>
      <c r="S255" s="266"/>
      <c r="T255" s="26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8" t="s">
        <v>148</v>
      </c>
      <c r="AU255" s="268" t="s">
        <v>83</v>
      </c>
      <c r="AV255" s="13" t="s">
        <v>83</v>
      </c>
      <c r="AW255" s="13" t="s">
        <v>31</v>
      </c>
      <c r="AX255" s="13" t="s">
        <v>81</v>
      </c>
      <c r="AY255" s="268" t="s">
        <v>140</v>
      </c>
    </row>
    <row r="256" s="12" customFormat="1" ht="22.8" customHeight="1">
      <c r="A256" s="12"/>
      <c r="B256" s="227"/>
      <c r="C256" s="228"/>
      <c r="D256" s="229" t="s">
        <v>73</v>
      </c>
      <c r="E256" s="241" t="s">
        <v>344</v>
      </c>
      <c r="F256" s="241" t="s">
        <v>345</v>
      </c>
      <c r="G256" s="228"/>
      <c r="H256" s="228"/>
      <c r="I256" s="231"/>
      <c r="J256" s="242">
        <f>BK256</f>
        <v>0</v>
      </c>
      <c r="K256" s="228"/>
      <c r="L256" s="233"/>
      <c r="M256" s="234"/>
      <c r="N256" s="235"/>
      <c r="O256" s="235"/>
      <c r="P256" s="236">
        <f>P257</f>
        <v>0</v>
      </c>
      <c r="Q256" s="235"/>
      <c r="R256" s="236">
        <f>R257</f>
        <v>0</v>
      </c>
      <c r="S256" s="235"/>
      <c r="T256" s="237">
        <f>T257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38" t="s">
        <v>81</v>
      </c>
      <c r="AT256" s="239" t="s">
        <v>73</v>
      </c>
      <c r="AU256" s="239" t="s">
        <v>81</v>
      </c>
      <c r="AY256" s="238" t="s">
        <v>140</v>
      </c>
      <c r="BK256" s="240">
        <f>BK257</f>
        <v>0</v>
      </c>
    </row>
    <row r="257" s="2" customFormat="1" ht="33" customHeight="1">
      <c r="A257" s="37"/>
      <c r="B257" s="38"/>
      <c r="C257" s="243" t="s">
        <v>566</v>
      </c>
      <c r="D257" s="243" t="s">
        <v>142</v>
      </c>
      <c r="E257" s="244" t="s">
        <v>347</v>
      </c>
      <c r="F257" s="245" t="s">
        <v>348</v>
      </c>
      <c r="G257" s="246" t="s">
        <v>322</v>
      </c>
      <c r="H257" s="247">
        <v>257.27999999999997</v>
      </c>
      <c r="I257" s="248"/>
      <c r="J257" s="249">
        <f>ROUND(I257*H257,2)</f>
        <v>0</v>
      </c>
      <c r="K257" s="250"/>
      <c r="L257" s="43"/>
      <c r="M257" s="251" t="s">
        <v>1</v>
      </c>
      <c r="N257" s="252" t="s">
        <v>39</v>
      </c>
      <c r="O257" s="90"/>
      <c r="P257" s="253">
        <f>O257*H257</f>
        <v>0</v>
      </c>
      <c r="Q257" s="253">
        <v>0</v>
      </c>
      <c r="R257" s="253">
        <f>Q257*H257</f>
        <v>0</v>
      </c>
      <c r="S257" s="253">
        <v>0</v>
      </c>
      <c r="T257" s="254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55" t="s">
        <v>146</v>
      </c>
      <c r="AT257" s="255" t="s">
        <v>142</v>
      </c>
      <c r="AU257" s="255" t="s">
        <v>83</v>
      </c>
      <c r="AY257" s="16" t="s">
        <v>140</v>
      </c>
      <c r="BE257" s="256">
        <f>IF(N257="základní",J257,0)</f>
        <v>0</v>
      </c>
      <c r="BF257" s="256">
        <f>IF(N257="snížená",J257,0)</f>
        <v>0</v>
      </c>
      <c r="BG257" s="256">
        <f>IF(N257="zákl. přenesená",J257,0)</f>
        <v>0</v>
      </c>
      <c r="BH257" s="256">
        <f>IF(N257="sníž. přenesená",J257,0)</f>
        <v>0</v>
      </c>
      <c r="BI257" s="256">
        <f>IF(N257="nulová",J257,0)</f>
        <v>0</v>
      </c>
      <c r="BJ257" s="16" t="s">
        <v>81</v>
      </c>
      <c r="BK257" s="256">
        <f>ROUND(I257*H257,2)</f>
        <v>0</v>
      </c>
      <c r="BL257" s="16" t="s">
        <v>146</v>
      </c>
      <c r="BM257" s="255" t="s">
        <v>567</v>
      </c>
    </row>
    <row r="258" s="12" customFormat="1" ht="25.92" customHeight="1">
      <c r="A258" s="12"/>
      <c r="B258" s="227"/>
      <c r="C258" s="228"/>
      <c r="D258" s="229" t="s">
        <v>73</v>
      </c>
      <c r="E258" s="230" t="s">
        <v>350</v>
      </c>
      <c r="F258" s="230" t="s">
        <v>351</v>
      </c>
      <c r="G258" s="228"/>
      <c r="H258" s="228"/>
      <c r="I258" s="231"/>
      <c r="J258" s="232">
        <f>BK258</f>
        <v>0</v>
      </c>
      <c r="K258" s="228"/>
      <c r="L258" s="233"/>
      <c r="M258" s="234"/>
      <c r="N258" s="235"/>
      <c r="O258" s="235"/>
      <c r="P258" s="236">
        <f>P259+P261</f>
        <v>0</v>
      </c>
      <c r="Q258" s="235"/>
      <c r="R258" s="236">
        <f>R259+R261</f>
        <v>0</v>
      </c>
      <c r="S258" s="235"/>
      <c r="T258" s="237">
        <f>T259+T261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38" t="s">
        <v>166</v>
      </c>
      <c r="AT258" s="239" t="s">
        <v>73</v>
      </c>
      <c r="AU258" s="239" t="s">
        <v>74</v>
      </c>
      <c r="AY258" s="238" t="s">
        <v>140</v>
      </c>
      <c r="BK258" s="240">
        <f>BK259+BK261</f>
        <v>0</v>
      </c>
    </row>
    <row r="259" s="12" customFormat="1" ht="22.8" customHeight="1">
      <c r="A259" s="12"/>
      <c r="B259" s="227"/>
      <c r="C259" s="228"/>
      <c r="D259" s="229" t="s">
        <v>73</v>
      </c>
      <c r="E259" s="241" t="s">
        <v>352</v>
      </c>
      <c r="F259" s="241" t="s">
        <v>353</v>
      </c>
      <c r="G259" s="228"/>
      <c r="H259" s="228"/>
      <c r="I259" s="231"/>
      <c r="J259" s="242">
        <f>BK259</f>
        <v>0</v>
      </c>
      <c r="K259" s="228"/>
      <c r="L259" s="233"/>
      <c r="M259" s="234"/>
      <c r="N259" s="235"/>
      <c r="O259" s="235"/>
      <c r="P259" s="236">
        <f>P260</f>
        <v>0</v>
      </c>
      <c r="Q259" s="235"/>
      <c r="R259" s="236">
        <f>R260</f>
        <v>0</v>
      </c>
      <c r="S259" s="235"/>
      <c r="T259" s="237">
        <f>T260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38" t="s">
        <v>166</v>
      </c>
      <c r="AT259" s="239" t="s">
        <v>73</v>
      </c>
      <c r="AU259" s="239" t="s">
        <v>81</v>
      </c>
      <c r="AY259" s="238" t="s">
        <v>140</v>
      </c>
      <c r="BK259" s="240">
        <f>BK260</f>
        <v>0</v>
      </c>
    </row>
    <row r="260" s="2" customFormat="1" ht="16.5" customHeight="1">
      <c r="A260" s="37"/>
      <c r="B260" s="38"/>
      <c r="C260" s="243" t="s">
        <v>568</v>
      </c>
      <c r="D260" s="243" t="s">
        <v>142</v>
      </c>
      <c r="E260" s="244" t="s">
        <v>355</v>
      </c>
      <c r="F260" s="245" t="s">
        <v>356</v>
      </c>
      <c r="G260" s="246" t="s">
        <v>192</v>
      </c>
      <c r="H260" s="247">
        <v>1</v>
      </c>
      <c r="I260" s="248"/>
      <c r="J260" s="249">
        <f>ROUND(I260*H260,2)</f>
        <v>0</v>
      </c>
      <c r="K260" s="250"/>
      <c r="L260" s="43"/>
      <c r="M260" s="251" t="s">
        <v>1</v>
      </c>
      <c r="N260" s="252" t="s">
        <v>39</v>
      </c>
      <c r="O260" s="90"/>
      <c r="P260" s="253">
        <f>O260*H260</f>
        <v>0</v>
      </c>
      <c r="Q260" s="253">
        <v>0</v>
      </c>
      <c r="R260" s="253">
        <f>Q260*H260</f>
        <v>0</v>
      </c>
      <c r="S260" s="253">
        <v>0</v>
      </c>
      <c r="T260" s="254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55" t="s">
        <v>357</v>
      </c>
      <c r="AT260" s="255" t="s">
        <v>142</v>
      </c>
      <c r="AU260" s="255" t="s">
        <v>83</v>
      </c>
      <c r="AY260" s="16" t="s">
        <v>140</v>
      </c>
      <c r="BE260" s="256">
        <f>IF(N260="základní",J260,0)</f>
        <v>0</v>
      </c>
      <c r="BF260" s="256">
        <f>IF(N260="snížená",J260,0)</f>
        <v>0</v>
      </c>
      <c r="BG260" s="256">
        <f>IF(N260="zákl. přenesená",J260,0)</f>
        <v>0</v>
      </c>
      <c r="BH260" s="256">
        <f>IF(N260="sníž. přenesená",J260,0)</f>
        <v>0</v>
      </c>
      <c r="BI260" s="256">
        <f>IF(N260="nulová",J260,0)</f>
        <v>0</v>
      </c>
      <c r="BJ260" s="16" t="s">
        <v>81</v>
      </c>
      <c r="BK260" s="256">
        <f>ROUND(I260*H260,2)</f>
        <v>0</v>
      </c>
      <c r="BL260" s="16" t="s">
        <v>357</v>
      </c>
      <c r="BM260" s="255" t="s">
        <v>569</v>
      </c>
    </row>
    <row r="261" s="12" customFormat="1" ht="22.8" customHeight="1">
      <c r="A261" s="12"/>
      <c r="B261" s="227"/>
      <c r="C261" s="228"/>
      <c r="D261" s="229" t="s">
        <v>73</v>
      </c>
      <c r="E261" s="241" t="s">
        <v>359</v>
      </c>
      <c r="F261" s="241" t="s">
        <v>360</v>
      </c>
      <c r="G261" s="228"/>
      <c r="H261" s="228"/>
      <c r="I261" s="231"/>
      <c r="J261" s="242">
        <f>BK261</f>
        <v>0</v>
      </c>
      <c r="K261" s="228"/>
      <c r="L261" s="233"/>
      <c r="M261" s="234"/>
      <c r="N261" s="235"/>
      <c r="O261" s="235"/>
      <c r="P261" s="236">
        <f>SUM(P262:P263)</f>
        <v>0</v>
      </c>
      <c r="Q261" s="235"/>
      <c r="R261" s="236">
        <f>SUM(R262:R263)</f>
        <v>0</v>
      </c>
      <c r="S261" s="235"/>
      <c r="T261" s="237">
        <f>SUM(T262:T263)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38" t="s">
        <v>166</v>
      </c>
      <c r="AT261" s="239" t="s">
        <v>73</v>
      </c>
      <c r="AU261" s="239" t="s">
        <v>81</v>
      </c>
      <c r="AY261" s="238" t="s">
        <v>140</v>
      </c>
      <c r="BK261" s="240">
        <f>SUM(BK262:BK263)</f>
        <v>0</v>
      </c>
    </row>
    <row r="262" s="2" customFormat="1" ht="16.5" customHeight="1">
      <c r="A262" s="37"/>
      <c r="B262" s="38"/>
      <c r="C262" s="243" t="s">
        <v>570</v>
      </c>
      <c r="D262" s="243" t="s">
        <v>142</v>
      </c>
      <c r="E262" s="244" t="s">
        <v>362</v>
      </c>
      <c r="F262" s="245" t="s">
        <v>363</v>
      </c>
      <c r="G262" s="246" t="s">
        <v>192</v>
      </c>
      <c r="H262" s="247">
        <v>1</v>
      </c>
      <c r="I262" s="248"/>
      <c r="J262" s="249">
        <f>ROUND(I262*H262,2)</f>
        <v>0</v>
      </c>
      <c r="K262" s="250"/>
      <c r="L262" s="43"/>
      <c r="M262" s="251" t="s">
        <v>1</v>
      </c>
      <c r="N262" s="252" t="s">
        <v>39</v>
      </c>
      <c r="O262" s="90"/>
      <c r="P262" s="253">
        <f>O262*H262</f>
        <v>0</v>
      </c>
      <c r="Q262" s="253">
        <v>0</v>
      </c>
      <c r="R262" s="253">
        <f>Q262*H262</f>
        <v>0</v>
      </c>
      <c r="S262" s="253">
        <v>0</v>
      </c>
      <c r="T262" s="254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55" t="s">
        <v>357</v>
      </c>
      <c r="AT262" s="255" t="s">
        <v>142</v>
      </c>
      <c r="AU262" s="255" t="s">
        <v>83</v>
      </c>
      <c r="AY262" s="16" t="s">
        <v>140</v>
      </c>
      <c r="BE262" s="256">
        <f>IF(N262="základní",J262,0)</f>
        <v>0</v>
      </c>
      <c r="BF262" s="256">
        <f>IF(N262="snížená",J262,0)</f>
        <v>0</v>
      </c>
      <c r="BG262" s="256">
        <f>IF(N262="zákl. přenesená",J262,0)</f>
        <v>0</v>
      </c>
      <c r="BH262" s="256">
        <f>IF(N262="sníž. přenesená",J262,0)</f>
        <v>0</v>
      </c>
      <c r="BI262" s="256">
        <f>IF(N262="nulová",J262,0)</f>
        <v>0</v>
      </c>
      <c r="BJ262" s="16" t="s">
        <v>81</v>
      </c>
      <c r="BK262" s="256">
        <f>ROUND(I262*H262,2)</f>
        <v>0</v>
      </c>
      <c r="BL262" s="16" t="s">
        <v>357</v>
      </c>
      <c r="BM262" s="255" t="s">
        <v>571</v>
      </c>
    </row>
    <row r="263" s="2" customFormat="1" ht="16.5" customHeight="1">
      <c r="A263" s="37"/>
      <c r="B263" s="38"/>
      <c r="C263" s="243" t="s">
        <v>572</v>
      </c>
      <c r="D263" s="243" t="s">
        <v>142</v>
      </c>
      <c r="E263" s="244" t="s">
        <v>366</v>
      </c>
      <c r="F263" s="245" t="s">
        <v>367</v>
      </c>
      <c r="G263" s="246" t="s">
        <v>192</v>
      </c>
      <c r="H263" s="247">
        <v>1</v>
      </c>
      <c r="I263" s="248"/>
      <c r="J263" s="249">
        <f>ROUND(I263*H263,2)</f>
        <v>0</v>
      </c>
      <c r="K263" s="250"/>
      <c r="L263" s="43"/>
      <c r="M263" s="291" t="s">
        <v>1</v>
      </c>
      <c r="N263" s="292" t="s">
        <v>39</v>
      </c>
      <c r="O263" s="293"/>
      <c r="P263" s="294">
        <f>O263*H263</f>
        <v>0</v>
      </c>
      <c r="Q263" s="294">
        <v>0</v>
      </c>
      <c r="R263" s="294">
        <f>Q263*H263</f>
        <v>0</v>
      </c>
      <c r="S263" s="294">
        <v>0</v>
      </c>
      <c r="T263" s="295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55" t="s">
        <v>357</v>
      </c>
      <c r="AT263" s="255" t="s">
        <v>142</v>
      </c>
      <c r="AU263" s="255" t="s">
        <v>83</v>
      </c>
      <c r="AY263" s="16" t="s">
        <v>140</v>
      </c>
      <c r="BE263" s="256">
        <f>IF(N263="základní",J263,0)</f>
        <v>0</v>
      </c>
      <c r="BF263" s="256">
        <f>IF(N263="snížená",J263,0)</f>
        <v>0</v>
      </c>
      <c r="BG263" s="256">
        <f>IF(N263="zákl. přenesená",J263,0)</f>
        <v>0</v>
      </c>
      <c r="BH263" s="256">
        <f>IF(N263="sníž. přenesená",J263,0)</f>
        <v>0</v>
      </c>
      <c r="BI263" s="256">
        <f>IF(N263="nulová",J263,0)</f>
        <v>0</v>
      </c>
      <c r="BJ263" s="16" t="s">
        <v>81</v>
      </c>
      <c r="BK263" s="256">
        <f>ROUND(I263*H263,2)</f>
        <v>0</v>
      </c>
      <c r="BL263" s="16" t="s">
        <v>357</v>
      </c>
      <c r="BM263" s="255" t="s">
        <v>573</v>
      </c>
    </row>
    <row r="264" s="2" customFormat="1" ht="6.96" customHeight="1">
      <c r="A264" s="37"/>
      <c r="B264" s="65"/>
      <c r="C264" s="66"/>
      <c r="D264" s="66"/>
      <c r="E264" s="66"/>
      <c r="F264" s="66"/>
      <c r="G264" s="66"/>
      <c r="H264" s="66"/>
      <c r="I264" s="191"/>
      <c r="J264" s="66"/>
      <c r="K264" s="66"/>
      <c r="L264" s="43"/>
      <c r="M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</row>
  </sheetData>
  <sheetProtection sheet="1" autoFilter="0" formatColumns="0" formatRows="0" objects="1" scenarios="1" spinCount="100000" saltValue="nuC2m9nDYCCW8QvuUnmNOox5MKjV8kNrqE1tJjZsUI5MsVAcRw+KcIAUNUhHNLV5uXJcDvzHjF4Rk7pWVzMZig==" hashValue="aRoEezzf3lG9D98S1v3hTxqhAagYzOBSDM1etUt8BVeT1Vq80AyPDCvGDxu0CnHWpi6TbIB7I4+OosH05k0x8A==" algorithmName="SHA-512" password="CC35"/>
  <autoFilter ref="C125:K263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83</v>
      </c>
    </row>
    <row r="4" s="1" customFormat="1" ht="24.96" customHeight="1">
      <c r="B4" s="19"/>
      <c r="D4" s="149" t="s">
        <v>106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>Opravy chodníkových těles v Novém Jičíně</v>
      </c>
      <c r="F7" s="151"/>
      <c r="G7" s="151"/>
      <c r="H7" s="151"/>
      <c r="I7" s="145"/>
      <c r="L7" s="19"/>
    </row>
    <row r="8" s="2" customFormat="1" ht="12" customHeight="1">
      <c r="A8" s="37"/>
      <c r="B8" s="43"/>
      <c r="C8" s="37"/>
      <c r="D8" s="151" t="s">
        <v>107</v>
      </c>
      <c r="E8" s="37"/>
      <c r="F8" s="37"/>
      <c r="G8" s="37"/>
      <c r="H8" s="37"/>
      <c r="I8" s="15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4" t="s">
        <v>574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51" t="s">
        <v>18</v>
      </c>
      <c r="E11" s="37"/>
      <c r="F11" s="140" t="s">
        <v>1</v>
      </c>
      <c r="G11" s="37"/>
      <c r="H11" s="37"/>
      <c r="I11" s="155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1" t="s">
        <v>20</v>
      </c>
      <c r="E12" s="37"/>
      <c r="F12" s="140" t="s">
        <v>21</v>
      </c>
      <c r="G12" s="37"/>
      <c r="H12" s="37"/>
      <c r="I12" s="155" t="s">
        <v>22</v>
      </c>
      <c r="J12" s="156" t="str">
        <f>'Rekapitulace stavby'!AN8</f>
        <v>4. 5. 2020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5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24</v>
      </c>
      <c r="E14" s="37"/>
      <c r="F14" s="37"/>
      <c r="G14" s="37"/>
      <c r="H14" s="37"/>
      <c r="I14" s="155" t="s">
        <v>25</v>
      </c>
      <c r="J14" s="140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tr">
        <f>IF('Rekapitulace stavby'!E11="","",'Rekapitulace stavby'!E11)</f>
        <v xml:space="preserve"> </v>
      </c>
      <c r="F15" s="37"/>
      <c r="G15" s="37"/>
      <c r="H15" s="37"/>
      <c r="I15" s="155" t="s">
        <v>27</v>
      </c>
      <c r="J15" s="140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5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51" t="s">
        <v>28</v>
      </c>
      <c r="E17" s="37"/>
      <c r="F17" s="37"/>
      <c r="G17" s="37"/>
      <c r="H17" s="37"/>
      <c r="I17" s="155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55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5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51" t="s">
        <v>30</v>
      </c>
      <c r="E20" s="37"/>
      <c r="F20" s="37"/>
      <c r="G20" s="37"/>
      <c r="H20" s="37"/>
      <c r="I20" s="155" t="s">
        <v>25</v>
      </c>
      <c r="J20" s="140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tr">
        <f>IF('Rekapitulace stavby'!E17="","",'Rekapitulace stavby'!E17)</f>
        <v xml:space="preserve"> </v>
      </c>
      <c r="F21" s="37"/>
      <c r="G21" s="37"/>
      <c r="H21" s="37"/>
      <c r="I21" s="155" t="s">
        <v>27</v>
      </c>
      <c r="J21" s="140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5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51" t="s">
        <v>32</v>
      </c>
      <c r="E23" s="37"/>
      <c r="F23" s="37"/>
      <c r="G23" s="37"/>
      <c r="H23" s="37"/>
      <c r="I23" s="155" t="s">
        <v>25</v>
      </c>
      <c r="J23" s="140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tr">
        <f>IF('Rekapitulace stavby'!E20="","",'Rekapitulace stavby'!E20)</f>
        <v xml:space="preserve"> </v>
      </c>
      <c r="F24" s="37"/>
      <c r="G24" s="37"/>
      <c r="H24" s="37"/>
      <c r="I24" s="155" t="s">
        <v>27</v>
      </c>
      <c r="J24" s="140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5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51" t="s">
        <v>33</v>
      </c>
      <c r="E26" s="37"/>
      <c r="F26" s="37"/>
      <c r="G26" s="37"/>
      <c r="H26" s="37"/>
      <c r="I26" s="15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60"/>
      <c r="J27" s="157"/>
      <c r="K27" s="157"/>
      <c r="L27" s="161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62"/>
      <c r="E29" s="162"/>
      <c r="F29" s="162"/>
      <c r="G29" s="162"/>
      <c r="H29" s="162"/>
      <c r="I29" s="163"/>
      <c r="J29" s="162"/>
      <c r="K29" s="16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64" t="s">
        <v>34</v>
      </c>
      <c r="E30" s="37"/>
      <c r="F30" s="37"/>
      <c r="G30" s="37"/>
      <c r="H30" s="37"/>
      <c r="I30" s="153"/>
      <c r="J30" s="165">
        <f>ROUND(J125,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6" t="s">
        <v>36</v>
      </c>
      <c r="G32" s="37"/>
      <c r="H32" s="37"/>
      <c r="I32" s="167" t="s">
        <v>35</v>
      </c>
      <c r="J32" s="166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8" t="s">
        <v>38</v>
      </c>
      <c r="E33" s="151" t="s">
        <v>39</v>
      </c>
      <c r="F33" s="169">
        <f>ROUND((SUM(BE125:BE209)),  2)</f>
        <v>0</v>
      </c>
      <c r="G33" s="37"/>
      <c r="H33" s="37"/>
      <c r="I33" s="170">
        <v>0.20999999999999999</v>
      </c>
      <c r="J33" s="169">
        <f>ROUND(((SUM(BE125:BE209))*I33),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51" t="s">
        <v>40</v>
      </c>
      <c r="F34" s="169">
        <f>ROUND((SUM(BF125:BF209)),  2)</f>
        <v>0</v>
      </c>
      <c r="G34" s="37"/>
      <c r="H34" s="37"/>
      <c r="I34" s="170">
        <v>0.14999999999999999</v>
      </c>
      <c r="J34" s="169">
        <f>ROUND(((SUM(BF125:BF209))*I34),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51" t="s">
        <v>41</v>
      </c>
      <c r="F35" s="169">
        <f>ROUND((SUM(BG125:BG209)),  2)</f>
        <v>0</v>
      </c>
      <c r="G35" s="37"/>
      <c r="H35" s="37"/>
      <c r="I35" s="170">
        <v>0.20999999999999999</v>
      </c>
      <c r="J35" s="16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51" t="s">
        <v>42</v>
      </c>
      <c r="F36" s="169">
        <f>ROUND((SUM(BH125:BH209)),  2)</f>
        <v>0</v>
      </c>
      <c r="G36" s="37"/>
      <c r="H36" s="37"/>
      <c r="I36" s="170">
        <v>0.14999999999999999</v>
      </c>
      <c r="J36" s="169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43</v>
      </c>
      <c r="F37" s="169">
        <f>ROUND((SUM(BI125:BI209)),  2)</f>
        <v>0</v>
      </c>
      <c r="G37" s="37"/>
      <c r="H37" s="37"/>
      <c r="I37" s="170">
        <v>0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5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71"/>
      <c r="D39" s="172" t="s">
        <v>44</v>
      </c>
      <c r="E39" s="173"/>
      <c r="F39" s="173"/>
      <c r="G39" s="174" t="s">
        <v>45</v>
      </c>
      <c r="H39" s="175" t="s">
        <v>46</v>
      </c>
      <c r="I39" s="176"/>
      <c r="J39" s="177">
        <f>SUM(J30:J37)</f>
        <v>0</v>
      </c>
      <c r="K39" s="178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45"/>
      <c r="L41" s="19"/>
    </row>
    <row r="42" s="1" customFormat="1" ht="14.4" customHeight="1">
      <c r="B42" s="19"/>
      <c r="I42" s="145"/>
      <c r="L42" s="19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47</v>
      </c>
      <c r="E50" s="180"/>
      <c r="F50" s="180"/>
      <c r="G50" s="179" t="s">
        <v>48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49</v>
      </c>
      <c r="E61" s="183"/>
      <c r="F61" s="184" t="s">
        <v>50</v>
      </c>
      <c r="G61" s="182" t="s">
        <v>49</v>
      </c>
      <c r="H61" s="183"/>
      <c r="I61" s="185"/>
      <c r="J61" s="186" t="s">
        <v>50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51</v>
      </c>
      <c r="E65" s="187"/>
      <c r="F65" s="187"/>
      <c r="G65" s="179" t="s">
        <v>52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49</v>
      </c>
      <c r="E76" s="183"/>
      <c r="F76" s="184" t="s">
        <v>50</v>
      </c>
      <c r="G76" s="182" t="s">
        <v>49</v>
      </c>
      <c r="H76" s="183"/>
      <c r="I76" s="185"/>
      <c r="J76" s="186" t="s">
        <v>50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111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>Opravy chodníkových těles v Novém Jičíně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9"/>
      <c r="E86" s="39"/>
      <c r="F86" s="39"/>
      <c r="G86" s="39"/>
      <c r="H86" s="39"/>
      <c r="I86" s="15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04 - Oprava chodn.tělesa na ulici Novellara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Nový Jičín</v>
      </c>
      <c r="G89" s="39"/>
      <c r="H89" s="39"/>
      <c r="I89" s="155" t="s">
        <v>22</v>
      </c>
      <c r="J89" s="78" t="str">
        <f>IF(J12="","",J12)</f>
        <v>4. 5. 2020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155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155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5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6" t="s">
        <v>112</v>
      </c>
      <c r="D94" s="197"/>
      <c r="E94" s="197"/>
      <c r="F94" s="197"/>
      <c r="G94" s="197"/>
      <c r="H94" s="197"/>
      <c r="I94" s="198"/>
      <c r="J94" s="199" t="s">
        <v>113</v>
      </c>
      <c r="K94" s="197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0" t="s">
        <v>114</v>
      </c>
      <c r="D96" s="39"/>
      <c r="E96" s="39"/>
      <c r="F96" s="39"/>
      <c r="G96" s="39"/>
      <c r="H96" s="39"/>
      <c r="I96" s="153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115</v>
      </c>
    </row>
    <row r="97" s="9" customFormat="1" ht="24.96" customHeight="1">
      <c r="A97" s="9"/>
      <c r="B97" s="201"/>
      <c r="C97" s="202"/>
      <c r="D97" s="203" t="s">
        <v>116</v>
      </c>
      <c r="E97" s="204"/>
      <c r="F97" s="204"/>
      <c r="G97" s="204"/>
      <c r="H97" s="204"/>
      <c r="I97" s="205"/>
      <c r="J97" s="206">
        <f>J126</f>
        <v>0</v>
      </c>
      <c r="K97" s="202"/>
      <c r="L97" s="20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8"/>
      <c r="C98" s="132"/>
      <c r="D98" s="209" t="s">
        <v>117</v>
      </c>
      <c r="E98" s="210"/>
      <c r="F98" s="210"/>
      <c r="G98" s="210"/>
      <c r="H98" s="210"/>
      <c r="I98" s="211"/>
      <c r="J98" s="212">
        <f>J127</f>
        <v>0</v>
      </c>
      <c r="K98" s="132"/>
      <c r="L98" s="21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8"/>
      <c r="C99" s="132"/>
      <c r="D99" s="209" t="s">
        <v>118</v>
      </c>
      <c r="E99" s="210"/>
      <c r="F99" s="210"/>
      <c r="G99" s="210"/>
      <c r="H99" s="210"/>
      <c r="I99" s="211"/>
      <c r="J99" s="212">
        <f>J149</f>
        <v>0</v>
      </c>
      <c r="K99" s="132"/>
      <c r="L99" s="21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8"/>
      <c r="C100" s="132"/>
      <c r="D100" s="209" t="s">
        <v>119</v>
      </c>
      <c r="E100" s="210"/>
      <c r="F100" s="210"/>
      <c r="G100" s="210"/>
      <c r="H100" s="210"/>
      <c r="I100" s="211"/>
      <c r="J100" s="212">
        <f>J169</f>
        <v>0</v>
      </c>
      <c r="K100" s="132"/>
      <c r="L100" s="2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8"/>
      <c r="C101" s="132"/>
      <c r="D101" s="209" t="s">
        <v>120</v>
      </c>
      <c r="E101" s="210"/>
      <c r="F101" s="210"/>
      <c r="G101" s="210"/>
      <c r="H101" s="210"/>
      <c r="I101" s="211"/>
      <c r="J101" s="212">
        <f>J193</f>
        <v>0</v>
      </c>
      <c r="K101" s="132"/>
      <c r="L101" s="21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8"/>
      <c r="C102" s="132"/>
      <c r="D102" s="209" t="s">
        <v>121</v>
      </c>
      <c r="E102" s="210"/>
      <c r="F102" s="210"/>
      <c r="G102" s="210"/>
      <c r="H102" s="210"/>
      <c r="I102" s="211"/>
      <c r="J102" s="212">
        <f>J202</f>
        <v>0</v>
      </c>
      <c r="K102" s="132"/>
      <c r="L102" s="21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201"/>
      <c r="C103" s="202"/>
      <c r="D103" s="203" t="s">
        <v>122</v>
      </c>
      <c r="E103" s="204"/>
      <c r="F103" s="204"/>
      <c r="G103" s="204"/>
      <c r="H103" s="204"/>
      <c r="I103" s="205"/>
      <c r="J103" s="206">
        <f>J204</f>
        <v>0</v>
      </c>
      <c r="K103" s="202"/>
      <c r="L103" s="20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8"/>
      <c r="C104" s="132"/>
      <c r="D104" s="209" t="s">
        <v>123</v>
      </c>
      <c r="E104" s="210"/>
      <c r="F104" s="210"/>
      <c r="G104" s="210"/>
      <c r="H104" s="210"/>
      <c r="I104" s="211"/>
      <c r="J104" s="212">
        <f>J205</f>
        <v>0</v>
      </c>
      <c r="K104" s="132"/>
      <c r="L104" s="21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8"/>
      <c r="C105" s="132"/>
      <c r="D105" s="209" t="s">
        <v>124</v>
      </c>
      <c r="E105" s="210"/>
      <c r="F105" s="210"/>
      <c r="G105" s="210"/>
      <c r="H105" s="210"/>
      <c r="I105" s="211"/>
      <c r="J105" s="212">
        <f>J207</f>
        <v>0</v>
      </c>
      <c r="K105" s="132"/>
      <c r="L105" s="21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153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191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194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125</v>
      </c>
      <c r="D112" s="39"/>
      <c r="E112" s="39"/>
      <c r="F112" s="39"/>
      <c r="G112" s="39"/>
      <c r="H112" s="39"/>
      <c r="I112" s="15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15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15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95" t="str">
        <f>E7</f>
        <v>Opravy chodníkových těles v Novém Jičíně</v>
      </c>
      <c r="F115" s="31"/>
      <c r="G115" s="31"/>
      <c r="H115" s="31"/>
      <c r="I115" s="15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107</v>
      </c>
      <c r="D116" s="39"/>
      <c r="E116" s="39"/>
      <c r="F116" s="39"/>
      <c r="G116" s="39"/>
      <c r="H116" s="39"/>
      <c r="I116" s="15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>04 - Oprava chodn.tělesa na ulici Novellara</v>
      </c>
      <c r="F117" s="39"/>
      <c r="G117" s="39"/>
      <c r="H117" s="39"/>
      <c r="I117" s="15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153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F12</f>
        <v>Nový Jičín</v>
      </c>
      <c r="G119" s="39"/>
      <c r="H119" s="39"/>
      <c r="I119" s="155" t="s">
        <v>22</v>
      </c>
      <c r="J119" s="78" t="str">
        <f>IF(J12="","",J12)</f>
        <v>4. 5. 2020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153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E15</f>
        <v xml:space="preserve"> </v>
      </c>
      <c r="G121" s="39"/>
      <c r="H121" s="39"/>
      <c r="I121" s="155" t="s">
        <v>30</v>
      </c>
      <c r="J121" s="35" t="str">
        <f>E21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28</v>
      </c>
      <c r="D122" s="39"/>
      <c r="E122" s="39"/>
      <c r="F122" s="26" t="str">
        <f>IF(E18="","",E18)</f>
        <v>Vyplň údaj</v>
      </c>
      <c r="G122" s="39"/>
      <c r="H122" s="39"/>
      <c r="I122" s="155" t="s">
        <v>32</v>
      </c>
      <c r="J122" s="35" t="str">
        <f>E24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153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214"/>
      <c r="B124" s="215"/>
      <c r="C124" s="216" t="s">
        <v>126</v>
      </c>
      <c r="D124" s="217" t="s">
        <v>59</v>
      </c>
      <c r="E124" s="217" t="s">
        <v>55</v>
      </c>
      <c r="F124" s="217" t="s">
        <v>56</v>
      </c>
      <c r="G124" s="217" t="s">
        <v>127</v>
      </c>
      <c r="H124" s="217" t="s">
        <v>128</v>
      </c>
      <c r="I124" s="218" t="s">
        <v>129</v>
      </c>
      <c r="J124" s="219" t="s">
        <v>113</v>
      </c>
      <c r="K124" s="220" t="s">
        <v>130</v>
      </c>
      <c r="L124" s="221"/>
      <c r="M124" s="99" t="s">
        <v>1</v>
      </c>
      <c r="N124" s="100" t="s">
        <v>38</v>
      </c>
      <c r="O124" s="100" t="s">
        <v>131</v>
      </c>
      <c r="P124" s="100" t="s">
        <v>132</v>
      </c>
      <c r="Q124" s="100" t="s">
        <v>133</v>
      </c>
      <c r="R124" s="100" t="s">
        <v>134</v>
      </c>
      <c r="S124" s="100" t="s">
        <v>135</v>
      </c>
      <c r="T124" s="101" t="s">
        <v>136</v>
      </c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</row>
    <row r="125" s="2" customFormat="1" ht="22.8" customHeight="1">
      <c r="A125" s="37"/>
      <c r="B125" s="38"/>
      <c r="C125" s="106" t="s">
        <v>137</v>
      </c>
      <c r="D125" s="39"/>
      <c r="E125" s="39"/>
      <c r="F125" s="39"/>
      <c r="G125" s="39"/>
      <c r="H125" s="39"/>
      <c r="I125" s="153"/>
      <c r="J125" s="222">
        <f>BK125</f>
        <v>0</v>
      </c>
      <c r="K125" s="39"/>
      <c r="L125" s="43"/>
      <c r="M125" s="102"/>
      <c r="N125" s="223"/>
      <c r="O125" s="103"/>
      <c r="P125" s="224">
        <f>P126+P204</f>
        <v>0</v>
      </c>
      <c r="Q125" s="103"/>
      <c r="R125" s="224">
        <f>R126+R204</f>
        <v>53.447068219999998</v>
      </c>
      <c r="S125" s="103"/>
      <c r="T125" s="225">
        <f>T126+T204</f>
        <v>50.830500000000001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73</v>
      </c>
      <c r="AU125" s="16" t="s">
        <v>115</v>
      </c>
      <c r="BK125" s="226">
        <f>BK126+BK204</f>
        <v>0</v>
      </c>
    </row>
    <row r="126" s="12" customFormat="1" ht="25.92" customHeight="1">
      <c r="A126" s="12"/>
      <c r="B126" s="227"/>
      <c r="C126" s="228"/>
      <c r="D126" s="229" t="s">
        <v>73</v>
      </c>
      <c r="E126" s="230" t="s">
        <v>138</v>
      </c>
      <c r="F126" s="230" t="s">
        <v>139</v>
      </c>
      <c r="G126" s="228"/>
      <c r="H126" s="228"/>
      <c r="I126" s="231"/>
      <c r="J126" s="232">
        <f>BK126</f>
        <v>0</v>
      </c>
      <c r="K126" s="228"/>
      <c r="L126" s="233"/>
      <c r="M126" s="234"/>
      <c r="N126" s="235"/>
      <c r="O126" s="235"/>
      <c r="P126" s="236">
        <f>P127+P149+P169+P193+P202</f>
        <v>0</v>
      </c>
      <c r="Q126" s="235"/>
      <c r="R126" s="236">
        <f>R127+R149+R169+R193+R202</f>
        <v>53.447068219999998</v>
      </c>
      <c r="S126" s="235"/>
      <c r="T126" s="237">
        <f>T127+T149+T169+T193+T202</f>
        <v>50.830500000000001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8" t="s">
        <v>81</v>
      </c>
      <c r="AT126" s="239" t="s">
        <v>73</v>
      </c>
      <c r="AU126" s="239" t="s">
        <v>74</v>
      </c>
      <c r="AY126" s="238" t="s">
        <v>140</v>
      </c>
      <c r="BK126" s="240">
        <f>BK127+BK149+BK169+BK193+BK202</f>
        <v>0</v>
      </c>
    </row>
    <row r="127" s="12" customFormat="1" ht="22.8" customHeight="1">
      <c r="A127" s="12"/>
      <c r="B127" s="227"/>
      <c r="C127" s="228"/>
      <c r="D127" s="229" t="s">
        <v>73</v>
      </c>
      <c r="E127" s="241" t="s">
        <v>81</v>
      </c>
      <c r="F127" s="241" t="s">
        <v>141</v>
      </c>
      <c r="G127" s="228"/>
      <c r="H127" s="228"/>
      <c r="I127" s="231"/>
      <c r="J127" s="242">
        <f>BK127</f>
        <v>0</v>
      </c>
      <c r="K127" s="228"/>
      <c r="L127" s="233"/>
      <c r="M127" s="234"/>
      <c r="N127" s="235"/>
      <c r="O127" s="235"/>
      <c r="P127" s="236">
        <f>SUM(P128:P148)</f>
        <v>0</v>
      </c>
      <c r="Q127" s="235"/>
      <c r="R127" s="236">
        <f>SUM(R128:R148)</f>
        <v>0</v>
      </c>
      <c r="S127" s="235"/>
      <c r="T127" s="237">
        <f>SUM(T128:T148)</f>
        <v>50.830500000000001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8" t="s">
        <v>81</v>
      </c>
      <c r="AT127" s="239" t="s">
        <v>73</v>
      </c>
      <c r="AU127" s="239" t="s">
        <v>81</v>
      </c>
      <c r="AY127" s="238" t="s">
        <v>140</v>
      </c>
      <c r="BK127" s="240">
        <f>SUM(BK128:BK148)</f>
        <v>0</v>
      </c>
    </row>
    <row r="128" s="2" customFormat="1" ht="21.75" customHeight="1">
      <c r="A128" s="37"/>
      <c r="B128" s="38"/>
      <c r="C128" s="243" t="s">
        <v>81</v>
      </c>
      <c r="D128" s="243" t="s">
        <v>142</v>
      </c>
      <c r="E128" s="244" t="s">
        <v>143</v>
      </c>
      <c r="F128" s="245" t="s">
        <v>575</v>
      </c>
      <c r="G128" s="246" t="s">
        <v>145</v>
      </c>
      <c r="H128" s="247">
        <v>8</v>
      </c>
      <c r="I128" s="248"/>
      <c r="J128" s="249">
        <f>ROUND(I128*H128,2)</f>
        <v>0</v>
      </c>
      <c r="K128" s="250"/>
      <c r="L128" s="43"/>
      <c r="M128" s="251" t="s">
        <v>1</v>
      </c>
      <c r="N128" s="252" t="s">
        <v>39</v>
      </c>
      <c r="O128" s="90"/>
      <c r="P128" s="253">
        <f>O128*H128</f>
        <v>0</v>
      </c>
      <c r="Q128" s="253">
        <v>0</v>
      </c>
      <c r="R128" s="253">
        <f>Q128*H128</f>
        <v>0</v>
      </c>
      <c r="S128" s="253">
        <v>0</v>
      </c>
      <c r="T128" s="254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55" t="s">
        <v>146</v>
      </c>
      <c r="AT128" s="255" t="s">
        <v>142</v>
      </c>
      <c r="AU128" s="255" t="s">
        <v>83</v>
      </c>
      <c r="AY128" s="16" t="s">
        <v>140</v>
      </c>
      <c r="BE128" s="256">
        <f>IF(N128="základní",J128,0)</f>
        <v>0</v>
      </c>
      <c r="BF128" s="256">
        <f>IF(N128="snížená",J128,0)</f>
        <v>0</v>
      </c>
      <c r="BG128" s="256">
        <f>IF(N128="zákl. přenesená",J128,0)</f>
        <v>0</v>
      </c>
      <c r="BH128" s="256">
        <f>IF(N128="sníž. přenesená",J128,0)</f>
        <v>0</v>
      </c>
      <c r="BI128" s="256">
        <f>IF(N128="nulová",J128,0)</f>
        <v>0</v>
      </c>
      <c r="BJ128" s="16" t="s">
        <v>81</v>
      </c>
      <c r="BK128" s="256">
        <f>ROUND(I128*H128,2)</f>
        <v>0</v>
      </c>
      <c r="BL128" s="16" t="s">
        <v>146</v>
      </c>
      <c r="BM128" s="255" t="s">
        <v>576</v>
      </c>
    </row>
    <row r="129" s="13" customFormat="1">
      <c r="A129" s="13"/>
      <c r="B129" s="257"/>
      <c r="C129" s="258"/>
      <c r="D129" s="259" t="s">
        <v>148</v>
      </c>
      <c r="E129" s="260" t="s">
        <v>1</v>
      </c>
      <c r="F129" s="261" t="s">
        <v>577</v>
      </c>
      <c r="G129" s="258"/>
      <c r="H129" s="262">
        <v>8</v>
      </c>
      <c r="I129" s="263"/>
      <c r="J129" s="258"/>
      <c r="K129" s="258"/>
      <c r="L129" s="264"/>
      <c r="M129" s="265"/>
      <c r="N129" s="266"/>
      <c r="O129" s="266"/>
      <c r="P129" s="266"/>
      <c r="Q129" s="266"/>
      <c r="R129" s="266"/>
      <c r="S129" s="266"/>
      <c r="T129" s="26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8" t="s">
        <v>148</v>
      </c>
      <c r="AU129" s="268" t="s">
        <v>83</v>
      </c>
      <c r="AV129" s="13" t="s">
        <v>83</v>
      </c>
      <c r="AW129" s="13" t="s">
        <v>31</v>
      </c>
      <c r="AX129" s="13" t="s">
        <v>81</v>
      </c>
      <c r="AY129" s="268" t="s">
        <v>140</v>
      </c>
    </row>
    <row r="130" s="2" customFormat="1" ht="55.5" customHeight="1">
      <c r="A130" s="37"/>
      <c r="B130" s="38"/>
      <c r="C130" s="243" t="s">
        <v>83</v>
      </c>
      <c r="D130" s="243" t="s">
        <v>142</v>
      </c>
      <c r="E130" s="244" t="s">
        <v>578</v>
      </c>
      <c r="F130" s="245" t="s">
        <v>579</v>
      </c>
      <c r="G130" s="246" t="s">
        <v>145</v>
      </c>
      <c r="H130" s="247">
        <v>49</v>
      </c>
      <c r="I130" s="248"/>
      <c r="J130" s="249">
        <f>ROUND(I130*H130,2)</f>
        <v>0</v>
      </c>
      <c r="K130" s="250"/>
      <c r="L130" s="43"/>
      <c r="M130" s="251" t="s">
        <v>1</v>
      </c>
      <c r="N130" s="252" t="s">
        <v>39</v>
      </c>
      <c r="O130" s="90"/>
      <c r="P130" s="253">
        <f>O130*H130</f>
        <v>0</v>
      </c>
      <c r="Q130" s="253">
        <v>0</v>
      </c>
      <c r="R130" s="253">
        <f>Q130*H130</f>
        <v>0</v>
      </c>
      <c r="S130" s="253">
        <v>0.26000000000000001</v>
      </c>
      <c r="T130" s="254">
        <f>S130*H130</f>
        <v>12.74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55" t="s">
        <v>146</v>
      </c>
      <c r="AT130" s="255" t="s">
        <v>142</v>
      </c>
      <c r="AU130" s="255" t="s">
        <v>83</v>
      </c>
      <c r="AY130" s="16" t="s">
        <v>140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6" t="s">
        <v>81</v>
      </c>
      <c r="BK130" s="256">
        <f>ROUND(I130*H130,2)</f>
        <v>0</v>
      </c>
      <c r="BL130" s="16" t="s">
        <v>146</v>
      </c>
      <c r="BM130" s="255" t="s">
        <v>580</v>
      </c>
    </row>
    <row r="131" s="13" customFormat="1">
      <c r="A131" s="13"/>
      <c r="B131" s="257"/>
      <c r="C131" s="258"/>
      <c r="D131" s="259" t="s">
        <v>148</v>
      </c>
      <c r="E131" s="260" t="s">
        <v>1</v>
      </c>
      <c r="F131" s="261" t="s">
        <v>581</v>
      </c>
      <c r="G131" s="258"/>
      <c r="H131" s="262">
        <v>49</v>
      </c>
      <c r="I131" s="263"/>
      <c r="J131" s="258"/>
      <c r="K131" s="258"/>
      <c r="L131" s="264"/>
      <c r="M131" s="265"/>
      <c r="N131" s="266"/>
      <c r="O131" s="266"/>
      <c r="P131" s="266"/>
      <c r="Q131" s="266"/>
      <c r="R131" s="266"/>
      <c r="S131" s="266"/>
      <c r="T131" s="26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8" t="s">
        <v>148</v>
      </c>
      <c r="AU131" s="268" t="s">
        <v>83</v>
      </c>
      <c r="AV131" s="13" t="s">
        <v>83</v>
      </c>
      <c r="AW131" s="13" t="s">
        <v>31</v>
      </c>
      <c r="AX131" s="13" t="s">
        <v>81</v>
      </c>
      <c r="AY131" s="268" t="s">
        <v>140</v>
      </c>
    </row>
    <row r="132" s="2" customFormat="1" ht="55.5" customHeight="1">
      <c r="A132" s="37"/>
      <c r="B132" s="38"/>
      <c r="C132" s="243" t="s">
        <v>156</v>
      </c>
      <c r="D132" s="243" t="s">
        <v>142</v>
      </c>
      <c r="E132" s="244" t="s">
        <v>161</v>
      </c>
      <c r="F132" s="245" t="s">
        <v>162</v>
      </c>
      <c r="G132" s="246" t="s">
        <v>145</v>
      </c>
      <c r="H132" s="247">
        <v>63.25</v>
      </c>
      <c r="I132" s="248"/>
      <c r="J132" s="249">
        <f>ROUND(I132*H132,2)</f>
        <v>0</v>
      </c>
      <c r="K132" s="250"/>
      <c r="L132" s="43"/>
      <c r="M132" s="251" t="s">
        <v>1</v>
      </c>
      <c r="N132" s="252" t="s">
        <v>39</v>
      </c>
      <c r="O132" s="90"/>
      <c r="P132" s="253">
        <f>O132*H132</f>
        <v>0</v>
      </c>
      <c r="Q132" s="253">
        <v>0</v>
      </c>
      <c r="R132" s="253">
        <f>Q132*H132</f>
        <v>0</v>
      </c>
      <c r="S132" s="253">
        <v>0.44</v>
      </c>
      <c r="T132" s="254">
        <f>S132*H132</f>
        <v>27.830000000000002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5" t="s">
        <v>146</v>
      </c>
      <c r="AT132" s="255" t="s">
        <v>142</v>
      </c>
      <c r="AU132" s="255" t="s">
        <v>83</v>
      </c>
      <c r="AY132" s="16" t="s">
        <v>140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6" t="s">
        <v>81</v>
      </c>
      <c r="BK132" s="256">
        <f>ROUND(I132*H132,2)</f>
        <v>0</v>
      </c>
      <c r="BL132" s="16" t="s">
        <v>146</v>
      </c>
      <c r="BM132" s="255" t="s">
        <v>582</v>
      </c>
    </row>
    <row r="133" s="13" customFormat="1">
      <c r="A133" s="13"/>
      <c r="B133" s="257"/>
      <c r="C133" s="258"/>
      <c r="D133" s="259" t="s">
        <v>148</v>
      </c>
      <c r="E133" s="260" t="s">
        <v>1</v>
      </c>
      <c r="F133" s="261" t="s">
        <v>583</v>
      </c>
      <c r="G133" s="258"/>
      <c r="H133" s="262">
        <v>49</v>
      </c>
      <c r="I133" s="263"/>
      <c r="J133" s="258"/>
      <c r="K133" s="258"/>
      <c r="L133" s="264"/>
      <c r="M133" s="265"/>
      <c r="N133" s="266"/>
      <c r="O133" s="266"/>
      <c r="P133" s="266"/>
      <c r="Q133" s="266"/>
      <c r="R133" s="266"/>
      <c r="S133" s="266"/>
      <c r="T133" s="26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8" t="s">
        <v>148</v>
      </c>
      <c r="AU133" s="268" t="s">
        <v>83</v>
      </c>
      <c r="AV133" s="13" t="s">
        <v>83</v>
      </c>
      <c r="AW133" s="13" t="s">
        <v>31</v>
      </c>
      <c r="AX133" s="13" t="s">
        <v>74</v>
      </c>
      <c r="AY133" s="268" t="s">
        <v>140</v>
      </c>
    </row>
    <row r="134" s="13" customFormat="1">
      <c r="A134" s="13"/>
      <c r="B134" s="257"/>
      <c r="C134" s="258"/>
      <c r="D134" s="259" t="s">
        <v>148</v>
      </c>
      <c r="E134" s="260" t="s">
        <v>1</v>
      </c>
      <c r="F134" s="261" t="s">
        <v>584</v>
      </c>
      <c r="G134" s="258"/>
      <c r="H134" s="262">
        <v>14.25</v>
      </c>
      <c r="I134" s="263"/>
      <c r="J134" s="258"/>
      <c r="K134" s="258"/>
      <c r="L134" s="264"/>
      <c r="M134" s="265"/>
      <c r="N134" s="266"/>
      <c r="O134" s="266"/>
      <c r="P134" s="266"/>
      <c r="Q134" s="266"/>
      <c r="R134" s="266"/>
      <c r="S134" s="266"/>
      <c r="T134" s="26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8" t="s">
        <v>148</v>
      </c>
      <c r="AU134" s="268" t="s">
        <v>83</v>
      </c>
      <c r="AV134" s="13" t="s">
        <v>83</v>
      </c>
      <c r="AW134" s="13" t="s">
        <v>31</v>
      </c>
      <c r="AX134" s="13" t="s">
        <v>74</v>
      </c>
      <c r="AY134" s="268" t="s">
        <v>140</v>
      </c>
    </row>
    <row r="135" s="14" customFormat="1">
      <c r="A135" s="14"/>
      <c r="B135" s="269"/>
      <c r="C135" s="270"/>
      <c r="D135" s="259" t="s">
        <v>148</v>
      </c>
      <c r="E135" s="271" t="s">
        <v>1</v>
      </c>
      <c r="F135" s="272" t="s">
        <v>155</v>
      </c>
      <c r="G135" s="270"/>
      <c r="H135" s="273">
        <v>63.25</v>
      </c>
      <c r="I135" s="274"/>
      <c r="J135" s="270"/>
      <c r="K135" s="270"/>
      <c r="L135" s="275"/>
      <c r="M135" s="276"/>
      <c r="N135" s="277"/>
      <c r="O135" s="277"/>
      <c r="P135" s="277"/>
      <c r="Q135" s="277"/>
      <c r="R135" s="277"/>
      <c r="S135" s="277"/>
      <c r="T135" s="27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9" t="s">
        <v>148</v>
      </c>
      <c r="AU135" s="279" t="s">
        <v>83</v>
      </c>
      <c r="AV135" s="14" t="s">
        <v>146</v>
      </c>
      <c r="AW135" s="14" t="s">
        <v>31</v>
      </c>
      <c r="AX135" s="14" t="s">
        <v>81</v>
      </c>
      <c r="AY135" s="279" t="s">
        <v>140</v>
      </c>
    </row>
    <row r="136" s="2" customFormat="1" ht="44.25" customHeight="1">
      <c r="A136" s="37"/>
      <c r="B136" s="38"/>
      <c r="C136" s="243" t="s">
        <v>146</v>
      </c>
      <c r="D136" s="243" t="s">
        <v>142</v>
      </c>
      <c r="E136" s="244" t="s">
        <v>173</v>
      </c>
      <c r="F136" s="245" t="s">
        <v>174</v>
      </c>
      <c r="G136" s="246" t="s">
        <v>145</v>
      </c>
      <c r="H136" s="247">
        <v>14.25</v>
      </c>
      <c r="I136" s="248"/>
      <c r="J136" s="249">
        <f>ROUND(I136*H136,2)</f>
        <v>0</v>
      </c>
      <c r="K136" s="250"/>
      <c r="L136" s="43"/>
      <c r="M136" s="251" t="s">
        <v>1</v>
      </c>
      <c r="N136" s="252" t="s">
        <v>39</v>
      </c>
      <c r="O136" s="90"/>
      <c r="P136" s="253">
        <f>O136*H136</f>
        <v>0</v>
      </c>
      <c r="Q136" s="253">
        <v>0</v>
      </c>
      <c r="R136" s="253">
        <f>Q136*H136</f>
        <v>0</v>
      </c>
      <c r="S136" s="253">
        <v>0.316</v>
      </c>
      <c r="T136" s="254">
        <f>S136*H136</f>
        <v>4.5030000000000001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5" t="s">
        <v>146</v>
      </c>
      <c r="AT136" s="255" t="s">
        <v>142</v>
      </c>
      <c r="AU136" s="255" t="s">
        <v>83</v>
      </c>
      <c r="AY136" s="16" t="s">
        <v>140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6" t="s">
        <v>81</v>
      </c>
      <c r="BK136" s="256">
        <f>ROUND(I136*H136,2)</f>
        <v>0</v>
      </c>
      <c r="BL136" s="16" t="s">
        <v>146</v>
      </c>
      <c r="BM136" s="255" t="s">
        <v>585</v>
      </c>
    </row>
    <row r="137" s="13" customFormat="1">
      <c r="A137" s="13"/>
      <c r="B137" s="257"/>
      <c r="C137" s="258"/>
      <c r="D137" s="259" t="s">
        <v>148</v>
      </c>
      <c r="E137" s="260" t="s">
        <v>1</v>
      </c>
      <c r="F137" s="261" t="s">
        <v>586</v>
      </c>
      <c r="G137" s="258"/>
      <c r="H137" s="262">
        <v>14.25</v>
      </c>
      <c r="I137" s="263"/>
      <c r="J137" s="258"/>
      <c r="K137" s="258"/>
      <c r="L137" s="264"/>
      <c r="M137" s="265"/>
      <c r="N137" s="266"/>
      <c r="O137" s="266"/>
      <c r="P137" s="266"/>
      <c r="Q137" s="266"/>
      <c r="R137" s="266"/>
      <c r="S137" s="266"/>
      <c r="T137" s="26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8" t="s">
        <v>148</v>
      </c>
      <c r="AU137" s="268" t="s">
        <v>83</v>
      </c>
      <c r="AV137" s="13" t="s">
        <v>83</v>
      </c>
      <c r="AW137" s="13" t="s">
        <v>31</v>
      </c>
      <c r="AX137" s="13" t="s">
        <v>81</v>
      </c>
      <c r="AY137" s="268" t="s">
        <v>140</v>
      </c>
    </row>
    <row r="138" s="2" customFormat="1" ht="44.25" customHeight="1">
      <c r="A138" s="37"/>
      <c r="B138" s="38"/>
      <c r="C138" s="243" t="s">
        <v>166</v>
      </c>
      <c r="D138" s="243" t="s">
        <v>142</v>
      </c>
      <c r="E138" s="244" t="s">
        <v>177</v>
      </c>
      <c r="F138" s="245" t="s">
        <v>178</v>
      </c>
      <c r="G138" s="246" t="s">
        <v>179</v>
      </c>
      <c r="H138" s="247">
        <v>27.5</v>
      </c>
      <c r="I138" s="248"/>
      <c r="J138" s="249">
        <f>ROUND(I138*H138,2)</f>
        <v>0</v>
      </c>
      <c r="K138" s="250"/>
      <c r="L138" s="43"/>
      <c r="M138" s="251" t="s">
        <v>1</v>
      </c>
      <c r="N138" s="252" t="s">
        <v>39</v>
      </c>
      <c r="O138" s="90"/>
      <c r="P138" s="253">
        <f>O138*H138</f>
        <v>0</v>
      </c>
      <c r="Q138" s="253">
        <v>0</v>
      </c>
      <c r="R138" s="253">
        <f>Q138*H138</f>
        <v>0</v>
      </c>
      <c r="S138" s="253">
        <v>0.20499999999999999</v>
      </c>
      <c r="T138" s="254">
        <f>S138*H138</f>
        <v>5.6374999999999993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5" t="s">
        <v>146</v>
      </c>
      <c r="AT138" s="255" t="s">
        <v>142</v>
      </c>
      <c r="AU138" s="255" t="s">
        <v>83</v>
      </c>
      <c r="AY138" s="16" t="s">
        <v>140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6" t="s">
        <v>81</v>
      </c>
      <c r="BK138" s="256">
        <f>ROUND(I138*H138,2)</f>
        <v>0</v>
      </c>
      <c r="BL138" s="16" t="s">
        <v>146</v>
      </c>
      <c r="BM138" s="255" t="s">
        <v>180</v>
      </c>
    </row>
    <row r="139" s="13" customFormat="1">
      <c r="A139" s="13"/>
      <c r="B139" s="257"/>
      <c r="C139" s="258"/>
      <c r="D139" s="259" t="s">
        <v>148</v>
      </c>
      <c r="E139" s="260" t="s">
        <v>1</v>
      </c>
      <c r="F139" s="261" t="s">
        <v>587</v>
      </c>
      <c r="G139" s="258"/>
      <c r="H139" s="262">
        <v>27.5</v>
      </c>
      <c r="I139" s="263"/>
      <c r="J139" s="258"/>
      <c r="K139" s="258"/>
      <c r="L139" s="264"/>
      <c r="M139" s="265"/>
      <c r="N139" s="266"/>
      <c r="O139" s="266"/>
      <c r="P139" s="266"/>
      <c r="Q139" s="266"/>
      <c r="R139" s="266"/>
      <c r="S139" s="266"/>
      <c r="T139" s="26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8" t="s">
        <v>148</v>
      </c>
      <c r="AU139" s="268" t="s">
        <v>83</v>
      </c>
      <c r="AV139" s="13" t="s">
        <v>83</v>
      </c>
      <c r="AW139" s="13" t="s">
        <v>31</v>
      </c>
      <c r="AX139" s="13" t="s">
        <v>81</v>
      </c>
      <c r="AY139" s="268" t="s">
        <v>140</v>
      </c>
    </row>
    <row r="140" s="2" customFormat="1" ht="33" customHeight="1">
      <c r="A140" s="37"/>
      <c r="B140" s="38"/>
      <c r="C140" s="243" t="s">
        <v>172</v>
      </c>
      <c r="D140" s="243" t="s">
        <v>142</v>
      </c>
      <c r="E140" s="244" t="s">
        <v>185</v>
      </c>
      <c r="F140" s="245" t="s">
        <v>186</v>
      </c>
      <c r="G140" s="246" t="s">
        <v>179</v>
      </c>
      <c r="H140" s="247">
        <v>3</v>
      </c>
      <c r="I140" s="248"/>
      <c r="J140" s="249">
        <f>ROUND(I140*H140,2)</f>
        <v>0</v>
      </c>
      <c r="K140" s="250"/>
      <c r="L140" s="43"/>
      <c r="M140" s="251" t="s">
        <v>1</v>
      </c>
      <c r="N140" s="252" t="s">
        <v>39</v>
      </c>
      <c r="O140" s="90"/>
      <c r="P140" s="253">
        <f>O140*H140</f>
        <v>0</v>
      </c>
      <c r="Q140" s="253">
        <v>0</v>
      </c>
      <c r="R140" s="253">
        <f>Q140*H140</f>
        <v>0</v>
      </c>
      <c r="S140" s="253">
        <v>0.040000000000000001</v>
      </c>
      <c r="T140" s="254">
        <f>S140*H140</f>
        <v>0.12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5" t="s">
        <v>146</v>
      </c>
      <c r="AT140" s="255" t="s">
        <v>142</v>
      </c>
      <c r="AU140" s="255" t="s">
        <v>83</v>
      </c>
      <c r="AY140" s="16" t="s">
        <v>140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6" t="s">
        <v>81</v>
      </c>
      <c r="BK140" s="256">
        <f>ROUND(I140*H140,2)</f>
        <v>0</v>
      </c>
      <c r="BL140" s="16" t="s">
        <v>146</v>
      </c>
      <c r="BM140" s="255" t="s">
        <v>588</v>
      </c>
    </row>
    <row r="141" s="13" customFormat="1">
      <c r="A141" s="13"/>
      <c r="B141" s="257"/>
      <c r="C141" s="258"/>
      <c r="D141" s="259" t="s">
        <v>148</v>
      </c>
      <c r="E141" s="260" t="s">
        <v>1</v>
      </c>
      <c r="F141" s="261" t="s">
        <v>589</v>
      </c>
      <c r="G141" s="258"/>
      <c r="H141" s="262">
        <v>3</v>
      </c>
      <c r="I141" s="263"/>
      <c r="J141" s="258"/>
      <c r="K141" s="258"/>
      <c r="L141" s="264"/>
      <c r="M141" s="265"/>
      <c r="N141" s="266"/>
      <c r="O141" s="266"/>
      <c r="P141" s="266"/>
      <c r="Q141" s="266"/>
      <c r="R141" s="266"/>
      <c r="S141" s="266"/>
      <c r="T141" s="26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8" t="s">
        <v>148</v>
      </c>
      <c r="AU141" s="268" t="s">
        <v>83</v>
      </c>
      <c r="AV141" s="13" t="s">
        <v>83</v>
      </c>
      <c r="AW141" s="13" t="s">
        <v>31</v>
      </c>
      <c r="AX141" s="13" t="s">
        <v>81</v>
      </c>
      <c r="AY141" s="268" t="s">
        <v>140</v>
      </c>
    </row>
    <row r="142" s="2" customFormat="1" ht="44.25" customHeight="1">
      <c r="A142" s="37"/>
      <c r="B142" s="38"/>
      <c r="C142" s="243" t="s">
        <v>176</v>
      </c>
      <c r="D142" s="243" t="s">
        <v>142</v>
      </c>
      <c r="E142" s="244" t="s">
        <v>190</v>
      </c>
      <c r="F142" s="245" t="s">
        <v>191</v>
      </c>
      <c r="G142" s="246" t="s">
        <v>192</v>
      </c>
      <c r="H142" s="247">
        <v>1</v>
      </c>
      <c r="I142" s="248"/>
      <c r="J142" s="249">
        <f>ROUND(I142*H142,2)</f>
        <v>0</v>
      </c>
      <c r="K142" s="250"/>
      <c r="L142" s="43"/>
      <c r="M142" s="251" t="s">
        <v>1</v>
      </c>
      <c r="N142" s="252" t="s">
        <v>39</v>
      </c>
      <c r="O142" s="90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5" t="s">
        <v>146</v>
      </c>
      <c r="AT142" s="255" t="s">
        <v>142</v>
      </c>
      <c r="AU142" s="255" t="s">
        <v>83</v>
      </c>
      <c r="AY142" s="16" t="s">
        <v>140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6" t="s">
        <v>81</v>
      </c>
      <c r="BK142" s="256">
        <f>ROUND(I142*H142,2)</f>
        <v>0</v>
      </c>
      <c r="BL142" s="16" t="s">
        <v>146</v>
      </c>
      <c r="BM142" s="255" t="s">
        <v>193</v>
      </c>
    </row>
    <row r="143" s="2" customFormat="1" ht="33" customHeight="1">
      <c r="A143" s="37"/>
      <c r="B143" s="38"/>
      <c r="C143" s="243" t="s">
        <v>184</v>
      </c>
      <c r="D143" s="243" t="s">
        <v>142</v>
      </c>
      <c r="E143" s="244" t="s">
        <v>200</v>
      </c>
      <c r="F143" s="245" t="s">
        <v>590</v>
      </c>
      <c r="G143" s="246" t="s">
        <v>179</v>
      </c>
      <c r="H143" s="247">
        <v>3</v>
      </c>
      <c r="I143" s="248"/>
      <c r="J143" s="249">
        <f>ROUND(I143*H143,2)</f>
        <v>0</v>
      </c>
      <c r="K143" s="250"/>
      <c r="L143" s="43"/>
      <c r="M143" s="251" t="s">
        <v>1</v>
      </c>
      <c r="N143" s="252" t="s">
        <v>39</v>
      </c>
      <c r="O143" s="90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5" t="s">
        <v>146</v>
      </c>
      <c r="AT143" s="255" t="s">
        <v>142</v>
      </c>
      <c r="AU143" s="255" t="s">
        <v>83</v>
      </c>
      <c r="AY143" s="16" t="s">
        <v>140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6" t="s">
        <v>81</v>
      </c>
      <c r="BK143" s="256">
        <f>ROUND(I143*H143,2)</f>
        <v>0</v>
      </c>
      <c r="BL143" s="16" t="s">
        <v>146</v>
      </c>
      <c r="BM143" s="255" t="s">
        <v>591</v>
      </c>
    </row>
    <row r="144" s="13" customFormat="1">
      <c r="A144" s="13"/>
      <c r="B144" s="257"/>
      <c r="C144" s="258"/>
      <c r="D144" s="259" t="s">
        <v>148</v>
      </c>
      <c r="E144" s="260" t="s">
        <v>1</v>
      </c>
      <c r="F144" s="261" t="s">
        <v>589</v>
      </c>
      <c r="G144" s="258"/>
      <c r="H144" s="262">
        <v>3</v>
      </c>
      <c r="I144" s="263"/>
      <c r="J144" s="258"/>
      <c r="K144" s="258"/>
      <c r="L144" s="264"/>
      <c r="M144" s="265"/>
      <c r="N144" s="266"/>
      <c r="O144" s="266"/>
      <c r="P144" s="266"/>
      <c r="Q144" s="266"/>
      <c r="R144" s="266"/>
      <c r="S144" s="266"/>
      <c r="T144" s="26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8" t="s">
        <v>148</v>
      </c>
      <c r="AU144" s="268" t="s">
        <v>83</v>
      </c>
      <c r="AV144" s="13" t="s">
        <v>83</v>
      </c>
      <c r="AW144" s="13" t="s">
        <v>31</v>
      </c>
      <c r="AX144" s="13" t="s">
        <v>81</v>
      </c>
      <c r="AY144" s="268" t="s">
        <v>140</v>
      </c>
    </row>
    <row r="145" s="2" customFormat="1" ht="21.75" customHeight="1">
      <c r="A145" s="37"/>
      <c r="B145" s="38"/>
      <c r="C145" s="243" t="s">
        <v>189</v>
      </c>
      <c r="D145" s="243" t="s">
        <v>142</v>
      </c>
      <c r="E145" s="244" t="s">
        <v>205</v>
      </c>
      <c r="F145" s="245" t="s">
        <v>206</v>
      </c>
      <c r="G145" s="246" t="s">
        <v>145</v>
      </c>
      <c r="H145" s="247">
        <v>63.25</v>
      </c>
      <c r="I145" s="248"/>
      <c r="J145" s="249">
        <f>ROUND(I145*H145,2)</f>
        <v>0</v>
      </c>
      <c r="K145" s="250"/>
      <c r="L145" s="43"/>
      <c r="M145" s="251" t="s">
        <v>1</v>
      </c>
      <c r="N145" s="252" t="s">
        <v>39</v>
      </c>
      <c r="O145" s="90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5" t="s">
        <v>146</v>
      </c>
      <c r="AT145" s="255" t="s">
        <v>142</v>
      </c>
      <c r="AU145" s="255" t="s">
        <v>83</v>
      </c>
      <c r="AY145" s="16" t="s">
        <v>140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6" t="s">
        <v>81</v>
      </c>
      <c r="BK145" s="256">
        <f>ROUND(I145*H145,2)</f>
        <v>0</v>
      </c>
      <c r="BL145" s="16" t="s">
        <v>146</v>
      </c>
      <c r="BM145" s="255" t="s">
        <v>207</v>
      </c>
    </row>
    <row r="146" s="13" customFormat="1">
      <c r="A146" s="13"/>
      <c r="B146" s="257"/>
      <c r="C146" s="258"/>
      <c r="D146" s="259" t="s">
        <v>148</v>
      </c>
      <c r="E146" s="260" t="s">
        <v>1</v>
      </c>
      <c r="F146" s="261" t="s">
        <v>583</v>
      </c>
      <c r="G146" s="258"/>
      <c r="H146" s="262">
        <v>49</v>
      </c>
      <c r="I146" s="263"/>
      <c r="J146" s="258"/>
      <c r="K146" s="258"/>
      <c r="L146" s="264"/>
      <c r="M146" s="265"/>
      <c r="N146" s="266"/>
      <c r="O146" s="266"/>
      <c r="P146" s="266"/>
      <c r="Q146" s="266"/>
      <c r="R146" s="266"/>
      <c r="S146" s="266"/>
      <c r="T146" s="26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8" t="s">
        <v>148</v>
      </c>
      <c r="AU146" s="268" t="s">
        <v>83</v>
      </c>
      <c r="AV146" s="13" t="s">
        <v>83</v>
      </c>
      <c r="AW146" s="13" t="s">
        <v>31</v>
      </c>
      <c r="AX146" s="13" t="s">
        <v>74</v>
      </c>
      <c r="AY146" s="268" t="s">
        <v>140</v>
      </c>
    </row>
    <row r="147" s="13" customFormat="1">
      <c r="A147" s="13"/>
      <c r="B147" s="257"/>
      <c r="C147" s="258"/>
      <c r="D147" s="259" t="s">
        <v>148</v>
      </c>
      <c r="E147" s="260" t="s">
        <v>1</v>
      </c>
      <c r="F147" s="261" t="s">
        <v>584</v>
      </c>
      <c r="G147" s="258"/>
      <c r="H147" s="262">
        <v>14.25</v>
      </c>
      <c r="I147" s="263"/>
      <c r="J147" s="258"/>
      <c r="K147" s="258"/>
      <c r="L147" s="264"/>
      <c r="M147" s="265"/>
      <c r="N147" s="266"/>
      <c r="O147" s="266"/>
      <c r="P147" s="266"/>
      <c r="Q147" s="266"/>
      <c r="R147" s="266"/>
      <c r="S147" s="266"/>
      <c r="T147" s="26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8" t="s">
        <v>148</v>
      </c>
      <c r="AU147" s="268" t="s">
        <v>83</v>
      </c>
      <c r="AV147" s="13" t="s">
        <v>83</v>
      </c>
      <c r="AW147" s="13" t="s">
        <v>31</v>
      </c>
      <c r="AX147" s="13" t="s">
        <v>74</v>
      </c>
      <c r="AY147" s="268" t="s">
        <v>140</v>
      </c>
    </row>
    <row r="148" s="14" customFormat="1">
      <c r="A148" s="14"/>
      <c r="B148" s="269"/>
      <c r="C148" s="270"/>
      <c r="D148" s="259" t="s">
        <v>148</v>
      </c>
      <c r="E148" s="271" t="s">
        <v>1</v>
      </c>
      <c r="F148" s="272" t="s">
        <v>155</v>
      </c>
      <c r="G148" s="270"/>
      <c r="H148" s="273">
        <v>63.25</v>
      </c>
      <c r="I148" s="274"/>
      <c r="J148" s="270"/>
      <c r="K148" s="270"/>
      <c r="L148" s="275"/>
      <c r="M148" s="276"/>
      <c r="N148" s="277"/>
      <c r="O148" s="277"/>
      <c r="P148" s="277"/>
      <c r="Q148" s="277"/>
      <c r="R148" s="277"/>
      <c r="S148" s="277"/>
      <c r="T148" s="27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9" t="s">
        <v>148</v>
      </c>
      <c r="AU148" s="279" t="s">
        <v>83</v>
      </c>
      <c r="AV148" s="14" t="s">
        <v>146</v>
      </c>
      <c r="AW148" s="14" t="s">
        <v>31</v>
      </c>
      <c r="AX148" s="14" t="s">
        <v>81</v>
      </c>
      <c r="AY148" s="279" t="s">
        <v>140</v>
      </c>
    </row>
    <row r="149" s="12" customFormat="1" ht="22.8" customHeight="1">
      <c r="A149" s="12"/>
      <c r="B149" s="227"/>
      <c r="C149" s="228"/>
      <c r="D149" s="229" t="s">
        <v>73</v>
      </c>
      <c r="E149" s="241" t="s">
        <v>166</v>
      </c>
      <c r="F149" s="241" t="s">
        <v>210</v>
      </c>
      <c r="G149" s="228"/>
      <c r="H149" s="228"/>
      <c r="I149" s="231"/>
      <c r="J149" s="242">
        <f>BK149</f>
        <v>0</v>
      </c>
      <c r="K149" s="228"/>
      <c r="L149" s="233"/>
      <c r="M149" s="234"/>
      <c r="N149" s="235"/>
      <c r="O149" s="235"/>
      <c r="P149" s="236">
        <f>SUM(P150:P168)</f>
        <v>0</v>
      </c>
      <c r="Q149" s="235"/>
      <c r="R149" s="236">
        <f>SUM(R150:R168)</f>
        <v>43.954651999999996</v>
      </c>
      <c r="S149" s="235"/>
      <c r="T149" s="237">
        <f>SUM(T150:T168)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8" t="s">
        <v>81</v>
      </c>
      <c r="AT149" s="239" t="s">
        <v>73</v>
      </c>
      <c r="AU149" s="239" t="s">
        <v>81</v>
      </c>
      <c r="AY149" s="238" t="s">
        <v>140</v>
      </c>
      <c r="BK149" s="240">
        <f>SUM(BK150:BK168)</f>
        <v>0</v>
      </c>
    </row>
    <row r="150" s="2" customFormat="1" ht="33" customHeight="1">
      <c r="A150" s="37"/>
      <c r="B150" s="38"/>
      <c r="C150" s="243" t="s">
        <v>194</v>
      </c>
      <c r="D150" s="243" t="s">
        <v>142</v>
      </c>
      <c r="E150" s="244" t="s">
        <v>212</v>
      </c>
      <c r="F150" s="245" t="s">
        <v>213</v>
      </c>
      <c r="G150" s="246" t="s">
        <v>145</v>
      </c>
      <c r="H150" s="247">
        <v>14.25</v>
      </c>
      <c r="I150" s="248"/>
      <c r="J150" s="249">
        <f>ROUND(I150*H150,2)</f>
        <v>0</v>
      </c>
      <c r="K150" s="250"/>
      <c r="L150" s="43"/>
      <c r="M150" s="251" t="s">
        <v>1</v>
      </c>
      <c r="N150" s="252" t="s">
        <v>39</v>
      </c>
      <c r="O150" s="90"/>
      <c r="P150" s="253">
        <f>O150*H150</f>
        <v>0</v>
      </c>
      <c r="Q150" s="253">
        <v>0.19900000000000001</v>
      </c>
      <c r="R150" s="253">
        <f>Q150*H150</f>
        <v>2.83575</v>
      </c>
      <c r="S150" s="253">
        <v>0</v>
      </c>
      <c r="T150" s="25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5" t="s">
        <v>146</v>
      </c>
      <c r="AT150" s="255" t="s">
        <v>142</v>
      </c>
      <c r="AU150" s="255" t="s">
        <v>83</v>
      </c>
      <c r="AY150" s="16" t="s">
        <v>140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6" t="s">
        <v>81</v>
      </c>
      <c r="BK150" s="256">
        <f>ROUND(I150*H150,2)</f>
        <v>0</v>
      </c>
      <c r="BL150" s="16" t="s">
        <v>146</v>
      </c>
      <c r="BM150" s="255" t="s">
        <v>214</v>
      </c>
    </row>
    <row r="151" s="13" customFormat="1">
      <c r="A151" s="13"/>
      <c r="B151" s="257"/>
      <c r="C151" s="258"/>
      <c r="D151" s="259" t="s">
        <v>148</v>
      </c>
      <c r="E151" s="260" t="s">
        <v>1</v>
      </c>
      <c r="F151" s="261" t="s">
        <v>584</v>
      </c>
      <c r="G151" s="258"/>
      <c r="H151" s="262">
        <v>14.25</v>
      </c>
      <c r="I151" s="263"/>
      <c r="J151" s="258"/>
      <c r="K151" s="258"/>
      <c r="L151" s="264"/>
      <c r="M151" s="265"/>
      <c r="N151" s="266"/>
      <c r="O151" s="266"/>
      <c r="P151" s="266"/>
      <c r="Q151" s="266"/>
      <c r="R151" s="266"/>
      <c r="S151" s="266"/>
      <c r="T151" s="26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8" t="s">
        <v>148</v>
      </c>
      <c r="AU151" s="268" t="s">
        <v>83</v>
      </c>
      <c r="AV151" s="13" t="s">
        <v>83</v>
      </c>
      <c r="AW151" s="13" t="s">
        <v>31</v>
      </c>
      <c r="AX151" s="13" t="s">
        <v>81</v>
      </c>
      <c r="AY151" s="268" t="s">
        <v>140</v>
      </c>
    </row>
    <row r="152" s="2" customFormat="1" ht="33" customHeight="1">
      <c r="A152" s="37"/>
      <c r="B152" s="38"/>
      <c r="C152" s="243" t="s">
        <v>199</v>
      </c>
      <c r="D152" s="243" t="s">
        <v>142</v>
      </c>
      <c r="E152" s="244" t="s">
        <v>217</v>
      </c>
      <c r="F152" s="245" t="s">
        <v>218</v>
      </c>
      <c r="G152" s="246" t="s">
        <v>145</v>
      </c>
      <c r="H152" s="247">
        <v>63.25</v>
      </c>
      <c r="I152" s="248"/>
      <c r="J152" s="249">
        <f>ROUND(I152*H152,2)</f>
        <v>0</v>
      </c>
      <c r="K152" s="250"/>
      <c r="L152" s="43"/>
      <c r="M152" s="251" t="s">
        <v>1</v>
      </c>
      <c r="N152" s="252" t="s">
        <v>39</v>
      </c>
      <c r="O152" s="90"/>
      <c r="P152" s="253">
        <f>O152*H152</f>
        <v>0</v>
      </c>
      <c r="Q152" s="253">
        <v>0.29699999999999999</v>
      </c>
      <c r="R152" s="253">
        <f>Q152*H152</f>
        <v>18.785249999999998</v>
      </c>
      <c r="S152" s="253">
        <v>0</v>
      </c>
      <c r="T152" s="25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5" t="s">
        <v>146</v>
      </c>
      <c r="AT152" s="255" t="s">
        <v>142</v>
      </c>
      <c r="AU152" s="255" t="s">
        <v>83</v>
      </c>
      <c r="AY152" s="16" t="s">
        <v>140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6" t="s">
        <v>81</v>
      </c>
      <c r="BK152" s="256">
        <f>ROUND(I152*H152,2)</f>
        <v>0</v>
      </c>
      <c r="BL152" s="16" t="s">
        <v>146</v>
      </c>
      <c r="BM152" s="255" t="s">
        <v>219</v>
      </c>
    </row>
    <row r="153" s="13" customFormat="1">
      <c r="A153" s="13"/>
      <c r="B153" s="257"/>
      <c r="C153" s="258"/>
      <c r="D153" s="259" t="s">
        <v>148</v>
      </c>
      <c r="E153" s="260" t="s">
        <v>1</v>
      </c>
      <c r="F153" s="261" t="s">
        <v>592</v>
      </c>
      <c r="G153" s="258"/>
      <c r="H153" s="262">
        <v>14.25</v>
      </c>
      <c r="I153" s="263"/>
      <c r="J153" s="258"/>
      <c r="K153" s="258"/>
      <c r="L153" s="264"/>
      <c r="M153" s="265"/>
      <c r="N153" s="266"/>
      <c r="O153" s="266"/>
      <c r="P153" s="266"/>
      <c r="Q153" s="266"/>
      <c r="R153" s="266"/>
      <c r="S153" s="266"/>
      <c r="T153" s="26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8" t="s">
        <v>148</v>
      </c>
      <c r="AU153" s="268" t="s">
        <v>83</v>
      </c>
      <c r="AV153" s="13" t="s">
        <v>83</v>
      </c>
      <c r="AW153" s="13" t="s">
        <v>31</v>
      </c>
      <c r="AX153" s="13" t="s">
        <v>74</v>
      </c>
      <c r="AY153" s="268" t="s">
        <v>140</v>
      </c>
    </row>
    <row r="154" s="13" customFormat="1">
      <c r="A154" s="13"/>
      <c r="B154" s="257"/>
      <c r="C154" s="258"/>
      <c r="D154" s="259" t="s">
        <v>148</v>
      </c>
      <c r="E154" s="260" t="s">
        <v>1</v>
      </c>
      <c r="F154" s="261" t="s">
        <v>593</v>
      </c>
      <c r="G154" s="258"/>
      <c r="H154" s="262">
        <v>49</v>
      </c>
      <c r="I154" s="263"/>
      <c r="J154" s="258"/>
      <c r="K154" s="258"/>
      <c r="L154" s="264"/>
      <c r="M154" s="265"/>
      <c r="N154" s="266"/>
      <c r="O154" s="266"/>
      <c r="P154" s="266"/>
      <c r="Q154" s="266"/>
      <c r="R154" s="266"/>
      <c r="S154" s="266"/>
      <c r="T154" s="26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8" t="s">
        <v>148</v>
      </c>
      <c r="AU154" s="268" t="s">
        <v>83</v>
      </c>
      <c r="AV154" s="13" t="s">
        <v>83</v>
      </c>
      <c r="AW154" s="13" t="s">
        <v>31</v>
      </c>
      <c r="AX154" s="13" t="s">
        <v>74</v>
      </c>
      <c r="AY154" s="268" t="s">
        <v>140</v>
      </c>
    </row>
    <row r="155" s="14" customFormat="1">
      <c r="A155" s="14"/>
      <c r="B155" s="269"/>
      <c r="C155" s="270"/>
      <c r="D155" s="259" t="s">
        <v>148</v>
      </c>
      <c r="E155" s="271" t="s">
        <v>1</v>
      </c>
      <c r="F155" s="272" t="s">
        <v>155</v>
      </c>
      <c r="G155" s="270"/>
      <c r="H155" s="273">
        <v>63.25</v>
      </c>
      <c r="I155" s="274"/>
      <c r="J155" s="270"/>
      <c r="K155" s="270"/>
      <c r="L155" s="275"/>
      <c r="M155" s="276"/>
      <c r="N155" s="277"/>
      <c r="O155" s="277"/>
      <c r="P155" s="277"/>
      <c r="Q155" s="277"/>
      <c r="R155" s="277"/>
      <c r="S155" s="277"/>
      <c r="T155" s="27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9" t="s">
        <v>148</v>
      </c>
      <c r="AU155" s="279" t="s">
        <v>83</v>
      </c>
      <c r="AV155" s="14" t="s">
        <v>146</v>
      </c>
      <c r="AW155" s="14" t="s">
        <v>31</v>
      </c>
      <c r="AX155" s="14" t="s">
        <v>81</v>
      </c>
      <c r="AY155" s="279" t="s">
        <v>140</v>
      </c>
    </row>
    <row r="156" s="2" customFormat="1" ht="21.75" customHeight="1">
      <c r="A156" s="37"/>
      <c r="B156" s="38"/>
      <c r="C156" s="243" t="s">
        <v>204</v>
      </c>
      <c r="D156" s="243" t="s">
        <v>142</v>
      </c>
      <c r="E156" s="244" t="s">
        <v>221</v>
      </c>
      <c r="F156" s="245" t="s">
        <v>222</v>
      </c>
      <c r="G156" s="246" t="s">
        <v>145</v>
      </c>
      <c r="H156" s="247">
        <v>49</v>
      </c>
      <c r="I156" s="248"/>
      <c r="J156" s="249">
        <f>ROUND(I156*H156,2)</f>
        <v>0</v>
      </c>
      <c r="K156" s="250"/>
      <c r="L156" s="43"/>
      <c r="M156" s="251" t="s">
        <v>1</v>
      </c>
      <c r="N156" s="252" t="s">
        <v>39</v>
      </c>
      <c r="O156" s="90"/>
      <c r="P156" s="253">
        <f>O156*H156</f>
        <v>0</v>
      </c>
      <c r="Q156" s="253">
        <v>0.23000000000000001</v>
      </c>
      <c r="R156" s="253">
        <f>Q156*H156</f>
        <v>11.270000000000001</v>
      </c>
      <c r="S156" s="253">
        <v>0</v>
      </c>
      <c r="T156" s="254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5" t="s">
        <v>146</v>
      </c>
      <c r="AT156" s="255" t="s">
        <v>142</v>
      </c>
      <c r="AU156" s="255" t="s">
        <v>83</v>
      </c>
      <c r="AY156" s="16" t="s">
        <v>140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6" t="s">
        <v>81</v>
      </c>
      <c r="BK156" s="256">
        <f>ROUND(I156*H156,2)</f>
        <v>0</v>
      </c>
      <c r="BL156" s="16" t="s">
        <v>146</v>
      </c>
      <c r="BM156" s="255" t="s">
        <v>223</v>
      </c>
    </row>
    <row r="157" s="13" customFormat="1">
      <c r="A157" s="13"/>
      <c r="B157" s="257"/>
      <c r="C157" s="258"/>
      <c r="D157" s="259" t="s">
        <v>148</v>
      </c>
      <c r="E157" s="260" t="s">
        <v>1</v>
      </c>
      <c r="F157" s="261" t="s">
        <v>594</v>
      </c>
      <c r="G157" s="258"/>
      <c r="H157" s="262">
        <v>49</v>
      </c>
      <c r="I157" s="263"/>
      <c r="J157" s="258"/>
      <c r="K157" s="258"/>
      <c r="L157" s="264"/>
      <c r="M157" s="265"/>
      <c r="N157" s="266"/>
      <c r="O157" s="266"/>
      <c r="P157" s="266"/>
      <c r="Q157" s="266"/>
      <c r="R157" s="266"/>
      <c r="S157" s="266"/>
      <c r="T157" s="26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8" t="s">
        <v>148</v>
      </c>
      <c r="AU157" s="268" t="s">
        <v>83</v>
      </c>
      <c r="AV157" s="13" t="s">
        <v>83</v>
      </c>
      <c r="AW157" s="13" t="s">
        <v>31</v>
      </c>
      <c r="AX157" s="13" t="s">
        <v>81</v>
      </c>
      <c r="AY157" s="268" t="s">
        <v>140</v>
      </c>
    </row>
    <row r="158" s="2" customFormat="1" ht="33" customHeight="1">
      <c r="A158" s="37"/>
      <c r="B158" s="38"/>
      <c r="C158" s="243" t="s">
        <v>211</v>
      </c>
      <c r="D158" s="243" t="s">
        <v>142</v>
      </c>
      <c r="E158" s="244" t="s">
        <v>226</v>
      </c>
      <c r="F158" s="245" t="s">
        <v>227</v>
      </c>
      <c r="G158" s="246" t="s">
        <v>145</v>
      </c>
      <c r="H158" s="247">
        <v>14.25</v>
      </c>
      <c r="I158" s="248"/>
      <c r="J158" s="249">
        <f>ROUND(I158*H158,2)</f>
        <v>0</v>
      </c>
      <c r="K158" s="250"/>
      <c r="L158" s="43"/>
      <c r="M158" s="251" t="s">
        <v>1</v>
      </c>
      <c r="N158" s="252" t="s">
        <v>39</v>
      </c>
      <c r="O158" s="90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5" t="s">
        <v>146</v>
      </c>
      <c r="AT158" s="255" t="s">
        <v>142</v>
      </c>
      <c r="AU158" s="255" t="s">
        <v>83</v>
      </c>
      <c r="AY158" s="16" t="s">
        <v>140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6" t="s">
        <v>81</v>
      </c>
      <c r="BK158" s="256">
        <f>ROUND(I158*H158,2)</f>
        <v>0</v>
      </c>
      <c r="BL158" s="16" t="s">
        <v>146</v>
      </c>
      <c r="BM158" s="255" t="s">
        <v>228</v>
      </c>
    </row>
    <row r="159" s="2" customFormat="1" ht="33" customHeight="1">
      <c r="A159" s="37"/>
      <c r="B159" s="38"/>
      <c r="C159" s="243" t="s">
        <v>216</v>
      </c>
      <c r="D159" s="243" t="s">
        <v>142</v>
      </c>
      <c r="E159" s="244" t="s">
        <v>230</v>
      </c>
      <c r="F159" s="245" t="s">
        <v>231</v>
      </c>
      <c r="G159" s="246" t="s">
        <v>145</v>
      </c>
      <c r="H159" s="247">
        <v>14.25</v>
      </c>
      <c r="I159" s="248"/>
      <c r="J159" s="249">
        <f>ROUND(I159*H159,2)</f>
        <v>0</v>
      </c>
      <c r="K159" s="250"/>
      <c r="L159" s="43"/>
      <c r="M159" s="251" t="s">
        <v>1</v>
      </c>
      <c r="N159" s="252" t="s">
        <v>39</v>
      </c>
      <c r="O159" s="90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5" t="s">
        <v>146</v>
      </c>
      <c r="AT159" s="255" t="s">
        <v>142</v>
      </c>
      <c r="AU159" s="255" t="s">
        <v>83</v>
      </c>
      <c r="AY159" s="16" t="s">
        <v>140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6" t="s">
        <v>81</v>
      </c>
      <c r="BK159" s="256">
        <f>ROUND(I159*H159,2)</f>
        <v>0</v>
      </c>
      <c r="BL159" s="16" t="s">
        <v>146</v>
      </c>
      <c r="BM159" s="255" t="s">
        <v>232</v>
      </c>
    </row>
    <row r="160" s="13" customFormat="1">
      <c r="A160" s="13"/>
      <c r="B160" s="257"/>
      <c r="C160" s="258"/>
      <c r="D160" s="259" t="s">
        <v>148</v>
      </c>
      <c r="E160" s="260" t="s">
        <v>1</v>
      </c>
      <c r="F160" s="261" t="s">
        <v>584</v>
      </c>
      <c r="G160" s="258"/>
      <c r="H160" s="262">
        <v>14.25</v>
      </c>
      <c r="I160" s="263"/>
      <c r="J160" s="258"/>
      <c r="K160" s="258"/>
      <c r="L160" s="264"/>
      <c r="M160" s="265"/>
      <c r="N160" s="266"/>
      <c r="O160" s="266"/>
      <c r="P160" s="266"/>
      <c r="Q160" s="266"/>
      <c r="R160" s="266"/>
      <c r="S160" s="266"/>
      <c r="T160" s="26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8" t="s">
        <v>148</v>
      </c>
      <c r="AU160" s="268" t="s">
        <v>83</v>
      </c>
      <c r="AV160" s="13" t="s">
        <v>83</v>
      </c>
      <c r="AW160" s="13" t="s">
        <v>31</v>
      </c>
      <c r="AX160" s="13" t="s">
        <v>81</v>
      </c>
      <c r="AY160" s="268" t="s">
        <v>140</v>
      </c>
    </row>
    <row r="161" s="2" customFormat="1" ht="66.75" customHeight="1">
      <c r="A161" s="37"/>
      <c r="B161" s="38"/>
      <c r="C161" s="243" t="s">
        <v>8</v>
      </c>
      <c r="D161" s="243" t="s">
        <v>142</v>
      </c>
      <c r="E161" s="244" t="s">
        <v>234</v>
      </c>
      <c r="F161" s="245" t="s">
        <v>235</v>
      </c>
      <c r="G161" s="246" t="s">
        <v>145</v>
      </c>
      <c r="H161" s="247">
        <v>49</v>
      </c>
      <c r="I161" s="248"/>
      <c r="J161" s="249">
        <f>ROUND(I161*H161,2)</f>
        <v>0</v>
      </c>
      <c r="K161" s="250"/>
      <c r="L161" s="43"/>
      <c r="M161" s="251" t="s">
        <v>1</v>
      </c>
      <c r="N161" s="252" t="s">
        <v>39</v>
      </c>
      <c r="O161" s="90"/>
      <c r="P161" s="253">
        <f>O161*H161</f>
        <v>0</v>
      </c>
      <c r="Q161" s="253">
        <v>0.084250000000000005</v>
      </c>
      <c r="R161" s="253">
        <f>Q161*H161</f>
        <v>4.1282500000000004</v>
      </c>
      <c r="S161" s="253">
        <v>0</v>
      </c>
      <c r="T161" s="254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5" t="s">
        <v>146</v>
      </c>
      <c r="AT161" s="255" t="s">
        <v>142</v>
      </c>
      <c r="AU161" s="255" t="s">
        <v>83</v>
      </c>
      <c r="AY161" s="16" t="s">
        <v>140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6" t="s">
        <v>81</v>
      </c>
      <c r="BK161" s="256">
        <f>ROUND(I161*H161,2)</f>
        <v>0</v>
      </c>
      <c r="BL161" s="16" t="s">
        <v>146</v>
      </c>
      <c r="BM161" s="255" t="s">
        <v>236</v>
      </c>
    </row>
    <row r="162" s="13" customFormat="1">
      <c r="A162" s="13"/>
      <c r="B162" s="257"/>
      <c r="C162" s="258"/>
      <c r="D162" s="259" t="s">
        <v>148</v>
      </c>
      <c r="E162" s="260" t="s">
        <v>1</v>
      </c>
      <c r="F162" s="261" t="s">
        <v>583</v>
      </c>
      <c r="G162" s="258"/>
      <c r="H162" s="262">
        <v>49</v>
      </c>
      <c r="I162" s="263"/>
      <c r="J162" s="258"/>
      <c r="K162" s="258"/>
      <c r="L162" s="264"/>
      <c r="M162" s="265"/>
      <c r="N162" s="266"/>
      <c r="O162" s="266"/>
      <c r="P162" s="266"/>
      <c r="Q162" s="266"/>
      <c r="R162" s="266"/>
      <c r="S162" s="266"/>
      <c r="T162" s="26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8" t="s">
        <v>148</v>
      </c>
      <c r="AU162" s="268" t="s">
        <v>83</v>
      </c>
      <c r="AV162" s="13" t="s">
        <v>83</v>
      </c>
      <c r="AW162" s="13" t="s">
        <v>31</v>
      </c>
      <c r="AX162" s="13" t="s">
        <v>81</v>
      </c>
      <c r="AY162" s="268" t="s">
        <v>140</v>
      </c>
    </row>
    <row r="163" s="2" customFormat="1" ht="16.5" customHeight="1">
      <c r="A163" s="37"/>
      <c r="B163" s="38"/>
      <c r="C163" s="280" t="s">
        <v>225</v>
      </c>
      <c r="D163" s="280" t="s">
        <v>238</v>
      </c>
      <c r="E163" s="281" t="s">
        <v>239</v>
      </c>
      <c r="F163" s="282" t="s">
        <v>240</v>
      </c>
      <c r="G163" s="283" t="s">
        <v>145</v>
      </c>
      <c r="H163" s="284">
        <v>47.997999999999998</v>
      </c>
      <c r="I163" s="285"/>
      <c r="J163" s="286">
        <f>ROUND(I163*H163,2)</f>
        <v>0</v>
      </c>
      <c r="K163" s="287"/>
      <c r="L163" s="288"/>
      <c r="M163" s="289" t="s">
        <v>1</v>
      </c>
      <c r="N163" s="290" t="s">
        <v>39</v>
      </c>
      <c r="O163" s="90"/>
      <c r="P163" s="253">
        <f>O163*H163</f>
        <v>0</v>
      </c>
      <c r="Q163" s="253">
        <v>0.13100000000000001</v>
      </c>
      <c r="R163" s="253">
        <f>Q163*H163</f>
        <v>6.287738</v>
      </c>
      <c r="S163" s="253">
        <v>0</v>
      </c>
      <c r="T163" s="254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5" t="s">
        <v>184</v>
      </c>
      <c r="AT163" s="255" t="s">
        <v>238</v>
      </c>
      <c r="AU163" s="255" t="s">
        <v>83</v>
      </c>
      <c r="AY163" s="16" t="s">
        <v>140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6" t="s">
        <v>81</v>
      </c>
      <c r="BK163" s="256">
        <f>ROUND(I163*H163,2)</f>
        <v>0</v>
      </c>
      <c r="BL163" s="16" t="s">
        <v>146</v>
      </c>
      <c r="BM163" s="255" t="s">
        <v>241</v>
      </c>
    </row>
    <row r="164" s="13" customFormat="1">
      <c r="A164" s="13"/>
      <c r="B164" s="257"/>
      <c r="C164" s="258"/>
      <c r="D164" s="259" t="s">
        <v>148</v>
      </c>
      <c r="E164" s="260" t="s">
        <v>1</v>
      </c>
      <c r="F164" s="261" t="s">
        <v>595</v>
      </c>
      <c r="G164" s="258"/>
      <c r="H164" s="262">
        <v>46.600000000000001</v>
      </c>
      <c r="I164" s="263"/>
      <c r="J164" s="258"/>
      <c r="K164" s="258"/>
      <c r="L164" s="264"/>
      <c r="M164" s="265"/>
      <c r="N164" s="266"/>
      <c r="O164" s="266"/>
      <c r="P164" s="266"/>
      <c r="Q164" s="266"/>
      <c r="R164" s="266"/>
      <c r="S164" s="266"/>
      <c r="T164" s="26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8" t="s">
        <v>148</v>
      </c>
      <c r="AU164" s="268" t="s">
        <v>83</v>
      </c>
      <c r="AV164" s="13" t="s">
        <v>83</v>
      </c>
      <c r="AW164" s="13" t="s">
        <v>31</v>
      </c>
      <c r="AX164" s="13" t="s">
        <v>81</v>
      </c>
      <c r="AY164" s="268" t="s">
        <v>140</v>
      </c>
    </row>
    <row r="165" s="13" customFormat="1">
      <c r="A165" s="13"/>
      <c r="B165" s="257"/>
      <c r="C165" s="258"/>
      <c r="D165" s="259" t="s">
        <v>148</v>
      </c>
      <c r="E165" s="258"/>
      <c r="F165" s="261" t="s">
        <v>596</v>
      </c>
      <c r="G165" s="258"/>
      <c r="H165" s="262">
        <v>47.997999999999998</v>
      </c>
      <c r="I165" s="263"/>
      <c r="J165" s="258"/>
      <c r="K165" s="258"/>
      <c r="L165" s="264"/>
      <c r="M165" s="265"/>
      <c r="N165" s="266"/>
      <c r="O165" s="266"/>
      <c r="P165" s="266"/>
      <c r="Q165" s="266"/>
      <c r="R165" s="266"/>
      <c r="S165" s="266"/>
      <c r="T165" s="26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8" t="s">
        <v>148</v>
      </c>
      <c r="AU165" s="268" t="s">
        <v>83</v>
      </c>
      <c r="AV165" s="13" t="s">
        <v>83</v>
      </c>
      <c r="AW165" s="13" t="s">
        <v>4</v>
      </c>
      <c r="AX165" s="13" t="s">
        <v>81</v>
      </c>
      <c r="AY165" s="268" t="s">
        <v>140</v>
      </c>
    </row>
    <row r="166" s="2" customFormat="1" ht="21.75" customHeight="1">
      <c r="A166" s="37"/>
      <c r="B166" s="38"/>
      <c r="C166" s="280" t="s">
        <v>229</v>
      </c>
      <c r="D166" s="280" t="s">
        <v>238</v>
      </c>
      <c r="E166" s="281" t="s">
        <v>245</v>
      </c>
      <c r="F166" s="282" t="s">
        <v>246</v>
      </c>
      <c r="G166" s="283" t="s">
        <v>145</v>
      </c>
      <c r="H166" s="284">
        <v>4.944</v>
      </c>
      <c r="I166" s="285"/>
      <c r="J166" s="286">
        <f>ROUND(I166*H166,2)</f>
        <v>0</v>
      </c>
      <c r="K166" s="287"/>
      <c r="L166" s="288"/>
      <c r="M166" s="289" t="s">
        <v>1</v>
      </c>
      <c r="N166" s="290" t="s">
        <v>39</v>
      </c>
      <c r="O166" s="90"/>
      <c r="P166" s="253">
        <f>O166*H166</f>
        <v>0</v>
      </c>
      <c r="Q166" s="253">
        <v>0.13100000000000001</v>
      </c>
      <c r="R166" s="253">
        <f>Q166*H166</f>
        <v>0.64766400000000002</v>
      </c>
      <c r="S166" s="253">
        <v>0</v>
      </c>
      <c r="T166" s="254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5" t="s">
        <v>184</v>
      </c>
      <c r="AT166" s="255" t="s">
        <v>238</v>
      </c>
      <c r="AU166" s="255" t="s">
        <v>83</v>
      </c>
      <c r="AY166" s="16" t="s">
        <v>140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6" t="s">
        <v>81</v>
      </c>
      <c r="BK166" s="256">
        <f>ROUND(I166*H166,2)</f>
        <v>0</v>
      </c>
      <c r="BL166" s="16" t="s">
        <v>146</v>
      </c>
      <c r="BM166" s="255" t="s">
        <v>247</v>
      </c>
    </row>
    <row r="167" s="13" customFormat="1">
      <c r="A167" s="13"/>
      <c r="B167" s="257"/>
      <c r="C167" s="258"/>
      <c r="D167" s="259" t="s">
        <v>148</v>
      </c>
      <c r="E167" s="260" t="s">
        <v>1</v>
      </c>
      <c r="F167" s="261" t="s">
        <v>597</v>
      </c>
      <c r="G167" s="258"/>
      <c r="H167" s="262">
        <v>4.7999999999999998</v>
      </c>
      <c r="I167" s="263"/>
      <c r="J167" s="258"/>
      <c r="K167" s="258"/>
      <c r="L167" s="264"/>
      <c r="M167" s="265"/>
      <c r="N167" s="266"/>
      <c r="O167" s="266"/>
      <c r="P167" s="266"/>
      <c r="Q167" s="266"/>
      <c r="R167" s="266"/>
      <c r="S167" s="266"/>
      <c r="T167" s="26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8" t="s">
        <v>148</v>
      </c>
      <c r="AU167" s="268" t="s">
        <v>83</v>
      </c>
      <c r="AV167" s="13" t="s">
        <v>83</v>
      </c>
      <c r="AW167" s="13" t="s">
        <v>31</v>
      </c>
      <c r="AX167" s="13" t="s">
        <v>81</v>
      </c>
      <c r="AY167" s="268" t="s">
        <v>140</v>
      </c>
    </row>
    <row r="168" s="13" customFormat="1">
      <c r="A168" s="13"/>
      <c r="B168" s="257"/>
      <c r="C168" s="258"/>
      <c r="D168" s="259" t="s">
        <v>148</v>
      </c>
      <c r="E168" s="258"/>
      <c r="F168" s="261" t="s">
        <v>598</v>
      </c>
      <c r="G168" s="258"/>
      <c r="H168" s="262">
        <v>4.944</v>
      </c>
      <c r="I168" s="263"/>
      <c r="J168" s="258"/>
      <c r="K168" s="258"/>
      <c r="L168" s="264"/>
      <c r="M168" s="265"/>
      <c r="N168" s="266"/>
      <c r="O168" s="266"/>
      <c r="P168" s="266"/>
      <c r="Q168" s="266"/>
      <c r="R168" s="266"/>
      <c r="S168" s="266"/>
      <c r="T168" s="26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8" t="s">
        <v>148</v>
      </c>
      <c r="AU168" s="268" t="s">
        <v>83</v>
      </c>
      <c r="AV168" s="13" t="s">
        <v>83</v>
      </c>
      <c r="AW168" s="13" t="s">
        <v>4</v>
      </c>
      <c r="AX168" s="13" t="s">
        <v>81</v>
      </c>
      <c r="AY168" s="268" t="s">
        <v>140</v>
      </c>
    </row>
    <row r="169" s="12" customFormat="1" ht="22.8" customHeight="1">
      <c r="A169" s="12"/>
      <c r="B169" s="227"/>
      <c r="C169" s="228"/>
      <c r="D169" s="229" t="s">
        <v>73</v>
      </c>
      <c r="E169" s="241" t="s">
        <v>189</v>
      </c>
      <c r="F169" s="241" t="s">
        <v>250</v>
      </c>
      <c r="G169" s="228"/>
      <c r="H169" s="228"/>
      <c r="I169" s="231"/>
      <c r="J169" s="242">
        <f>BK169</f>
        <v>0</v>
      </c>
      <c r="K169" s="228"/>
      <c r="L169" s="233"/>
      <c r="M169" s="234"/>
      <c r="N169" s="235"/>
      <c r="O169" s="235"/>
      <c r="P169" s="236">
        <f>SUM(P170:P192)</f>
        <v>0</v>
      </c>
      <c r="Q169" s="235"/>
      <c r="R169" s="236">
        <f>SUM(R170:R192)</f>
        <v>9.4924162200000008</v>
      </c>
      <c r="S169" s="235"/>
      <c r="T169" s="237">
        <f>SUM(T170:T192)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8" t="s">
        <v>81</v>
      </c>
      <c r="AT169" s="239" t="s">
        <v>73</v>
      </c>
      <c r="AU169" s="239" t="s">
        <v>81</v>
      </c>
      <c r="AY169" s="238" t="s">
        <v>140</v>
      </c>
      <c r="BK169" s="240">
        <f>SUM(BK170:BK192)</f>
        <v>0</v>
      </c>
    </row>
    <row r="170" s="2" customFormat="1" ht="44.25" customHeight="1">
      <c r="A170" s="37"/>
      <c r="B170" s="38"/>
      <c r="C170" s="243" t="s">
        <v>233</v>
      </c>
      <c r="D170" s="243" t="s">
        <v>142</v>
      </c>
      <c r="E170" s="244" t="s">
        <v>256</v>
      </c>
      <c r="F170" s="245" t="s">
        <v>257</v>
      </c>
      <c r="G170" s="246" t="s">
        <v>179</v>
      </c>
      <c r="H170" s="247">
        <v>28.5</v>
      </c>
      <c r="I170" s="248"/>
      <c r="J170" s="249">
        <f>ROUND(I170*H170,2)</f>
        <v>0</v>
      </c>
      <c r="K170" s="250"/>
      <c r="L170" s="43"/>
      <c r="M170" s="251" t="s">
        <v>1</v>
      </c>
      <c r="N170" s="252" t="s">
        <v>39</v>
      </c>
      <c r="O170" s="90"/>
      <c r="P170" s="253">
        <f>O170*H170</f>
        <v>0</v>
      </c>
      <c r="Q170" s="253">
        <v>0.15540000000000001</v>
      </c>
      <c r="R170" s="253">
        <f>Q170*H170</f>
        <v>4.4289000000000005</v>
      </c>
      <c r="S170" s="253">
        <v>0</v>
      </c>
      <c r="T170" s="254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5" t="s">
        <v>146</v>
      </c>
      <c r="AT170" s="255" t="s">
        <v>142</v>
      </c>
      <c r="AU170" s="255" t="s">
        <v>83</v>
      </c>
      <c r="AY170" s="16" t="s">
        <v>140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6" t="s">
        <v>81</v>
      </c>
      <c r="BK170" s="256">
        <f>ROUND(I170*H170,2)</f>
        <v>0</v>
      </c>
      <c r="BL170" s="16" t="s">
        <v>146</v>
      </c>
      <c r="BM170" s="255" t="s">
        <v>258</v>
      </c>
    </row>
    <row r="171" s="13" customFormat="1">
      <c r="A171" s="13"/>
      <c r="B171" s="257"/>
      <c r="C171" s="258"/>
      <c r="D171" s="259" t="s">
        <v>148</v>
      </c>
      <c r="E171" s="260" t="s">
        <v>1</v>
      </c>
      <c r="F171" s="261" t="s">
        <v>599</v>
      </c>
      <c r="G171" s="258"/>
      <c r="H171" s="262">
        <v>28.5</v>
      </c>
      <c r="I171" s="263"/>
      <c r="J171" s="258"/>
      <c r="K171" s="258"/>
      <c r="L171" s="264"/>
      <c r="M171" s="265"/>
      <c r="N171" s="266"/>
      <c r="O171" s="266"/>
      <c r="P171" s="266"/>
      <c r="Q171" s="266"/>
      <c r="R171" s="266"/>
      <c r="S171" s="266"/>
      <c r="T171" s="26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8" t="s">
        <v>148</v>
      </c>
      <c r="AU171" s="268" t="s">
        <v>83</v>
      </c>
      <c r="AV171" s="13" t="s">
        <v>83</v>
      </c>
      <c r="AW171" s="13" t="s">
        <v>31</v>
      </c>
      <c r="AX171" s="13" t="s">
        <v>81</v>
      </c>
      <c r="AY171" s="268" t="s">
        <v>140</v>
      </c>
    </row>
    <row r="172" s="2" customFormat="1" ht="21.75" customHeight="1">
      <c r="A172" s="37"/>
      <c r="B172" s="38"/>
      <c r="C172" s="280" t="s">
        <v>237</v>
      </c>
      <c r="D172" s="280" t="s">
        <v>238</v>
      </c>
      <c r="E172" s="281" t="s">
        <v>261</v>
      </c>
      <c r="F172" s="282" t="s">
        <v>262</v>
      </c>
      <c r="G172" s="283" t="s">
        <v>179</v>
      </c>
      <c r="H172" s="284">
        <v>8.2400000000000002</v>
      </c>
      <c r="I172" s="285"/>
      <c r="J172" s="286">
        <f>ROUND(I172*H172,2)</f>
        <v>0</v>
      </c>
      <c r="K172" s="287"/>
      <c r="L172" s="288"/>
      <c r="M172" s="289" t="s">
        <v>1</v>
      </c>
      <c r="N172" s="290" t="s">
        <v>39</v>
      </c>
      <c r="O172" s="90"/>
      <c r="P172" s="253">
        <f>O172*H172</f>
        <v>0</v>
      </c>
      <c r="Q172" s="253">
        <v>0.048300000000000003</v>
      </c>
      <c r="R172" s="253">
        <f>Q172*H172</f>
        <v>0.39799200000000001</v>
      </c>
      <c r="S172" s="253">
        <v>0</v>
      </c>
      <c r="T172" s="254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5" t="s">
        <v>184</v>
      </c>
      <c r="AT172" s="255" t="s">
        <v>238</v>
      </c>
      <c r="AU172" s="255" t="s">
        <v>83</v>
      </c>
      <c r="AY172" s="16" t="s">
        <v>140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6" t="s">
        <v>81</v>
      </c>
      <c r="BK172" s="256">
        <f>ROUND(I172*H172,2)</f>
        <v>0</v>
      </c>
      <c r="BL172" s="16" t="s">
        <v>146</v>
      </c>
      <c r="BM172" s="255" t="s">
        <v>263</v>
      </c>
    </row>
    <row r="173" s="13" customFormat="1">
      <c r="A173" s="13"/>
      <c r="B173" s="257"/>
      <c r="C173" s="258"/>
      <c r="D173" s="259" t="s">
        <v>148</v>
      </c>
      <c r="E173" s="260" t="s">
        <v>1</v>
      </c>
      <c r="F173" s="261" t="s">
        <v>600</v>
      </c>
      <c r="G173" s="258"/>
      <c r="H173" s="262">
        <v>8</v>
      </c>
      <c r="I173" s="263"/>
      <c r="J173" s="258"/>
      <c r="K173" s="258"/>
      <c r="L173" s="264"/>
      <c r="M173" s="265"/>
      <c r="N173" s="266"/>
      <c r="O173" s="266"/>
      <c r="P173" s="266"/>
      <c r="Q173" s="266"/>
      <c r="R173" s="266"/>
      <c r="S173" s="266"/>
      <c r="T173" s="26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8" t="s">
        <v>148</v>
      </c>
      <c r="AU173" s="268" t="s">
        <v>83</v>
      </c>
      <c r="AV173" s="13" t="s">
        <v>83</v>
      </c>
      <c r="AW173" s="13" t="s">
        <v>31</v>
      </c>
      <c r="AX173" s="13" t="s">
        <v>81</v>
      </c>
      <c r="AY173" s="268" t="s">
        <v>140</v>
      </c>
    </row>
    <row r="174" s="13" customFormat="1">
      <c r="A174" s="13"/>
      <c r="B174" s="257"/>
      <c r="C174" s="258"/>
      <c r="D174" s="259" t="s">
        <v>148</v>
      </c>
      <c r="E174" s="258"/>
      <c r="F174" s="261" t="s">
        <v>417</v>
      </c>
      <c r="G174" s="258"/>
      <c r="H174" s="262">
        <v>8.2400000000000002</v>
      </c>
      <c r="I174" s="263"/>
      <c r="J174" s="258"/>
      <c r="K174" s="258"/>
      <c r="L174" s="264"/>
      <c r="M174" s="265"/>
      <c r="N174" s="266"/>
      <c r="O174" s="266"/>
      <c r="P174" s="266"/>
      <c r="Q174" s="266"/>
      <c r="R174" s="266"/>
      <c r="S174" s="266"/>
      <c r="T174" s="26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8" t="s">
        <v>148</v>
      </c>
      <c r="AU174" s="268" t="s">
        <v>83</v>
      </c>
      <c r="AV174" s="13" t="s">
        <v>83</v>
      </c>
      <c r="AW174" s="13" t="s">
        <v>4</v>
      </c>
      <c r="AX174" s="13" t="s">
        <v>81</v>
      </c>
      <c r="AY174" s="268" t="s">
        <v>140</v>
      </c>
    </row>
    <row r="175" s="2" customFormat="1" ht="21.75" customHeight="1">
      <c r="A175" s="37"/>
      <c r="B175" s="38"/>
      <c r="C175" s="280" t="s">
        <v>244</v>
      </c>
      <c r="D175" s="280" t="s">
        <v>238</v>
      </c>
      <c r="E175" s="281" t="s">
        <v>273</v>
      </c>
      <c r="F175" s="282" t="s">
        <v>274</v>
      </c>
      <c r="G175" s="283" t="s">
        <v>179</v>
      </c>
      <c r="H175" s="284">
        <v>4.1200000000000001</v>
      </c>
      <c r="I175" s="285"/>
      <c r="J175" s="286">
        <f>ROUND(I175*H175,2)</f>
        <v>0</v>
      </c>
      <c r="K175" s="287"/>
      <c r="L175" s="288"/>
      <c r="M175" s="289" t="s">
        <v>1</v>
      </c>
      <c r="N175" s="290" t="s">
        <v>39</v>
      </c>
      <c r="O175" s="90"/>
      <c r="P175" s="253">
        <f>O175*H175</f>
        <v>0</v>
      </c>
      <c r="Q175" s="253">
        <v>0.065670000000000006</v>
      </c>
      <c r="R175" s="253">
        <f>Q175*H175</f>
        <v>0.27056040000000003</v>
      </c>
      <c r="S175" s="253">
        <v>0</v>
      </c>
      <c r="T175" s="254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5" t="s">
        <v>184</v>
      </c>
      <c r="AT175" s="255" t="s">
        <v>238</v>
      </c>
      <c r="AU175" s="255" t="s">
        <v>83</v>
      </c>
      <c r="AY175" s="16" t="s">
        <v>140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6" t="s">
        <v>81</v>
      </c>
      <c r="BK175" s="256">
        <f>ROUND(I175*H175,2)</f>
        <v>0</v>
      </c>
      <c r="BL175" s="16" t="s">
        <v>146</v>
      </c>
      <c r="BM175" s="255" t="s">
        <v>275</v>
      </c>
    </row>
    <row r="176" s="13" customFormat="1">
      <c r="A176" s="13"/>
      <c r="B176" s="257"/>
      <c r="C176" s="258"/>
      <c r="D176" s="259" t="s">
        <v>148</v>
      </c>
      <c r="E176" s="260" t="s">
        <v>1</v>
      </c>
      <c r="F176" s="261" t="s">
        <v>601</v>
      </c>
      <c r="G176" s="258"/>
      <c r="H176" s="262">
        <v>4</v>
      </c>
      <c r="I176" s="263"/>
      <c r="J176" s="258"/>
      <c r="K176" s="258"/>
      <c r="L176" s="264"/>
      <c r="M176" s="265"/>
      <c r="N176" s="266"/>
      <c r="O176" s="266"/>
      <c r="P176" s="266"/>
      <c r="Q176" s="266"/>
      <c r="R176" s="266"/>
      <c r="S176" s="266"/>
      <c r="T176" s="26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8" t="s">
        <v>148</v>
      </c>
      <c r="AU176" s="268" t="s">
        <v>83</v>
      </c>
      <c r="AV176" s="13" t="s">
        <v>83</v>
      </c>
      <c r="AW176" s="13" t="s">
        <v>31</v>
      </c>
      <c r="AX176" s="13" t="s">
        <v>81</v>
      </c>
      <c r="AY176" s="268" t="s">
        <v>140</v>
      </c>
    </row>
    <row r="177" s="13" customFormat="1">
      <c r="A177" s="13"/>
      <c r="B177" s="257"/>
      <c r="C177" s="258"/>
      <c r="D177" s="259" t="s">
        <v>148</v>
      </c>
      <c r="E177" s="258"/>
      <c r="F177" s="261" t="s">
        <v>425</v>
      </c>
      <c r="G177" s="258"/>
      <c r="H177" s="262">
        <v>4.1200000000000001</v>
      </c>
      <c r="I177" s="263"/>
      <c r="J177" s="258"/>
      <c r="K177" s="258"/>
      <c r="L177" s="264"/>
      <c r="M177" s="265"/>
      <c r="N177" s="266"/>
      <c r="O177" s="266"/>
      <c r="P177" s="266"/>
      <c r="Q177" s="266"/>
      <c r="R177" s="266"/>
      <c r="S177" s="266"/>
      <c r="T177" s="26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8" t="s">
        <v>148</v>
      </c>
      <c r="AU177" s="268" t="s">
        <v>83</v>
      </c>
      <c r="AV177" s="13" t="s">
        <v>83</v>
      </c>
      <c r="AW177" s="13" t="s">
        <v>4</v>
      </c>
      <c r="AX177" s="13" t="s">
        <v>81</v>
      </c>
      <c r="AY177" s="268" t="s">
        <v>140</v>
      </c>
    </row>
    <row r="178" s="2" customFormat="1" ht="16.5" customHeight="1">
      <c r="A178" s="37"/>
      <c r="B178" s="38"/>
      <c r="C178" s="280" t="s">
        <v>7</v>
      </c>
      <c r="D178" s="280" t="s">
        <v>238</v>
      </c>
      <c r="E178" s="281" t="s">
        <v>279</v>
      </c>
      <c r="F178" s="282" t="s">
        <v>280</v>
      </c>
      <c r="G178" s="283" t="s">
        <v>179</v>
      </c>
      <c r="H178" s="284">
        <v>16.48</v>
      </c>
      <c r="I178" s="285"/>
      <c r="J178" s="286">
        <f>ROUND(I178*H178,2)</f>
        <v>0</v>
      </c>
      <c r="K178" s="287"/>
      <c r="L178" s="288"/>
      <c r="M178" s="289" t="s">
        <v>1</v>
      </c>
      <c r="N178" s="290" t="s">
        <v>39</v>
      </c>
      <c r="O178" s="90"/>
      <c r="P178" s="253">
        <f>O178*H178</f>
        <v>0</v>
      </c>
      <c r="Q178" s="253">
        <v>0.080000000000000002</v>
      </c>
      <c r="R178" s="253">
        <f>Q178*H178</f>
        <v>1.3184</v>
      </c>
      <c r="S178" s="253">
        <v>0</v>
      </c>
      <c r="T178" s="254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5" t="s">
        <v>184</v>
      </c>
      <c r="AT178" s="255" t="s">
        <v>238</v>
      </c>
      <c r="AU178" s="255" t="s">
        <v>83</v>
      </c>
      <c r="AY178" s="16" t="s">
        <v>140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6" t="s">
        <v>81</v>
      </c>
      <c r="BK178" s="256">
        <f>ROUND(I178*H178,2)</f>
        <v>0</v>
      </c>
      <c r="BL178" s="16" t="s">
        <v>146</v>
      </c>
      <c r="BM178" s="255" t="s">
        <v>281</v>
      </c>
    </row>
    <row r="179" s="13" customFormat="1">
      <c r="A179" s="13"/>
      <c r="B179" s="257"/>
      <c r="C179" s="258"/>
      <c r="D179" s="259" t="s">
        <v>148</v>
      </c>
      <c r="E179" s="260" t="s">
        <v>1</v>
      </c>
      <c r="F179" s="261" t="s">
        <v>602</v>
      </c>
      <c r="G179" s="258"/>
      <c r="H179" s="262">
        <v>16</v>
      </c>
      <c r="I179" s="263"/>
      <c r="J179" s="258"/>
      <c r="K179" s="258"/>
      <c r="L179" s="264"/>
      <c r="M179" s="265"/>
      <c r="N179" s="266"/>
      <c r="O179" s="266"/>
      <c r="P179" s="266"/>
      <c r="Q179" s="266"/>
      <c r="R179" s="266"/>
      <c r="S179" s="266"/>
      <c r="T179" s="26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8" t="s">
        <v>148</v>
      </c>
      <c r="AU179" s="268" t="s">
        <v>83</v>
      </c>
      <c r="AV179" s="13" t="s">
        <v>83</v>
      </c>
      <c r="AW179" s="13" t="s">
        <v>31</v>
      </c>
      <c r="AX179" s="13" t="s">
        <v>81</v>
      </c>
      <c r="AY179" s="268" t="s">
        <v>140</v>
      </c>
    </row>
    <row r="180" s="13" customFormat="1">
      <c r="A180" s="13"/>
      <c r="B180" s="257"/>
      <c r="C180" s="258"/>
      <c r="D180" s="259" t="s">
        <v>148</v>
      </c>
      <c r="E180" s="258"/>
      <c r="F180" s="261" t="s">
        <v>603</v>
      </c>
      <c r="G180" s="258"/>
      <c r="H180" s="262">
        <v>16.48</v>
      </c>
      <c r="I180" s="263"/>
      <c r="J180" s="258"/>
      <c r="K180" s="258"/>
      <c r="L180" s="264"/>
      <c r="M180" s="265"/>
      <c r="N180" s="266"/>
      <c r="O180" s="266"/>
      <c r="P180" s="266"/>
      <c r="Q180" s="266"/>
      <c r="R180" s="266"/>
      <c r="S180" s="266"/>
      <c r="T180" s="26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8" t="s">
        <v>148</v>
      </c>
      <c r="AU180" s="268" t="s">
        <v>83</v>
      </c>
      <c r="AV180" s="13" t="s">
        <v>83</v>
      </c>
      <c r="AW180" s="13" t="s">
        <v>4</v>
      </c>
      <c r="AX180" s="13" t="s">
        <v>81</v>
      </c>
      <c r="AY180" s="268" t="s">
        <v>140</v>
      </c>
    </row>
    <row r="181" s="2" customFormat="1" ht="16.5" customHeight="1">
      <c r="A181" s="37"/>
      <c r="B181" s="38"/>
      <c r="C181" s="280" t="s">
        <v>255</v>
      </c>
      <c r="D181" s="280" t="s">
        <v>238</v>
      </c>
      <c r="E181" s="281" t="s">
        <v>420</v>
      </c>
      <c r="F181" s="282" t="s">
        <v>421</v>
      </c>
      <c r="G181" s="283" t="s">
        <v>179</v>
      </c>
      <c r="H181" s="284">
        <v>0.51500000000000001</v>
      </c>
      <c r="I181" s="285"/>
      <c r="J181" s="286">
        <f>ROUND(I181*H181,2)</f>
        <v>0</v>
      </c>
      <c r="K181" s="287"/>
      <c r="L181" s="288"/>
      <c r="M181" s="289" t="s">
        <v>1</v>
      </c>
      <c r="N181" s="290" t="s">
        <v>39</v>
      </c>
      <c r="O181" s="90"/>
      <c r="P181" s="253">
        <f>O181*H181</f>
        <v>0</v>
      </c>
      <c r="Q181" s="253">
        <v>0.040000000000000001</v>
      </c>
      <c r="R181" s="253">
        <f>Q181*H181</f>
        <v>0.0206</v>
      </c>
      <c r="S181" s="253">
        <v>0</v>
      </c>
      <c r="T181" s="254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5" t="s">
        <v>184</v>
      </c>
      <c r="AT181" s="255" t="s">
        <v>238</v>
      </c>
      <c r="AU181" s="255" t="s">
        <v>83</v>
      </c>
      <c r="AY181" s="16" t="s">
        <v>140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6" t="s">
        <v>81</v>
      </c>
      <c r="BK181" s="256">
        <f>ROUND(I181*H181,2)</f>
        <v>0</v>
      </c>
      <c r="BL181" s="16" t="s">
        <v>146</v>
      </c>
      <c r="BM181" s="255" t="s">
        <v>604</v>
      </c>
    </row>
    <row r="182" s="13" customFormat="1">
      <c r="A182" s="13"/>
      <c r="B182" s="257"/>
      <c r="C182" s="258"/>
      <c r="D182" s="259" t="s">
        <v>148</v>
      </c>
      <c r="E182" s="258"/>
      <c r="F182" s="261" t="s">
        <v>415</v>
      </c>
      <c r="G182" s="258"/>
      <c r="H182" s="262">
        <v>0.51500000000000001</v>
      </c>
      <c r="I182" s="263"/>
      <c r="J182" s="258"/>
      <c r="K182" s="258"/>
      <c r="L182" s="264"/>
      <c r="M182" s="265"/>
      <c r="N182" s="266"/>
      <c r="O182" s="266"/>
      <c r="P182" s="266"/>
      <c r="Q182" s="266"/>
      <c r="R182" s="266"/>
      <c r="S182" s="266"/>
      <c r="T182" s="26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8" t="s">
        <v>148</v>
      </c>
      <c r="AU182" s="268" t="s">
        <v>83</v>
      </c>
      <c r="AV182" s="13" t="s">
        <v>83</v>
      </c>
      <c r="AW182" s="13" t="s">
        <v>4</v>
      </c>
      <c r="AX182" s="13" t="s">
        <v>81</v>
      </c>
      <c r="AY182" s="268" t="s">
        <v>140</v>
      </c>
    </row>
    <row r="183" s="2" customFormat="1" ht="44.25" customHeight="1">
      <c r="A183" s="37"/>
      <c r="B183" s="38"/>
      <c r="C183" s="243" t="s">
        <v>260</v>
      </c>
      <c r="D183" s="243" t="s">
        <v>142</v>
      </c>
      <c r="E183" s="244" t="s">
        <v>285</v>
      </c>
      <c r="F183" s="245" t="s">
        <v>286</v>
      </c>
      <c r="G183" s="246" t="s">
        <v>179</v>
      </c>
      <c r="H183" s="247">
        <v>3</v>
      </c>
      <c r="I183" s="248"/>
      <c r="J183" s="249">
        <f>ROUND(I183*H183,2)</f>
        <v>0</v>
      </c>
      <c r="K183" s="250"/>
      <c r="L183" s="43"/>
      <c r="M183" s="251" t="s">
        <v>1</v>
      </c>
      <c r="N183" s="252" t="s">
        <v>39</v>
      </c>
      <c r="O183" s="90"/>
      <c r="P183" s="253">
        <f>O183*H183</f>
        <v>0</v>
      </c>
      <c r="Q183" s="253">
        <v>0.1295</v>
      </c>
      <c r="R183" s="253">
        <f>Q183*H183</f>
        <v>0.38850000000000001</v>
      </c>
      <c r="S183" s="253">
        <v>0</v>
      </c>
      <c r="T183" s="254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5" t="s">
        <v>146</v>
      </c>
      <c r="AT183" s="255" t="s">
        <v>142</v>
      </c>
      <c r="AU183" s="255" t="s">
        <v>83</v>
      </c>
      <c r="AY183" s="16" t="s">
        <v>140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6" t="s">
        <v>81</v>
      </c>
      <c r="BK183" s="256">
        <f>ROUND(I183*H183,2)</f>
        <v>0</v>
      </c>
      <c r="BL183" s="16" t="s">
        <v>146</v>
      </c>
      <c r="BM183" s="255" t="s">
        <v>605</v>
      </c>
    </row>
    <row r="184" s="13" customFormat="1">
      <c r="A184" s="13"/>
      <c r="B184" s="257"/>
      <c r="C184" s="258"/>
      <c r="D184" s="259" t="s">
        <v>148</v>
      </c>
      <c r="E184" s="260" t="s">
        <v>1</v>
      </c>
      <c r="F184" s="261" t="s">
        <v>589</v>
      </c>
      <c r="G184" s="258"/>
      <c r="H184" s="262">
        <v>3</v>
      </c>
      <c r="I184" s="263"/>
      <c r="J184" s="258"/>
      <c r="K184" s="258"/>
      <c r="L184" s="264"/>
      <c r="M184" s="265"/>
      <c r="N184" s="266"/>
      <c r="O184" s="266"/>
      <c r="P184" s="266"/>
      <c r="Q184" s="266"/>
      <c r="R184" s="266"/>
      <c r="S184" s="266"/>
      <c r="T184" s="26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8" t="s">
        <v>148</v>
      </c>
      <c r="AU184" s="268" t="s">
        <v>83</v>
      </c>
      <c r="AV184" s="13" t="s">
        <v>83</v>
      </c>
      <c r="AW184" s="13" t="s">
        <v>31</v>
      </c>
      <c r="AX184" s="13" t="s">
        <v>81</v>
      </c>
      <c r="AY184" s="268" t="s">
        <v>140</v>
      </c>
    </row>
    <row r="185" s="2" customFormat="1" ht="16.5" customHeight="1">
      <c r="A185" s="37"/>
      <c r="B185" s="38"/>
      <c r="C185" s="280" t="s">
        <v>266</v>
      </c>
      <c r="D185" s="280" t="s">
        <v>238</v>
      </c>
      <c r="E185" s="281" t="s">
        <v>289</v>
      </c>
      <c r="F185" s="282" t="s">
        <v>290</v>
      </c>
      <c r="G185" s="283" t="s">
        <v>179</v>
      </c>
      <c r="H185" s="284">
        <v>3.0899999999999999</v>
      </c>
      <c r="I185" s="285"/>
      <c r="J185" s="286">
        <f>ROUND(I185*H185,2)</f>
        <v>0</v>
      </c>
      <c r="K185" s="287"/>
      <c r="L185" s="288"/>
      <c r="M185" s="289" t="s">
        <v>1</v>
      </c>
      <c r="N185" s="290" t="s">
        <v>39</v>
      </c>
      <c r="O185" s="90"/>
      <c r="P185" s="253">
        <f>O185*H185</f>
        <v>0</v>
      </c>
      <c r="Q185" s="253">
        <v>0.056120000000000003</v>
      </c>
      <c r="R185" s="253">
        <f>Q185*H185</f>
        <v>0.1734108</v>
      </c>
      <c r="S185" s="253">
        <v>0</v>
      </c>
      <c r="T185" s="254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5" t="s">
        <v>184</v>
      </c>
      <c r="AT185" s="255" t="s">
        <v>238</v>
      </c>
      <c r="AU185" s="255" t="s">
        <v>83</v>
      </c>
      <c r="AY185" s="16" t="s">
        <v>140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6" t="s">
        <v>81</v>
      </c>
      <c r="BK185" s="256">
        <f>ROUND(I185*H185,2)</f>
        <v>0</v>
      </c>
      <c r="BL185" s="16" t="s">
        <v>146</v>
      </c>
      <c r="BM185" s="255" t="s">
        <v>606</v>
      </c>
    </row>
    <row r="186" s="13" customFormat="1">
      <c r="A186" s="13"/>
      <c r="B186" s="257"/>
      <c r="C186" s="258"/>
      <c r="D186" s="259" t="s">
        <v>148</v>
      </c>
      <c r="E186" s="258"/>
      <c r="F186" s="261" t="s">
        <v>607</v>
      </c>
      <c r="G186" s="258"/>
      <c r="H186" s="262">
        <v>3.0899999999999999</v>
      </c>
      <c r="I186" s="263"/>
      <c r="J186" s="258"/>
      <c r="K186" s="258"/>
      <c r="L186" s="264"/>
      <c r="M186" s="265"/>
      <c r="N186" s="266"/>
      <c r="O186" s="266"/>
      <c r="P186" s="266"/>
      <c r="Q186" s="266"/>
      <c r="R186" s="266"/>
      <c r="S186" s="266"/>
      <c r="T186" s="26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8" t="s">
        <v>148</v>
      </c>
      <c r="AU186" s="268" t="s">
        <v>83</v>
      </c>
      <c r="AV186" s="13" t="s">
        <v>83</v>
      </c>
      <c r="AW186" s="13" t="s">
        <v>4</v>
      </c>
      <c r="AX186" s="13" t="s">
        <v>81</v>
      </c>
      <c r="AY186" s="268" t="s">
        <v>140</v>
      </c>
    </row>
    <row r="187" s="2" customFormat="1" ht="21.75" customHeight="1">
      <c r="A187" s="37"/>
      <c r="B187" s="38"/>
      <c r="C187" s="243" t="s">
        <v>272</v>
      </c>
      <c r="D187" s="243" t="s">
        <v>142</v>
      </c>
      <c r="E187" s="244" t="s">
        <v>294</v>
      </c>
      <c r="F187" s="245" t="s">
        <v>295</v>
      </c>
      <c r="G187" s="246" t="s">
        <v>296</v>
      </c>
      <c r="H187" s="247">
        <v>1.103</v>
      </c>
      <c r="I187" s="248"/>
      <c r="J187" s="249">
        <f>ROUND(I187*H187,2)</f>
        <v>0</v>
      </c>
      <c r="K187" s="250"/>
      <c r="L187" s="43"/>
      <c r="M187" s="251" t="s">
        <v>1</v>
      </c>
      <c r="N187" s="252" t="s">
        <v>39</v>
      </c>
      <c r="O187" s="90"/>
      <c r="P187" s="253">
        <f>O187*H187</f>
        <v>0</v>
      </c>
      <c r="Q187" s="253">
        <v>2.2563399999999998</v>
      </c>
      <c r="R187" s="253">
        <f>Q187*H187</f>
        <v>2.4887430199999998</v>
      </c>
      <c r="S187" s="253">
        <v>0</v>
      </c>
      <c r="T187" s="254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5" t="s">
        <v>146</v>
      </c>
      <c r="AT187" s="255" t="s">
        <v>142</v>
      </c>
      <c r="AU187" s="255" t="s">
        <v>83</v>
      </c>
      <c r="AY187" s="16" t="s">
        <v>140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6" t="s">
        <v>81</v>
      </c>
      <c r="BK187" s="256">
        <f>ROUND(I187*H187,2)</f>
        <v>0</v>
      </c>
      <c r="BL187" s="16" t="s">
        <v>146</v>
      </c>
      <c r="BM187" s="255" t="s">
        <v>297</v>
      </c>
    </row>
    <row r="188" s="13" customFormat="1">
      <c r="A188" s="13"/>
      <c r="B188" s="257"/>
      <c r="C188" s="258"/>
      <c r="D188" s="259" t="s">
        <v>148</v>
      </c>
      <c r="E188" s="260" t="s">
        <v>1</v>
      </c>
      <c r="F188" s="261" t="s">
        <v>608</v>
      </c>
      <c r="G188" s="258"/>
      <c r="H188" s="262">
        <v>1.103</v>
      </c>
      <c r="I188" s="263"/>
      <c r="J188" s="258"/>
      <c r="K188" s="258"/>
      <c r="L188" s="264"/>
      <c r="M188" s="265"/>
      <c r="N188" s="266"/>
      <c r="O188" s="266"/>
      <c r="P188" s="266"/>
      <c r="Q188" s="266"/>
      <c r="R188" s="266"/>
      <c r="S188" s="266"/>
      <c r="T188" s="26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8" t="s">
        <v>148</v>
      </c>
      <c r="AU188" s="268" t="s">
        <v>83</v>
      </c>
      <c r="AV188" s="13" t="s">
        <v>83</v>
      </c>
      <c r="AW188" s="13" t="s">
        <v>31</v>
      </c>
      <c r="AX188" s="13" t="s">
        <v>81</v>
      </c>
      <c r="AY188" s="268" t="s">
        <v>140</v>
      </c>
    </row>
    <row r="189" s="2" customFormat="1" ht="21.75" customHeight="1">
      <c r="A189" s="37"/>
      <c r="B189" s="38"/>
      <c r="C189" s="243" t="s">
        <v>278</v>
      </c>
      <c r="D189" s="243" t="s">
        <v>142</v>
      </c>
      <c r="E189" s="244" t="s">
        <v>300</v>
      </c>
      <c r="F189" s="245" t="s">
        <v>301</v>
      </c>
      <c r="G189" s="246" t="s">
        <v>179</v>
      </c>
      <c r="H189" s="247">
        <v>29.5</v>
      </c>
      <c r="I189" s="248"/>
      <c r="J189" s="249">
        <f>ROUND(I189*H189,2)</f>
        <v>0</v>
      </c>
      <c r="K189" s="250"/>
      <c r="L189" s="43"/>
      <c r="M189" s="251" t="s">
        <v>1</v>
      </c>
      <c r="N189" s="252" t="s">
        <v>39</v>
      </c>
      <c r="O189" s="90"/>
      <c r="P189" s="253">
        <f>O189*H189</f>
        <v>0</v>
      </c>
      <c r="Q189" s="253">
        <v>0.00018000000000000001</v>
      </c>
      <c r="R189" s="253">
        <f>Q189*H189</f>
        <v>0.0053100000000000005</v>
      </c>
      <c r="S189" s="253">
        <v>0</v>
      </c>
      <c r="T189" s="254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55" t="s">
        <v>146</v>
      </c>
      <c r="AT189" s="255" t="s">
        <v>142</v>
      </c>
      <c r="AU189" s="255" t="s">
        <v>83</v>
      </c>
      <c r="AY189" s="16" t="s">
        <v>140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6" t="s">
        <v>81</v>
      </c>
      <c r="BK189" s="256">
        <f>ROUND(I189*H189,2)</f>
        <v>0</v>
      </c>
      <c r="BL189" s="16" t="s">
        <v>146</v>
      </c>
      <c r="BM189" s="255" t="s">
        <v>302</v>
      </c>
    </row>
    <row r="190" s="2" customFormat="1" ht="21.75" customHeight="1">
      <c r="A190" s="37"/>
      <c r="B190" s="38"/>
      <c r="C190" s="243" t="s">
        <v>284</v>
      </c>
      <c r="D190" s="243" t="s">
        <v>142</v>
      </c>
      <c r="E190" s="244" t="s">
        <v>304</v>
      </c>
      <c r="F190" s="245" t="s">
        <v>305</v>
      </c>
      <c r="G190" s="246" t="s">
        <v>179</v>
      </c>
      <c r="H190" s="247">
        <v>29.5</v>
      </c>
      <c r="I190" s="248"/>
      <c r="J190" s="249">
        <f>ROUND(I190*H190,2)</f>
        <v>0</v>
      </c>
      <c r="K190" s="250"/>
      <c r="L190" s="43"/>
      <c r="M190" s="251" t="s">
        <v>1</v>
      </c>
      <c r="N190" s="252" t="s">
        <v>39</v>
      </c>
      <c r="O190" s="90"/>
      <c r="P190" s="253">
        <f>O190*H190</f>
        <v>0</v>
      </c>
      <c r="Q190" s="253">
        <v>0</v>
      </c>
      <c r="R190" s="253">
        <f>Q190*H190</f>
        <v>0</v>
      </c>
      <c r="S190" s="253">
        <v>0</v>
      </c>
      <c r="T190" s="254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5" t="s">
        <v>146</v>
      </c>
      <c r="AT190" s="255" t="s">
        <v>142</v>
      </c>
      <c r="AU190" s="255" t="s">
        <v>83</v>
      </c>
      <c r="AY190" s="16" t="s">
        <v>140</v>
      </c>
      <c r="BE190" s="256">
        <f>IF(N190="základní",J190,0)</f>
        <v>0</v>
      </c>
      <c r="BF190" s="256">
        <f>IF(N190="snížená",J190,0)</f>
        <v>0</v>
      </c>
      <c r="BG190" s="256">
        <f>IF(N190="zákl. přenesená",J190,0)</f>
        <v>0</v>
      </c>
      <c r="BH190" s="256">
        <f>IF(N190="sníž. přenesená",J190,0)</f>
        <v>0</v>
      </c>
      <c r="BI190" s="256">
        <f>IF(N190="nulová",J190,0)</f>
        <v>0</v>
      </c>
      <c r="BJ190" s="16" t="s">
        <v>81</v>
      </c>
      <c r="BK190" s="256">
        <f>ROUND(I190*H190,2)</f>
        <v>0</v>
      </c>
      <c r="BL190" s="16" t="s">
        <v>146</v>
      </c>
      <c r="BM190" s="255" t="s">
        <v>306</v>
      </c>
    </row>
    <row r="191" s="13" customFormat="1">
      <c r="A191" s="13"/>
      <c r="B191" s="257"/>
      <c r="C191" s="258"/>
      <c r="D191" s="259" t="s">
        <v>148</v>
      </c>
      <c r="E191" s="260" t="s">
        <v>1</v>
      </c>
      <c r="F191" s="261" t="s">
        <v>609</v>
      </c>
      <c r="G191" s="258"/>
      <c r="H191" s="262">
        <v>29.5</v>
      </c>
      <c r="I191" s="263"/>
      <c r="J191" s="258"/>
      <c r="K191" s="258"/>
      <c r="L191" s="264"/>
      <c r="M191" s="265"/>
      <c r="N191" s="266"/>
      <c r="O191" s="266"/>
      <c r="P191" s="266"/>
      <c r="Q191" s="266"/>
      <c r="R191" s="266"/>
      <c r="S191" s="266"/>
      <c r="T191" s="26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8" t="s">
        <v>148</v>
      </c>
      <c r="AU191" s="268" t="s">
        <v>83</v>
      </c>
      <c r="AV191" s="13" t="s">
        <v>83</v>
      </c>
      <c r="AW191" s="13" t="s">
        <v>31</v>
      </c>
      <c r="AX191" s="13" t="s">
        <v>81</v>
      </c>
      <c r="AY191" s="268" t="s">
        <v>140</v>
      </c>
    </row>
    <row r="192" s="2" customFormat="1" ht="44.25" customHeight="1">
      <c r="A192" s="37"/>
      <c r="B192" s="38"/>
      <c r="C192" s="243" t="s">
        <v>288</v>
      </c>
      <c r="D192" s="243" t="s">
        <v>142</v>
      </c>
      <c r="E192" s="244" t="s">
        <v>314</v>
      </c>
      <c r="F192" s="245" t="s">
        <v>315</v>
      </c>
      <c r="G192" s="246" t="s">
        <v>145</v>
      </c>
      <c r="H192" s="247">
        <v>8</v>
      </c>
      <c r="I192" s="248"/>
      <c r="J192" s="249">
        <f>ROUND(I192*H192,2)</f>
        <v>0</v>
      </c>
      <c r="K192" s="250"/>
      <c r="L192" s="43"/>
      <c r="M192" s="251" t="s">
        <v>1</v>
      </c>
      <c r="N192" s="252" t="s">
        <v>39</v>
      </c>
      <c r="O192" s="90"/>
      <c r="P192" s="253">
        <f>O192*H192</f>
        <v>0</v>
      </c>
      <c r="Q192" s="253">
        <v>0</v>
      </c>
      <c r="R192" s="253">
        <f>Q192*H192</f>
        <v>0</v>
      </c>
      <c r="S192" s="253">
        <v>0</v>
      </c>
      <c r="T192" s="254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55" t="s">
        <v>146</v>
      </c>
      <c r="AT192" s="255" t="s">
        <v>142</v>
      </c>
      <c r="AU192" s="255" t="s">
        <v>83</v>
      </c>
      <c r="AY192" s="16" t="s">
        <v>140</v>
      </c>
      <c r="BE192" s="256">
        <f>IF(N192="základní",J192,0)</f>
        <v>0</v>
      </c>
      <c r="BF192" s="256">
        <f>IF(N192="snížená",J192,0)</f>
        <v>0</v>
      </c>
      <c r="BG192" s="256">
        <f>IF(N192="zákl. přenesená",J192,0)</f>
        <v>0</v>
      </c>
      <c r="BH192" s="256">
        <f>IF(N192="sníž. přenesená",J192,0)</f>
        <v>0</v>
      </c>
      <c r="BI192" s="256">
        <f>IF(N192="nulová",J192,0)</f>
        <v>0</v>
      </c>
      <c r="BJ192" s="16" t="s">
        <v>81</v>
      </c>
      <c r="BK192" s="256">
        <f>ROUND(I192*H192,2)</f>
        <v>0</v>
      </c>
      <c r="BL192" s="16" t="s">
        <v>146</v>
      </c>
      <c r="BM192" s="255" t="s">
        <v>610</v>
      </c>
    </row>
    <row r="193" s="12" customFormat="1" ht="22.8" customHeight="1">
      <c r="A193" s="12"/>
      <c r="B193" s="227"/>
      <c r="C193" s="228"/>
      <c r="D193" s="229" t="s">
        <v>73</v>
      </c>
      <c r="E193" s="241" t="s">
        <v>317</v>
      </c>
      <c r="F193" s="241" t="s">
        <v>318</v>
      </c>
      <c r="G193" s="228"/>
      <c r="H193" s="228"/>
      <c r="I193" s="231"/>
      <c r="J193" s="242">
        <f>BK193</f>
        <v>0</v>
      </c>
      <c r="K193" s="228"/>
      <c r="L193" s="233"/>
      <c r="M193" s="234"/>
      <c r="N193" s="235"/>
      <c r="O193" s="235"/>
      <c r="P193" s="236">
        <f>SUM(P194:P201)</f>
        <v>0</v>
      </c>
      <c r="Q193" s="235"/>
      <c r="R193" s="236">
        <f>SUM(R194:R201)</f>
        <v>0</v>
      </c>
      <c r="S193" s="235"/>
      <c r="T193" s="237">
        <f>SUM(T194:T201)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38" t="s">
        <v>81</v>
      </c>
      <c r="AT193" s="239" t="s">
        <v>73</v>
      </c>
      <c r="AU193" s="239" t="s">
        <v>81</v>
      </c>
      <c r="AY193" s="238" t="s">
        <v>140</v>
      </c>
      <c r="BK193" s="240">
        <f>SUM(BK194:BK201)</f>
        <v>0</v>
      </c>
    </row>
    <row r="194" s="2" customFormat="1" ht="33" customHeight="1">
      <c r="A194" s="37"/>
      <c r="B194" s="38"/>
      <c r="C194" s="243" t="s">
        <v>293</v>
      </c>
      <c r="D194" s="243" t="s">
        <v>142</v>
      </c>
      <c r="E194" s="244" t="s">
        <v>320</v>
      </c>
      <c r="F194" s="245" t="s">
        <v>321</v>
      </c>
      <c r="G194" s="246" t="s">
        <v>322</v>
      </c>
      <c r="H194" s="247">
        <v>50.831000000000003</v>
      </c>
      <c r="I194" s="248"/>
      <c r="J194" s="249">
        <f>ROUND(I194*H194,2)</f>
        <v>0</v>
      </c>
      <c r="K194" s="250"/>
      <c r="L194" s="43"/>
      <c r="M194" s="251" t="s">
        <v>1</v>
      </c>
      <c r="N194" s="252" t="s">
        <v>39</v>
      </c>
      <c r="O194" s="90"/>
      <c r="P194" s="253">
        <f>O194*H194</f>
        <v>0</v>
      </c>
      <c r="Q194" s="253">
        <v>0</v>
      </c>
      <c r="R194" s="253">
        <f>Q194*H194</f>
        <v>0</v>
      </c>
      <c r="S194" s="253">
        <v>0</v>
      </c>
      <c r="T194" s="254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55" t="s">
        <v>146</v>
      </c>
      <c r="AT194" s="255" t="s">
        <v>142</v>
      </c>
      <c r="AU194" s="255" t="s">
        <v>83</v>
      </c>
      <c r="AY194" s="16" t="s">
        <v>140</v>
      </c>
      <c r="BE194" s="256">
        <f>IF(N194="základní",J194,0)</f>
        <v>0</v>
      </c>
      <c r="BF194" s="256">
        <f>IF(N194="snížená",J194,0)</f>
        <v>0</v>
      </c>
      <c r="BG194" s="256">
        <f>IF(N194="zákl. přenesená",J194,0)</f>
        <v>0</v>
      </c>
      <c r="BH194" s="256">
        <f>IF(N194="sníž. přenesená",J194,0)</f>
        <v>0</v>
      </c>
      <c r="BI194" s="256">
        <f>IF(N194="nulová",J194,0)</f>
        <v>0</v>
      </c>
      <c r="BJ194" s="16" t="s">
        <v>81</v>
      </c>
      <c r="BK194" s="256">
        <f>ROUND(I194*H194,2)</f>
        <v>0</v>
      </c>
      <c r="BL194" s="16" t="s">
        <v>146</v>
      </c>
      <c r="BM194" s="255" t="s">
        <v>323</v>
      </c>
    </row>
    <row r="195" s="2" customFormat="1" ht="33" customHeight="1">
      <c r="A195" s="37"/>
      <c r="B195" s="38"/>
      <c r="C195" s="243" t="s">
        <v>299</v>
      </c>
      <c r="D195" s="243" t="s">
        <v>142</v>
      </c>
      <c r="E195" s="244" t="s">
        <v>325</v>
      </c>
      <c r="F195" s="245" t="s">
        <v>326</v>
      </c>
      <c r="G195" s="246" t="s">
        <v>322</v>
      </c>
      <c r="H195" s="247">
        <v>457.47899999999998</v>
      </c>
      <c r="I195" s="248"/>
      <c r="J195" s="249">
        <f>ROUND(I195*H195,2)</f>
        <v>0</v>
      </c>
      <c r="K195" s="250"/>
      <c r="L195" s="43"/>
      <c r="M195" s="251" t="s">
        <v>1</v>
      </c>
      <c r="N195" s="252" t="s">
        <v>39</v>
      </c>
      <c r="O195" s="90"/>
      <c r="P195" s="253">
        <f>O195*H195</f>
        <v>0</v>
      </c>
      <c r="Q195" s="253">
        <v>0</v>
      </c>
      <c r="R195" s="253">
        <f>Q195*H195</f>
        <v>0</v>
      </c>
      <c r="S195" s="253">
        <v>0</v>
      </c>
      <c r="T195" s="254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55" t="s">
        <v>146</v>
      </c>
      <c r="AT195" s="255" t="s">
        <v>142</v>
      </c>
      <c r="AU195" s="255" t="s">
        <v>83</v>
      </c>
      <c r="AY195" s="16" t="s">
        <v>140</v>
      </c>
      <c r="BE195" s="256">
        <f>IF(N195="základní",J195,0)</f>
        <v>0</v>
      </c>
      <c r="BF195" s="256">
        <f>IF(N195="snížená",J195,0)</f>
        <v>0</v>
      </c>
      <c r="BG195" s="256">
        <f>IF(N195="zákl. přenesená",J195,0)</f>
        <v>0</v>
      </c>
      <c r="BH195" s="256">
        <f>IF(N195="sníž. přenesená",J195,0)</f>
        <v>0</v>
      </c>
      <c r="BI195" s="256">
        <f>IF(N195="nulová",J195,0)</f>
        <v>0</v>
      </c>
      <c r="BJ195" s="16" t="s">
        <v>81</v>
      </c>
      <c r="BK195" s="256">
        <f>ROUND(I195*H195,2)</f>
        <v>0</v>
      </c>
      <c r="BL195" s="16" t="s">
        <v>146</v>
      </c>
      <c r="BM195" s="255" t="s">
        <v>327</v>
      </c>
    </row>
    <row r="196" s="13" customFormat="1">
      <c r="A196" s="13"/>
      <c r="B196" s="257"/>
      <c r="C196" s="258"/>
      <c r="D196" s="259" t="s">
        <v>148</v>
      </c>
      <c r="E196" s="258"/>
      <c r="F196" s="261" t="s">
        <v>611</v>
      </c>
      <c r="G196" s="258"/>
      <c r="H196" s="262">
        <v>457.47899999999998</v>
      </c>
      <c r="I196" s="263"/>
      <c r="J196" s="258"/>
      <c r="K196" s="258"/>
      <c r="L196" s="264"/>
      <c r="M196" s="265"/>
      <c r="N196" s="266"/>
      <c r="O196" s="266"/>
      <c r="P196" s="266"/>
      <c r="Q196" s="266"/>
      <c r="R196" s="266"/>
      <c r="S196" s="266"/>
      <c r="T196" s="26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8" t="s">
        <v>148</v>
      </c>
      <c r="AU196" s="268" t="s">
        <v>83</v>
      </c>
      <c r="AV196" s="13" t="s">
        <v>83</v>
      </c>
      <c r="AW196" s="13" t="s">
        <v>4</v>
      </c>
      <c r="AX196" s="13" t="s">
        <v>81</v>
      </c>
      <c r="AY196" s="268" t="s">
        <v>140</v>
      </c>
    </row>
    <row r="197" s="2" customFormat="1" ht="33" customHeight="1">
      <c r="A197" s="37"/>
      <c r="B197" s="38"/>
      <c r="C197" s="243" t="s">
        <v>303</v>
      </c>
      <c r="D197" s="243" t="s">
        <v>142</v>
      </c>
      <c r="E197" s="244" t="s">
        <v>330</v>
      </c>
      <c r="F197" s="245" t="s">
        <v>331</v>
      </c>
      <c r="G197" s="246" t="s">
        <v>322</v>
      </c>
      <c r="H197" s="247">
        <v>18.498000000000001</v>
      </c>
      <c r="I197" s="248"/>
      <c r="J197" s="249">
        <f>ROUND(I197*H197,2)</f>
        <v>0</v>
      </c>
      <c r="K197" s="250"/>
      <c r="L197" s="43"/>
      <c r="M197" s="251" t="s">
        <v>1</v>
      </c>
      <c r="N197" s="252" t="s">
        <v>39</v>
      </c>
      <c r="O197" s="90"/>
      <c r="P197" s="253">
        <f>O197*H197</f>
        <v>0</v>
      </c>
      <c r="Q197" s="253">
        <v>0</v>
      </c>
      <c r="R197" s="253">
        <f>Q197*H197</f>
        <v>0</v>
      </c>
      <c r="S197" s="253">
        <v>0</v>
      </c>
      <c r="T197" s="254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55" t="s">
        <v>146</v>
      </c>
      <c r="AT197" s="255" t="s">
        <v>142</v>
      </c>
      <c r="AU197" s="255" t="s">
        <v>83</v>
      </c>
      <c r="AY197" s="16" t="s">
        <v>140</v>
      </c>
      <c r="BE197" s="256">
        <f>IF(N197="základní",J197,0)</f>
        <v>0</v>
      </c>
      <c r="BF197" s="256">
        <f>IF(N197="snížená",J197,0)</f>
        <v>0</v>
      </c>
      <c r="BG197" s="256">
        <f>IF(N197="zákl. přenesená",J197,0)</f>
        <v>0</v>
      </c>
      <c r="BH197" s="256">
        <f>IF(N197="sníž. přenesená",J197,0)</f>
        <v>0</v>
      </c>
      <c r="BI197" s="256">
        <f>IF(N197="nulová",J197,0)</f>
        <v>0</v>
      </c>
      <c r="BJ197" s="16" t="s">
        <v>81</v>
      </c>
      <c r="BK197" s="256">
        <f>ROUND(I197*H197,2)</f>
        <v>0</v>
      </c>
      <c r="BL197" s="16" t="s">
        <v>146</v>
      </c>
      <c r="BM197" s="255" t="s">
        <v>332</v>
      </c>
    </row>
    <row r="198" s="13" customFormat="1">
      <c r="A198" s="13"/>
      <c r="B198" s="257"/>
      <c r="C198" s="258"/>
      <c r="D198" s="259" t="s">
        <v>148</v>
      </c>
      <c r="E198" s="260" t="s">
        <v>1</v>
      </c>
      <c r="F198" s="261" t="s">
        <v>612</v>
      </c>
      <c r="G198" s="258"/>
      <c r="H198" s="262">
        <v>18.498000000000001</v>
      </c>
      <c r="I198" s="263"/>
      <c r="J198" s="258"/>
      <c r="K198" s="258"/>
      <c r="L198" s="264"/>
      <c r="M198" s="265"/>
      <c r="N198" s="266"/>
      <c r="O198" s="266"/>
      <c r="P198" s="266"/>
      <c r="Q198" s="266"/>
      <c r="R198" s="266"/>
      <c r="S198" s="266"/>
      <c r="T198" s="26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8" t="s">
        <v>148</v>
      </c>
      <c r="AU198" s="268" t="s">
        <v>83</v>
      </c>
      <c r="AV198" s="13" t="s">
        <v>83</v>
      </c>
      <c r="AW198" s="13" t="s">
        <v>31</v>
      </c>
      <c r="AX198" s="13" t="s">
        <v>81</v>
      </c>
      <c r="AY198" s="268" t="s">
        <v>140</v>
      </c>
    </row>
    <row r="199" s="2" customFormat="1" ht="33" customHeight="1">
      <c r="A199" s="37"/>
      <c r="B199" s="38"/>
      <c r="C199" s="243" t="s">
        <v>309</v>
      </c>
      <c r="D199" s="243" t="s">
        <v>142</v>
      </c>
      <c r="E199" s="244" t="s">
        <v>335</v>
      </c>
      <c r="F199" s="245" t="s">
        <v>336</v>
      </c>
      <c r="G199" s="246" t="s">
        <v>322</v>
      </c>
      <c r="H199" s="247">
        <v>27.829999999999998</v>
      </c>
      <c r="I199" s="248"/>
      <c r="J199" s="249">
        <f>ROUND(I199*H199,2)</f>
        <v>0</v>
      </c>
      <c r="K199" s="250"/>
      <c r="L199" s="43"/>
      <c r="M199" s="251" t="s">
        <v>1</v>
      </c>
      <c r="N199" s="252" t="s">
        <v>39</v>
      </c>
      <c r="O199" s="90"/>
      <c r="P199" s="253">
        <f>O199*H199</f>
        <v>0</v>
      </c>
      <c r="Q199" s="253">
        <v>0</v>
      </c>
      <c r="R199" s="253">
        <f>Q199*H199</f>
        <v>0</v>
      </c>
      <c r="S199" s="253">
        <v>0</v>
      </c>
      <c r="T199" s="254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55" t="s">
        <v>146</v>
      </c>
      <c r="AT199" s="255" t="s">
        <v>142</v>
      </c>
      <c r="AU199" s="255" t="s">
        <v>83</v>
      </c>
      <c r="AY199" s="16" t="s">
        <v>140</v>
      </c>
      <c r="BE199" s="256">
        <f>IF(N199="základní",J199,0)</f>
        <v>0</v>
      </c>
      <c r="BF199" s="256">
        <f>IF(N199="snížená",J199,0)</f>
        <v>0</v>
      </c>
      <c r="BG199" s="256">
        <f>IF(N199="zákl. přenesená",J199,0)</f>
        <v>0</v>
      </c>
      <c r="BH199" s="256">
        <f>IF(N199="sníž. přenesená",J199,0)</f>
        <v>0</v>
      </c>
      <c r="BI199" s="256">
        <f>IF(N199="nulová",J199,0)</f>
        <v>0</v>
      </c>
      <c r="BJ199" s="16" t="s">
        <v>81</v>
      </c>
      <c r="BK199" s="256">
        <f>ROUND(I199*H199,2)</f>
        <v>0</v>
      </c>
      <c r="BL199" s="16" t="s">
        <v>146</v>
      </c>
      <c r="BM199" s="255" t="s">
        <v>337</v>
      </c>
    </row>
    <row r="200" s="13" customFormat="1">
      <c r="A200" s="13"/>
      <c r="B200" s="257"/>
      <c r="C200" s="258"/>
      <c r="D200" s="259" t="s">
        <v>148</v>
      </c>
      <c r="E200" s="260" t="s">
        <v>1</v>
      </c>
      <c r="F200" s="261" t="s">
        <v>613</v>
      </c>
      <c r="G200" s="258"/>
      <c r="H200" s="262">
        <v>27.829999999999998</v>
      </c>
      <c r="I200" s="263"/>
      <c r="J200" s="258"/>
      <c r="K200" s="258"/>
      <c r="L200" s="264"/>
      <c r="M200" s="265"/>
      <c r="N200" s="266"/>
      <c r="O200" s="266"/>
      <c r="P200" s="266"/>
      <c r="Q200" s="266"/>
      <c r="R200" s="266"/>
      <c r="S200" s="266"/>
      <c r="T200" s="26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8" t="s">
        <v>148</v>
      </c>
      <c r="AU200" s="268" t="s">
        <v>83</v>
      </c>
      <c r="AV200" s="13" t="s">
        <v>83</v>
      </c>
      <c r="AW200" s="13" t="s">
        <v>31</v>
      </c>
      <c r="AX200" s="13" t="s">
        <v>81</v>
      </c>
      <c r="AY200" s="268" t="s">
        <v>140</v>
      </c>
    </row>
    <row r="201" s="2" customFormat="1" ht="33" customHeight="1">
      <c r="A201" s="37"/>
      <c r="B201" s="38"/>
      <c r="C201" s="243" t="s">
        <v>313</v>
      </c>
      <c r="D201" s="243" t="s">
        <v>142</v>
      </c>
      <c r="E201" s="244" t="s">
        <v>340</v>
      </c>
      <c r="F201" s="245" t="s">
        <v>341</v>
      </c>
      <c r="G201" s="246" t="s">
        <v>322</v>
      </c>
      <c r="H201" s="247">
        <v>4.5030000000000001</v>
      </c>
      <c r="I201" s="248"/>
      <c r="J201" s="249">
        <f>ROUND(I201*H201,2)</f>
        <v>0</v>
      </c>
      <c r="K201" s="250"/>
      <c r="L201" s="43"/>
      <c r="M201" s="251" t="s">
        <v>1</v>
      </c>
      <c r="N201" s="252" t="s">
        <v>39</v>
      </c>
      <c r="O201" s="90"/>
      <c r="P201" s="253">
        <f>O201*H201</f>
        <v>0</v>
      </c>
      <c r="Q201" s="253">
        <v>0</v>
      </c>
      <c r="R201" s="253">
        <f>Q201*H201</f>
        <v>0</v>
      </c>
      <c r="S201" s="253">
        <v>0</v>
      </c>
      <c r="T201" s="254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55" t="s">
        <v>146</v>
      </c>
      <c r="AT201" s="255" t="s">
        <v>142</v>
      </c>
      <c r="AU201" s="255" t="s">
        <v>83</v>
      </c>
      <c r="AY201" s="16" t="s">
        <v>140</v>
      </c>
      <c r="BE201" s="256">
        <f>IF(N201="základní",J201,0)</f>
        <v>0</v>
      </c>
      <c r="BF201" s="256">
        <f>IF(N201="snížená",J201,0)</f>
        <v>0</v>
      </c>
      <c r="BG201" s="256">
        <f>IF(N201="zákl. přenesená",J201,0)</f>
        <v>0</v>
      </c>
      <c r="BH201" s="256">
        <f>IF(N201="sníž. přenesená",J201,0)</f>
        <v>0</v>
      </c>
      <c r="BI201" s="256">
        <f>IF(N201="nulová",J201,0)</f>
        <v>0</v>
      </c>
      <c r="BJ201" s="16" t="s">
        <v>81</v>
      </c>
      <c r="BK201" s="256">
        <f>ROUND(I201*H201,2)</f>
        <v>0</v>
      </c>
      <c r="BL201" s="16" t="s">
        <v>146</v>
      </c>
      <c r="BM201" s="255" t="s">
        <v>342</v>
      </c>
    </row>
    <row r="202" s="12" customFormat="1" ht="22.8" customHeight="1">
      <c r="A202" s="12"/>
      <c r="B202" s="227"/>
      <c r="C202" s="228"/>
      <c r="D202" s="229" t="s">
        <v>73</v>
      </c>
      <c r="E202" s="241" t="s">
        <v>344</v>
      </c>
      <c r="F202" s="241" t="s">
        <v>345</v>
      </c>
      <c r="G202" s="228"/>
      <c r="H202" s="228"/>
      <c r="I202" s="231"/>
      <c r="J202" s="242">
        <f>BK202</f>
        <v>0</v>
      </c>
      <c r="K202" s="228"/>
      <c r="L202" s="233"/>
      <c r="M202" s="234"/>
      <c r="N202" s="235"/>
      <c r="O202" s="235"/>
      <c r="P202" s="236">
        <f>P203</f>
        <v>0</v>
      </c>
      <c r="Q202" s="235"/>
      <c r="R202" s="236">
        <f>R203</f>
        <v>0</v>
      </c>
      <c r="S202" s="235"/>
      <c r="T202" s="237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38" t="s">
        <v>81</v>
      </c>
      <c r="AT202" s="239" t="s">
        <v>73</v>
      </c>
      <c r="AU202" s="239" t="s">
        <v>81</v>
      </c>
      <c r="AY202" s="238" t="s">
        <v>140</v>
      </c>
      <c r="BK202" s="240">
        <f>BK203</f>
        <v>0</v>
      </c>
    </row>
    <row r="203" s="2" customFormat="1" ht="33" customHeight="1">
      <c r="A203" s="37"/>
      <c r="B203" s="38"/>
      <c r="C203" s="243" t="s">
        <v>319</v>
      </c>
      <c r="D203" s="243" t="s">
        <v>142</v>
      </c>
      <c r="E203" s="244" t="s">
        <v>347</v>
      </c>
      <c r="F203" s="245" t="s">
        <v>348</v>
      </c>
      <c r="G203" s="246" t="s">
        <v>322</v>
      </c>
      <c r="H203" s="247">
        <v>53.447000000000003</v>
      </c>
      <c r="I203" s="248"/>
      <c r="J203" s="249">
        <f>ROUND(I203*H203,2)</f>
        <v>0</v>
      </c>
      <c r="K203" s="250"/>
      <c r="L203" s="43"/>
      <c r="M203" s="251" t="s">
        <v>1</v>
      </c>
      <c r="N203" s="252" t="s">
        <v>39</v>
      </c>
      <c r="O203" s="90"/>
      <c r="P203" s="253">
        <f>O203*H203</f>
        <v>0</v>
      </c>
      <c r="Q203" s="253">
        <v>0</v>
      </c>
      <c r="R203" s="253">
        <f>Q203*H203</f>
        <v>0</v>
      </c>
      <c r="S203" s="253">
        <v>0</v>
      </c>
      <c r="T203" s="254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55" t="s">
        <v>146</v>
      </c>
      <c r="AT203" s="255" t="s">
        <v>142</v>
      </c>
      <c r="AU203" s="255" t="s">
        <v>83</v>
      </c>
      <c r="AY203" s="16" t="s">
        <v>140</v>
      </c>
      <c r="BE203" s="256">
        <f>IF(N203="základní",J203,0)</f>
        <v>0</v>
      </c>
      <c r="BF203" s="256">
        <f>IF(N203="snížená",J203,0)</f>
        <v>0</v>
      </c>
      <c r="BG203" s="256">
        <f>IF(N203="zákl. přenesená",J203,0)</f>
        <v>0</v>
      </c>
      <c r="BH203" s="256">
        <f>IF(N203="sníž. přenesená",J203,0)</f>
        <v>0</v>
      </c>
      <c r="BI203" s="256">
        <f>IF(N203="nulová",J203,0)</f>
        <v>0</v>
      </c>
      <c r="BJ203" s="16" t="s">
        <v>81</v>
      </c>
      <c r="BK203" s="256">
        <f>ROUND(I203*H203,2)</f>
        <v>0</v>
      </c>
      <c r="BL203" s="16" t="s">
        <v>146</v>
      </c>
      <c r="BM203" s="255" t="s">
        <v>349</v>
      </c>
    </row>
    <row r="204" s="12" customFormat="1" ht="25.92" customHeight="1">
      <c r="A204" s="12"/>
      <c r="B204" s="227"/>
      <c r="C204" s="228"/>
      <c r="D204" s="229" t="s">
        <v>73</v>
      </c>
      <c r="E204" s="230" t="s">
        <v>350</v>
      </c>
      <c r="F204" s="230" t="s">
        <v>351</v>
      </c>
      <c r="G204" s="228"/>
      <c r="H204" s="228"/>
      <c r="I204" s="231"/>
      <c r="J204" s="232">
        <f>BK204</f>
        <v>0</v>
      </c>
      <c r="K204" s="228"/>
      <c r="L204" s="233"/>
      <c r="M204" s="234"/>
      <c r="N204" s="235"/>
      <c r="O204" s="235"/>
      <c r="P204" s="236">
        <f>P205+P207</f>
        <v>0</v>
      </c>
      <c r="Q204" s="235"/>
      <c r="R204" s="236">
        <f>R205+R207</f>
        <v>0</v>
      </c>
      <c r="S204" s="235"/>
      <c r="T204" s="237">
        <f>T205+T207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38" t="s">
        <v>166</v>
      </c>
      <c r="AT204" s="239" t="s">
        <v>73</v>
      </c>
      <c r="AU204" s="239" t="s">
        <v>74</v>
      </c>
      <c r="AY204" s="238" t="s">
        <v>140</v>
      </c>
      <c r="BK204" s="240">
        <f>BK205+BK207</f>
        <v>0</v>
      </c>
    </row>
    <row r="205" s="12" customFormat="1" ht="22.8" customHeight="1">
      <c r="A205" s="12"/>
      <c r="B205" s="227"/>
      <c r="C205" s="228"/>
      <c r="D205" s="229" t="s">
        <v>73</v>
      </c>
      <c r="E205" s="241" t="s">
        <v>352</v>
      </c>
      <c r="F205" s="241" t="s">
        <v>353</v>
      </c>
      <c r="G205" s="228"/>
      <c r="H205" s="228"/>
      <c r="I205" s="231"/>
      <c r="J205" s="242">
        <f>BK205</f>
        <v>0</v>
      </c>
      <c r="K205" s="228"/>
      <c r="L205" s="233"/>
      <c r="M205" s="234"/>
      <c r="N205" s="235"/>
      <c r="O205" s="235"/>
      <c r="P205" s="236">
        <f>P206</f>
        <v>0</v>
      </c>
      <c r="Q205" s="235"/>
      <c r="R205" s="236">
        <f>R206</f>
        <v>0</v>
      </c>
      <c r="S205" s="235"/>
      <c r="T205" s="237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8" t="s">
        <v>166</v>
      </c>
      <c r="AT205" s="239" t="s">
        <v>73</v>
      </c>
      <c r="AU205" s="239" t="s">
        <v>81</v>
      </c>
      <c r="AY205" s="238" t="s">
        <v>140</v>
      </c>
      <c r="BK205" s="240">
        <f>BK206</f>
        <v>0</v>
      </c>
    </row>
    <row r="206" s="2" customFormat="1" ht="16.5" customHeight="1">
      <c r="A206" s="37"/>
      <c r="B206" s="38"/>
      <c r="C206" s="243" t="s">
        <v>324</v>
      </c>
      <c r="D206" s="243" t="s">
        <v>142</v>
      </c>
      <c r="E206" s="244" t="s">
        <v>355</v>
      </c>
      <c r="F206" s="245" t="s">
        <v>356</v>
      </c>
      <c r="G206" s="246" t="s">
        <v>192</v>
      </c>
      <c r="H206" s="247">
        <v>1</v>
      </c>
      <c r="I206" s="248"/>
      <c r="J206" s="249">
        <f>ROUND(I206*H206,2)</f>
        <v>0</v>
      </c>
      <c r="K206" s="250"/>
      <c r="L206" s="43"/>
      <c r="M206" s="251" t="s">
        <v>1</v>
      </c>
      <c r="N206" s="252" t="s">
        <v>39</v>
      </c>
      <c r="O206" s="90"/>
      <c r="P206" s="253">
        <f>O206*H206</f>
        <v>0</v>
      </c>
      <c r="Q206" s="253">
        <v>0</v>
      </c>
      <c r="R206" s="253">
        <f>Q206*H206</f>
        <v>0</v>
      </c>
      <c r="S206" s="253">
        <v>0</v>
      </c>
      <c r="T206" s="254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55" t="s">
        <v>357</v>
      </c>
      <c r="AT206" s="255" t="s">
        <v>142</v>
      </c>
      <c r="AU206" s="255" t="s">
        <v>83</v>
      </c>
      <c r="AY206" s="16" t="s">
        <v>140</v>
      </c>
      <c r="BE206" s="256">
        <f>IF(N206="základní",J206,0)</f>
        <v>0</v>
      </c>
      <c r="BF206" s="256">
        <f>IF(N206="snížená",J206,0)</f>
        <v>0</v>
      </c>
      <c r="BG206" s="256">
        <f>IF(N206="zákl. přenesená",J206,0)</f>
        <v>0</v>
      </c>
      <c r="BH206" s="256">
        <f>IF(N206="sníž. přenesená",J206,0)</f>
        <v>0</v>
      </c>
      <c r="BI206" s="256">
        <f>IF(N206="nulová",J206,0)</f>
        <v>0</v>
      </c>
      <c r="BJ206" s="16" t="s">
        <v>81</v>
      </c>
      <c r="BK206" s="256">
        <f>ROUND(I206*H206,2)</f>
        <v>0</v>
      </c>
      <c r="BL206" s="16" t="s">
        <v>357</v>
      </c>
      <c r="BM206" s="255" t="s">
        <v>358</v>
      </c>
    </row>
    <row r="207" s="12" customFormat="1" ht="22.8" customHeight="1">
      <c r="A207" s="12"/>
      <c r="B207" s="227"/>
      <c r="C207" s="228"/>
      <c r="D207" s="229" t="s">
        <v>73</v>
      </c>
      <c r="E207" s="241" t="s">
        <v>359</v>
      </c>
      <c r="F207" s="241" t="s">
        <v>360</v>
      </c>
      <c r="G207" s="228"/>
      <c r="H207" s="228"/>
      <c r="I207" s="231"/>
      <c r="J207" s="242">
        <f>BK207</f>
        <v>0</v>
      </c>
      <c r="K207" s="228"/>
      <c r="L207" s="233"/>
      <c r="M207" s="234"/>
      <c r="N207" s="235"/>
      <c r="O207" s="235"/>
      <c r="P207" s="236">
        <f>SUM(P208:P209)</f>
        <v>0</v>
      </c>
      <c r="Q207" s="235"/>
      <c r="R207" s="236">
        <f>SUM(R208:R209)</f>
        <v>0</v>
      </c>
      <c r="S207" s="235"/>
      <c r="T207" s="237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38" t="s">
        <v>166</v>
      </c>
      <c r="AT207" s="239" t="s">
        <v>73</v>
      </c>
      <c r="AU207" s="239" t="s">
        <v>81</v>
      </c>
      <c r="AY207" s="238" t="s">
        <v>140</v>
      </c>
      <c r="BK207" s="240">
        <f>SUM(BK208:BK209)</f>
        <v>0</v>
      </c>
    </row>
    <row r="208" s="2" customFormat="1" ht="16.5" customHeight="1">
      <c r="A208" s="37"/>
      <c r="B208" s="38"/>
      <c r="C208" s="243" t="s">
        <v>329</v>
      </c>
      <c r="D208" s="243" t="s">
        <v>142</v>
      </c>
      <c r="E208" s="244" t="s">
        <v>362</v>
      </c>
      <c r="F208" s="245" t="s">
        <v>363</v>
      </c>
      <c r="G208" s="246" t="s">
        <v>192</v>
      </c>
      <c r="H208" s="247">
        <v>1</v>
      </c>
      <c r="I208" s="248"/>
      <c r="J208" s="249">
        <f>ROUND(I208*H208,2)</f>
        <v>0</v>
      </c>
      <c r="K208" s="250"/>
      <c r="L208" s="43"/>
      <c r="M208" s="251" t="s">
        <v>1</v>
      </c>
      <c r="N208" s="252" t="s">
        <v>39</v>
      </c>
      <c r="O208" s="90"/>
      <c r="P208" s="253">
        <f>O208*H208</f>
        <v>0</v>
      </c>
      <c r="Q208" s="253">
        <v>0</v>
      </c>
      <c r="R208" s="253">
        <f>Q208*H208</f>
        <v>0</v>
      </c>
      <c r="S208" s="253">
        <v>0</v>
      </c>
      <c r="T208" s="254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55" t="s">
        <v>357</v>
      </c>
      <c r="AT208" s="255" t="s">
        <v>142</v>
      </c>
      <c r="AU208" s="255" t="s">
        <v>83</v>
      </c>
      <c r="AY208" s="16" t="s">
        <v>140</v>
      </c>
      <c r="BE208" s="256">
        <f>IF(N208="základní",J208,0)</f>
        <v>0</v>
      </c>
      <c r="BF208" s="256">
        <f>IF(N208="snížená",J208,0)</f>
        <v>0</v>
      </c>
      <c r="BG208" s="256">
        <f>IF(N208="zákl. přenesená",J208,0)</f>
        <v>0</v>
      </c>
      <c r="BH208" s="256">
        <f>IF(N208="sníž. přenesená",J208,0)</f>
        <v>0</v>
      </c>
      <c r="BI208" s="256">
        <f>IF(N208="nulová",J208,0)</f>
        <v>0</v>
      </c>
      <c r="BJ208" s="16" t="s">
        <v>81</v>
      </c>
      <c r="BK208" s="256">
        <f>ROUND(I208*H208,2)</f>
        <v>0</v>
      </c>
      <c r="BL208" s="16" t="s">
        <v>357</v>
      </c>
      <c r="BM208" s="255" t="s">
        <v>364</v>
      </c>
    </row>
    <row r="209" s="2" customFormat="1" ht="16.5" customHeight="1">
      <c r="A209" s="37"/>
      <c r="B209" s="38"/>
      <c r="C209" s="243" t="s">
        <v>334</v>
      </c>
      <c r="D209" s="243" t="s">
        <v>142</v>
      </c>
      <c r="E209" s="244" t="s">
        <v>366</v>
      </c>
      <c r="F209" s="245" t="s">
        <v>367</v>
      </c>
      <c r="G209" s="246" t="s">
        <v>192</v>
      </c>
      <c r="H209" s="247">
        <v>1</v>
      </c>
      <c r="I209" s="248"/>
      <c r="J209" s="249">
        <f>ROUND(I209*H209,2)</f>
        <v>0</v>
      </c>
      <c r="K209" s="250"/>
      <c r="L209" s="43"/>
      <c r="M209" s="291" t="s">
        <v>1</v>
      </c>
      <c r="N209" s="292" t="s">
        <v>39</v>
      </c>
      <c r="O209" s="293"/>
      <c r="P209" s="294">
        <f>O209*H209</f>
        <v>0</v>
      </c>
      <c r="Q209" s="294">
        <v>0</v>
      </c>
      <c r="R209" s="294">
        <f>Q209*H209</f>
        <v>0</v>
      </c>
      <c r="S209" s="294">
        <v>0</v>
      </c>
      <c r="T209" s="295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55" t="s">
        <v>357</v>
      </c>
      <c r="AT209" s="255" t="s">
        <v>142</v>
      </c>
      <c r="AU209" s="255" t="s">
        <v>83</v>
      </c>
      <c r="AY209" s="16" t="s">
        <v>140</v>
      </c>
      <c r="BE209" s="256">
        <f>IF(N209="základní",J209,0)</f>
        <v>0</v>
      </c>
      <c r="BF209" s="256">
        <f>IF(N209="snížená",J209,0)</f>
        <v>0</v>
      </c>
      <c r="BG209" s="256">
        <f>IF(N209="zákl. přenesená",J209,0)</f>
        <v>0</v>
      </c>
      <c r="BH209" s="256">
        <f>IF(N209="sníž. přenesená",J209,0)</f>
        <v>0</v>
      </c>
      <c r="BI209" s="256">
        <f>IF(N209="nulová",J209,0)</f>
        <v>0</v>
      </c>
      <c r="BJ209" s="16" t="s">
        <v>81</v>
      </c>
      <c r="BK209" s="256">
        <f>ROUND(I209*H209,2)</f>
        <v>0</v>
      </c>
      <c r="BL209" s="16" t="s">
        <v>357</v>
      </c>
      <c r="BM209" s="255" t="s">
        <v>368</v>
      </c>
    </row>
    <row r="210" s="2" customFormat="1" ht="6.96" customHeight="1">
      <c r="A210" s="37"/>
      <c r="B210" s="65"/>
      <c r="C210" s="66"/>
      <c r="D210" s="66"/>
      <c r="E210" s="66"/>
      <c r="F210" s="66"/>
      <c r="G210" s="66"/>
      <c r="H210" s="66"/>
      <c r="I210" s="191"/>
      <c r="J210" s="66"/>
      <c r="K210" s="66"/>
      <c r="L210" s="43"/>
      <c r="M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</row>
  </sheetData>
  <sheetProtection sheet="1" autoFilter="0" formatColumns="0" formatRows="0" objects="1" scenarios="1" spinCount="100000" saltValue="qNUXSRd+8lMVfTXucXkMqYwmdwNaaCDwJgrUM3GlzWsyi//hjtCcuNiVGrFmdNofUYMzfeY5/v/XU3lqLT7aPQ==" hashValue="CEHSmYU1DQja/60xui33D6sl4LGLRD8DdFGQ7LhpQrD776hcsmBnNB604MlMU7meOFILdWL0w+hQohTyAOX0Sg==" algorithmName="SHA-512" password="CC35"/>
  <autoFilter ref="C124:K20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83</v>
      </c>
    </row>
    <row r="4" s="1" customFormat="1" ht="24.96" customHeight="1">
      <c r="B4" s="19"/>
      <c r="D4" s="149" t="s">
        <v>106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>Opravy chodníkových těles v Novém Jičíně</v>
      </c>
      <c r="F7" s="151"/>
      <c r="G7" s="151"/>
      <c r="H7" s="151"/>
      <c r="I7" s="145"/>
      <c r="L7" s="19"/>
    </row>
    <row r="8" s="2" customFormat="1" ht="12" customHeight="1">
      <c r="A8" s="37"/>
      <c r="B8" s="43"/>
      <c r="C8" s="37"/>
      <c r="D8" s="151" t="s">
        <v>107</v>
      </c>
      <c r="E8" s="37"/>
      <c r="F8" s="37"/>
      <c r="G8" s="37"/>
      <c r="H8" s="37"/>
      <c r="I8" s="15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4" t="s">
        <v>614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51" t="s">
        <v>18</v>
      </c>
      <c r="E11" s="37"/>
      <c r="F11" s="140" t="s">
        <v>1</v>
      </c>
      <c r="G11" s="37"/>
      <c r="H11" s="37"/>
      <c r="I11" s="155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1" t="s">
        <v>20</v>
      </c>
      <c r="E12" s="37"/>
      <c r="F12" s="140" t="s">
        <v>21</v>
      </c>
      <c r="G12" s="37"/>
      <c r="H12" s="37"/>
      <c r="I12" s="155" t="s">
        <v>22</v>
      </c>
      <c r="J12" s="156" t="str">
        <f>'Rekapitulace stavby'!AN8</f>
        <v>4. 5. 2020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5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24</v>
      </c>
      <c r="E14" s="37"/>
      <c r="F14" s="37"/>
      <c r="G14" s="37"/>
      <c r="H14" s="37"/>
      <c r="I14" s="155" t="s">
        <v>25</v>
      </c>
      <c r="J14" s="140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tr">
        <f>IF('Rekapitulace stavby'!E11="","",'Rekapitulace stavby'!E11)</f>
        <v xml:space="preserve"> </v>
      </c>
      <c r="F15" s="37"/>
      <c r="G15" s="37"/>
      <c r="H15" s="37"/>
      <c r="I15" s="155" t="s">
        <v>27</v>
      </c>
      <c r="J15" s="140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5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51" t="s">
        <v>28</v>
      </c>
      <c r="E17" s="37"/>
      <c r="F17" s="37"/>
      <c r="G17" s="37"/>
      <c r="H17" s="37"/>
      <c r="I17" s="155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55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5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51" t="s">
        <v>30</v>
      </c>
      <c r="E20" s="37"/>
      <c r="F20" s="37"/>
      <c r="G20" s="37"/>
      <c r="H20" s="37"/>
      <c r="I20" s="155" t="s">
        <v>25</v>
      </c>
      <c r="J20" s="140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tr">
        <f>IF('Rekapitulace stavby'!E17="","",'Rekapitulace stavby'!E17)</f>
        <v xml:space="preserve"> </v>
      </c>
      <c r="F21" s="37"/>
      <c r="G21" s="37"/>
      <c r="H21" s="37"/>
      <c r="I21" s="155" t="s">
        <v>27</v>
      </c>
      <c r="J21" s="140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5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51" t="s">
        <v>32</v>
      </c>
      <c r="E23" s="37"/>
      <c r="F23" s="37"/>
      <c r="G23" s="37"/>
      <c r="H23" s="37"/>
      <c r="I23" s="155" t="s">
        <v>25</v>
      </c>
      <c r="J23" s="140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tr">
        <f>IF('Rekapitulace stavby'!E20="","",'Rekapitulace stavby'!E20)</f>
        <v xml:space="preserve"> </v>
      </c>
      <c r="F24" s="37"/>
      <c r="G24" s="37"/>
      <c r="H24" s="37"/>
      <c r="I24" s="155" t="s">
        <v>27</v>
      </c>
      <c r="J24" s="140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5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51" t="s">
        <v>33</v>
      </c>
      <c r="E26" s="37"/>
      <c r="F26" s="37"/>
      <c r="G26" s="37"/>
      <c r="H26" s="37"/>
      <c r="I26" s="15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60"/>
      <c r="J27" s="157"/>
      <c r="K27" s="157"/>
      <c r="L27" s="161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62"/>
      <c r="E29" s="162"/>
      <c r="F29" s="162"/>
      <c r="G29" s="162"/>
      <c r="H29" s="162"/>
      <c r="I29" s="163"/>
      <c r="J29" s="162"/>
      <c r="K29" s="16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64" t="s">
        <v>34</v>
      </c>
      <c r="E30" s="37"/>
      <c r="F30" s="37"/>
      <c r="G30" s="37"/>
      <c r="H30" s="37"/>
      <c r="I30" s="153"/>
      <c r="J30" s="165">
        <f>ROUND(J125,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6" t="s">
        <v>36</v>
      </c>
      <c r="G32" s="37"/>
      <c r="H32" s="37"/>
      <c r="I32" s="167" t="s">
        <v>35</v>
      </c>
      <c r="J32" s="166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8" t="s">
        <v>38</v>
      </c>
      <c r="E33" s="151" t="s">
        <v>39</v>
      </c>
      <c r="F33" s="169">
        <f>ROUND((SUM(BE125:BE228)),  2)</f>
        <v>0</v>
      </c>
      <c r="G33" s="37"/>
      <c r="H33" s="37"/>
      <c r="I33" s="170">
        <v>0.20999999999999999</v>
      </c>
      <c r="J33" s="169">
        <f>ROUND(((SUM(BE125:BE228))*I33),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51" t="s">
        <v>40</v>
      </c>
      <c r="F34" s="169">
        <f>ROUND((SUM(BF125:BF228)),  2)</f>
        <v>0</v>
      </c>
      <c r="G34" s="37"/>
      <c r="H34" s="37"/>
      <c r="I34" s="170">
        <v>0.14999999999999999</v>
      </c>
      <c r="J34" s="169">
        <f>ROUND(((SUM(BF125:BF228))*I34),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51" t="s">
        <v>41</v>
      </c>
      <c r="F35" s="169">
        <f>ROUND((SUM(BG125:BG228)),  2)</f>
        <v>0</v>
      </c>
      <c r="G35" s="37"/>
      <c r="H35" s="37"/>
      <c r="I35" s="170">
        <v>0.20999999999999999</v>
      </c>
      <c r="J35" s="16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51" t="s">
        <v>42</v>
      </c>
      <c r="F36" s="169">
        <f>ROUND((SUM(BH125:BH228)),  2)</f>
        <v>0</v>
      </c>
      <c r="G36" s="37"/>
      <c r="H36" s="37"/>
      <c r="I36" s="170">
        <v>0.14999999999999999</v>
      </c>
      <c r="J36" s="169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43</v>
      </c>
      <c r="F37" s="169">
        <f>ROUND((SUM(BI125:BI228)),  2)</f>
        <v>0</v>
      </c>
      <c r="G37" s="37"/>
      <c r="H37" s="37"/>
      <c r="I37" s="170">
        <v>0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5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71"/>
      <c r="D39" s="172" t="s">
        <v>44</v>
      </c>
      <c r="E39" s="173"/>
      <c r="F39" s="173"/>
      <c r="G39" s="174" t="s">
        <v>45</v>
      </c>
      <c r="H39" s="175" t="s">
        <v>46</v>
      </c>
      <c r="I39" s="176"/>
      <c r="J39" s="177">
        <f>SUM(J30:J37)</f>
        <v>0</v>
      </c>
      <c r="K39" s="178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45"/>
      <c r="L41" s="19"/>
    </row>
    <row r="42" s="1" customFormat="1" ht="14.4" customHeight="1">
      <c r="B42" s="19"/>
      <c r="I42" s="145"/>
      <c r="L42" s="19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47</v>
      </c>
      <c r="E50" s="180"/>
      <c r="F50" s="180"/>
      <c r="G50" s="179" t="s">
        <v>48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49</v>
      </c>
      <c r="E61" s="183"/>
      <c r="F61" s="184" t="s">
        <v>50</v>
      </c>
      <c r="G61" s="182" t="s">
        <v>49</v>
      </c>
      <c r="H61" s="183"/>
      <c r="I61" s="185"/>
      <c r="J61" s="186" t="s">
        <v>50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51</v>
      </c>
      <c r="E65" s="187"/>
      <c r="F65" s="187"/>
      <c r="G65" s="179" t="s">
        <v>52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49</v>
      </c>
      <c r="E76" s="183"/>
      <c r="F76" s="184" t="s">
        <v>50</v>
      </c>
      <c r="G76" s="182" t="s">
        <v>49</v>
      </c>
      <c r="H76" s="183"/>
      <c r="I76" s="185"/>
      <c r="J76" s="186" t="s">
        <v>50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111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>Opravy chodníkových těles v Novém Jičíně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9"/>
      <c r="E86" s="39"/>
      <c r="F86" s="39"/>
      <c r="G86" s="39"/>
      <c r="H86" s="39"/>
      <c r="I86" s="15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05 - Oprava chodn.tělesa a venkovního schodiště na ulici Dlouhá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Nový Jičín</v>
      </c>
      <c r="G89" s="39"/>
      <c r="H89" s="39"/>
      <c r="I89" s="155" t="s">
        <v>22</v>
      </c>
      <c r="J89" s="78" t="str">
        <f>IF(J12="","",J12)</f>
        <v>4. 5. 2020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155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155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5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6" t="s">
        <v>112</v>
      </c>
      <c r="D94" s="197"/>
      <c r="E94" s="197"/>
      <c r="F94" s="197"/>
      <c r="G94" s="197"/>
      <c r="H94" s="197"/>
      <c r="I94" s="198"/>
      <c r="J94" s="199" t="s">
        <v>113</v>
      </c>
      <c r="K94" s="197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0" t="s">
        <v>114</v>
      </c>
      <c r="D96" s="39"/>
      <c r="E96" s="39"/>
      <c r="F96" s="39"/>
      <c r="G96" s="39"/>
      <c r="H96" s="39"/>
      <c r="I96" s="153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115</v>
      </c>
    </row>
    <row r="97" s="9" customFormat="1" ht="24.96" customHeight="1">
      <c r="A97" s="9"/>
      <c r="B97" s="201"/>
      <c r="C97" s="202"/>
      <c r="D97" s="203" t="s">
        <v>116</v>
      </c>
      <c r="E97" s="204"/>
      <c r="F97" s="204"/>
      <c r="G97" s="204"/>
      <c r="H97" s="204"/>
      <c r="I97" s="205"/>
      <c r="J97" s="206">
        <f>J126</f>
        <v>0</v>
      </c>
      <c r="K97" s="202"/>
      <c r="L97" s="20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8"/>
      <c r="C98" s="132"/>
      <c r="D98" s="209" t="s">
        <v>117</v>
      </c>
      <c r="E98" s="210"/>
      <c r="F98" s="210"/>
      <c r="G98" s="210"/>
      <c r="H98" s="210"/>
      <c r="I98" s="211"/>
      <c r="J98" s="212">
        <f>J127</f>
        <v>0</v>
      </c>
      <c r="K98" s="132"/>
      <c r="L98" s="21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8"/>
      <c r="C99" s="132"/>
      <c r="D99" s="209" t="s">
        <v>118</v>
      </c>
      <c r="E99" s="210"/>
      <c r="F99" s="210"/>
      <c r="G99" s="210"/>
      <c r="H99" s="210"/>
      <c r="I99" s="211"/>
      <c r="J99" s="212">
        <f>J151</f>
        <v>0</v>
      </c>
      <c r="K99" s="132"/>
      <c r="L99" s="21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8"/>
      <c r="C100" s="132"/>
      <c r="D100" s="209" t="s">
        <v>119</v>
      </c>
      <c r="E100" s="210"/>
      <c r="F100" s="210"/>
      <c r="G100" s="210"/>
      <c r="H100" s="210"/>
      <c r="I100" s="211"/>
      <c r="J100" s="212">
        <f>J170</f>
        <v>0</v>
      </c>
      <c r="K100" s="132"/>
      <c r="L100" s="2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8"/>
      <c r="C101" s="132"/>
      <c r="D101" s="209" t="s">
        <v>120</v>
      </c>
      <c r="E101" s="210"/>
      <c r="F101" s="210"/>
      <c r="G101" s="210"/>
      <c r="H101" s="210"/>
      <c r="I101" s="211"/>
      <c r="J101" s="212">
        <f>J211</f>
        <v>0</v>
      </c>
      <c r="K101" s="132"/>
      <c r="L101" s="21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8"/>
      <c r="C102" s="132"/>
      <c r="D102" s="209" t="s">
        <v>121</v>
      </c>
      <c r="E102" s="210"/>
      <c r="F102" s="210"/>
      <c r="G102" s="210"/>
      <c r="H102" s="210"/>
      <c r="I102" s="211"/>
      <c r="J102" s="212">
        <f>J221</f>
        <v>0</v>
      </c>
      <c r="K102" s="132"/>
      <c r="L102" s="21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201"/>
      <c r="C103" s="202"/>
      <c r="D103" s="203" t="s">
        <v>122</v>
      </c>
      <c r="E103" s="204"/>
      <c r="F103" s="204"/>
      <c r="G103" s="204"/>
      <c r="H103" s="204"/>
      <c r="I103" s="205"/>
      <c r="J103" s="206">
        <f>J223</f>
        <v>0</v>
      </c>
      <c r="K103" s="202"/>
      <c r="L103" s="20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8"/>
      <c r="C104" s="132"/>
      <c r="D104" s="209" t="s">
        <v>123</v>
      </c>
      <c r="E104" s="210"/>
      <c r="F104" s="210"/>
      <c r="G104" s="210"/>
      <c r="H104" s="210"/>
      <c r="I104" s="211"/>
      <c r="J104" s="212">
        <f>J224</f>
        <v>0</v>
      </c>
      <c r="K104" s="132"/>
      <c r="L104" s="21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8"/>
      <c r="C105" s="132"/>
      <c r="D105" s="209" t="s">
        <v>124</v>
      </c>
      <c r="E105" s="210"/>
      <c r="F105" s="210"/>
      <c r="G105" s="210"/>
      <c r="H105" s="210"/>
      <c r="I105" s="211"/>
      <c r="J105" s="212">
        <f>J226</f>
        <v>0</v>
      </c>
      <c r="K105" s="132"/>
      <c r="L105" s="21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153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191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194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125</v>
      </c>
      <c r="D112" s="39"/>
      <c r="E112" s="39"/>
      <c r="F112" s="39"/>
      <c r="G112" s="39"/>
      <c r="H112" s="39"/>
      <c r="I112" s="15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15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15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95" t="str">
        <f>E7</f>
        <v>Opravy chodníkových těles v Novém Jičíně</v>
      </c>
      <c r="F115" s="31"/>
      <c r="G115" s="31"/>
      <c r="H115" s="31"/>
      <c r="I115" s="15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107</v>
      </c>
      <c r="D116" s="39"/>
      <c r="E116" s="39"/>
      <c r="F116" s="39"/>
      <c r="G116" s="39"/>
      <c r="H116" s="39"/>
      <c r="I116" s="15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>05 - Oprava chodn.tělesa a venkovního schodiště na ulici Dlouhá</v>
      </c>
      <c r="F117" s="39"/>
      <c r="G117" s="39"/>
      <c r="H117" s="39"/>
      <c r="I117" s="15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153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F12</f>
        <v>Nový Jičín</v>
      </c>
      <c r="G119" s="39"/>
      <c r="H119" s="39"/>
      <c r="I119" s="155" t="s">
        <v>22</v>
      </c>
      <c r="J119" s="78" t="str">
        <f>IF(J12="","",J12)</f>
        <v>4. 5. 2020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153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E15</f>
        <v xml:space="preserve"> </v>
      </c>
      <c r="G121" s="39"/>
      <c r="H121" s="39"/>
      <c r="I121" s="155" t="s">
        <v>30</v>
      </c>
      <c r="J121" s="35" t="str">
        <f>E21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28</v>
      </c>
      <c r="D122" s="39"/>
      <c r="E122" s="39"/>
      <c r="F122" s="26" t="str">
        <f>IF(E18="","",E18)</f>
        <v>Vyplň údaj</v>
      </c>
      <c r="G122" s="39"/>
      <c r="H122" s="39"/>
      <c r="I122" s="155" t="s">
        <v>32</v>
      </c>
      <c r="J122" s="35" t="str">
        <f>E24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153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214"/>
      <c r="B124" s="215"/>
      <c r="C124" s="216" t="s">
        <v>126</v>
      </c>
      <c r="D124" s="217" t="s">
        <v>59</v>
      </c>
      <c r="E124" s="217" t="s">
        <v>55</v>
      </c>
      <c r="F124" s="217" t="s">
        <v>56</v>
      </c>
      <c r="G124" s="217" t="s">
        <v>127</v>
      </c>
      <c r="H124" s="217" t="s">
        <v>128</v>
      </c>
      <c r="I124" s="218" t="s">
        <v>129</v>
      </c>
      <c r="J124" s="219" t="s">
        <v>113</v>
      </c>
      <c r="K124" s="220" t="s">
        <v>130</v>
      </c>
      <c r="L124" s="221"/>
      <c r="M124" s="99" t="s">
        <v>1</v>
      </c>
      <c r="N124" s="100" t="s">
        <v>38</v>
      </c>
      <c r="O124" s="100" t="s">
        <v>131</v>
      </c>
      <c r="P124" s="100" t="s">
        <v>132</v>
      </c>
      <c r="Q124" s="100" t="s">
        <v>133</v>
      </c>
      <c r="R124" s="100" t="s">
        <v>134</v>
      </c>
      <c r="S124" s="100" t="s">
        <v>135</v>
      </c>
      <c r="T124" s="101" t="s">
        <v>136</v>
      </c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</row>
    <row r="125" s="2" customFormat="1" ht="22.8" customHeight="1">
      <c r="A125" s="37"/>
      <c r="B125" s="38"/>
      <c r="C125" s="106" t="s">
        <v>137</v>
      </c>
      <c r="D125" s="39"/>
      <c r="E125" s="39"/>
      <c r="F125" s="39"/>
      <c r="G125" s="39"/>
      <c r="H125" s="39"/>
      <c r="I125" s="153"/>
      <c r="J125" s="222">
        <f>BK125</f>
        <v>0</v>
      </c>
      <c r="K125" s="39"/>
      <c r="L125" s="43"/>
      <c r="M125" s="102"/>
      <c r="N125" s="223"/>
      <c r="O125" s="103"/>
      <c r="P125" s="224">
        <f>P126+P223</f>
        <v>0</v>
      </c>
      <c r="Q125" s="103"/>
      <c r="R125" s="224">
        <f>R126+R223</f>
        <v>25.512695739999998</v>
      </c>
      <c r="S125" s="103"/>
      <c r="T125" s="225">
        <f>T126+T223</f>
        <v>27.700800000000001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73</v>
      </c>
      <c r="AU125" s="16" t="s">
        <v>115</v>
      </c>
      <c r="BK125" s="226">
        <f>BK126+BK223</f>
        <v>0</v>
      </c>
    </row>
    <row r="126" s="12" customFormat="1" ht="25.92" customHeight="1">
      <c r="A126" s="12"/>
      <c r="B126" s="227"/>
      <c r="C126" s="228"/>
      <c r="D126" s="229" t="s">
        <v>73</v>
      </c>
      <c r="E126" s="230" t="s">
        <v>138</v>
      </c>
      <c r="F126" s="230" t="s">
        <v>139</v>
      </c>
      <c r="G126" s="228"/>
      <c r="H126" s="228"/>
      <c r="I126" s="231"/>
      <c r="J126" s="232">
        <f>BK126</f>
        <v>0</v>
      </c>
      <c r="K126" s="228"/>
      <c r="L126" s="233"/>
      <c r="M126" s="234"/>
      <c r="N126" s="235"/>
      <c r="O126" s="235"/>
      <c r="P126" s="236">
        <f>P127+P151+P170+P211+P221</f>
        <v>0</v>
      </c>
      <c r="Q126" s="235"/>
      <c r="R126" s="236">
        <f>R127+R151+R170+R211+R221</f>
        <v>25.512695739999998</v>
      </c>
      <c r="S126" s="235"/>
      <c r="T126" s="237">
        <f>T127+T151+T170+T211+T221</f>
        <v>27.700800000000001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8" t="s">
        <v>81</v>
      </c>
      <c r="AT126" s="239" t="s">
        <v>73</v>
      </c>
      <c r="AU126" s="239" t="s">
        <v>74</v>
      </c>
      <c r="AY126" s="238" t="s">
        <v>140</v>
      </c>
      <c r="BK126" s="240">
        <f>BK127+BK151+BK170+BK211+BK221</f>
        <v>0</v>
      </c>
    </row>
    <row r="127" s="12" customFormat="1" ht="22.8" customHeight="1">
      <c r="A127" s="12"/>
      <c r="B127" s="227"/>
      <c r="C127" s="228"/>
      <c r="D127" s="229" t="s">
        <v>73</v>
      </c>
      <c r="E127" s="241" t="s">
        <v>81</v>
      </c>
      <c r="F127" s="241" t="s">
        <v>141</v>
      </c>
      <c r="G127" s="228"/>
      <c r="H127" s="228"/>
      <c r="I127" s="231"/>
      <c r="J127" s="242">
        <f>BK127</f>
        <v>0</v>
      </c>
      <c r="K127" s="228"/>
      <c r="L127" s="233"/>
      <c r="M127" s="234"/>
      <c r="N127" s="235"/>
      <c r="O127" s="235"/>
      <c r="P127" s="236">
        <f>SUM(P128:P150)</f>
        <v>0</v>
      </c>
      <c r="Q127" s="235"/>
      <c r="R127" s="236">
        <f>SUM(R128:R150)</f>
        <v>0</v>
      </c>
      <c r="S127" s="235"/>
      <c r="T127" s="237">
        <f>SUM(T128:T150)</f>
        <v>27.700800000000001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8" t="s">
        <v>81</v>
      </c>
      <c r="AT127" s="239" t="s">
        <v>73</v>
      </c>
      <c r="AU127" s="239" t="s">
        <v>81</v>
      </c>
      <c r="AY127" s="238" t="s">
        <v>140</v>
      </c>
      <c r="BK127" s="240">
        <f>SUM(BK128:BK150)</f>
        <v>0</v>
      </c>
    </row>
    <row r="128" s="2" customFormat="1" ht="55.5" customHeight="1">
      <c r="A128" s="37"/>
      <c r="B128" s="38"/>
      <c r="C128" s="243" t="s">
        <v>81</v>
      </c>
      <c r="D128" s="243" t="s">
        <v>142</v>
      </c>
      <c r="E128" s="244" t="s">
        <v>615</v>
      </c>
      <c r="F128" s="245" t="s">
        <v>616</v>
      </c>
      <c r="G128" s="246" t="s">
        <v>145</v>
      </c>
      <c r="H128" s="247">
        <v>21.449999999999999</v>
      </c>
      <c r="I128" s="248"/>
      <c r="J128" s="249">
        <f>ROUND(I128*H128,2)</f>
        <v>0</v>
      </c>
      <c r="K128" s="250"/>
      <c r="L128" s="43"/>
      <c r="M128" s="251" t="s">
        <v>1</v>
      </c>
      <c r="N128" s="252" t="s">
        <v>39</v>
      </c>
      <c r="O128" s="90"/>
      <c r="P128" s="253">
        <f>O128*H128</f>
        <v>0</v>
      </c>
      <c r="Q128" s="253">
        <v>0</v>
      </c>
      <c r="R128" s="253">
        <f>Q128*H128</f>
        <v>0</v>
      </c>
      <c r="S128" s="253">
        <v>0.17000000000000001</v>
      </c>
      <c r="T128" s="254">
        <f>S128*H128</f>
        <v>3.6465000000000001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55" t="s">
        <v>146</v>
      </c>
      <c r="AT128" s="255" t="s">
        <v>142</v>
      </c>
      <c r="AU128" s="255" t="s">
        <v>83</v>
      </c>
      <c r="AY128" s="16" t="s">
        <v>140</v>
      </c>
      <c r="BE128" s="256">
        <f>IF(N128="základní",J128,0)</f>
        <v>0</v>
      </c>
      <c r="BF128" s="256">
        <f>IF(N128="snížená",J128,0)</f>
        <v>0</v>
      </c>
      <c r="BG128" s="256">
        <f>IF(N128="zákl. přenesená",J128,0)</f>
        <v>0</v>
      </c>
      <c r="BH128" s="256">
        <f>IF(N128="sníž. přenesená",J128,0)</f>
        <v>0</v>
      </c>
      <c r="BI128" s="256">
        <f>IF(N128="nulová",J128,0)</f>
        <v>0</v>
      </c>
      <c r="BJ128" s="16" t="s">
        <v>81</v>
      </c>
      <c r="BK128" s="256">
        <f>ROUND(I128*H128,2)</f>
        <v>0</v>
      </c>
      <c r="BL128" s="16" t="s">
        <v>146</v>
      </c>
      <c r="BM128" s="255" t="s">
        <v>617</v>
      </c>
    </row>
    <row r="129" s="2" customFormat="1" ht="55.5" customHeight="1">
      <c r="A129" s="37"/>
      <c r="B129" s="38"/>
      <c r="C129" s="243" t="s">
        <v>83</v>
      </c>
      <c r="D129" s="243" t="s">
        <v>142</v>
      </c>
      <c r="E129" s="244" t="s">
        <v>167</v>
      </c>
      <c r="F129" s="245" t="s">
        <v>168</v>
      </c>
      <c r="G129" s="246" t="s">
        <v>145</v>
      </c>
      <c r="H129" s="247">
        <v>5.9000000000000004</v>
      </c>
      <c r="I129" s="248"/>
      <c r="J129" s="249">
        <f>ROUND(I129*H129,2)</f>
        <v>0</v>
      </c>
      <c r="K129" s="250"/>
      <c r="L129" s="43"/>
      <c r="M129" s="251" t="s">
        <v>1</v>
      </c>
      <c r="N129" s="252" t="s">
        <v>39</v>
      </c>
      <c r="O129" s="90"/>
      <c r="P129" s="253">
        <f>O129*H129</f>
        <v>0</v>
      </c>
      <c r="Q129" s="253">
        <v>0</v>
      </c>
      <c r="R129" s="253">
        <f>Q129*H129</f>
        <v>0</v>
      </c>
      <c r="S129" s="253">
        <v>0.44</v>
      </c>
      <c r="T129" s="254">
        <f>S129*H129</f>
        <v>2.5960000000000001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55" t="s">
        <v>146</v>
      </c>
      <c r="AT129" s="255" t="s">
        <v>142</v>
      </c>
      <c r="AU129" s="255" t="s">
        <v>83</v>
      </c>
      <c r="AY129" s="16" t="s">
        <v>140</v>
      </c>
      <c r="BE129" s="256">
        <f>IF(N129="základní",J129,0)</f>
        <v>0</v>
      </c>
      <c r="BF129" s="256">
        <f>IF(N129="snížená",J129,0)</f>
        <v>0</v>
      </c>
      <c r="BG129" s="256">
        <f>IF(N129="zákl. přenesená",J129,0)</f>
        <v>0</v>
      </c>
      <c r="BH129" s="256">
        <f>IF(N129="sníž. přenesená",J129,0)</f>
        <v>0</v>
      </c>
      <c r="BI129" s="256">
        <f>IF(N129="nulová",J129,0)</f>
        <v>0</v>
      </c>
      <c r="BJ129" s="16" t="s">
        <v>81</v>
      </c>
      <c r="BK129" s="256">
        <f>ROUND(I129*H129,2)</f>
        <v>0</v>
      </c>
      <c r="BL129" s="16" t="s">
        <v>146</v>
      </c>
      <c r="BM129" s="255" t="s">
        <v>618</v>
      </c>
    </row>
    <row r="130" s="2" customFormat="1" ht="55.5" customHeight="1">
      <c r="A130" s="37"/>
      <c r="B130" s="38"/>
      <c r="C130" s="243" t="s">
        <v>156</v>
      </c>
      <c r="D130" s="243" t="s">
        <v>142</v>
      </c>
      <c r="E130" s="244" t="s">
        <v>619</v>
      </c>
      <c r="F130" s="245" t="s">
        <v>620</v>
      </c>
      <c r="G130" s="246" t="s">
        <v>145</v>
      </c>
      <c r="H130" s="247">
        <v>21.809999999999999</v>
      </c>
      <c r="I130" s="248"/>
      <c r="J130" s="249">
        <f>ROUND(I130*H130,2)</f>
        <v>0</v>
      </c>
      <c r="K130" s="250"/>
      <c r="L130" s="43"/>
      <c r="M130" s="251" t="s">
        <v>1</v>
      </c>
      <c r="N130" s="252" t="s">
        <v>39</v>
      </c>
      <c r="O130" s="90"/>
      <c r="P130" s="253">
        <f>O130*H130</f>
        <v>0</v>
      </c>
      <c r="Q130" s="253">
        <v>0</v>
      </c>
      <c r="R130" s="253">
        <f>Q130*H130</f>
        <v>0</v>
      </c>
      <c r="S130" s="253">
        <v>0.63</v>
      </c>
      <c r="T130" s="254">
        <f>S130*H130</f>
        <v>13.7403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55" t="s">
        <v>146</v>
      </c>
      <c r="AT130" s="255" t="s">
        <v>142</v>
      </c>
      <c r="AU130" s="255" t="s">
        <v>83</v>
      </c>
      <c r="AY130" s="16" t="s">
        <v>140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6" t="s">
        <v>81</v>
      </c>
      <c r="BK130" s="256">
        <f>ROUND(I130*H130,2)</f>
        <v>0</v>
      </c>
      <c r="BL130" s="16" t="s">
        <v>146</v>
      </c>
      <c r="BM130" s="255" t="s">
        <v>621</v>
      </c>
    </row>
    <row r="131" s="13" customFormat="1">
      <c r="A131" s="13"/>
      <c r="B131" s="257"/>
      <c r="C131" s="258"/>
      <c r="D131" s="259" t="s">
        <v>148</v>
      </c>
      <c r="E131" s="260" t="s">
        <v>1</v>
      </c>
      <c r="F131" s="261" t="s">
        <v>622</v>
      </c>
      <c r="G131" s="258"/>
      <c r="H131" s="262">
        <v>21.449999999999999</v>
      </c>
      <c r="I131" s="263"/>
      <c r="J131" s="258"/>
      <c r="K131" s="258"/>
      <c r="L131" s="264"/>
      <c r="M131" s="265"/>
      <c r="N131" s="266"/>
      <c r="O131" s="266"/>
      <c r="P131" s="266"/>
      <c r="Q131" s="266"/>
      <c r="R131" s="266"/>
      <c r="S131" s="266"/>
      <c r="T131" s="26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8" t="s">
        <v>148</v>
      </c>
      <c r="AU131" s="268" t="s">
        <v>83</v>
      </c>
      <c r="AV131" s="13" t="s">
        <v>83</v>
      </c>
      <c r="AW131" s="13" t="s">
        <v>31</v>
      </c>
      <c r="AX131" s="13" t="s">
        <v>74</v>
      </c>
      <c r="AY131" s="268" t="s">
        <v>140</v>
      </c>
    </row>
    <row r="132" s="13" customFormat="1">
      <c r="A132" s="13"/>
      <c r="B132" s="257"/>
      <c r="C132" s="258"/>
      <c r="D132" s="259" t="s">
        <v>148</v>
      </c>
      <c r="E132" s="260" t="s">
        <v>1</v>
      </c>
      <c r="F132" s="261" t="s">
        <v>623</v>
      </c>
      <c r="G132" s="258"/>
      <c r="H132" s="262">
        <v>0.35999999999999999</v>
      </c>
      <c r="I132" s="263"/>
      <c r="J132" s="258"/>
      <c r="K132" s="258"/>
      <c r="L132" s="264"/>
      <c r="M132" s="265"/>
      <c r="N132" s="266"/>
      <c r="O132" s="266"/>
      <c r="P132" s="266"/>
      <c r="Q132" s="266"/>
      <c r="R132" s="266"/>
      <c r="S132" s="266"/>
      <c r="T132" s="26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8" t="s">
        <v>148</v>
      </c>
      <c r="AU132" s="268" t="s">
        <v>83</v>
      </c>
      <c r="AV132" s="13" t="s">
        <v>83</v>
      </c>
      <c r="AW132" s="13" t="s">
        <v>31</v>
      </c>
      <c r="AX132" s="13" t="s">
        <v>74</v>
      </c>
      <c r="AY132" s="268" t="s">
        <v>140</v>
      </c>
    </row>
    <row r="133" s="14" customFormat="1">
      <c r="A133" s="14"/>
      <c r="B133" s="269"/>
      <c r="C133" s="270"/>
      <c r="D133" s="259" t="s">
        <v>148</v>
      </c>
      <c r="E133" s="271" t="s">
        <v>1</v>
      </c>
      <c r="F133" s="272" t="s">
        <v>155</v>
      </c>
      <c r="G133" s="270"/>
      <c r="H133" s="273">
        <v>21.809999999999999</v>
      </c>
      <c r="I133" s="274"/>
      <c r="J133" s="270"/>
      <c r="K133" s="270"/>
      <c r="L133" s="275"/>
      <c r="M133" s="276"/>
      <c r="N133" s="277"/>
      <c r="O133" s="277"/>
      <c r="P133" s="277"/>
      <c r="Q133" s="277"/>
      <c r="R133" s="277"/>
      <c r="S133" s="277"/>
      <c r="T133" s="27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9" t="s">
        <v>148</v>
      </c>
      <c r="AU133" s="279" t="s">
        <v>83</v>
      </c>
      <c r="AV133" s="14" t="s">
        <v>146</v>
      </c>
      <c r="AW133" s="14" t="s">
        <v>31</v>
      </c>
      <c r="AX133" s="14" t="s">
        <v>81</v>
      </c>
      <c r="AY133" s="279" t="s">
        <v>140</v>
      </c>
    </row>
    <row r="134" s="2" customFormat="1" ht="44.25" customHeight="1">
      <c r="A134" s="37"/>
      <c r="B134" s="38"/>
      <c r="C134" s="243" t="s">
        <v>146</v>
      </c>
      <c r="D134" s="243" t="s">
        <v>142</v>
      </c>
      <c r="E134" s="244" t="s">
        <v>624</v>
      </c>
      <c r="F134" s="245" t="s">
        <v>625</v>
      </c>
      <c r="G134" s="246" t="s">
        <v>145</v>
      </c>
      <c r="H134" s="247">
        <v>21.449999999999999</v>
      </c>
      <c r="I134" s="248"/>
      <c r="J134" s="249">
        <f>ROUND(I134*H134,2)</f>
        <v>0</v>
      </c>
      <c r="K134" s="250"/>
      <c r="L134" s="43"/>
      <c r="M134" s="251" t="s">
        <v>1</v>
      </c>
      <c r="N134" s="252" t="s">
        <v>39</v>
      </c>
      <c r="O134" s="90"/>
      <c r="P134" s="253">
        <f>O134*H134</f>
        <v>0</v>
      </c>
      <c r="Q134" s="253">
        <v>0</v>
      </c>
      <c r="R134" s="253">
        <f>Q134*H134</f>
        <v>0</v>
      </c>
      <c r="S134" s="253">
        <v>0.098000000000000004</v>
      </c>
      <c r="T134" s="254">
        <f>S134*H134</f>
        <v>2.1021000000000001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5" t="s">
        <v>146</v>
      </c>
      <c r="AT134" s="255" t="s">
        <v>142</v>
      </c>
      <c r="AU134" s="255" t="s">
        <v>83</v>
      </c>
      <c r="AY134" s="16" t="s">
        <v>140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6" t="s">
        <v>81</v>
      </c>
      <c r="BK134" s="256">
        <f>ROUND(I134*H134,2)</f>
        <v>0</v>
      </c>
      <c r="BL134" s="16" t="s">
        <v>146</v>
      </c>
      <c r="BM134" s="255" t="s">
        <v>626</v>
      </c>
    </row>
    <row r="135" s="13" customFormat="1">
      <c r="A135" s="13"/>
      <c r="B135" s="257"/>
      <c r="C135" s="258"/>
      <c r="D135" s="259" t="s">
        <v>148</v>
      </c>
      <c r="E135" s="260" t="s">
        <v>1</v>
      </c>
      <c r="F135" s="261" t="s">
        <v>622</v>
      </c>
      <c r="G135" s="258"/>
      <c r="H135" s="262">
        <v>21.449999999999999</v>
      </c>
      <c r="I135" s="263"/>
      <c r="J135" s="258"/>
      <c r="K135" s="258"/>
      <c r="L135" s="264"/>
      <c r="M135" s="265"/>
      <c r="N135" s="266"/>
      <c r="O135" s="266"/>
      <c r="P135" s="266"/>
      <c r="Q135" s="266"/>
      <c r="R135" s="266"/>
      <c r="S135" s="266"/>
      <c r="T135" s="26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8" t="s">
        <v>148</v>
      </c>
      <c r="AU135" s="268" t="s">
        <v>83</v>
      </c>
      <c r="AV135" s="13" t="s">
        <v>83</v>
      </c>
      <c r="AW135" s="13" t="s">
        <v>31</v>
      </c>
      <c r="AX135" s="13" t="s">
        <v>81</v>
      </c>
      <c r="AY135" s="268" t="s">
        <v>140</v>
      </c>
    </row>
    <row r="136" s="2" customFormat="1" ht="44.25" customHeight="1">
      <c r="A136" s="37"/>
      <c r="B136" s="38"/>
      <c r="C136" s="243" t="s">
        <v>166</v>
      </c>
      <c r="D136" s="243" t="s">
        <v>142</v>
      </c>
      <c r="E136" s="244" t="s">
        <v>173</v>
      </c>
      <c r="F136" s="245" t="s">
        <v>174</v>
      </c>
      <c r="G136" s="246" t="s">
        <v>145</v>
      </c>
      <c r="H136" s="247">
        <v>5.9000000000000004</v>
      </c>
      <c r="I136" s="248"/>
      <c r="J136" s="249">
        <f>ROUND(I136*H136,2)</f>
        <v>0</v>
      </c>
      <c r="K136" s="250"/>
      <c r="L136" s="43"/>
      <c r="M136" s="251" t="s">
        <v>1</v>
      </c>
      <c r="N136" s="252" t="s">
        <v>39</v>
      </c>
      <c r="O136" s="90"/>
      <c r="P136" s="253">
        <f>O136*H136</f>
        <v>0</v>
      </c>
      <c r="Q136" s="253">
        <v>0</v>
      </c>
      <c r="R136" s="253">
        <f>Q136*H136</f>
        <v>0</v>
      </c>
      <c r="S136" s="253">
        <v>0.316</v>
      </c>
      <c r="T136" s="254">
        <f>S136*H136</f>
        <v>1.8644000000000001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5" t="s">
        <v>146</v>
      </c>
      <c r="AT136" s="255" t="s">
        <v>142</v>
      </c>
      <c r="AU136" s="255" t="s">
        <v>83</v>
      </c>
      <c r="AY136" s="16" t="s">
        <v>140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6" t="s">
        <v>81</v>
      </c>
      <c r="BK136" s="256">
        <f>ROUND(I136*H136,2)</f>
        <v>0</v>
      </c>
      <c r="BL136" s="16" t="s">
        <v>146</v>
      </c>
      <c r="BM136" s="255" t="s">
        <v>585</v>
      </c>
    </row>
    <row r="137" s="13" customFormat="1">
      <c r="A137" s="13"/>
      <c r="B137" s="257"/>
      <c r="C137" s="258"/>
      <c r="D137" s="259" t="s">
        <v>148</v>
      </c>
      <c r="E137" s="260" t="s">
        <v>1</v>
      </c>
      <c r="F137" s="261" t="s">
        <v>627</v>
      </c>
      <c r="G137" s="258"/>
      <c r="H137" s="262">
        <v>2.6499999999999999</v>
      </c>
      <c r="I137" s="263"/>
      <c r="J137" s="258"/>
      <c r="K137" s="258"/>
      <c r="L137" s="264"/>
      <c r="M137" s="265"/>
      <c r="N137" s="266"/>
      <c r="O137" s="266"/>
      <c r="P137" s="266"/>
      <c r="Q137" s="266"/>
      <c r="R137" s="266"/>
      <c r="S137" s="266"/>
      <c r="T137" s="26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8" t="s">
        <v>148</v>
      </c>
      <c r="AU137" s="268" t="s">
        <v>83</v>
      </c>
      <c r="AV137" s="13" t="s">
        <v>83</v>
      </c>
      <c r="AW137" s="13" t="s">
        <v>31</v>
      </c>
      <c r="AX137" s="13" t="s">
        <v>74</v>
      </c>
      <c r="AY137" s="268" t="s">
        <v>140</v>
      </c>
    </row>
    <row r="138" s="13" customFormat="1">
      <c r="A138" s="13"/>
      <c r="B138" s="257"/>
      <c r="C138" s="258"/>
      <c r="D138" s="259" t="s">
        <v>148</v>
      </c>
      <c r="E138" s="260" t="s">
        <v>1</v>
      </c>
      <c r="F138" s="261" t="s">
        <v>628</v>
      </c>
      <c r="G138" s="258"/>
      <c r="H138" s="262">
        <v>3.25</v>
      </c>
      <c r="I138" s="263"/>
      <c r="J138" s="258"/>
      <c r="K138" s="258"/>
      <c r="L138" s="264"/>
      <c r="M138" s="265"/>
      <c r="N138" s="266"/>
      <c r="O138" s="266"/>
      <c r="P138" s="266"/>
      <c r="Q138" s="266"/>
      <c r="R138" s="266"/>
      <c r="S138" s="266"/>
      <c r="T138" s="26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8" t="s">
        <v>148</v>
      </c>
      <c r="AU138" s="268" t="s">
        <v>83</v>
      </c>
      <c r="AV138" s="13" t="s">
        <v>83</v>
      </c>
      <c r="AW138" s="13" t="s">
        <v>31</v>
      </c>
      <c r="AX138" s="13" t="s">
        <v>74</v>
      </c>
      <c r="AY138" s="268" t="s">
        <v>140</v>
      </c>
    </row>
    <row r="139" s="14" customFormat="1">
      <c r="A139" s="14"/>
      <c r="B139" s="269"/>
      <c r="C139" s="270"/>
      <c r="D139" s="259" t="s">
        <v>148</v>
      </c>
      <c r="E139" s="271" t="s">
        <v>1</v>
      </c>
      <c r="F139" s="272" t="s">
        <v>155</v>
      </c>
      <c r="G139" s="270"/>
      <c r="H139" s="273">
        <v>5.9000000000000004</v>
      </c>
      <c r="I139" s="274"/>
      <c r="J139" s="270"/>
      <c r="K139" s="270"/>
      <c r="L139" s="275"/>
      <c r="M139" s="276"/>
      <c r="N139" s="277"/>
      <c r="O139" s="277"/>
      <c r="P139" s="277"/>
      <c r="Q139" s="277"/>
      <c r="R139" s="277"/>
      <c r="S139" s="277"/>
      <c r="T139" s="27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9" t="s">
        <v>148</v>
      </c>
      <c r="AU139" s="279" t="s">
        <v>83</v>
      </c>
      <c r="AV139" s="14" t="s">
        <v>146</v>
      </c>
      <c r="AW139" s="14" t="s">
        <v>31</v>
      </c>
      <c r="AX139" s="14" t="s">
        <v>81</v>
      </c>
      <c r="AY139" s="279" t="s">
        <v>140</v>
      </c>
    </row>
    <row r="140" s="2" customFormat="1" ht="44.25" customHeight="1">
      <c r="A140" s="37"/>
      <c r="B140" s="38"/>
      <c r="C140" s="243" t="s">
        <v>172</v>
      </c>
      <c r="D140" s="243" t="s">
        <v>142</v>
      </c>
      <c r="E140" s="244" t="s">
        <v>177</v>
      </c>
      <c r="F140" s="245" t="s">
        <v>178</v>
      </c>
      <c r="G140" s="246" t="s">
        <v>179</v>
      </c>
      <c r="H140" s="247">
        <v>18.300000000000001</v>
      </c>
      <c r="I140" s="248"/>
      <c r="J140" s="249">
        <f>ROUND(I140*H140,2)</f>
        <v>0</v>
      </c>
      <c r="K140" s="250"/>
      <c r="L140" s="43"/>
      <c r="M140" s="251" t="s">
        <v>1</v>
      </c>
      <c r="N140" s="252" t="s">
        <v>39</v>
      </c>
      <c r="O140" s="90"/>
      <c r="P140" s="253">
        <f>O140*H140</f>
        <v>0</v>
      </c>
      <c r="Q140" s="253">
        <v>0</v>
      </c>
      <c r="R140" s="253">
        <f>Q140*H140</f>
        <v>0</v>
      </c>
      <c r="S140" s="253">
        <v>0.20499999999999999</v>
      </c>
      <c r="T140" s="254">
        <f>S140*H140</f>
        <v>3.7515000000000001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5" t="s">
        <v>146</v>
      </c>
      <c r="AT140" s="255" t="s">
        <v>142</v>
      </c>
      <c r="AU140" s="255" t="s">
        <v>83</v>
      </c>
      <c r="AY140" s="16" t="s">
        <v>140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6" t="s">
        <v>81</v>
      </c>
      <c r="BK140" s="256">
        <f>ROUND(I140*H140,2)</f>
        <v>0</v>
      </c>
      <c r="BL140" s="16" t="s">
        <v>146</v>
      </c>
      <c r="BM140" s="255" t="s">
        <v>180</v>
      </c>
    </row>
    <row r="141" s="13" customFormat="1">
      <c r="A141" s="13"/>
      <c r="B141" s="257"/>
      <c r="C141" s="258"/>
      <c r="D141" s="259" t="s">
        <v>148</v>
      </c>
      <c r="E141" s="260" t="s">
        <v>1</v>
      </c>
      <c r="F141" s="261" t="s">
        <v>629</v>
      </c>
      <c r="G141" s="258"/>
      <c r="H141" s="262">
        <v>11.800000000000001</v>
      </c>
      <c r="I141" s="263"/>
      <c r="J141" s="258"/>
      <c r="K141" s="258"/>
      <c r="L141" s="264"/>
      <c r="M141" s="265"/>
      <c r="N141" s="266"/>
      <c r="O141" s="266"/>
      <c r="P141" s="266"/>
      <c r="Q141" s="266"/>
      <c r="R141" s="266"/>
      <c r="S141" s="266"/>
      <c r="T141" s="26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8" t="s">
        <v>148</v>
      </c>
      <c r="AU141" s="268" t="s">
        <v>83</v>
      </c>
      <c r="AV141" s="13" t="s">
        <v>83</v>
      </c>
      <c r="AW141" s="13" t="s">
        <v>31</v>
      </c>
      <c r="AX141" s="13" t="s">
        <v>74</v>
      </c>
      <c r="AY141" s="268" t="s">
        <v>140</v>
      </c>
    </row>
    <row r="142" s="13" customFormat="1">
      <c r="A142" s="13"/>
      <c r="B142" s="257"/>
      <c r="C142" s="258"/>
      <c r="D142" s="259" t="s">
        <v>148</v>
      </c>
      <c r="E142" s="260" t="s">
        <v>1</v>
      </c>
      <c r="F142" s="261" t="s">
        <v>630</v>
      </c>
      <c r="G142" s="258"/>
      <c r="H142" s="262">
        <v>6.5</v>
      </c>
      <c r="I142" s="263"/>
      <c r="J142" s="258"/>
      <c r="K142" s="258"/>
      <c r="L142" s="264"/>
      <c r="M142" s="265"/>
      <c r="N142" s="266"/>
      <c r="O142" s="266"/>
      <c r="P142" s="266"/>
      <c r="Q142" s="266"/>
      <c r="R142" s="266"/>
      <c r="S142" s="266"/>
      <c r="T142" s="26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8" t="s">
        <v>148</v>
      </c>
      <c r="AU142" s="268" t="s">
        <v>83</v>
      </c>
      <c r="AV142" s="13" t="s">
        <v>83</v>
      </c>
      <c r="AW142" s="13" t="s">
        <v>31</v>
      </c>
      <c r="AX142" s="13" t="s">
        <v>74</v>
      </c>
      <c r="AY142" s="268" t="s">
        <v>140</v>
      </c>
    </row>
    <row r="143" s="14" customFormat="1">
      <c r="A143" s="14"/>
      <c r="B143" s="269"/>
      <c r="C143" s="270"/>
      <c r="D143" s="259" t="s">
        <v>148</v>
      </c>
      <c r="E143" s="271" t="s">
        <v>1</v>
      </c>
      <c r="F143" s="272" t="s">
        <v>155</v>
      </c>
      <c r="G143" s="270"/>
      <c r="H143" s="273">
        <v>18.300000000000001</v>
      </c>
      <c r="I143" s="274"/>
      <c r="J143" s="270"/>
      <c r="K143" s="270"/>
      <c r="L143" s="275"/>
      <c r="M143" s="276"/>
      <c r="N143" s="277"/>
      <c r="O143" s="277"/>
      <c r="P143" s="277"/>
      <c r="Q143" s="277"/>
      <c r="R143" s="277"/>
      <c r="S143" s="277"/>
      <c r="T143" s="27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9" t="s">
        <v>148</v>
      </c>
      <c r="AU143" s="279" t="s">
        <v>83</v>
      </c>
      <c r="AV143" s="14" t="s">
        <v>146</v>
      </c>
      <c r="AW143" s="14" t="s">
        <v>31</v>
      </c>
      <c r="AX143" s="14" t="s">
        <v>81</v>
      </c>
      <c r="AY143" s="279" t="s">
        <v>140</v>
      </c>
    </row>
    <row r="144" s="2" customFormat="1" ht="44.25" customHeight="1">
      <c r="A144" s="37"/>
      <c r="B144" s="38"/>
      <c r="C144" s="243" t="s">
        <v>176</v>
      </c>
      <c r="D144" s="243" t="s">
        <v>142</v>
      </c>
      <c r="E144" s="244" t="s">
        <v>190</v>
      </c>
      <c r="F144" s="245" t="s">
        <v>191</v>
      </c>
      <c r="G144" s="246" t="s">
        <v>192</v>
      </c>
      <c r="H144" s="247">
        <v>1</v>
      </c>
      <c r="I144" s="248"/>
      <c r="J144" s="249">
        <f>ROUND(I144*H144,2)</f>
        <v>0</v>
      </c>
      <c r="K144" s="250"/>
      <c r="L144" s="43"/>
      <c r="M144" s="251" t="s">
        <v>1</v>
      </c>
      <c r="N144" s="252" t="s">
        <v>39</v>
      </c>
      <c r="O144" s="90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5" t="s">
        <v>146</v>
      </c>
      <c r="AT144" s="255" t="s">
        <v>142</v>
      </c>
      <c r="AU144" s="255" t="s">
        <v>83</v>
      </c>
      <c r="AY144" s="16" t="s">
        <v>140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6" t="s">
        <v>81</v>
      </c>
      <c r="BK144" s="256">
        <f>ROUND(I144*H144,2)</f>
        <v>0</v>
      </c>
      <c r="BL144" s="16" t="s">
        <v>146</v>
      </c>
      <c r="BM144" s="255" t="s">
        <v>193</v>
      </c>
    </row>
    <row r="145" s="2" customFormat="1" ht="33" customHeight="1">
      <c r="A145" s="37"/>
      <c r="B145" s="38"/>
      <c r="C145" s="243" t="s">
        <v>184</v>
      </c>
      <c r="D145" s="243" t="s">
        <v>142</v>
      </c>
      <c r="E145" s="244" t="s">
        <v>200</v>
      </c>
      <c r="F145" s="245" t="s">
        <v>590</v>
      </c>
      <c r="G145" s="246" t="s">
        <v>179</v>
      </c>
      <c r="H145" s="247">
        <v>6.5</v>
      </c>
      <c r="I145" s="248"/>
      <c r="J145" s="249">
        <f>ROUND(I145*H145,2)</f>
        <v>0</v>
      </c>
      <c r="K145" s="250"/>
      <c r="L145" s="43"/>
      <c r="M145" s="251" t="s">
        <v>1</v>
      </c>
      <c r="N145" s="252" t="s">
        <v>39</v>
      </c>
      <c r="O145" s="90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5" t="s">
        <v>146</v>
      </c>
      <c r="AT145" s="255" t="s">
        <v>142</v>
      </c>
      <c r="AU145" s="255" t="s">
        <v>83</v>
      </c>
      <c r="AY145" s="16" t="s">
        <v>140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6" t="s">
        <v>81</v>
      </c>
      <c r="BK145" s="256">
        <f>ROUND(I145*H145,2)</f>
        <v>0</v>
      </c>
      <c r="BL145" s="16" t="s">
        <v>146</v>
      </c>
      <c r="BM145" s="255" t="s">
        <v>631</v>
      </c>
    </row>
    <row r="146" s="13" customFormat="1">
      <c r="A146" s="13"/>
      <c r="B146" s="257"/>
      <c r="C146" s="258"/>
      <c r="D146" s="259" t="s">
        <v>148</v>
      </c>
      <c r="E146" s="260" t="s">
        <v>1</v>
      </c>
      <c r="F146" s="261" t="s">
        <v>632</v>
      </c>
      <c r="G146" s="258"/>
      <c r="H146" s="262">
        <v>6.5</v>
      </c>
      <c r="I146" s="263"/>
      <c r="J146" s="258"/>
      <c r="K146" s="258"/>
      <c r="L146" s="264"/>
      <c r="M146" s="265"/>
      <c r="N146" s="266"/>
      <c r="O146" s="266"/>
      <c r="P146" s="266"/>
      <c r="Q146" s="266"/>
      <c r="R146" s="266"/>
      <c r="S146" s="266"/>
      <c r="T146" s="26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8" t="s">
        <v>148</v>
      </c>
      <c r="AU146" s="268" t="s">
        <v>83</v>
      </c>
      <c r="AV146" s="13" t="s">
        <v>83</v>
      </c>
      <c r="AW146" s="13" t="s">
        <v>31</v>
      </c>
      <c r="AX146" s="13" t="s">
        <v>81</v>
      </c>
      <c r="AY146" s="268" t="s">
        <v>140</v>
      </c>
    </row>
    <row r="147" s="2" customFormat="1" ht="21.75" customHeight="1">
      <c r="A147" s="37"/>
      <c r="B147" s="38"/>
      <c r="C147" s="243" t="s">
        <v>189</v>
      </c>
      <c r="D147" s="243" t="s">
        <v>142</v>
      </c>
      <c r="E147" s="244" t="s">
        <v>205</v>
      </c>
      <c r="F147" s="245" t="s">
        <v>206</v>
      </c>
      <c r="G147" s="246" t="s">
        <v>145</v>
      </c>
      <c r="H147" s="247">
        <v>27.350000000000001</v>
      </c>
      <c r="I147" s="248"/>
      <c r="J147" s="249">
        <f>ROUND(I147*H147,2)</f>
        <v>0</v>
      </c>
      <c r="K147" s="250"/>
      <c r="L147" s="43"/>
      <c r="M147" s="251" t="s">
        <v>1</v>
      </c>
      <c r="N147" s="252" t="s">
        <v>39</v>
      </c>
      <c r="O147" s="90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5" t="s">
        <v>146</v>
      </c>
      <c r="AT147" s="255" t="s">
        <v>142</v>
      </c>
      <c r="AU147" s="255" t="s">
        <v>83</v>
      </c>
      <c r="AY147" s="16" t="s">
        <v>140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6" t="s">
        <v>81</v>
      </c>
      <c r="BK147" s="256">
        <f>ROUND(I147*H147,2)</f>
        <v>0</v>
      </c>
      <c r="BL147" s="16" t="s">
        <v>146</v>
      </c>
      <c r="BM147" s="255" t="s">
        <v>207</v>
      </c>
    </row>
    <row r="148" s="13" customFormat="1">
      <c r="A148" s="13"/>
      <c r="B148" s="257"/>
      <c r="C148" s="258"/>
      <c r="D148" s="259" t="s">
        <v>148</v>
      </c>
      <c r="E148" s="260" t="s">
        <v>1</v>
      </c>
      <c r="F148" s="261" t="s">
        <v>633</v>
      </c>
      <c r="G148" s="258"/>
      <c r="H148" s="262">
        <v>5.9000000000000004</v>
      </c>
      <c r="I148" s="263"/>
      <c r="J148" s="258"/>
      <c r="K148" s="258"/>
      <c r="L148" s="264"/>
      <c r="M148" s="265"/>
      <c r="N148" s="266"/>
      <c r="O148" s="266"/>
      <c r="P148" s="266"/>
      <c r="Q148" s="266"/>
      <c r="R148" s="266"/>
      <c r="S148" s="266"/>
      <c r="T148" s="26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8" t="s">
        <v>148</v>
      </c>
      <c r="AU148" s="268" t="s">
        <v>83</v>
      </c>
      <c r="AV148" s="13" t="s">
        <v>83</v>
      </c>
      <c r="AW148" s="13" t="s">
        <v>31</v>
      </c>
      <c r="AX148" s="13" t="s">
        <v>74</v>
      </c>
      <c r="AY148" s="268" t="s">
        <v>140</v>
      </c>
    </row>
    <row r="149" s="13" customFormat="1">
      <c r="A149" s="13"/>
      <c r="B149" s="257"/>
      <c r="C149" s="258"/>
      <c r="D149" s="259" t="s">
        <v>148</v>
      </c>
      <c r="E149" s="260" t="s">
        <v>1</v>
      </c>
      <c r="F149" s="261" t="s">
        <v>634</v>
      </c>
      <c r="G149" s="258"/>
      <c r="H149" s="262">
        <v>21.449999999999999</v>
      </c>
      <c r="I149" s="263"/>
      <c r="J149" s="258"/>
      <c r="K149" s="258"/>
      <c r="L149" s="264"/>
      <c r="M149" s="265"/>
      <c r="N149" s="266"/>
      <c r="O149" s="266"/>
      <c r="P149" s="266"/>
      <c r="Q149" s="266"/>
      <c r="R149" s="266"/>
      <c r="S149" s="266"/>
      <c r="T149" s="26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8" t="s">
        <v>148</v>
      </c>
      <c r="AU149" s="268" t="s">
        <v>83</v>
      </c>
      <c r="AV149" s="13" t="s">
        <v>83</v>
      </c>
      <c r="AW149" s="13" t="s">
        <v>31</v>
      </c>
      <c r="AX149" s="13" t="s">
        <v>74</v>
      </c>
      <c r="AY149" s="268" t="s">
        <v>140</v>
      </c>
    </row>
    <row r="150" s="14" customFormat="1">
      <c r="A150" s="14"/>
      <c r="B150" s="269"/>
      <c r="C150" s="270"/>
      <c r="D150" s="259" t="s">
        <v>148</v>
      </c>
      <c r="E150" s="271" t="s">
        <v>1</v>
      </c>
      <c r="F150" s="272" t="s">
        <v>155</v>
      </c>
      <c r="G150" s="270"/>
      <c r="H150" s="273">
        <v>27.350000000000001</v>
      </c>
      <c r="I150" s="274"/>
      <c r="J150" s="270"/>
      <c r="K150" s="270"/>
      <c r="L150" s="275"/>
      <c r="M150" s="276"/>
      <c r="N150" s="277"/>
      <c r="O150" s="277"/>
      <c r="P150" s="277"/>
      <c r="Q150" s="277"/>
      <c r="R150" s="277"/>
      <c r="S150" s="277"/>
      <c r="T150" s="27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9" t="s">
        <v>148</v>
      </c>
      <c r="AU150" s="279" t="s">
        <v>83</v>
      </c>
      <c r="AV150" s="14" t="s">
        <v>146</v>
      </c>
      <c r="AW150" s="14" t="s">
        <v>31</v>
      </c>
      <c r="AX150" s="14" t="s">
        <v>81</v>
      </c>
      <c r="AY150" s="279" t="s">
        <v>140</v>
      </c>
    </row>
    <row r="151" s="12" customFormat="1" ht="22.8" customHeight="1">
      <c r="A151" s="12"/>
      <c r="B151" s="227"/>
      <c r="C151" s="228"/>
      <c r="D151" s="229" t="s">
        <v>73</v>
      </c>
      <c r="E151" s="241" t="s">
        <v>166</v>
      </c>
      <c r="F151" s="241" t="s">
        <v>210</v>
      </c>
      <c r="G151" s="228"/>
      <c r="H151" s="228"/>
      <c r="I151" s="231"/>
      <c r="J151" s="242">
        <f>BK151</f>
        <v>0</v>
      </c>
      <c r="K151" s="228"/>
      <c r="L151" s="233"/>
      <c r="M151" s="234"/>
      <c r="N151" s="235"/>
      <c r="O151" s="235"/>
      <c r="P151" s="236">
        <f>SUM(P152:P169)</f>
        <v>0</v>
      </c>
      <c r="Q151" s="235"/>
      <c r="R151" s="236">
        <f>SUM(R152:R169)</f>
        <v>18.932026499999999</v>
      </c>
      <c r="S151" s="235"/>
      <c r="T151" s="237">
        <f>SUM(T152:T169)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8" t="s">
        <v>81</v>
      </c>
      <c r="AT151" s="239" t="s">
        <v>73</v>
      </c>
      <c r="AU151" s="239" t="s">
        <v>81</v>
      </c>
      <c r="AY151" s="238" t="s">
        <v>140</v>
      </c>
      <c r="BK151" s="240">
        <f>SUM(BK152:BK169)</f>
        <v>0</v>
      </c>
    </row>
    <row r="152" s="2" customFormat="1" ht="33" customHeight="1">
      <c r="A152" s="37"/>
      <c r="B152" s="38"/>
      <c r="C152" s="243" t="s">
        <v>194</v>
      </c>
      <c r="D152" s="243" t="s">
        <v>142</v>
      </c>
      <c r="E152" s="244" t="s">
        <v>212</v>
      </c>
      <c r="F152" s="245" t="s">
        <v>213</v>
      </c>
      <c r="G152" s="246" t="s">
        <v>145</v>
      </c>
      <c r="H152" s="247">
        <v>5.9000000000000004</v>
      </c>
      <c r="I152" s="248"/>
      <c r="J152" s="249">
        <f>ROUND(I152*H152,2)</f>
        <v>0</v>
      </c>
      <c r="K152" s="250"/>
      <c r="L152" s="43"/>
      <c r="M152" s="251" t="s">
        <v>1</v>
      </c>
      <c r="N152" s="252" t="s">
        <v>39</v>
      </c>
      <c r="O152" s="90"/>
      <c r="P152" s="253">
        <f>O152*H152</f>
        <v>0</v>
      </c>
      <c r="Q152" s="253">
        <v>0.19900000000000001</v>
      </c>
      <c r="R152" s="253">
        <f>Q152*H152</f>
        <v>1.1741000000000001</v>
      </c>
      <c r="S152" s="253">
        <v>0</v>
      </c>
      <c r="T152" s="25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5" t="s">
        <v>146</v>
      </c>
      <c r="AT152" s="255" t="s">
        <v>142</v>
      </c>
      <c r="AU152" s="255" t="s">
        <v>83</v>
      </c>
      <c r="AY152" s="16" t="s">
        <v>140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6" t="s">
        <v>81</v>
      </c>
      <c r="BK152" s="256">
        <f>ROUND(I152*H152,2)</f>
        <v>0</v>
      </c>
      <c r="BL152" s="16" t="s">
        <v>146</v>
      </c>
      <c r="BM152" s="255" t="s">
        <v>214</v>
      </c>
    </row>
    <row r="153" s="13" customFormat="1">
      <c r="A153" s="13"/>
      <c r="B153" s="257"/>
      <c r="C153" s="258"/>
      <c r="D153" s="259" t="s">
        <v>148</v>
      </c>
      <c r="E153" s="260" t="s">
        <v>1</v>
      </c>
      <c r="F153" s="261" t="s">
        <v>635</v>
      </c>
      <c r="G153" s="258"/>
      <c r="H153" s="262">
        <v>5.9000000000000004</v>
      </c>
      <c r="I153" s="263"/>
      <c r="J153" s="258"/>
      <c r="K153" s="258"/>
      <c r="L153" s="264"/>
      <c r="M153" s="265"/>
      <c r="N153" s="266"/>
      <c r="O153" s="266"/>
      <c r="P153" s="266"/>
      <c r="Q153" s="266"/>
      <c r="R153" s="266"/>
      <c r="S153" s="266"/>
      <c r="T153" s="26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8" t="s">
        <v>148</v>
      </c>
      <c r="AU153" s="268" t="s">
        <v>83</v>
      </c>
      <c r="AV153" s="13" t="s">
        <v>83</v>
      </c>
      <c r="AW153" s="13" t="s">
        <v>31</v>
      </c>
      <c r="AX153" s="13" t="s">
        <v>81</v>
      </c>
      <c r="AY153" s="268" t="s">
        <v>140</v>
      </c>
    </row>
    <row r="154" s="2" customFormat="1" ht="33" customHeight="1">
      <c r="A154" s="37"/>
      <c r="B154" s="38"/>
      <c r="C154" s="243" t="s">
        <v>199</v>
      </c>
      <c r="D154" s="243" t="s">
        <v>142</v>
      </c>
      <c r="E154" s="244" t="s">
        <v>217</v>
      </c>
      <c r="F154" s="245" t="s">
        <v>218</v>
      </c>
      <c r="G154" s="246" t="s">
        <v>145</v>
      </c>
      <c r="H154" s="247">
        <v>27.350000000000001</v>
      </c>
      <c r="I154" s="248"/>
      <c r="J154" s="249">
        <f>ROUND(I154*H154,2)</f>
        <v>0</v>
      </c>
      <c r="K154" s="250"/>
      <c r="L154" s="43"/>
      <c r="M154" s="251" t="s">
        <v>1</v>
      </c>
      <c r="N154" s="252" t="s">
        <v>39</v>
      </c>
      <c r="O154" s="90"/>
      <c r="P154" s="253">
        <f>O154*H154</f>
        <v>0</v>
      </c>
      <c r="Q154" s="253">
        <v>0.29699999999999999</v>
      </c>
      <c r="R154" s="253">
        <f>Q154*H154</f>
        <v>8.1229499999999994</v>
      </c>
      <c r="S154" s="253">
        <v>0</v>
      </c>
      <c r="T154" s="254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5" t="s">
        <v>146</v>
      </c>
      <c r="AT154" s="255" t="s">
        <v>142</v>
      </c>
      <c r="AU154" s="255" t="s">
        <v>83</v>
      </c>
      <c r="AY154" s="16" t="s">
        <v>140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6" t="s">
        <v>81</v>
      </c>
      <c r="BK154" s="256">
        <f>ROUND(I154*H154,2)</f>
        <v>0</v>
      </c>
      <c r="BL154" s="16" t="s">
        <v>146</v>
      </c>
      <c r="BM154" s="255" t="s">
        <v>219</v>
      </c>
    </row>
    <row r="155" s="13" customFormat="1">
      <c r="A155" s="13"/>
      <c r="B155" s="257"/>
      <c r="C155" s="258"/>
      <c r="D155" s="259" t="s">
        <v>148</v>
      </c>
      <c r="E155" s="260" t="s">
        <v>1</v>
      </c>
      <c r="F155" s="261" t="s">
        <v>635</v>
      </c>
      <c r="G155" s="258"/>
      <c r="H155" s="262">
        <v>5.9000000000000004</v>
      </c>
      <c r="I155" s="263"/>
      <c r="J155" s="258"/>
      <c r="K155" s="258"/>
      <c r="L155" s="264"/>
      <c r="M155" s="265"/>
      <c r="N155" s="266"/>
      <c r="O155" s="266"/>
      <c r="P155" s="266"/>
      <c r="Q155" s="266"/>
      <c r="R155" s="266"/>
      <c r="S155" s="266"/>
      <c r="T155" s="26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8" t="s">
        <v>148</v>
      </c>
      <c r="AU155" s="268" t="s">
        <v>83</v>
      </c>
      <c r="AV155" s="13" t="s">
        <v>83</v>
      </c>
      <c r="AW155" s="13" t="s">
        <v>31</v>
      </c>
      <c r="AX155" s="13" t="s">
        <v>74</v>
      </c>
      <c r="AY155" s="268" t="s">
        <v>140</v>
      </c>
    </row>
    <row r="156" s="13" customFormat="1">
      <c r="A156" s="13"/>
      <c r="B156" s="257"/>
      <c r="C156" s="258"/>
      <c r="D156" s="259" t="s">
        <v>148</v>
      </c>
      <c r="E156" s="260" t="s">
        <v>1</v>
      </c>
      <c r="F156" s="261" t="s">
        <v>636</v>
      </c>
      <c r="G156" s="258"/>
      <c r="H156" s="262">
        <v>21.449999999999999</v>
      </c>
      <c r="I156" s="263"/>
      <c r="J156" s="258"/>
      <c r="K156" s="258"/>
      <c r="L156" s="264"/>
      <c r="M156" s="265"/>
      <c r="N156" s="266"/>
      <c r="O156" s="266"/>
      <c r="P156" s="266"/>
      <c r="Q156" s="266"/>
      <c r="R156" s="266"/>
      <c r="S156" s="266"/>
      <c r="T156" s="26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8" t="s">
        <v>148</v>
      </c>
      <c r="AU156" s="268" t="s">
        <v>83</v>
      </c>
      <c r="AV156" s="13" t="s">
        <v>83</v>
      </c>
      <c r="AW156" s="13" t="s">
        <v>31</v>
      </c>
      <c r="AX156" s="13" t="s">
        <v>74</v>
      </c>
      <c r="AY156" s="268" t="s">
        <v>140</v>
      </c>
    </row>
    <row r="157" s="14" customFormat="1">
      <c r="A157" s="14"/>
      <c r="B157" s="269"/>
      <c r="C157" s="270"/>
      <c r="D157" s="259" t="s">
        <v>148</v>
      </c>
      <c r="E157" s="271" t="s">
        <v>1</v>
      </c>
      <c r="F157" s="272" t="s">
        <v>155</v>
      </c>
      <c r="G157" s="270"/>
      <c r="H157" s="273">
        <v>27.350000000000001</v>
      </c>
      <c r="I157" s="274"/>
      <c r="J157" s="270"/>
      <c r="K157" s="270"/>
      <c r="L157" s="275"/>
      <c r="M157" s="276"/>
      <c r="N157" s="277"/>
      <c r="O157" s="277"/>
      <c r="P157" s="277"/>
      <c r="Q157" s="277"/>
      <c r="R157" s="277"/>
      <c r="S157" s="277"/>
      <c r="T157" s="27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9" t="s">
        <v>148</v>
      </c>
      <c r="AU157" s="279" t="s">
        <v>83</v>
      </c>
      <c r="AV157" s="14" t="s">
        <v>146</v>
      </c>
      <c r="AW157" s="14" t="s">
        <v>31</v>
      </c>
      <c r="AX157" s="14" t="s">
        <v>81</v>
      </c>
      <c r="AY157" s="279" t="s">
        <v>140</v>
      </c>
    </row>
    <row r="158" s="2" customFormat="1" ht="21.75" customHeight="1">
      <c r="A158" s="37"/>
      <c r="B158" s="38"/>
      <c r="C158" s="243" t="s">
        <v>204</v>
      </c>
      <c r="D158" s="243" t="s">
        <v>142</v>
      </c>
      <c r="E158" s="244" t="s">
        <v>221</v>
      </c>
      <c r="F158" s="245" t="s">
        <v>222</v>
      </c>
      <c r="G158" s="246" t="s">
        <v>145</v>
      </c>
      <c r="H158" s="247">
        <v>21.449999999999999</v>
      </c>
      <c r="I158" s="248"/>
      <c r="J158" s="249">
        <f>ROUND(I158*H158,2)</f>
        <v>0</v>
      </c>
      <c r="K158" s="250"/>
      <c r="L158" s="43"/>
      <c r="M158" s="251" t="s">
        <v>1</v>
      </c>
      <c r="N158" s="252" t="s">
        <v>39</v>
      </c>
      <c r="O158" s="90"/>
      <c r="P158" s="253">
        <f>O158*H158</f>
        <v>0</v>
      </c>
      <c r="Q158" s="253">
        <v>0.23000000000000001</v>
      </c>
      <c r="R158" s="253">
        <f>Q158*H158</f>
        <v>4.9335000000000004</v>
      </c>
      <c r="S158" s="253">
        <v>0</v>
      </c>
      <c r="T158" s="254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5" t="s">
        <v>146</v>
      </c>
      <c r="AT158" s="255" t="s">
        <v>142</v>
      </c>
      <c r="AU158" s="255" t="s">
        <v>83</v>
      </c>
      <c r="AY158" s="16" t="s">
        <v>140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6" t="s">
        <v>81</v>
      </c>
      <c r="BK158" s="256">
        <f>ROUND(I158*H158,2)</f>
        <v>0</v>
      </c>
      <c r="BL158" s="16" t="s">
        <v>146</v>
      </c>
      <c r="BM158" s="255" t="s">
        <v>223</v>
      </c>
    </row>
    <row r="159" s="13" customFormat="1">
      <c r="A159" s="13"/>
      <c r="B159" s="257"/>
      <c r="C159" s="258"/>
      <c r="D159" s="259" t="s">
        <v>148</v>
      </c>
      <c r="E159" s="260" t="s">
        <v>1</v>
      </c>
      <c r="F159" s="261" t="s">
        <v>634</v>
      </c>
      <c r="G159" s="258"/>
      <c r="H159" s="262">
        <v>21.449999999999999</v>
      </c>
      <c r="I159" s="263"/>
      <c r="J159" s="258"/>
      <c r="K159" s="258"/>
      <c r="L159" s="264"/>
      <c r="M159" s="265"/>
      <c r="N159" s="266"/>
      <c r="O159" s="266"/>
      <c r="P159" s="266"/>
      <c r="Q159" s="266"/>
      <c r="R159" s="266"/>
      <c r="S159" s="266"/>
      <c r="T159" s="26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8" t="s">
        <v>148</v>
      </c>
      <c r="AU159" s="268" t="s">
        <v>83</v>
      </c>
      <c r="AV159" s="13" t="s">
        <v>83</v>
      </c>
      <c r="AW159" s="13" t="s">
        <v>31</v>
      </c>
      <c r="AX159" s="13" t="s">
        <v>81</v>
      </c>
      <c r="AY159" s="268" t="s">
        <v>140</v>
      </c>
    </row>
    <row r="160" s="2" customFormat="1" ht="33" customHeight="1">
      <c r="A160" s="37"/>
      <c r="B160" s="38"/>
      <c r="C160" s="243" t="s">
        <v>211</v>
      </c>
      <c r="D160" s="243" t="s">
        <v>142</v>
      </c>
      <c r="E160" s="244" t="s">
        <v>226</v>
      </c>
      <c r="F160" s="245" t="s">
        <v>227</v>
      </c>
      <c r="G160" s="246" t="s">
        <v>145</v>
      </c>
      <c r="H160" s="247">
        <v>5.9000000000000004</v>
      </c>
      <c r="I160" s="248"/>
      <c r="J160" s="249">
        <f>ROUND(I160*H160,2)</f>
        <v>0</v>
      </c>
      <c r="K160" s="250"/>
      <c r="L160" s="43"/>
      <c r="M160" s="251" t="s">
        <v>1</v>
      </c>
      <c r="N160" s="252" t="s">
        <v>39</v>
      </c>
      <c r="O160" s="90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5" t="s">
        <v>146</v>
      </c>
      <c r="AT160" s="255" t="s">
        <v>142</v>
      </c>
      <c r="AU160" s="255" t="s">
        <v>83</v>
      </c>
      <c r="AY160" s="16" t="s">
        <v>140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6" t="s">
        <v>81</v>
      </c>
      <c r="BK160" s="256">
        <f>ROUND(I160*H160,2)</f>
        <v>0</v>
      </c>
      <c r="BL160" s="16" t="s">
        <v>146</v>
      </c>
      <c r="BM160" s="255" t="s">
        <v>228</v>
      </c>
    </row>
    <row r="161" s="2" customFormat="1" ht="33" customHeight="1">
      <c r="A161" s="37"/>
      <c r="B161" s="38"/>
      <c r="C161" s="243" t="s">
        <v>216</v>
      </c>
      <c r="D161" s="243" t="s">
        <v>142</v>
      </c>
      <c r="E161" s="244" t="s">
        <v>230</v>
      </c>
      <c r="F161" s="245" t="s">
        <v>231</v>
      </c>
      <c r="G161" s="246" t="s">
        <v>145</v>
      </c>
      <c r="H161" s="247">
        <v>5.9000000000000004</v>
      </c>
      <c r="I161" s="248"/>
      <c r="J161" s="249">
        <f>ROUND(I161*H161,2)</f>
        <v>0</v>
      </c>
      <c r="K161" s="250"/>
      <c r="L161" s="43"/>
      <c r="M161" s="251" t="s">
        <v>1</v>
      </c>
      <c r="N161" s="252" t="s">
        <v>39</v>
      </c>
      <c r="O161" s="90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5" t="s">
        <v>146</v>
      </c>
      <c r="AT161" s="255" t="s">
        <v>142</v>
      </c>
      <c r="AU161" s="255" t="s">
        <v>83</v>
      </c>
      <c r="AY161" s="16" t="s">
        <v>140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6" t="s">
        <v>81</v>
      </c>
      <c r="BK161" s="256">
        <f>ROUND(I161*H161,2)</f>
        <v>0</v>
      </c>
      <c r="BL161" s="16" t="s">
        <v>146</v>
      </c>
      <c r="BM161" s="255" t="s">
        <v>232</v>
      </c>
    </row>
    <row r="162" s="2" customFormat="1" ht="66.75" customHeight="1">
      <c r="A162" s="37"/>
      <c r="B162" s="38"/>
      <c r="C162" s="243" t="s">
        <v>8</v>
      </c>
      <c r="D162" s="243" t="s">
        <v>142</v>
      </c>
      <c r="E162" s="244" t="s">
        <v>234</v>
      </c>
      <c r="F162" s="245" t="s">
        <v>235</v>
      </c>
      <c r="G162" s="246" t="s">
        <v>145</v>
      </c>
      <c r="H162" s="247">
        <v>21.449999999999999</v>
      </c>
      <c r="I162" s="248"/>
      <c r="J162" s="249">
        <f>ROUND(I162*H162,2)</f>
        <v>0</v>
      </c>
      <c r="K162" s="250"/>
      <c r="L162" s="43"/>
      <c r="M162" s="251" t="s">
        <v>1</v>
      </c>
      <c r="N162" s="252" t="s">
        <v>39</v>
      </c>
      <c r="O162" s="90"/>
      <c r="P162" s="253">
        <f>O162*H162</f>
        <v>0</v>
      </c>
      <c r="Q162" s="253">
        <v>0.084250000000000005</v>
      </c>
      <c r="R162" s="253">
        <f>Q162*H162</f>
        <v>1.8071625</v>
      </c>
      <c r="S162" s="253">
        <v>0</v>
      </c>
      <c r="T162" s="254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5" t="s">
        <v>146</v>
      </c>
      <c r="AT162" s="255" t="s">
        <v>142</v>
      </c>
      <c r="AU162" s="255" t="s">
        <v>83</v>
      </c>
      <c r="AY162" s="16" t="s">
        <v>140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6" t="s">
        <v>81</v>
      </c>
      <c r="BK162" s="256">
        <f>ROUND(I162*H162,2)</f>
        <v>0</v>
      </c>
      <c r="BL162" s="16" t="s">
        <v>146</v>
      </c>
      <c r="BM162" s="255" t="s">
        <v>236</v>
      </c>
    </row>
    <row r="163" s="13" customFormat="1">
      <c r="A163" s="13"/>
      <c r="B163" s="257"/>
      <c r="C163" s="258"/>
      <c r="D163" s="259" t="s">
        <v>148</v>
      </c>
      <c r="E163" s="260" t="s">
        <v>1</v>
      </c>
      <c r="F163" s="261" t="s">
        <v>622</v>
      </c>
      <c r="G163" s="258"/>
      <c r="H163" s="262">
        <v>21.449999999999999</v>
      </c>
      <c r="I163" s="263"/>
      <c r="J163" s="258"/>
      <c r="K163" s="258"/>
      <c r="L163" s="264"/>
      <c r="M163" s="265"/>
      <c r="N163" s="266"/>
      <c r="O163" s="266"/>
      <c r="P163" s="266"/>
      <c r="Q163" s="266"/>
      <c r="R163" s="266"/>
      <c r="S163" s="266"/>
      <c r="T163" s="26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8" t="s">
        <v>148</v>
      </c>
      <c r="AU163" s="268" t="s">
        <v>83</v>
      </c>
      <c r="AV163" s="13" t="s">
        <v>83</v>
      </c>
      <c r="AW163" s="13" t="s">
        <v>31</v>
      </c>
      <c r="AX163" s="13" t="s">
        <v>81</v>
      </c>
      <c r="AY163" s="268" t="s">
        <v>140</v>
      </c>
    </row>
    <row r="164" s="2" customFormat="1" ht="16.5" customHeight="1">
      <c r="A164" s="37"/>
      <c r="B164" s="38"/>
      <c r="C164" s="280" t="s">
        <v>225</v>
      </c>
      <c r="D164" s="280" t="s">
        <v>238</v>
      </c>
      <c r="E164" s="281" t="s">
        <v>239</v>
      </c>
      <c r="F164" s="282" t="s">
        <v>240</v>
      </c>
      <c r="G164" s="283" t="s">
        <v>145</v>
      </c>
      <c r="H164" s="284">
        <v>19.91</v>
      </c>
      <c r="I164" s="285"/>
      <c r="J164" s="286">
        <f>ROUND(I164*H164,2)</f>
        <v>0</v>
      </c>
      <c r="K164" s="287"/>
      <c r="L164" s="288"/>
      <c r="M164" s="289" t="s">
        <v>1</v>
      </c>
      <c r="N164" s="290" t="s">
        <v>39</v>
      </c>
      <c r="O164" s="90"/>
      <c r="P164" s="253">
        <f>O164*H164</f>
        <v>0</v>
      </c>
      <c r="Q164" s="253">
        <v>0.13100000000000001</v>
      </c>
      <c r="R164" s="253">
        <f>Q164*H164</f>
        <v>2.6082100000000001</v>
      </c>
      <c r="S164" s="253">
        <v>0</v>
      </c>
      <c r="T164" s="254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5" t="s">
        <v>184</v>
      </c>
      <c r="AT164" s="255" t="s">
        <v>238</v>
      </c>
      <c r="AU164" s="255" t="s">
        <v>83</v>
      </c>
      <c r="AY164" s="16" t="s">
        <v>140</v>
      </c>
      <c r="BE164" s="256">
        <f>IF(N164="základní",J164,0)</f>
        <v>0</v>
      </c>
      <c r="BF164" s="256">
        <f>IF(N164="snížená",J164,0)</f>
        <v>0</v>
      </c>
      <c r="BG164" s="256">
        <f>IF(N164="zákl. přenesená",J164,0)</f>
        <v>0</v>
      </c>
      <c r="BH164" s="256">
        <f>IF(N164="sníž. přenesená",J164,0)</f>
        <v>0</v>
      </c>
      <c r="BI164" s="256">
        <f>IF(N164="nulová",J164,0)</f>
        <v>0</v>
      </c>
      <c r="BJ164" s="16" t="s">
        <v>81</v>
      </c>
      <c r="BK164" s="256">
        <f>ROUND(I164*H164,2)</f>
        <v>0</v>
      </c>
      <c r="BL164" s="16" t="s">
        <v>146</v>
      </c>
      <c r="BM164" s="255" t="s">
        <v>241</v>
      </c>
    </row>
    <row r="165" s="13" customFormat="1">
      <c r="A165" s="13"/>
      <c r="B165" s="257"/>
      <c r="C165" s="258"/>
      <c r="D165" s="259" t="s">
        <v>148</v>
      </c>
      <c r="E165" s="260" t="s">
        <v>1</v>
      </c>
      <c r="F165" s="261" t="s">
        <v>637</v>
      </c>
      <c r="G165" s="258"/>
      <c r="H165" s="262">
        <v>19.329999999999998</v>
      </c>
      <c r="I165" s="263"/>
      <c r="J165" s="258"/>
      <c r="K165" s="258"/>
      <c r="L165" s="264"/>
      <c r="M165" s="265"/>
      <c r="N165" s="266"/>
      <c r="O165" s="266"/>
      <c r="P165" s="266"/>
      <c r="Q165" s="266"/>
      <c r="R165" s="266"/>
      <c r="S165" s="266"/>
      <c r="T165" s="26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8" t="s">
        <v>148</v>
      </c>
      <c r="AU165" s="268" t="s">
        <v>83</v>
      </c>
      <c r="AV165" s="13" t="s">
        <v>83</v>
      </c>
      <c r="AW165" s="13" t="s">
        <v>31</v>
      </c>
      <c r="AX165" s="13" t="s">
        <v>81</v>
      </c>
      <c r="AY165" s="268" t="s">
        <v>140</v>
      </c>
    </row>
    <row r="166" s="13" customFormat="1">
      <c r="A166" s="13"/>
      <c r="B166" s="257"/>
      <c r="C166" s="258"/>
      <c r="D166" s="259" t="s">
        <v>148</v>
      </c>
      <c r="E166" s="258"/>
      <c r="F166" s="261" t="s">
        <v>638</v>
      </c>
      <c r="G166" s="258"/>
      <c r="H166" s="262">
        <v>19.91</v>
      </c>
      <c r="I166" s="263"/>
      <c r="J166" s="258"/>
      <c r="K166" s="258"/>
      <c r="L166" s="264"/>
      <c r="M166" s="265"/>
      <c r="N166" s="266"/>
      <c r="O166" s="266"/>
      <c r="P166" s="266"/>
      <c r="Q166" s="266"/>
      <c r="R166" s="266"/>
      <c r="S166" s="266"/>
      <c r="T166" s="26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8" t="s">
        <v>148</v>
      </c>
      <c r="AU166" s="268" t="s">
        <v>83</v>
      </c>
      <c r="AV166" s="13" t="s">
        <v>83</v>
      </c>
      <c r="AW166" s="13" t="s">
        <v>4</v>
      </c>
      <c r="AX166" s="13" t="s">
        <v>81</v>
      </c>
      <c r="AY166" s="268" t="s">
        <v>140</v>
      </c>
    </row>
    <row r="167" s="2" customFormat="1" ht="21.75" customHeight="1">
      <c r="A167" s="37"/>
      <c r="B167" s="38"/>
      <c r="C167" s="280" t="s">
        <v>229</v>
      </c>
      <c r="D167" s="280" t="s">
        <v>238</v>
      </c>
      <c r="E167" s="281" t="s">
        <v>245</v>
      </c>
      <c r="F167" s="282" t="s">
        <v>246</v>
      </c>
      <c r="G167" s="283" t="s">
        <v>145</v>
      </c>
      <c r="H167" s="284">
        <v>2.1840000000000002</v>
      </c>
      <c r="I167" s="285"/>
      <c r="J167" s="286">
        <f>ROUND(I167*H167,2)</f>
        <v>0</v>
      </c>
      <c r="K167" s="287"/>
      <c r="L167" s="288"/>
      <c r="M167" s="289" t="s">
        <v>1</v>
      </c>
      <c r="N167" s="290" t="s">
        <v>39</v>
      </c>
      <c r="O167" s="90"/>
      <c r="P167" s="253">
        <f>O167*H167</f>
        <v>0</v>
      </c>
      <c r="Q167" s="253">
        <v>0.13100000000000001</v>
      </c>
      <c r="R167" s="253">
        <f>Q167*H167</f>
        <v>0.28610400000000002</v>
      </c>
      <c r="S167" s="253">
        <v>0</v>
      </c>
      <c r="T167" s="254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5" t="s">
        <v>184</v>
      </c>
      <c r="AT167" s="255" t="s">
        <v>238</v>
      </c>
      <c r="AU167" s="255" t="s">
        <v>83</v>
      </c>
      <c r="AY167" s="16" t="s">
        <v>140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6" t="s">
        <v>81</v>
      </c>
      <c r="BK167" s="256">
        <f>ROUND(I167*H167,2)</f>
        <v>0</v>
      </c>
      <c r="BL167" s="16" t="s">
        <v>146</v>
      </c>
      <c r="BM167" s="255" t="s">
        <v>247</v>
      </c>
    </row>
    <row r="168" s="13" customFormat="1">
      <c r="A168" s="13"/>
      <c r="B168" s="257"/>
      <c r="C168" s="258"/>
      <c r="D168" s="259" t="s">
        <v>148</v>
      </c>
      <c r="E168" s="260" t="s">
        <v>1</v>
      </c>
      <c r="F168" s="261" t="s">
        <v>639</v>
      </c>
      <c r="G168" s="258"/>
      <c r="H168" s="262">
        <v>2.1200000000000001</v>
      </c>
      <c r="I168" s="263"/>
      <c r="J168" s="258"/>
      <c r="K168" s="258"/>
      <c r="L168" s="264"/>
      <c r="M168" s="265"/>
      <c r="N168" s="266"/>
      <c r="O168" s="266"/>
      <c r="P168" s="266"/>
      <c r="Q168" s="266"/>
      <c r="R168" s="266"/>
      <c r="S168" s="266"/>
      <c r="T168" s="26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8" t="s">
        <v>148</v>
      </c>
      <c r="AU168" s="268" t="s">
        <v>83</v>
      </c>
      <c r="AV168" s="13" t="s">
        <v>83</v>
      </c>
      <c r="AW168" s="13" t="s">
        <v>31</v>
      </c>
      <c r="AX168" s="13" t="s">
        <v>81</v>
      </c>
      <c r="AY168" s="268" t="s">
        <v>140</v>
      </c>
    </row>
    <row r="169" s="13" customFormat="1">
      <c r="A169" s="13"/>
      <c r="B169" s="257"/>
      <c r="C169" s="258"/>
      <c r="D169" s="259" t="s">
        <v>148</v>
      </c>
      <c r="E169" s="258"/>
      <c r="F169" s="261" t="s">
        <v>640</v>
      </c>
      <c r="G169" s="258"/>
      <c r="H169" s="262">
        <v>2.1840000000000002</v>
      </c>
      <c r="I169" s="263"/>
      <c r="J169" s="258"/>
      <c r="K169" s="258"/>
      <c r="L169" s="264"/>
      <c r="M169" s="265"/>
      <c r="N169" s="266"/>
      <c r="O169" s="266"/>
      <c r="P169" s="266"/>
      <c r="Q169" s="266"/>
      <c r="R169" s="266"/>
      <c r="S169" s="266"/>
      <c r="T169" s="26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8" t="s">
        <v>148</v>
      </c>
      <c r="AU169" s="268" t="s">
        <v>83</v>
      </c>
      <c r="AV169" s="13" t="s">
        <v>83</v>
      </c>
      <c r="AW169" s="13" t="s">
        <v>4</v>
      </c>
      <c r="AX169" s="13" t="s">
        <v>81</v>
      </c>
      <c r="AY169" s="268" t="s">
        <v>140</v>
      </c>
    </row>
    <row r="170" s="12" customFormat="1" ht="22.8" customHeight="1">
      <c r="A170" s="12"/>
      <c r="B170" s="227"/>
      <c r="C170" s="228"/>
      <c r="D170" s="229" t="s">
        <v>73</v>
      </c>
      <c r="E170" s="241" t="s">
        <v>189</v>
      </c>
      <c r="F170" s="241" t="s">
        <v>250</v>
      </c>
      <c r="G170" s="228"/>
      <c r="H170" s="228"/>
      <c r="I170" s="231"/>
      <c r="J170" s="242">
        <f>BK170</f>
        <v>0</v>
      </c>
      <c r="K170" s="228"/>
      <c r="L170" s="233"/>
      <c r="M170" s="234"/>
      <c r="N170" s="235"/>
      <c r="O170" s="235"/>
      <c r="P170" s="236">
        <f>SUM(P171:P210)</f>
        <v>0</v>
      </c>
      <c r="Q170" s="235"/>
      <c r="R170" s="236">
        <f>SUM(R171:R210)</f>
        <v>6.5806692399999998</v>
      </c>
      <c r="S170" s="235"/>
      <c r="T170" s="237">
        <f>SUM(T171:T210)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38" t="s">
        <v>81</v>
      </c>
      <c r="AT170" s="239" t="s">
        <v>73</v>
      </c>
      <c r="AU170" s="239" t="s">
        <v>81</v>
      </c>
      <c r="AY170" s="238" t="s">
        <v>140</v>
      </c>
      <c r="BK170" s="240">
        <f>SUM(BK171:BK210)</f>
        <v>0</v>
      </c>
    </row>
    <row r="171" s="2" customFormat="1" ht="44.25" customHeight="1">
      <c r="A171" s="37"/>
      <c r="B171" s="38"/>
      <c r="C171" s="243" t="s">
        <v>233</v>
      </c>
      <c r="D171" s="243" t="s">
        <v>142</v>
      </c>
      <c r="E171" s="244" t="s">
        <v>256</v>
      </c>
      <c r="F171" s="245" t="s">
        <v>257</v>
      </c>
      <c r="G171" s="246" t="s">
        <v>179</v>
      </c>
      <c r="H171" s="247">
        <v>14.800000000000001</v>
      </c>
      <c r="I171" s="248"/>
      <c r="J171" s="249">
        <f>ROUND(I171*H171,2)</f>
        <v>0</v>
      </c>
      <c r="K171" s="250"/>
      <c r="L171" s="43"/>
      <c r="M171" s="251" t="s">
        <v>1</v>
      </c>
      <c r="N171" s="252" t="s">
        <v>39</v>
      </c>
      <c r="O171" s="90"/>
      <c r="P171" s="253">
        <f>O171*H171</f>
        <v>0</v>
      </c>
      <c r="Q171" s="253">
        <v>0.15540000000000001</v>
      </c>
      <c r="R171" s="253">
        <f>Q171*H171</f>
        <v>2.2999200000000002</v>
      </c>
      <c r="S171" s="253">
        <v>0</v>
      </c>
      <c r="T171" s="254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5" t="s">
        <v>146</v>
      </c>
      <c r="AT171" s="255" t="s">
        <v>142</v>
      </c>
      <c r="AU171" s="255" t="s">
        <v>83</v>
      </c>
      <c r="AY171" s="16" t="s">
        <v>140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6" t="s">
        <v>81</v>
      </c>
      <c r="BK171" s="256">
        <f>ROUND(I171*H171,2)</f>
        <v>0</v>
      </c>
      <c r="BL171" s="16" t="s">
        <v>146</v>
      </c>
      <c r="BM171" s="255" t="s">
        <v>258</v>
      </c>
    </row>
    <row r="172" s="13" customFormat="1">
      <c r="A172" s="13"/>
      <c r="B172" s="257"/>
      <c r="C172" s="258"/>
      <c r="D172" s="259" t="s">
        <v>148</v>
      </c>
      <c r="E172" s="260" t="s">
        <v>1</v>
      </c>
      <c r="F172" s="261" t="s">
        <v>641</v>
      </c>
      <c r="G172" s="258"/>
      <c r="H172" s="262">
        <v>14.800000000000001</v>
      </c>
      <c r="I172" s="263"/>
      <c r="J172" s="258"/>
      <c r="K172" s="258"/>
      <c r="L172" s="264"/>
      <c r="M172" s="265"/>
      <c r="N172" s="266"/>
      <c r="O172" s="266"/>
      <c r="P172" s="266"/>
      <c r="Q172" s="266"/>
      <c r="R172" s="266"/>
      <c r="S172" s="266"/>
      <c r="T172" s="26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8" t="s">
        <v>148</v>
      </c>
      <c r="AU172" s="268" t="s">
        <v>83</v>
      </c>
      <c r="AV172" s="13" t="s">
        <v>83</v>
      </c>
      <c r="AW172" s="13" t="s">
        <v>31</v>
      </c>
      <c r="AX172" s="13" t="s">
        <v>81</v>
      </c>
      <c r="AY172" s="268" t="s">
        <v>140</v>
      </c>
    </row>
    <row r="173" s="2" customFormat="1" ht="21.75" customHeight="1">
      <c r="A173" s="37"/>
      <c r="B173" s="38"/>
      <c r="C173" s="280" t="s">
        <v>237</v>
      </c>
      <c r="D173" s="280" t="s">
        <v>238</v>
      </c>
      <c r="E173" s="281" t="s">
        <v>261</v>
      </c>
      <c r="F173" s="282" t="s">
        <v>262</v>
      </c>
      <c r="G173" s="283" t="s">
        <v>179</v>
      </c>
      <c r="H173" s="284">
        <v>6.1799999999999997</v>
      </c>
      <c r="I173" s="285"/>
      <c r="J173" s="286">
        <f>ROUND(I173*H173,2)</f>
        <v>0</v>
      </c>
      <c r="K173" s="287"/>
      <c r="L173" s="288"/>
      <c r="M173" s="289" t="s">
        <v>1</v>
      </c>
      <c r="N173" s="290" t="s">
        <v>39</v>
      </c>
      <c r="O173" s="90"/>
      <c r="P173" s="253">
        <f>O173*H173</f>
        <v>0</v>
      </c>
      <c r="Q173" s="253">
        <v>0.048300000000000003</v>
      </c>
      <c r="R173" s="253">
        <f>Q173*H173</f>
        <v>0.29849399999999998</v>
      </c>
      <c r="S173" s="253">
        <v>0</v>
      </c>
      <c r="T173" s="254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5" t="s">
        <v>184</v>
      </c>
      <c r="AT173" s="255" t="s">
        <v>238</v>
      </c>
      <c r="AU173" s="255" t="s">
        <v>83</v>
      </c>
      <c r="AY173" s="16" t="s">
        <v>140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6" t="s">
        <v>81</v>
      </c>
      <c r="BK173" s="256">
        <f>ROUND(I173*H173,2)</f>
        <v>0</v>
      </c>
      <c r="BL173" s="16" t="s">
        <v>146</v>
      </c>
      <c r="BM173" s="255" t="s">
        <v>263</v>
      </c>
    </row>
    <row r="174" s="13" customFormat="1">
      <c r="A174" s="13"/>
      <c r="B174" s="257"/>
      <c r="C174" s="258"/>
      <c r="D174" s="259" t="s">
        <v>148</v>
      </c>
      <c r="E174" s="260" t="s">
        <v>1</v>
      </c>
      <c r="F174" s="261" t="s">
        <v>642</v>
      </c>
      <c r="G174" s="258"/>
      <c r="H174" s="262">
        <v>3</v>
      </c>
      <c r="I174" s="263"/>
      <c r="J174" s="258"/>
      <c r="K174" s="258"/>
      <c r="L174" s="264"/>
      <c r="M174" s="265"/>
      <c r="N174" s="266"/>
      <c r="O174" s="266"/>
      <c r="P174" s="266"/>
      <c r="Q174" s="266"/>
      <c r="R174" s="266"/>
      <c r="S174" s="266"/>
      <c r="T174" s="26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8" t="s">
        <v>148</v>
      </c>
      <c r="AU174" s="268" t="s">
        <v>83</v>
      </c>
      <c r="AV174" s="13" t="s">
        <v>83</v>
      </c>
      <c r="AW174" s="13" t="s">
        <v>31</v>
      </c>
      <c r="AX174" s="13" t="s">
        <v>74</v>
      </c>
      <c r="AY174" s="268" t="s">
        <v>140</v>
      </c>
    </row>
    <row r="175" s="13" customFormat="1">
      <c r="A175" s="13"/>
      <c r="B175" s="257"/>
      <c r="C175" s="258"/>
      <c r="D175" s="259" t="s">
        <v>148</v>
      </c>
      <c r="E175" s="260" t="s">
        <v>1</v>
      </c>
      <c r="F175" s="261" t="s">
        <v>643</v>
      </c>
      <c r="G175" s="258"/>
      <c r="H175" s="262">
        <v>3</v>
      </c>
      <c r="I175" s="263"/>
      <c r="J175" s="258"/>
      <c r="K175" s="258"/>
      <c r="L175" s="264"/>
      <c r="M175" s="265"/>
      <c r="N175" s="266"/>
      <c r="O175" s="266"/>
      <c r="P175" s="266"/>
      <c r="Q175" s="266"/>
      <c r="R175" s="266"/>
      <c r="S175" s="266"/>
      <c r="T175" s="26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8" t="s">
        <v>148</v>
      </c>
      <c r="AU175" s="268" t="s">
        <v>83</v>
      </c>
      <c r="AV175" s="13" t="s">
        <v>83</v>
      </c>
      <c r="AW175" s="13" t="s">
        <v>31</v>
      </c>
      <c r="AX175" s="13" t="s">
        <v>74</v>
      </c>
      <c r="AY175" s="268" t="s">
        <v>140</v>
      </c>
    </row>
    <row r="176" s="14" customFormat="1">
      <c r="A176" s="14"/>
      <c r="B176" s="269"/>
      <c r="C176" s="270"/>
      <c r="D176" s="259" t="s">
        <v>148</v>
      </c>
      <c r="E176" s="271" t="s">
        <v>1</v>
      </c>
      <c r="F176" s="272" t="s">
        <v>155</v>
      </c>
      <c r="G176" s="270"/>
      <c r="H176" s="273">
        <v>6</v>
      </c>
      <c r="I176" s="274"/>
      <c r="J176" s="270"/>
      <c r="K176" s="270"/>
      <c r="L176" s="275"/>
      <c r="M176" s="276"/>
      <c r="N176" s="277"/>
      <c r="O176" s="277"/>
      <c r="P176" s="277"/>
      <c r="Q176" s="277"/>
      <c r="R176" s="277"/>
      <c r="S176" s="277"/>
      <c r="T176" s="27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9" t="s">
        <v>148</v>
      </c>
      <c r="AU176" s="279" t="s">
        <v>83</v>
      </c>
      <c r="AV176" s="14" t="s">
        <v>146</v>
      </c>
      <c r="AW176" s="14" t="s">
        <v>31</v>
      </c>
      <c r="AX176" s="14" t="s">
        <v>81</v>
      </c>
      <c r="AY176" s="279" t="s">
        <v>140</v>
      </c>
    </row>
    <row r="177" s="13" customFormat="1">
      <c r="A177" s="13"/>
      <c r="B177" s="257"/>
      <c r="C177" s="258"/>
      <c r="D177" s="259" t="s">
        <v>148</v>
      </c>
      <c r="E177" s="258"/>
      <c r="F177" s="261" t="s">
        <v>644</v>
      </c>
      <c r="G177" s="258"/>
      <c r="H177" s="262">
        <v>6.1799999999999997</v>
      </c>
      <c r="I177" s="263"/>
      <c r="J177" s="258"/>
      <c r="K177" s="258"/>
      <c r="L177" s="264"/>
      <c r="M177" s="265"/>
      <c r="N177" s="266"/>
      <c r="O177" s="266"/>
      <c r="P177" s="266"/>
      <c r="Q177" s="266"/>
      <c r="R177" s="266"/>
      <c r="S177" s="266"/>
      <c r="T177" s="26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8" t="s">
        <v>148</v>
      </c>
      <c r="AU177" s="268" t="s">
        <v>83</v>
      </c>
      <c r="AV177" s="13" t="s">
        <v>83</v>
      </c>
      <c r="AW177" s="13" t="s">
        <v>4</v>
      </c>
      <c r="AX177" s="13" t="s">
        <v>81</v>
      </c>
      <c r="AY177" s="268" t="s">
        <v>140</v>
      </c>
    </row>
    <row r="178" s="2" customFormat="1" ht="16.5" customHeight="1">
      <c r="A178" s="37"/>
      <c r="B178" s="38"/>
      <c r="C178" s="280" t="s">
        <v>244</v>
      </c>
      <c r="D178" s="280" t="s">
        <v>238</v>
      </c>
      <c r="E178" s="281" t="s">
        <v>267</v>
      </c>
      <c r="F178" s="282" t="s">
        <v>268</v>
      </c>
      <c r="G178" s="283" t="s">
        <v>179</v>
      </c>
      <c r="H178" s="284">
        <v>0.51500000000000001</v>
      </c>
      <c r="I178" s="285"/>
      <c r="J178" s="286">
        <f>ROUND(I178*H178,2)</f>
        <v>0</v>
      </c>
      <c r="K178" s="287"/>
      <c r="L178" s="288"/>
      <c r="M178" s="289" t="s">
        <v>1</v>
      </c>
      <c r="N178" s="290" t="s">
        <v>39</v>
      </c>
      <c r="O178" s="90"/>
      <c r="P178" s="253">
        <f>O178*H178</f>
        <v>0</v>
      </c>
      <c r="Q178" s="253">
        <v>0.048399999999999999</v>
      </c>
      <c r="R178" s="253">
        <f>Q178*H178</f>
        <v>0.024926</v>
      </c>
      <c r="S178" s="253">
        <v>0</v>
      </c>
      <c r="T178" s="254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5" t="s">
        <v>184</v>
      </c>
      <c r="AT178" s="255" t="s">
        <v>238</v>
      </c>
      <c r="AU178" s="255" t="s">
        <v>83</v>
      </c>
      <c r="AY178" s="16" t="s">
        <v>140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6" t="s">
        <v>81</v>
      </c>
      <c r="BK178" s="256">
        <f>ROUND(I178*H178,2)</f>
        <v>0</v>
      </c>
      <c r="BL178" s="16" t="s">
        <v>146</v>
      </c>
      <c r="BM178" s="255" t="s">
        <v>414</v>
      </c>
    </row>
    <row r="179" s="13" customFormat="1">
      <c r="A179" s="13"/>
      <c r="B179" s="257"/>
      <c r="C179" s="258"/>
      <c r="D179" s="259" t="s">
        <v>148</v>
      </c>
      <c r="E179" s="260" t="s">
        <v>1</v>
      </c>
      <c r="F179" s="261" t="s">
        <v>645</v>
      </c>
      <c r="G179" s="258"/>
      <c r="H179" s="262">
        <v>0.5</v>
      </c>
      <c r="I179" s="263"/>
      <c r="J179" s="258"/>
      <c r="K179" s="258"/>
      <c r="L179" s="264"/>
      <c r="M179" s="265"/>
      <c r="N179" s="266"/>
      <c r="O179" s="266"/>
      <c r="P179" s="266"/>
      <c r="Q179" s="266"/>
      <c r="R179" s="266"/>
      <c r="S179" s="266"/>
      <c r="T179" s="26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8" t="s">
        <v>148</v>
      </c>
      <c r="AU179" s="268" t="s">
        <v>83</v>
      </c>
      <c r="AV179" s="13" t="s">
        <v>83</v>
      </c>
      <c r="AW179" s="13" t="s">
        <v>31</v>
      </c>
      <c r="AX179" s="13" t="s">
        <v>81</v>
      </c>
      <c r="AY179" s="268" t="s">
        <v>140</v>
      </c>
    </row>
    <row r="180" s="13" customFormat="1">
      <c r="A180" s="13"/>
      <c r="B180" s="257"/>
      <c r="C180" s="258"/>
      <c r="D180" s="259" t="s">
        <v>148</v>
      </c>
      <c r="E180" s="258"/>
      <c r="F180" s="261" t="s">
        <v>415</v>
      </c>
      <c r="G180" s="258"/>
      <c r="H180" s="262">
        <v>0.51500000000000001</v>
      </c>
      <c r="I180" s="263"/>
      <c r="J180" s="258"/>
      <c r="K180" s="258"/>
      <c r="L180" s="264"/>
      <c r="M180" s="265"/>
      <c r="N180" s="266"/>
      <c r="O180" s="266"/>
      <c r="P180" s="266"/>
      <c r="Q180" s="266"/>
      <c r="R180" s="266"/>
      <c r="S180" s="266"/>
      <c r="T180" s="26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8" t="s">
        <v>148</v>
      </c>
      <c r="AU180" s="268" t="s">
        <v>83</v>
      </c>
      <c r="AV180" s="13" t="s">
        <v>83</v>
      </c>
      <c r="AW180" s="13" t="s">
        <v>4</v>
      </c>
      <c r="AX180" s="13" t="s">
        <v>81</v>
      </c>
      <c r="AY180" s="268" t="s">
        <v>140</v>
      </c>
    </row>
    <row r="181" s="2" customFormat="1" ht="21.75" customHeight="1">
      <c r="A181" s="37"/>
      <c r="B181" s="38"/>
      <c r="C181" s="280" t="s">
        <v>7</v>
      </c>
      <c r="D181" s="280" t="s">
        <v>238</v>
      </c>
      <c r="E181" s="281" t="s">
        <v>273</v>
      </c>
      <c r="F181" s="282" t="s">
        <v>274</v>
      </c>
      <c r="G181" s="283" t="s">
        <v>179</v>
      </c>
      <c r="H181" s="284">
        <v>2.0600000000000001</v>
      </c>
      <c r="I181" s="285"/>
      <c r="J181" s="286">
        <f>ROUND(I181*H181,2)</f>
        <v>0</v>
      </c>
      <c r="K181" s="287"/>
      <c r="L181" s="288"/>
      <c r="M181" s="289" t="s">
        <v>1</v>
      </c>
      <c r="N181" s="290" t="s">
        <v>39</v>
      </c>
      <c r="O181" s="90"/>
      <c r="P181" s="253">
        <f>O181*H181</f>
        <v>0</v>
      </c>
      <c r="Q181" s="253">
        <v>0.065670000000000006</v>
      </c>
      <c r="R181" s="253">
        <f>Q181*H181</f>
        <v>0.13528020000000002</v>
      </c>
      <c r="S181" s="253">
        <v>0</v>
      </c>
      <c r="T181" s="254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5" t="s">
        <v>184</v>
      </c>
      <c r="AT181" s="255" t="s">
        <v>238</v>
      </c>
      <c r="AU181" s="255" t="s">
        <v>83</v>
      </c>
      <c r="AY181" s="16" t="s">
        <v>140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6" t="s">
        <v>81</v>
      </c>
      <c r="BK181" s="256">
        <f>ROUND(I181*H181,2)</f>
        <v>0</v>
      </c>
      <c r="BL181" s="16" t="s">
        <v>146</v>
      </c>
      <c r="BM181" s="255" t="s">
        <v>275</v>
      </c>
    </row>
    <row r="182" s="13" customFormat="1">
      <c r="A182" s="13"/>
      <c r="B182" s="257"/>
      <c r="C182" s="258"/>
      <c r="D182" s="259" t="s">
        <v>148</v>
      </c>
      <c r="E182" s="260" t="s">
        <v>1</v>
      </c>
      <c r="F182" s="261" t="s">
        <v>646</v>
      </c>
      <c r="G182" s="258"/>
      <c r="H182" s="262">
        <v>2</v>
      </c>
      <c r="I182" s="263"/>
      <c r="J182" s="258"/>
      <c r="K182" s="258"/>
      <c r="L182" s="264"/>
      <c r="M182" s="265"/>
      <c r="N182" s="266"/>
      <c r="O182" s="266"/>
      <c r="P182" s="266"/>
      <c r="Q182" s="266"/>
      <c r="R182" s="266"/>
      <c r="S182" s="266"/>
      <c r="T182" s="26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8" t="s">
        <v>148</v>
      </c>
      <c r="AU182" s="268" t="s">
        <v>83</v>
      </c>
      <c r="AV182" s="13" t="s">
        <v>83</v>
      </c>
      <c r="AW182" s="13" t="s">
        <v>31</v>
      </c>
      <c r="AX182" s="13" t="s">
        <v>81</v>
      </c>
      <c r="AY182" s="268" t="s">
        <v>140</v>
      </c>
    </row>
    <row r="183" s="13" customFormat="1">
      <c r="A183" s="13"/>
      <c r="B183" s="257"/>
      <c r="C183" s="258"/>
      <c r="D183" s="259" t="s">
        <v>148</v>
      </c>
      <c r="E183" s="258"/>
      <c r="F183" s="261" t="s">
        <v>647</v>
      </c>
      <c r="G183" s="258"/>
      <c r="H183" s="262">
        <v>2.0600000000000001</v>
      </c>
      <c r="I183" s="263"/>
      <c r="J183" s="258"/>
      <c r="K183" s="258"/>
      <c r="L183" s="264"/>
      <c r="M183" s="265"/>
      <c r="N183" s="266"/>
      <c r="O183" s="266"/>
      <c r="P183" s="266"/>
      <c r="Q183" s="266"/>
      <c r="R183" s="266"/>
      <c r="S183" s="266"/>
      <c r="T183" s="26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8" t="s">
        <v>148</v>
      </c>
      <c r="AU183" s="268" t="s">
        <v>83</v>
      </c>
      <c r="AV183" s="13" t="s">
        <v>83</v>
      </c>
      <c r="AW183" s="13" t="s">
        <v>4</v>
      </c>
      <c r="AX183" s="13" t="s">
        <v>81</v>
      </c>
      <c r="AY183" s="268" t="s">
        <v>140</v>
      </c>
    </row>
    <row r="184" s="2" customFormat="1" ht="16.5" customHeight="1">
      <c r="A184" s="37"/>
      <c r="B184" s="38"/>
      <c r="C184" s="280" t="s">
        <v>255</v>
      </c>
      <c r="D184" s="280" t="s">
        <v>238</v>
      </c>
      <c r="E184" s="281" t="s">
        <v>279</v>
      </c>
      <c r="F184" s="282" t="s">
        <v>280</v>
      </c>
      <c r="G184" s="283" t="s">
        <v>179</v>
      </c>
      <c r="H184" s="284">
        <v>6.1799999999999997</v>
      </c>
      <c r="I184" s="285"/>
      <c r="J184" s="286">
        <f>ROUND(I184*H184,2)</f>
        <v>0</v>
      </c>
      <c r="K184" s="287"/>
      <c r="L184" s="288"/>
      <c r="M184" s="289" t="s">
        <v>1</v>
      </c>
      <c r="N184" s="290" t="s">
        <v>39</v>
      </c>
      <c r="O184" s="90"/>
      <c r="P184" s="253">
        <f>O184*H184</f>
        <v>0</v>
      </c>
      <c r="Q184" s="253">
        <v>0.080000000000000002</v>
      </c>
      <c r="R184" s="253">
        <f>Q184*H184</f>
        <v>0.49440000000000001</v>
      </c>
      <c r="S184" s="253">
        <v>0</v>
      </c>
      <c r="T184" s="254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5" t="s">
        <v>184</v>
      </c>
      <c r="AT184" s="255" t="s">
        <v>238</v>
      </c>
      <c r="AU184" s="255" t="s">
        <v>83</v>
      </c>
      <c r="AY184" s="16" t="s">
        <v>140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6" t="s">
        <v>81</v>
      </c>
      <c r="BK184" s="256">
        <f>ROUND(I184*H184,2)</f>
        <v>0</v>
      </c>
      <c r="BL184" s="16" t="s">
        <v>146</v>
      </c>
      <c r="BM184" s="255" t="s">
        <v>281</v>
      </c>
    </row>
    <row r="185" s="13" customFormat="1">
      <c r="A185" s="13"/>
      <c r="B185" s="257"/>
      <c r="C185" s="258"/>
      <c r="D185" s="259" t="s">
        <v>148</v>
      </c>
      <c r="E185" s="260" t="s">
        <v>1</v>
      </c>
      <c r="F185" s="261" t="s">
        <v>648</v>
      </c>
      <c r="G185" s="258"/>
      <c r="H185" s="262">
        <v>6</v>
      </c>
      <c r="I185" s="263"/>
      <c r="J185" s="258"/>
      <c r="K185" s="258"/>
      <c r="L185" s="264"/>
      <c r="M185" s="265"/>
      <c r="N185" s="266"/>
      <c r="O185" s="266"/>
      <c r="P185" s="266"/>
      <c r="Q185" s="266"/>
      <c r="R185" s="266"/>
      <c r="S185" s="266"/>
      <c r="T185" s="26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8" t="s">
        <v>148</v>
      </c>
      <c r="AU185" s="268" t="s">
        <v>83</v>
      </c>
      <c r="AV185" s="13" t="s">
        <v>83</v>
      </c>
      <c r="AW185" s="13" t="s">
        <v>31</v>
      </c>
      <c r="AX185" s="13" t="s">
        <v>81</v>
      </c>
      <c r="AY185" s="268" t="s">
        <v>140</v>
      </c>
    </row>
    <row r="186" s="13" customFormat="1">
      <c r="A186" s="13"/>
      <c r="B186" s="257"/>
      <c r="C186" s="258"/>
      <c r="D186" s="259" t="s">
        <v>148</v>
      </c>
      <c r="E186" s="258"/>
      <c r="F186" s="261" t="s">
        <v>644</v>
      </c>
      <c r="G186" s="258"/>
      <c r="H186" s="262">
        <v>6.1799999999999997</v>
      </c>
      <c r="I186" s="263"/>
      <c r="J186" s="258"/>
      <c r="K186" s="258"/>
      <c r="L186" s="264"/>
      <c r="M186" s="265"/>
      <c r="N186" s="266"/>
      <c r="O186" s="266"/>
      <c r="P186" s="266"/>
      <c r="Q186" s="266"/>
      <c r="R186" s="266"/>
      <c r="S186" s="266"/>
      <c r="T186" s="26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8" t="s">
        <v>148</v>
      </c>
      <c r="AU186" s="268" t="s">
        <v>83</v>
      </c>
      <c r="AV186" s="13" t="s">
        <v>83</v>
      </c>
      <c r="AW186" s="13" t="s">
        <v>4</v>
      </c>
      <c r="AX186" s="13" t="s">
        <v>81</v>
      </c>
      <c r="AY186" s="268" t="s">
        <v>140</v>
      </c>
    </row>
    <row r="187" s="2" customFormat="1" ht="16.5" customHeight="1">
      <c r="A187" s="37"/>
      <c r="B187" s="38"/>
      <c r="C187" s="280" t="s">
        <v>260</v>
      </c>
      <c r="D187" s="280" t="s">
        <v>238</v>
      </c>
      <c r="E187" s="281" t="s">
        <v>420</v>
      </c>
      <c r="F187" s="282" t="s">
        <v>421</v>
      </c>
      <c r="G187" s="283" t="s">
        <v>179</v>
      </c>
      <c r="H187" s="284">
        <v>0.51500000000000001</v>
      </c>
      <c r="I187" s="285"/>
      <c r="J187" s="286">
        <f>ROUND(I187*H187,2)</f>
        <v>0</v>
      </c>
      <c r="K187" s="287"/>
      <c r="L187" s="288"/>
      <c r="M187" s="289" t="s">
        <v>1</v>
      </c>
      <c r="N187" s="290" t="s">
        <v>39</v>
      </c>
      <c r="O187" s="90"/>
      <c r="P187" s="253">
        <f>O187*H187</f>
        <v>0</v>
      </c>
      <c r="Q187" s="253">
        <v>0.040000000000000001</v>
      </c>
      <c r="R187" s="253">
        <f>Q187*H187</f>
        <v>0.0206</v>
      </c>
      <c r="S187" s="253">
        <v>0</v>
      </c>
      <c r="T187" s="254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5" t="s">
        <v>184</v>
      </c>
      <c r="AT187" s="255" t="s">
        <v>238</v>
      </c>
      <c r="AU187" s="255" t="s">
        <v>83</v>
      </c>
      <c r="AY187" s="16" t="s">
        <v>140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6" t="s">
        <v>81</v>
      </c>
      <c r="BK187" s="256">
        <f>ROUND(I187*H187,2)</f>
        <v>0</v>
      </c>
      <c r="BL187" s="16" t="s">
        <v>146</v>
      </c>
      <c r="BM187" s="255" t="s">
        <v>649</v>
      </c>
    </row>
    <row r="188" s="13" customFormat="1">
      <c r="A188" s="13"/>
      <c r="B188" s="257"/>
      <c r="C188" s="258"/>
      <c r="D188" s="259" t="s">
        <v>148</v>
      </c>
      <c r="E188" s="258"/>
      <c r="F188" s="261" t="s">
        <v>415</v>
      </c>
      <c r="G188" s="258"/>
      <c r="H188" s="262">
        <v>0.51500000000000001</v>
      </c>
      <c r="I188" s="263"/>
      <c r="J188" s="258"/>
      <c r="K188" s="258"/>
      <c r="L188" s="264"/>
      <c r="M188" s="265"/>
      <c r="N188" s="266"/>
      <c r="O188" s="266"/>
      <c r="P188" s="266"/>
      <c r="Q188" s="266"/>
      <c r="R188" s="266"/>
      <c r="S188" s="266"/>
      <c r="T188" s="26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8" t="s">
        <v>148</v>
      </c>
      <c r="AU188" s="268" t="s">
        <v>83</v>
      </c>
      <c r="AV188" s="13" t="s">
        <v>83</v>
      </c>
      <c r="AW188" s="13" t="s">
        <v>4</v>
      </c>
      <c r="AX188" s="13" t="s">
        <v>81</v>
      </c>
      <c r="AY188" s="268" t="s">
        <v>140</v>
      </c>
    </row>
    <row r="189" s="2" customFormat="1" ht="44.25" customHeight="1">
      <c r="A189" s="37"/>
      <c r="B189" s="38"/>
      <c r="C189" s="243" t="s">
        <v>266</v>
      </c>
      <c r="D189" s="243" t="s">
        <v>142</v>
      </c>
      <c r="E189" s="244" t="s">
        <v>285</v>
      </c>
      <c r="F189" s="245" t="s">
        <v>286</v>
      </c>
      <c r="G189" s="246" t="s">
        <v>179</v>
      </c>
      <c r="H189" s="247">
        <v>6.5</v>
      </c>
      <c r="I189" s="248"/>
      <c r="J189" s="249">
        <f>ROUND(I189*H189,2)</f>
        <v>0</v>
      </c>
      <c r="K189" s="250"/>
      <c r="L189" s="43"/>
      <c r="M189" s="251" t="s">
        <v>1</v>
      </c>
      <c r="N189" s="252" t="s">
        <v>39</v>
      </c>
      <c r="O189" s="90"/>
      <c r="P189" s="253">
        <f>O189*H189</f>
        <v>0</v>
      </c>
      <c r="Q189" s="253">
        <v>0.1295</v>
      </c>
      <c r="R189" s="253">
        <f>Q189*H189</f>
        <v>0.84175</v>
      </c>
      <c r="S189" s="253">
        <v>0</v>
      </c>
      <c r="T189" s="254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55" t="s">
        <v>146</v>
      </c>
      <c r="AT189" s="255" t="s">
        <v>142</v>
      </c>
      <c r="AU189" s="255" t="s">
        <v>83</v>
      </c>
      <c r="AY189" s="16" t="s">
        <v>140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6" t="s">
        <v>81</v>
      </c>
      <c r="BK189" s="256">
        <f>ROUND(I189*H189,2)</f>
        <v>0</v>
      </c>
      <c r="BL189" s="16" t="s">
        <v>146</v>
      </c>
      <c r="BM189" s="255" t="s">
        <v>605</v>
      </c>
    </row>
    <row r="190" s="2" customFormat="1" ht="16.5" customHeight="1">
      <c r="A190" s="37"/>
      <c r="B190" s="38"/>
      <c r="C190" s="280" t="s">
        <v>272</v>
      </c>
      <c r="D190" s="280" t="s">
        <v>238</v>
      </c>
      <c r="E190" s="281" t="s">
        <v>289</v>
      </c>
      <c r="F190" s="282" t="s">
        <v>290</v>
      </c>
      <c r="G190" s="283" t="s">
        <v>179</v>
      </c>
      <c r="H190" s="284">
        <v>6.1799999999999997</v>
      </c>
      <c r="I190" s="285"/>
      <c r="J190" s="286">
        <f>ROUND(I190*H190,2)</f>
        <v>0</v>
      </c>
      <c r="K190" s="287"/>
      <c r="L190" s="288"/>
      <c r="M190" s="289" t="s">
        <v>1</v>
      </c>
      <c r="N190" s="290" t="s">
        <v>39</v>
      </c>
      <c r="O190" s="90"/>
      <c r="P190" s="253">
        <f>O190*H190</f>
        <v>0</v>
      </c>
      <c r="Q190" s="253">
        <v>0.056120000000000003</v>
      </c>
      <c r="R190" s="253">
        <f>Q190*H190</f>
        <v>0.34682160000000001</v>
      </c>
      <c r="S190" s="253">
        <v>0</v>
      </c>
      <c r="T190" s="254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5" t="s">
        <v>184</v>
      </c>
      <c r="AT190" s="255" t="s">
        <v>238</v>
      </c>
      <c r="AU190" s="255" t="s">
        <v>83</v>
      </c>
      <c r="AY190" s="16" t="s">
        <v>140</v>
      </c>
      <c r="BE190" s="256">
        <f>IF(N190="základní",J190,0)</f>
        <v>0</v>
      </c>
      <c r="BF190" s="256">
        <f>IF(N190="snížená",J190,0)</f>
        <v>0</v>
      </c>
      <c r="BG190" s="256">
        <f>IF(N190="zákl. přenesená",J190,0)</f>
        <v>0</v>
      </c>
      <c r="BH190" s="256">
        <f>IF(N190="sníž. přenesená",J190,0)</f>
        <v>0</v>
      </c>
      <c r="BI190" s="256">
        <f>IF(N190="nulová",J190,0)</f>
        <v>0</v>
      </c>
      <c r="BJ190" s="16" t="s">
        <v>81</v>
      </c>
      <c r="BK190" s="256">
        <f>ROUND(I190*H190,2)</f>
        <v>0</v>
      </c>
      <c r="BL190" s="16" t="s">
        <v>146</v>
      </c>
      <c r="BM190" s="255" t="s">
        <v>606</v>
      </c>
    </row>
    <row r="191" s="13" customFormat="1">
      <c r="A191" s="13"/>
      <c r="B191" s="257"/>
      <c r="C191" s="258"/>
      <c r="D191" s="259" t="s">
        <v>148</v>
      </c>
      <c r="E191" s="258"/>
      <c r="F191" s="261" t="s">
        <v>644</v>
      </c>
      <c r="G191" s="258"/>
      <c r="H191" s="262">
        <v>6.1799999999999997</v>
      </c>
      <c r="I191" s="263"/>
      <c r="J191" s="258"/>
      <c r="K191" s="258"/>
      <c r="L191" s="264"/>
      <c r="M191" s="265"/>
      <c r="N191" s="266"/>
      <c r="O191" s="266"/>
      <c r="P191" s="266"/>
      <c r="Q191" s="266"/>
      <c r="R191" s="266"/>
      <c r="S191" s="266"/>
      <c r="T191" s="26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8" t="s">
        <v>148</v>
      </c>
      <c r="AU191" s="268" t="s">
        <v>83</v>
      </c>
      <c r="AV191" s="13" t="s">
        <v>83</v>
      </c>
      <c r="AW191" s="13" t="s">
        <v>4</v>
      </c>
      <c r="AX191" s="13" t="s">
        <v>81</v>
      </c>
      <c r="AY191" s="268" t="s">
        <v>140</v>
      </c>
    </row>
    <row r="192" s="2" customFormat="1" ht="16.5" customHeight="1">
      <c r="A192" s="37"/>
      <c r="B192" s="38"/>
      <c r="C192" s="280" t="s">
        <v>278</v>
      </c>
      <c r="D192" s="280" t="s">
        <v>238</v>
      </c>
      <c r="E192" s="281" t="s">
        <v>426</v>
      </c>
      <c r="F192" s="282" t="s">
        <v>427</v>
      </c>
      <c r="G192" s="283" t="s">
        <v>179</v>
      </c>
      <c r="H192" s="284">
        <v>0.51500000000000001</v>
      </c>
      <c r="I192" s="285"/>
      <c r="J192" s="286">
        <f>ROUND(I192*H192,2)</f>
        <v>0</v>
      </c>
      <c r="K192" s="287"/>
      <c r="L192" s="288"/>
      <c r="M192" s="289" t="s">
        <v>1</v>
      </c>
      <c r="N192" s="290" t="s">
        <v>39</v>
      </c>
      <c r="O192" s="90"/>
      <c r="P192" s="253">
        <f>O192*H192</f>
        <v>0</v>
      </c>
      <c r="Q192" s="253">
        <v>0.0258</v>
      </c>
      <c r="R192" s="253">
        <f>Q192*H192</f>
        <v>0.013287</v>
      </c>
      <c r="S192" s="253">
        <v>0</v>
      </c>
      <c r="T192" s="254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55" t="s">
        <v>184</v>
      </c>
      <c r="AT192" s="255" t="s">
        <v>238</v>
      </c>
      <c r="AU192" s="255" t="s">
        <v>83</v>
      </c>
      <c r="AY192" s="16" t="s">
        <v>140</v>
      </c>
      <c r="BE192" s="256">
        <f>IF(N192="základní",J192,0)</f>
        <v>0</v>
      </c>
      <c r="BF192" s="256">
        <f>IF(N192="snížená",J192,0)</f>
        <v>0</v>
      </c>
      <c r="BG192" s="256">
        <f>IF(N192="zákl. přenesená",J192,0)</f>
        <v>0</v>
      </c>
      <c r="BH192" s="256">
        <f>IF(N192="sníž. přenesená",J192,0)</f>
        <v>0</v>
      </c>
      <c r="BI192" s="256">
        <f>IF(N192="nulová",J192,0)</f>
        <v>0</v>
      </c>
      <c r="BJ192" s="16" t="s">
        <v>81</v>
      </c>
      <c r="BK192" s="256">
        <f>ROUND(I192*H192,2)</f>
        <v>0</v>
      </c>
      <c r="BL192" s="16" t="s">
        <v>146</v>
      </c>
      <c r="BM192" s="255" t="s">
        <v>650</v>
      </c>
    </row>
    <row r="193" s="13" customFormat="1">
      <c r="A193" s="13"/>
      <c r="B193" s="257"/>
      <c r="C193" s="258"/>
      <c r="D193" s="259" t="s">
        <v>148</v>
      </c>
      <c r="E193" s="258"/>
      <c r="F193" s="261" t="s">
        <v>415</v>
      </c>
      <c r="G193" s="258"/>
      <c r="H193" s="262">
        <v>0.51500000000000001</v>
      </c>
      <c r="I193" s="263"/>
      <c r="J193" s="258"/>
      <c r="K193" s="258"/>
      <c r="L193" s="264"/>
      <c r="M193" s="265"/>
      <c r="N193" s="266"/>
      <c r="O193" s="266"/>
      <c r="P193" s="266"/>
      <c r="Q193" s="266"/>
      <c r="R193" s="266"/>
      <c r="S193" s="266"/>
      <c r="T193" s="26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8" t="s">
        <v>148</v>
      </c>
      <c r="AU193" s="268" t="s">
        <v>83</v>
      </c>
      <c r="AV193" s="13" t="s">
        <v>83</v>
      </c>
      <c r="AW193" s="13" t="s">
        <v>4</v>
      </c>
      <c r="AX193" s="13" t="s">
        <v>81</v>
      </c>
      <c r="AY193" s="268" t="s">
        <v>140</v>
      </c>
    </row>
    <row r="194" s="2" customFormat="1" ht="21.75" customHeight="1">
      <c r="A194" s="37"/>
      <c r="B194" s="38"/>
      <c r="C194" s="243" t="s">
        <v>284</v>
      </c>
      <c r="D194" s="243" t="s">
        <v>142</v>
      </c>
      <c r="E194" s="244" t="s">
        <v>294</v>
      </c>
      <c r="F194" s="245" t="s">
        <v>295</v>
      </c>
      <c r="G194" s="246" t="s">
        <v>296</v>
      </c>
      <c r="H194" s="247">
        <v>0.746</v>
      </c>
      <c r="I194" s="248"/>
      <c r="J194" s="249">
        <f>ROUND(I194*H194,2)</f>
        <v>0</v>
      </c>
      <c r="K194" s="250"/>
      <c r="L194" s="43"/>
      <c r="M194" s="251" t="s">
        <v>1</v>
      </c>
      <c r="N194" s="252" t="s">
        <v>39</v>
      </c>
      <c r="O194" s="90"/>
      <c r="P194" s="253">
        <f>O194*H194</f>
        <v>0</v>
      </c>
      <c r="Q194" s="253">
        <v>2.2563399999999998</v>
      </c>
      <c r="R194" s="253">
        <f>Q194*H194</f>
        <v>1.6832296399999998</v>
      </c>
      <c r="S194" s="253">
        <v>0</v>
      </c>
      <c r="T194" s="254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55" t="s">
        <v>146</v>
      </c>
      <c r="AT194" s="255" t="s">
        <v>142</v>
      </c>
      <c r="AU194" s="255" t="s">
        <v>83</v>
      </c>
      <c r="AY194" s="16" t="s">
        <v>140</v>
      </c>
      <c r="BE194" s="256">
        <f>IF(N194="základní",J194,0)</f>
        <v>0</v>
      </c>
      <c r="BF194" s="256">
        <f>IF(N194="snížená",J194,0)</f>
        <v>0</v>
      </c>
      <c r="BG194" s="256">
        <f>IF(N194="zákl. přenesená",J194,0)</f>
        <v>0</v>
      </c>
      <c r="BH194" s="256">
        <f>IF(N194="sníž. přenesená",J194,0)</f>
        <v>0</v>
      </c>
      <c r="BI194" s="256">
        <f>IF(N194="nulová",J194,0)</f>
        <v>0</v>
      </c>
      <c r="BJ194" s="16" t="s">
        <v>81</v>
      </c>
      <c r="BK194" s="256">
        <f>ROUND(I194*H194,2)</f>
        <v>0</v>
      </c>
      <c r="BL194" s="16" t="s">
        <v>146</v>
      </c>
      <c r="BM194" s="255" t="s">
        <v>297</v>
      </c>
    </row>
    <row r="195" s="13" customFormat="1">
      <c r="A195" s="13"/>
      <c r="B195" s="257"/>
      <c r="C195" s="258"/>
      <c r="D195" s="259" t="s">
        <v>148</v>
      </c>
      <c r="E195" s="260" t="s">
        <v>1</v>
      </c>
      <c r="F195" s="261" t="s">
        <v>651</v>
      </c>
      <c r="G195" s="258"/>
      <c r="H195" s="262">
        <v>0.746</v>
      </c>
      <c r="I195" s="263"/>
      <c r="J195" s="258"/>
      <c r="K195" s="258"/>
      <c r="L195" s="264"/>
      <c r="M195" s="265"/>
      <c r="N195" s="266"/>
      <c r="O195" s="266"/>
      <c r="P195" s="266"/>
      <c r="Q195" s="266"/>
      <c r="R195" s="266"/>
      <c r="S195" s="266"/>
      <c r="T195" s="26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8" t="s">
        <v>148</v>
      </c>
      <c r="AU195" s="268" t="s">
        <v>83</v>
      </c>
      <c r="AV195" s="13" t="s">
        <v>83</v>
      </c>
      <c r="AW195" s="13" t="s">
        <v>31</v>
      </c>
      <c r="AX195" s="13" t="s">
        <v>81</v>
      </c>
      <c r="AY195" s="268" t="s">
        <v>140</v>
      </c>
    </row>
    <row r="196" s="2" customFormat="1" ht="21.75" customHeight="1">
      <c r="A196" s="37"/>
      <c r="B196" s="38"/>
      <c r="C196" s="243" t="s">
        <v>288</v>
      </c>
      <c r="D196" s="243" t="s">
        <v>142</v>
      </c>
      <c r="E196" s="244" t="s">
        <v>300</v>
      </c>
      <c r="F196" s="245" t="s">
        <v>301</v>
      </c>
      <c r="G196" s="246" t="s">
        <v>179</v>
      </c>
      <c r="H196" s="247">
        <v>12.199999999999999</v>
      </c>
      <c r="I196" s="248"/>
      <c r="J196" s="249">
        <f>ROUND(I196*H196,2)</f>
        <v>0</v>
      </c>
      <c r="K196" s="250"/>
      <c r="L196" s="43"/>
      <c r="M196" s="251" t="s">
        <v>1</v>
      </c>
      <c r="N196" s="252" t="s">
        <v>39</v>
      </c>
      <c r="O196" s="90"/>
      <c r="P196" s="253">
        <f>O196*H196</f>
        <v>0</v>
      </c>
      <c r="Q196" s="253">
        <v>0.00018000000000000001</v>
      </c>
      <c r="R196" s="253">
        <f>Q196*H196</f>
        <v>0.002196</v>
      </c>
      <c r="S196" s="253">
        <v>0</v>
      </c>
      <c r="T196" s="254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55" t="s">
        <v>146</v>
      </c>
      <c r="AT196" s="255" t="s">
        <v>142</v>
      </c>
      <c r="AU196" s="255" t="s">
        <v>83</v>
      </c>
      <c r="AY196" s="16" t="s">
        <v>140</v>
      </c>
      <c r="BE196" s="256">
        <f>IF(N196="základní",J196,0)</f>
        <v>0</v>
      </c>
      <c r="BF196" s="256">
        <f>IF(N196="snížená",J196,0)</f>
        <v>0</v>
      </c>
      <c r="BG196" s="256">
        <f>IF(N196="zákl. přenesená",J196,0)</f>
        <v>0</v>
      </c>
      <c r="BH196" s="256">
        <f>IF(N196="sníž. přenesená",J196,0)</f>
        <v>0</v>
      </c>
      <c r="BI196" s="256">
        <f>IF(N196="nulová",J196,0)</f>
        <v>0</v>
      </c>
      <c r="BJ196" s="16" t="s">
        <v>81</v>
      </c>
      <c r="BK196" s="256">
        <f>ROUND(I196*H196,2)</f>
        <v>0</v>
      </c>
      <c r="BL196" s="16" t="s">
        <v>146</v>
      </c>
      <c r="BM196" s="255" t="s">
        <v>302</v>
      </c>
    </row>
    <row r="197" s="2" customFormat="1" ht="21.75" customHeight="1">
      <c r="A197" s="37"/>
      <c r="B197" s="38"/>
      <c r="C197" s="243" t="s">
        <v>293</v>
      </c>
      <c r="D197" s="243" t="s">
        <v>142</v>
      </c>
      <c r="E197" s="244" t="s">
        <v>304</v>
      </c>
      <c r="F197" s="245" t="s">
        <v>305</v>
      </c>
      <c r="G197" s="246" t="s">
        <v>179</v>
      </c>
      <c r="H197" s="247">
        <v>12.199999999999999</v>
      </c>
      <c r="I197" s="248"/>
      <c r="J197" s="249">
        <f>ROUND(I197*H197,2)</f>
        <v>0</v>
      </c>
      <c r="K197" s="250"/>
      <c r="L197" s="43"/>
      <c r="M197" s="251" t="s">
        <v>1</v>
      </c>
      <c r="N197" s="252" t="s">
        <v>39</v>
      </c>
      <c r="O197" s="90"/>
      <c r="P197" s="253">
        <f>O197*H197</f>
        <v>0</v>
      </c>
      <c r="Q197" s="253">
        <v>0</v>
      </c>
      <c r="R197" s="253">
        <f>Q197*H197</f>
        <v>0</v>
      </c>
      <c r="S197" s="253">
        <v>0</v>
      </c>
      <c r="T197" s="254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55" t="s">
        <v>146</v>
      </c>
      <c r="AT197" s="255" t="s">
        <v>142</v>
      </c>
      <c r="AU197" s="255" t="s">
        <v>83</v>
      </c>
      <c r="AY197" s="16" t="s">
        <v>140</v>
      </c>
      <c r="BE197" s="256">
        <f>IF(N197="základní",J197,0)</f>
        <v>0</v>
      </c>
      <c r="BF197" s="256">
        <f>IF(N197="snížená",J197,0)</f>
        <v>0</v>
      </c>
      <c r="BG197" s="256">
        <f>IF(N197="zákl. přenesená",J197,0)</f>
        <v>0</v>
      </c>
      <c r="BH197" s="256">
        <f>IF(N197="sníž. přenesená",J197,0)</f>
        <v>0</v>
      </c>
      <c r="BI197" s="256">
        <f>IF(N197="nulová",J197,0)</f>
        <v>0</v>
      </c>
      <c r="BJ197" s="16" t="s">
        <v>81</v>
      </c>
      <c r="BK197" s="256">
        <f>ROUND(I197*H197,2)</f>
        <v>0</v>
      </c>
      <c r="BL197" s="16" t="s">
        <v>146</v>
      </c>
      <c r="BM197" s="255" t="s">
        <v>306</v>
      </c>
    </row>
    <row r="198" s="13" customFormat="1">
      <c r="A198" s="13"/>
      <c r="B198" s="257"/>
      <c r="C198" s="258"/>
      <c r="D198" s="259" t="s">
        <v>148</v>
      </c>
      <c r="E198" s="260" t="s">
        <v>1</v>
      </c>
      <c r="F198" s="261" t="s">
        <v>652</v>
      </c>
      <c r="G198" s="258"/>
      <c r="H198" s="262">
        <v>6.2999999999999998</v>
      </c>
      <c r="I198" s="263"/>
      <c r="J198" s="258"/>
      <c r="K198" s="258"/>
      <c r="L198" s="264"/>
      <c r="M198" s="265"/>
      <c r="N198" s="266"/>
      <c r="O198" s="266"/>
      <c r="P198" s="266"/>
      <c r="Q198" s="266"/>
      <c r="R198" s="266"/>
      <c r="S198" s="266"/>
      <c r="T198" s="26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8" t="s">
        <v>148</v>
      </c>
      <c r="AU198" s="268" t="s">
        <v>83</v>
      </c>
      <c r="AV198" s="13" t="s">
        <v>83</v>
      </c>
      <c r="AW198" s="13" t="s">
        <v>31</v>
      </c>
      <c r="AX198" s="13" t="s">
        <v>74</v>
      </c>
      <c r="AY198" s="268" t="s">
        <v>140</v>
      </c>
    </row>
    <row r="199" s="13" customFormat="1">
      <c r="A199" s="13"/>
      <c r="B199" s="257"/>
      <c r="C199" s="258"/>
      <c r="D199" s="259" t="s">
        <v>148</v>
      </c>
      <c r="E199" s="260" t="s">
        <v>1</v>
      </c>
      <c r="F199" s="261" t="s">
        <v>653</v>
      </c>
      <c r="G199" s="258"/>
      <c r="H199" s="262">
        <v>5.9000000000000004</v>
      </c>
      <c r="I199" s="263"/>
      <c r="J199" s="258"/>
      <c r="K199" s="258"/>
      <c r="L199" s="264"/>
      <c r="M199" s="265"/>
      <c r="N199" s="266"/>
      <c r="O199" s="266"/>
      <c r="P199" s="266"/>
      <c r="Q199" s="266"/>
      <c r="R199" s="266"/>
      <c r="S199" s="266"/>
      <c r="T199" s="26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8" t="s">
        <v>148</v>
      </c>
      <c r="AU199" s="268" t="s">
        <v>83</v>
      </c>
      <c r="AV199" s="13" t="s">
        <v>83</v>
      </c>
      <c r="AW199" s="13" t="s">
        <v>31</v>
      </c>
      <c r="AX199" s="13" t="s">
        <v>74</v>
      </c>
      <c r="AY199" s="268" t="s">
        <v>140</v>
      </c>
    </row>
    <row r="200" s="14" customFormat="1">
      <c r="A200" s="14"/>
      <c r="B200" s="269"/>
      <c r="C200" s="270"/>
      <c r="D200" s="259" t="s">
        <v>148</v>
      </c>
      <c r="E200" s="271" t="s">
        <v>1</v>
      </c>
      <c r="F200" s="272" t="s">
        <v>155</v>
      </c>
      <c r="G200" s="270"/>
      <c r="H200" s="273">
        <v>12.199999999999999</v>
      </c>
      <c r="I200" s="274"/>
      <c r="J200" s="270"/>
      <c r="K200" s="270"/>
      <c r="L200" s="275"/>
      <c r="M200" s="276"/>
      <c r="N200" s="277"/>
      <c r="O200" s="277"/>
      <c r="P200" s="277"/>
      <c r="Q200" s="277"/>
      <c r="R200" s="277"/>
      <c r="S200" s="277"/>
      <c r="T200" s="27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9" t="s">
        <v>148</v>
      </c>
      <c r="AU200" s="279" t="s">
        <v>83</v>
      </c>
      <c r="AV200" s="14" t="s">
        <v>146</v>
      </c>
      <c r="AW200" s="14" t="s">
        <v>31</v>
      </c>
      <c r="AX200" s="14" t="s">
        <v>81</v>
      </c>
      <c r="AY200" s="279" t="s">
        <v>140</v>
      </c>
    </row>
    <row r="201" s="2" customFormat="1" ht="16.5" customHeight="1">
      <c r="A201" s="37"/>
      <c r="B201" s="38"/>
      <c r="C201" s="243" t="s">
        <v>299</v>
      </c>
      <c r="D201" s="243" t="s">
        <v>142</v>
      </c>
      <c r="E201" s="244" t="s">
        <v>654</v>
      </c>
      <c r="F201" s="245" t="s">
        <v>655</v>
      </c>
      <c r="G201" s="246" t="s">
        <v>145</v>
      </c>
      <c r="H201" s="247">
        <v>38.399999999999999</v>
      </c>
      <c r="I201" s="248"/>
      <c r="J201" s="249">
        <f>ROUND(I201*H201,2)</f>
        <v>0</v>
      </c>
      <c r="K201" s="250"/>
      <c r="L201" s="43"/>
      <c r="M201" s="251" t="s">
        <v>1</v>
      </c>
      <c r="N201" s="252" t="s">
        <v>39</v>
      </c>
      <c r="O201" s="90"/>
      <c r="P201" s="253">
        <f>O201*H201</f>
        <v>0</v>
      </c>
      <c r="Q201" s="253">
        <v>0</v>
      </c>
      <c r="R201" s="253">
        <f>Q201*H201</f>
        <v>0</v>
      </c>
      <c r="S201" s="253">
        <v>0</v>
      </c>
      <c r="T201" s="254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55" t="s">
        <v>146</v>
      </c>
      <c r="AT201" s="255" t="s">
        <v>142</v>
      </c>
      <c r="AU201" s="255" t="s">
        <v>83</v>
      </c>
      <c r="AY201" s="16" t="s">
        <v>140</v>
      </c>
      <c r="BE201" s="256">
        <f>IF(N201="základní",J201,0)</f>
        <v>0</v>
      </c>
      <c r="BF201" s="256">
        <f>IF(N201="snížená",J201,0)</f>
        <v>0</v>
      </c>
      <c r="BG201" s="256">
        <f>IF(N201="zákl. přenesená",J201,0)</f>
        <v>0</v>
      </c>
      <c r="BH201" s="256">
        <f>IF(N201="sníž. přenesená",J201,0)</f>
        <v>0</v>
      </c>
      <c r="BI201" s="256">
        <f>IF(N201="nulová",J201,0)</f>
        <v>0</v>
      </c>
      <c r="BJ201" s="16" t="s">
        <v>81</v>
      </c>
      <c r="BK201" s="256">
        <f>ROUND(I201*H201,2)</f>
        <v>0</v>
      </c>
      <c r="BL201" s="16" t="s">
        <v>146</v>
      </c>
      <c r="BM201" s="255" t="s">
        <v>656</v>
      </c>
    </row>
    <row r="202" s="2" customFormat="1" ht="21.75" customHeight="1">
      <c r="A202" s="37"/>
      <c r="B202" s="38"/>
      <c r="C202" s="243" t="s">
        <v>303</v>
      </c>
      <c r="D202" s="243" t="s">
        <v>142</v>
      </c>
      <c r="E202" s="244" t="s">
        <v>657</v>
      </c>
      <c r="F202" s="245" t="s">
        <v>658</v>
      </c>
      <c r="G202" s="246" t="s">
        <v>659</v>
      </c>
      <c r="H202" s="247">
        <v>1</v>
      </c>
      <c r="I202" s="248"/>
      <c r="J202" s="249">
        <f>ROUND(I202*H202,2)</f>
        <v>0</v>
      </c>
      <c r="K202" s="250"/>
      <c r="L202" s="43"/>
      <c r="M202" s="251" t="s">
        <v>1</v>
      </c>
      <c r="N202" s="252" t="s">
        <v>39</v>
      </c>
      <c r="O202" s="90"/>
      <c r="P202" s="253">
        <f>O202*H202</f>
        <v>0</v>
      </c>
      <c r="Q202" s="253">
        <v>0</v>
      </c>
      <c r="R202" s="253">
        <f>Q202*H202</f>
        <v>0</v>
      </c>
      <c r="S202" s="253">
        <v>0</v>
      </c>
      <c r="T202" s="254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55" t="s">
        <v>146</v>
      </c>
      <c r="AT202" s="255" t="s">
        <v>142</v>
      </c>
      <c r="AU202" s="255" t="s">
        <v>83</v>
      </c>
      <c r="AY202" s="16" t="s">
        <v>140</v>
      </c>
      <c r="BE202" s="256">
        <f>IF(N202="základní",J202,0)</f>
        <v>0</v>
      </c>
      <c r="BF202" s="256">
        <f>IF(N202="snížená",J202,0)</f>
        <v>0</v>
      </c>
      <c r="BG202" s="256">
        <f>IF(N202="zákl. přenesená",J202,0)</f>
        <v>0</v>
      </c>
      <c r="BH202" s="256">
        <f>IF(N202="sníž. přenesená",J202,0)</f>
        <v>0</v>
      </c>
      <c r="BI202" s="256">
        <f>IF(N202="nulová",J202,0)</f>
        <v>0</v>
      </c>
      <c r="BJ202" s="16" t="s">
        <v>81</v>
      </c>
      <c r="BK202" s="256">
        <f>ROUND(I202*H202,2)</f>
        <v>0</v>
      </c>
      <c r="BL202" s="16" t="s">
        <v>146</v>
      </c>
      <c r="BM202" s="255" t="s">
        <v>660</v>
      </c>
    </row>
    <row r="203" s="2" customFormat="1" ht="21.75" customHeight="1">
      <c r="A203" s="37"/>
      <c r="B203" s="38"/>
      <c r="C203" s="243" t="s">
        <v>309</v>
      </c>
      <c r="D203" s="243" t="s">
        <v>142</v>
      </c>
      <c r="E203" s="244" t="s">
        <v>661</v>
      </c>
      <c r="F203" s="245" t="s">
        <v>662</v>
      </c>
      <c r="G203" s="246" t="s">
        <v>145</v>
      </c>
      <c r="H203" s="247">
        <v>44.640000000000001</v>
      </c>
      <c r="I203" s="248"/>
      <c r="J203" s="249">
        <f>ROUND(I203*H203,2)</f>
        <v>0</v>
      </c>
      <c r="K203" s="250"/>
      <c r="L203" s="43"/>
      <c r="M203" s="251" t="s">
        <v>1</v>
      </c>
      <c r="N203" s="252" t="s">
        <v>39</v>
      </c>
      <c r="O203" s="90"/>
      <c r="P203" s="253">
        <f>O203*H203</f>
        <v>0</v>
      </c>
      <c r="Q203" s="253">
        <v>0</v>
      </c>
      <c r="R203" s="253">
        <f>Q203*H203</f>
        <v>0</v>
      </c>
      <c r="S203" s="253">
        <v>0</v>
      </c>
      <c r="T203" s="254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55" t="s">
        <v>146</v>
      </c>
      <c r="AT203" s="255" t="s">
        <v>142</v>
      </c>
      <c r="AU203" s="255" t="s">
        <v>83</v>
      </c>
      <c r="AY203" s="16" t="s">
        <v>140</v>
      </c>
      <c r="BE203" s="256">
        <f>IF(N203="základní",J203,0)</f>
        <v>0</v>
      </c>
      <c r="BF203" s="256">
        <f>IF(N203="snížená",J203,0)</f>
        <v>0</v>
      </c>
      <c r="BG203" s="256">
        <f>IF(N203="zákl. přenesená",J203,0)</f>
        <v>0</v>
      </c>
      <c r="BH203" s="256">
        <f>IF(N203="sníž. přenesená",J203,0)</f>
        <v>0</v>
      </c>
      <c r="BI203" s="256">
        <f>IF(N203="nulová",J203,0)</f>
        <v>0</v>
      </c>
      <c r="BJ203" s="16" t="s">
        <v>81</v>
      </c>
      <c r="BK203" s="256">
        <f>ROUND(I203*H203,2)</f>
        <v>0</v>
      </c>
      <c r="BL203" s="16" t="s">
        <v>146</v>
      </c>
      <c r="BM203" s="255" t="s">
        <v>663</v>
      </c>
    </row>
    <row r="204" s="13" customFormat="1">
      <c r="A204" s="13"/>
      <c r="B204" s="257"/>
      <c r="C204" s="258"/>
      <c r="D204" s="259" t="s">
        <v>148</v>
      </c>
      <c r="E204" s="260" t="s">
        <v>1</v>
      </c>
      <c r="F204" s="261" t="s">
        <v>664</v>
      </c>
      <c r="G204" s="258"/>
      <c r="H204" s="262">
        <v>38.399999999999999</v>
      </c>
      <c r="I204" s="263"/>
      <c r="J204" s="258"/>
      <c r="K204" s="258"/>
      <c r="L204" s="264"/>
      <c r="M204" s="265"/>
      <c r="N204" s="266"/>
      <c r="O204" s="266"/>
      <c r="P204" s="266"/>
      <c r="Q204" s="266"/>
      <c r="R204" s="266"/>
      <c r="S204" s="266"/>
      <c r="T204" s="26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8" t="s">
        <v>148</v>
      </c>
      <c r="AU204" s="268" t="s">
        <v>83</v>
      </c>
      <c r="AV204" s="13" t="s">
        <v>83</v>
      </c>
      <c r="AW204" s="13" t="s">
        <v>31</v>
      </c>
      <c r="AX204" s="13" t="s">
        <v>74</v>
      </c>
      <c r="AY204" s="268" t="s">
        <v>140</v>
      </c>
    </row>
    <row r="205" s="13" customFormat="1">
      <c r="A205" s="13"/>
      <c r="B205" s="257"/>
      <c r="C205" s="258"/>
      <c r="D205" s="259" t="s">
        <v>148</v>
      </c>
      <c r="E205" s="260" t="s">
        <v>1</v>
      </c>
      <c r="F205" s="261" t="s">
        <v>665</v>
      </c>
      <c r="G205" s="258"/>
      <c r="H205" s="262">
        <v>6.2400000000000002</v>
      </c>
      <c r="I205" s="263"/>
      <c r="J205" s="258"/>
      <c r="K205" s="258"/>
      <c r="L205" s="264"/>
      <c r="M205" s="265"/>
      <c r="N205" s="266"/>
      <c r="O205" s="266"/>
      <c r="P205" s="266"/>
      <c r="Q205" s="266"/>
      <c r="R205" s="266"/>
      <c r="S205" s="266"/>
      <c r="T205" s="26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8" t="s">
        <v>148</v>
      </c>
      <c r="AU205" s="268" t="s">
        <v>83</v>
      </c>
      <c r="AV205" s="13" t="s">
        <v>83</v>
      </c>
      <c r="AW205" s="13" t="s">
        <v>31</v>
      </c>
      <c r="AX205" s="13" t="s">
        <v>74</v>
      </c>
      <c r="AY205" s="268" t="s">
        <v>140</v>
      </c>
    </row>
    <row r="206" s="14" customFormat="1">
      <c r="A206" s="14"/>
      <c r="B206" s="269"/>
      <c r="C206" s="270"/>
      <c r="D206" s="259" t="s">
        <v>148</v>
      </c>
      <c r="E206" s="271" t="s">
        <v>1</v>
      </c>
      <c r="F206" s="272" t="s">
        <v>155</v>
      </c>
      <c r="G206" s="270"/>
      <c r="H206" s="273">
        <v>44.640000000000001</v>
      </c>
      <c r="I206" s="274"/>
      <c r="J206" s="270"/>
      <c r="K206" s="270"/>
      <c r="L206" s="275"/>
      <c r="M206" s="276"/>
      <c r="N206" s="277"/>
      <c r="O206" s="277"/>
      <c r="P206" s="277"/>
      <c r="Q206" s="277"/>
      <c r="R206" s="277"/>
      <c r="S206" s="277"/>
      <c r="T206" s="27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9" t="s">
        <v>148</v>
      </c>
      <c r="AU206" s="279" t="s">
        <v>83</v>
      </c>
      <c r="AV206" s="14" t="s">
        <v>146</v>
      </c>
      <c r="AW206" s="14" t="s">
        <v>31</v>
      </c>
      <c r="AX206" s="14" t="s">
        <v>81</v>
      </c>
      <c r="AY206" s="279" t="s">
        <v>140</v>
      </c>
    </row>
    <row r="207" s="2" customFormat="1" ht="33" customHeight="1">
      <c r="A207" s="37"/>
      <c r="B207" s="38"/>
      <c r="C207" s="243" t="s">
        <v>313</v>
      </c>
      <c r="D207" s="243" t="s">
        <v>142</v>
      </c>
      <c r="E207" s="244" t="s">
        <v>666</v>
      </c>
      <c r="F207" s="245" t="s">
        <v>667</v>
      </c>
      <c r="G207" s="246" t="s">
        <v>145</v>
      </c>
      <c r="H207" s="247">
        <v>6.2400000000000002</v>
      </c>
      <c r="I207" s="248"/>
      <c r="J207" s="249">
        <f>ROUND(I207*H207,2)</f>
        <v>0</v>
      </c>
      <c r="K207" s="250"/>
      <c r="L207" s="43"/>
      <c r="M207" s="251" t="s">
        <v>1</v>
      </c>
      <c r="N207" s="252" t="s">
        <v>39</v>
      </c>
      <c r="O207" s="90"/>
      <c r="P207" s="253">
        <f>O207*H207</f>
        <v>0</v>
      </c>
      <c r="Q207" s="253">
        <v>0.05985</v>
      </c>
      <c r="R207" s="253">
        <f>Q207*H207</f>
        <v>0.37346400000000002</v>
      </c>
      <c r="S207" s="253">
        <v>0</v>
      </c>
      <c r="T207" s="254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55" t="s">
        <v>146</v>
      </c>
      <c r="AT207" s="255" t="s">
        <v>142</v>
      </c>
      <c r="AU207" s="255" t="s">
        <v>83</v>
      </c>
      <c r="AY207" s="16" t="s">
        <v>140</v>
      </c>
      <c r="BE207" s="256">
        <f>IF(N207="základní",J207,0)</f>
        <v>0</v>
      </c>
      <c r="BF207" s="256">
        <f>IF(N207="snížená",J207,0)</f>
        <v>0</v>
      </c>
      <c r="BG207" s="256">
        <f>IF(N207="zákl. přenesená",J207,0)</f>
        <v>0</v>
      </c>
      <c r="BH207" s="256">
        <f>IF(N207="sníž. přenesená",J207,0)</f>
        <v>0</v>
      </c>
      <c r="BI207" s="256">
        <f>IF(N207="nulová",J207,0)</f>
        <v>0</v>
      </c>
      <c r="BJ207" s="16" t="s">
        <v>81</v>
      </c>
      <c r="BK207" s="256">
        <f>ROUND(I207*H207,2)</f>
        <v>0</v>
      </c>
      <c r="BL207" s="16" t="s">
        <v>146</v>
      </c>
      <c r="BM207" s="255" t="s">
        <v>668</v>
      </c>
    </row>
    <row r="208" s="2" customFormat="1" ht="21.75" customHeight="1">
      <c r="A208" s="37"/>
      <c r="B208" s="38"/>
      <c r="C208" s="243" t="s">
        <v>319</v>
      </c>
      <c r="D208" s="243" t="s">
        <v>142</v>
      </c>
      <c r="E208" s="244" t="s">
        <v>669</v>
      </c>
      <c r="F208" s="245" t="s">
        <v>670</v>
      </c>
      <c r="G208" s="246" t="s">
        <v>145</v>
      </c>
      <c r="H208" s="247">
        <v>6.2400000000000002</v>
      </c>
      <c r="I208" s="248"/>
      <c r="J208" s="249">
        <f>ROUND(I208*H208,2)</f>
        <v>0</v>
      </c>
      <c r="K208" s="250"/>
      <c r="L208" s="43"/>
      <c r="M208" s="251" t="s">
        <v>1</v>
      </c>
      <c r="N208" s="252" t="s">
        <v>39</v>
      </c>
      <c r="O208" s="90"/>
      <c r="P208" s="253">
        <f>O208*H208</f>
        <v>0</v>
      </c>
      <c r="Q208" s="253">
        <v>0.0053400000000000001</v>
      </c>
      <c r="R208" s="253">
        <f>Q208*H208</f>
        <v>0.0333216</v>
      </c>
      <c r="S208" s="253">
        <v>0</v>
      </c>
      <c r="T208" s="254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55" t="s">
        <v>146</v>
      </c>
      <c r="AT208" s="255" t="s">
        <v>142</v>
      </c>
      <c r="AU208" s="255" t="s">
        <v>83</v>
      </c>
      <c r="AY208" s="16" t="s">
        <v>140</v>
      </c>
      <c r="BE208" s="256">
        <f>IF(N208="základní",J208,0)</f>
        <v>0</v>
      </c>
      <c r="BF208" s="256">
        <f>IF(N208="snížená",J208,0)</f>
        <v>0</v>
      </c>
      <c r="BG208" s="256">
        <f>IF(N208="zákl. přenesená",J208,0)</f>
        <v>0</v>
      </c>
      <c r="BH208" s="256">
        <f>IF(N208="sníž. přenesená",J208,0)</f>
        <v>0</v>
      </c>
      <c r="BI208" s="256">
        <f>IF(N208="nulová",J208,0)</f>
        <v>0</v>
      </c>
      <c r="BJ208" s="16" t="s">
        <v>81</v>
      </c>
      <c r="BK208" s="256">
        <f>ROUND(I208*H208,2)</f>
        <v>0</v>
      </c>
      <c r="BL208" s="16" t="s">
        <v>146</v>
      </c>
      <c r="BM208" s="255" t="s">
        <v>671</v>
      </c>
    </row>
    <row r="209" s="2" customFormat="1" ht="21.75" customHeight="1">
      <c r="A209" s="37"/>
      <c r="B209" s="38"/>
      <c r="C209" s="243" t="s">
        <v>324</v>
      </c>
      <c r="D209" s="243" t="s">
        <v>142</v>
      </c>
      <c r="E209" s="244" t="s">
        <v>672</v>
      </c>
      <c r="F209" s="245" t="s">
        <v>673</v>
      </c>
      <c r="G209" s="246" t="s">
        <v>145</v>
      </c>
      <c r="H209" s="247">
        <v>6.2400000000000002</v>
      </c>
      <c r="I209" s="248"/>
      <c r="J209" s="249">
        <f>ROUND(I209*H209,2)</f>
        <v>0</v>
      </c>
      <c r="K209" s="250"/>
      <c r="L209" s="43"/>
      <c r="M209" s="251" t="s">
        <v>1</v>
      </c>
      <c r="N209" s="252" t="s">
        <v>39</v>
      </c>
      <c r="O209" s="90"/>
      <c r="P209" s="253">
        <f>O209*H209</f>
        <v>0</v>
      </c>
      <c r="Q209" s="253">
        <v>0.00158</v>
      </c>
      <c r="R209" s="253">
        <f>Q209*H209</f>
        <v>0.0098592000000000003</v>
      </c>
      <c r="S209" s="253">
        <v>0</v>
      </c>
      <c r="T209" s="254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55" t="s">
        <v>146</v>
      </c>
      <c r="AT209" s="255" t="s">
        <v>142</v>
      </c>
      <c r="AU209" s="255" t="s">
        <v>83</v>
      </c>
      <c r="AY209" s="16" t="s">
        <v>140</v>
      </c>
      <c r="BE209" s="256">
        <f>IF(N209="základní",J209,0)</f>
        <v>0</v>
      </c>
      <c r="BF209" s="256">
        <f>IF(N209="snížená",J209,0)</f>
        <v>0</v>
      </c>
      <c r="BG209" s="256">
        <f>IF(N209="zákl. přenesená",J209,0)</f>
        <v>0</v>
      </c>
      <c r="BH209" s="256">
        <f>IF(N209="sníž. přenesená",J209,0)</f>
        <v>0</v>
      </c>
      <c r="BI209" s="256">
        <f>IF(N209="nulová",J209,0)</f>
        <v>0</v>
      </c>
      <c r="BJ209" s="16" t="s">
        <v>81</v>
      </c>
      <c r="BK209" s="256">
        <f>ROUND(I209*H209,2)</f>
        <v>0</v>
      </c>
      <c r="BL209" s="16" t="s">
        <v>146</v>
      </c>
      <c r="BM209" s="255" t="s">
        <v>674</v>
      </c>
    </row>
    <row r="210" s="2" customFormat="1" ht="21.75" customHeight="1">
      <c r="A210" s="37"/>
      <c r="B210" s="38"/>
      <c r="C210" s="243" t="s">
        <v>329</v>
      </c>
      <c r="D210" s="243" t="s">
        <v>142</v>
      </c>
      <c r="E210" s="244" t="s">
        <v>675</v>
      </c>
      <c r="F210" s="245" t="s">
        <v>676</v>
      </c>
      <c r="G210" s="246" t="s">
        <v>145</v>
      </c>
      <c r="H210" s="247">
        <v>6.2400000000000002</v>
      </c>
      <c r="I210" s="248"/>
      <c r="J210" s="249">
        <f>ROUND(I210*H210,2)</f>
        <v>0</v>
      </c>
      <c r="K210" s="250"/>
      <c r="L210" s="43"/>
      <c r="M210" s="251" t="s">
        <v>1</v>
      </c>
      <c r="N210" s="252" t="s">
        <v>39</v>
      </c>
      <c r="O210" s="90"/>
      <c r="P210" s="253">
        <f>O210*H210</f>
        <v>0</v>
      </c>
      <c r="Q210" s="253">
        <v>0.00050000000000000001</v>
      </c>
      <c r="R210" s="253">
        <f>Q210*H210</f>
        <v>0.0031200000000000004</v>
      </c>
      <c r="S210" s="253">
        <v>0</v>
      </c>
      <c r="T210" s="254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55" t="s">
        <v>146</v>
      </c>
      <c r="AT210" s="255" t="s">
        <v>142</v>
      </c>
      <c r="AU210" s="255" t="s">
        <v>83</v>
      </c>
      <c r="AY210" s="16" t="s">
        <v>140</v>
      </c>
      <c r="BE210" s="256">
        <f>IF(N210="základní",J210,0)</f>
        <v>0</v>
      </c>
      <c r="BF210" s="256">
        <f>IF(N210="snížená",J210,0)</f>
        <v>0</v>
      </c>
      <c r="BG210" s="256">
        <f>IF(N210="zákl. přenesená",J210,0)</f>
        <v>0</v>
      </c>
      <c r="BH210" s="256">
        <f>IF(N210="sníž. přenesená",J210,0)</f>
        <v>0</v>
      </c>
      <c r="BI210" s="256">
        <f>IF(N210="nulová",J210,0)</f>
        <v>0</v>
      </c>
      <c r="BJ210" s="16" t="s">
        <v>81</v>
      </c>
      <c r="BK210" s="256">
        <f>ROUND(I210*H210,2)</f>
        <v>0</v>
      </c>
      <c r="BL210" s="16" t="s">
        <v>146</v>
      </c>
      <c r="BM210" s="255" t="s">
        <v>677</v>
      </c>
    </row>
    <row r="211" s="12" customFormat="1" ht="22.8" customHeight="1">
      <c r="A211" s="12"/>
      <c r="B211" s="227"/>
      <c r="C211" s="228"/>
      <c r="D211" s="229" t="s">
        <v>73</v>
      </c>
      <c r="E211" s="241" t="s">
        <v>317</v>
      </c>
      <c r="F211" s="241" t="s">
        <v>318</v>
      </c>
      <c r="G211" s="228"/>
      <c r="H211" s="228"/>
      <c r="I211" s="231"/>
      <c r="J211" s="242">
        <f>BK211</f>
        <v>0</v>
      </c>
      <c r="K211" s="228"/>
      <c r="L211" s="233"/>
      <c r="M211" s="234"/>
      <c r="N211" s="235"/>
      <c r="O211" s="235"/>
      <c r="P211" s="236">
        <f>SUM(P212:P220)</f>
        <v>0</v>
      </c>
      <c r="Q211" s="235"/>
      <c r="R211" s="236">
        <f>SUM(R212:R220)</f>
        <v>0</v>
      </c>
      <c r="S211" s="235"/>
      <c r="T211" s="237">
        <f>SUM(T212:T220)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38" t="s">
        <v>81</v>
      </c>
      <c r="AT211" s="239" t="s">
        <v>73</v>
      </c>
      <c r="AU211" s="239" t="s">
        <v>81</v>
      </c>
      <c r="AY211" s="238" t="s">
        <v>140</v>
      </c>
      <c r="BK211" s="240">
        <f>SUM(BK212:BK220)</f>
        <v>0</v>
      </c>
    </row>
    <row r="212" s="2" customFormat="1" ht="33" customHeight="1">
      <c r="A212" s="37"/>
      <c r="B212" s="38"/>
      <c r="C212" s="243" t="s">
        <v>334</v>
      </c>
      <c r="D212" s="243" t="s">
        <v>142</v>
      </c>
      <c r="E212" s="244" t="s">
        <v>320</v>
      </c>
      <c r="F212" s="245" t="s">
        <v>321</v>
      </c>
      <c r="G212" s="246" t="s">
        <v>322</v>
      </c>
      <c r="H212" s="247">
        <v>27.701000000000001</v>
      </c>
      <c r="I212" s="248"/>
      <c r="J212" s="249">
        <f>ROUND(I212*H212,2)</f>
        <v>0</v>
      </c>
      <c r="K212" s="250"/>
      <c r="L212" s="43"/>
      <c r="M212" s="251" t="s">
        <v>1</v>
      </c>
      <c r="N212" s="252" t="s">
        <v>39</v>
      </c>
      <c r="O212" s="90"/>
      <c r="P212" s="253">
        <f>O212*H212</f>
        <v>0</v>
      </c>
      <c r="Q212" s="253">
        <v>0</v>
      </c>
      <c r="R212" s="253">
        <f>Q212*H212</f>
        <v>0</v>
      </c>
      <c r="S212" s="253">
        <v>0</v>
      </c>
      <c r="T212" s="254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55" t="s">
        <v>146</v>
      </c>
      <c r="AT212" s="255" t="s">
        <v>142</v>
      </c>
      <c r="AU212" s="255" t="s">
        <v>83</v>
      </c>
      <c r="AY212" s="16" t="s">
        <v>140</v>
      </c>
      <c r="BE212" s="256">
        <f>IF(N212="základní",J212,0)</f>
        <v>0</v>
      </c>
      <c r="BF212" s="256">
        <f>IF(N212="snížená",J212,0)</f>
        <v>0</v>
      </c>
      <c r="BG212" s="256">
        <f>IF(N212="zákl. přenesená",J212,0)</f>
        <v>0</v>
      </c>
      <c r="BH212" s="256">
        <f>IF(N212="sníž. přenesená",J212,0)</f>
        <v>0</v>
      </c>
      <c r="BI212" s="256">
        <f>IF(N212="nulová",J212,0)</f>
        <v>0</v>
      </c>
      <c r="BJ212" s="16" t="s">
        <v>81</v>
      </c>
      <c r="BK212" s="256">
        <f>ROUND(I212*H212,2)</f>
        <v>0</v>
      </c>
      <c r="BL212" s="16" t="s">
        <v>146</v>
      </c>
      <c r="BM212" s="255" t="s">
        <v>323</v>
      </c>
    </row>
    <row r="213" s="2" customFormat="1" ht="33" customHeight="1">
      <c r="A213" s="37"/>
      <c r="B213" s="38"/>
      <c r="C213" s="243" t="s">
        <v>339</v>
      </c>
      <c r="D213" s="243" t="s">
        <v>142</v>
      </c>
      <c r="E213" s="244" t="s">
        <v>325</v>
      </c>
      <c r="F213" s="245" t="s">
        <v>326</v>
      </c>
      <c r="G213" s="246" t="s">
        <v>322</v>
      </c>
      <c r="H213" s="247">
        <v>249.309</v>
      </c>
      <c r="I213" s="248"/>
      <c r="J213" s="249">
        <f>ROUND(I213*H213,2)</f>
        <v>0</v>
      </c>
      <c r="K213" s="250"/>
      <c r="L213" s="43"/>
      <c r="M213" s="251" t="s">
        <v>1</v>
      </c>
      <c r="N213" s="252" t="s">
        <v>39</v>
      </c>
      <c r="O213" s="90"/>
      <c r="P213" s="253">
        <f>O213*H213</f>
        <v>0</v>
      </c>
      <c r="Q213" s="253">
        <v>0</v>
      </c>
      <c r="R213" s="253">
        <f>Q213*H213</f>
        <v>0</v>
      </c>
      <c r="S213" s="253">
        <v>0</v>
      </c>
      <c r="T213" s="254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55" t="s">
        <v>146</v>
      </c>
      <c r="AT213" s="255" t="s">
        <v>142</v>
      </c>
      <c r="AU213" s="255" t="s">
        <v>83</v>
      </c>
      <c r="AY213" s="16" t="s">
        <v>140</v>
      </c>
      <c r="BE213" s="256">
        <f>IF(N213="základní",J213,0)</f>
        <v>0</v>
      </c>
      <c r="BF213" s="256">
        <f>IF(N213="snížená",J213,0)</f>
        <v>0</v>
      </c>
      <c r="BG213" s="256">
        <f>IF(N213="zákl. přenesená",J213,0)</f>
        <v>0</v>
      </c>
      <c r="BH213" s="256">
        <f>IF(N213="sníž. přenesená",J213,0)</f>
        <v>0</v>
      </c>
      <c r="BI213" s="256">
        <f>IF(N213="nulová",J213,0)</f>
        <v>0</v>
      </c>
      <c r="BJ213" s="16" t="s">
        <v>81</v>
      </c>
      <c r="BK213" s="256">
        <f>ROUND(I213*H213,2)</f>
        <v>0</v>
      </c>
      <c r="BL213" s="16" t="s">
        <v>146</v>
      </c>
      <c r="BM213" s="255" t="s">
        <v>327</v>
      </c>
    </row>
    <row r="214" s="13" customFormat="1">
      <c r="A214" s="13"/>
      <c r="B214" s="257"/>
      <c r="C214" s="258"/>
      <c r="D214" s="259" t="s">
        <v>148</v>
      </c>
      <c r="E214" s="258"/>
      <c r="F214" s="261" t="s">
        <v>678</v>
      </c>
      <c r="G214" s="258"/>
      <c r="H214" s="262">
        <v>249.309</v>
      </c>
      <c r="I214" s="263"/>
      <c r="J214" s="258"/>
      <c r="K214" s="258"/>
      <c r="L214" s="264"/>
      <c r="M214" s="265"/>
      <c r="N214" s="266"/>
      <c r="O214" s="266"/>
      <c r="P214" s="266"/>
      <c r="Q214" s="266"/>
      <c r="R214" s="266"/>
      <c r="S214" s="266"/>
      <c r="T214" s="26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8" t="s">
        <v>148</v>
      </c>
      <c r="AU214" s="268" t="s">
        <v>83</v>
      </c>
      <c r="AV214" s="13" t="s">
        <v>83</v>
      </c>
      <c r="AW214" s="13" t="s">
        <v>4</v>
      </c>
      <c r="AX214" s="13" t="s">
        <v>81</v>
      </c>
      <c r="AY214" s="268" t="s">
        <v>140</v>
      </c>
    </row>
    <row r="215" s="2" customFormat="1" ht="33" customHeight="1">
      <c r="A215" s="37"/>
      <c r="B215" s="38"/>
      <c r="C215" s="243" t="s">
        <v>346</v>
      </c>
      <c r="D215" s="243" t="s">
        <v>142</v>
      </c>
      <c r="E215" s="244" t="s">
        <v>330</v>
      </c>
      <c r="F215" s="245" t="s">
        <v>331</v>
      </c>
      <c r="G215" s="246" t="s">
        <v>322</v>
      </c>
      <c r="H215" s="247">
        <v>104.011</v>
      </c>
      <c r="I215" s="248"/>
      <c r="J215" s="249">
        <f>ROUND(I215*H215,2)</f>
        <v>0</v>
      </c>
      <c r="K215" s="250"/>
      <c r="L215" s="43"/>
      <c r="M215" s="251" t="s">
        <v>1</v>
      </c>
      <c r="N215" s="252" t="s">
        <v>39</v>
      </c>
      <c r="O215" s="90"/>
      <c r="P215" s="253">
        <f>O215*H215</f>
        <v>0</v>
      </c>
      <c r="Q215" s="253">
        <v>0</v>
      </c>
      <c r="R215" s="253">
        <f>Q215*H215</f>
        <v>0</v>
      </c>
      <c r="S215" s="253">
        <v>0</v>
      </c>
      <c r="T215" s="254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55" t="s">
        <v>146</v>
      </c>
      <c r="AT215" s="255" t="s">
        <v>142</v>
      </c>
      <c r="AU215" s="255" t="s">
        <v>83</v>
      </c>
      <c r="AY215" s="16" t="s">
        <v>140</v>
      </c>
      <c r="BE215" s="256">
        <f>IF(N215="základní",J215,0)</f>
        <v>0</v>
      </c>
      <c r="BF215" s="256">
        <f>IF(N215="snížená",J215,0)</f>
        <v>0</v>
      </c>
      <c r="BG215" s="256">
        <f>IF(N215="zákl. přenesená",J215,0)</f>
        <v>0</v>
      </c>
      <c r="BH215" s="256">
        <f>IF(N215="sníž. přenesená",J215,0)</f>
        <v>0</v>
      </c>
      <c r="BI215" s="256">
        <f>IF(N215="nulová",J215,0)</f>
        <v>0</v>
      </c>
      <c r="BJ215" s="16" t="s">
        <v>81</v>
      </c>
      <c r="BK215" s="256">
        <f>ROUND(I215*H215,2)</f>
        <v>0</v>
      </c>
      <c r="BL215" s="16" t="s">
        <v>146</v>
      </c>
      <c r="BM215" s="255" t="s">
        <v>332</v>
      </c>
    </row>
    <row r="216" s="13" customFormat="1">
      <c r="A216" s="13"/>
      <c r="B216" s="257"/>
      <c r="C216" s="258"/>
      <c r="D216" s="259" t="s">
        <v>148</v>
      </c>
      <c r="E216" s="260" t="s">
        <v>1</v>
      </c>
      <c r="F216" s="261" t="s">
        <v>679</v>
      </c>
      <c r="G216" s="258"/>
      <c r="H216" s="262">
        <v>104.011</v>
      </c>
      <c r="I216" s="263"/>
      <c r="J216" s="258"/>
      <c r="K216" s="258"/>
      <c r="L216" s="264"/>
      <c r="M216" s="265"/>
      <c r="N216" s="266"/>
      <c r="O216" s="266"/>
      <c r="P216" s="266"/>
      <c r="Q216" s="266"/>
      <c r="R216" s="266"/>
      <c r="S216" s="266"/>
      <c r="T216" s="26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8" t="s">
        <v>148</v>
      </c>
      <c r="AU216" s="268" t="s">
        <v>83</v>
      </c>
      <c r="AV216" s="13" t="s">
        <v>83</v>
      </c>
      <c r="AW216" s="13" t="s">
        <v>31</v>
      </c>
      <c r="AX216" s="13" t="s">
        <v>81</v>
      </c>
      <c r="AY216" s="268" t="s">
        <v>140</v>
      </c>
    </row>
    <row r="217" s="2" customFormat="1" ht="33" customHeight="1">
      <c r="A217" s="37"/>
      <c r="B217" s="38"/>
      <c r="C217" s="243" t="s">
        <v>354</v>
      </c>
      <c r="D217" s="243" t="s">
        <v>142</v>
      </c>
      <c r="E217" s="244" t="s">
        <v>335</v>
      </c>
      <c r="F217" s="245" t="s">
        <v>336</v>
      </c>
      <c r="G217" s="246" t="s">
        <v>322</v>
      </c>
      <c r="H217" s="247">
        <v>46.634999999999998</v>
      </c>
      <c r="I217" s="248"/>
      <c r="J217" s="249">
        <f>ROUND(I217*H217,2)</f>
        <v>0</v>
      </c>
      <c r="K217" s="250"/>
      <c r="L217" s="43"/>
      <c r="M217" s="251" t="s">
        <v>1</v>
      </c>
      <c r="N217" s="252" t="s">
        <v>39</v>
      </c>
      <c r="O217" s="90"/>
      <c r="P217" s="253">
        <f>O217*H217</f>
        <v>0</v>
      </c>
      <c r="Q217" s="253">
        <v>0</v>
      </c>
      <c r="R217" s="253">
        <f>Q217*H217</f>
        <v>0</v>
      </c>
      <c r="S217" s="253">
        <v>0</v>
      </c>
      <c r="T217" s="254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55" t="s">
        <v>146</v>
      </c>
      <c r="AT217" s="255" t="s">
        <v>142</v>
      </c>
      <c r="AU217" s="255" t="s">
        <v>83</v>
      </c>
      <c r="AY217" s="16" t="s">
        <v>140</v>
      </c>
      <c r="BE217" s="256">
        <f>IF(N217="základní",J217,0)</f>
        <v>0</v>
      </c>
      <c r="BF217" s="256">
        <f>IF(N217="snížená",J217,0)</f>
        <v>0</v>
      </c>
      <c r="BG217" s="256">
        <f>IF(N217="zákl. přenesená",J217,0)</f>
        <v>0</v>
      </c>
      <c r="BH217" s="256">
        <f>IF(N217="sníž. přenesená",J217,0)</f>
        <v>0</v>
      </c>
      <c r="BI217" s="256">
        <f>IF(N217="nulová",J217,0)</f>
        <v>0</v>
      </c>
      <c r="BJ217" s="16" t="s">
        <v>81</v>
      </c>
      <c r="BK217" s="256">
        <f>ROUND(I217*H217,2)</f>
        <v>0</v>
      </c>
      <c r="BL217" s="16" t="s">
        <v>146</v>
      </c>
      <c r="BM217" s="255" t="s">
        <v>337</v>
      </c>
    </row>
    <row r="218" s="13" customFormat="1">
      <c r="A218" s="13"/>
      <c r="B218" s="257"/>
      <c r="C218" s="258"/>
      <c r="D218" s="259" t="s">
        <v>148</v>
      </c>
      <c r="E218" s="260" t="s">
        <v>1</v>
      </c>
      <c r="F218" s="261" t="s">
        <v>680</v>
      </c>
      <c r="G218" s="258"/>
      <c r="H218" s="262">
        <v>46.634999999999998</v>
      </c>
      <c r="I218" s="263"/>
      <c r="J218" s="258"/>
      <c r="K218" s="258"/>
      <c r="L218" s="264"/>
      <c r="M218" s="265"/>
      <c r="N218" s="266"/>
      <c r="O218" s="266"/>
      <c r="P218" s="266"/>
      <c r="Q218" s="266"/>
      <c r="R218" s="266"/>
      <c r="S218" s="266"/>
      <c r="T218" s="26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8" t="s">
        <v>148</v>
      </c>
      <c r="AU218" s="268" t="s">
        <v>83</v>
      </c>
      <c r="AV218" s="13" t="s">
        <v>83</v>
      </c>
      <c r="AW218" s="13" t="s">
        <v>31</v>
      </c>
      <c r="AX218" s="13" t="s">
        <v>81</v>
      </c>
      <c r="AY218" s="268" t="s">
        <v>140</v>
      </c>
    </row>
    <row r="219" s="2" customFormat="1" ht="33" customHeight="1">
      <c r="A219" s="37"/>
      <c r="B219" s="38"/>
      <c r="C219" s="243" t="s">
        <v>361</v>
      </c>
      <c r="D219" s="243" t="s">
        <v>142</v>
      </c>
      <c r="E219" s="244" t="s">
        <v>340</v>
      </c>
      <c r="F219" s="245" t="s">
        <v>341</v>
      </c>
      <c r="G219" s="246" t="s">
        <v>322</v>
      </c>
      <c r="H219" s="247">
        <v>26.548999999999999</v>
      </c>
      <c r="I219" s="248"/>
      <c r="J219" s="249">
        <f>ROUND(I219*H219,2)</f>
        <v>0</v>
      </c>
      <c r="K219" s="250"/>
      <c r="L219" s="43"/>
      <c r="M219" s="251" t="s">
        <v>1</v>
      </c>
      <c r="N219" s="252" t="s">
        <v>39</v>
      </c>
      <c r="O219" s="90"/>
      <c r="P219" s="253">
        <f>O219*H219</f>
        <v>0</v>
      </c>
      <c r="Q219" s="253">
        <v>0</v>
      </c>
      <c r="R219" s="253">
        <f>Q219*H219</f>
        <v>0</v>
      </c>
      <c r="S219" s="253">
        <v>0</v>
      </c>
      <c r="T219" s="254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55" t="s">
        <v>146</v>
      </c>
      <c r="AT219" s="255" t="s">
        <v>142</v>
      </c>
      <c r="AU219" s="255" t="s">
        <v>83</v>
      </c>
      <c r="AY219" s="16" t="s">
        <v>140</v>
      </c>
      <c r="BE219" s="256">
        <f>IF(N219="základní",J219,0)</f>
        <v>0</v>
      </c>
      <c r="BF219" s="256">
        <f>IF(N219="snížená",J219,0)</f>
        <v>0</v>
      </c>
      <c r="BG219" s="256">
        <f>IF(N219="zákl. přenesená",J219,0)</f>
        <v>0</v>
      </c>
      <c r="BH219" s="256">
        <f>IF(N219="sníž. přenesená",J219,0)</f>
        <v>0</v>
      </c>
      <c r="BI219" s="256">
        <f>IF(N219="nulová",J219,0)</f>
        <v>0</v>
      </c>
      <c r="BJ219" s="16" t="s">
        <v>81</v>
      </c>
      <c r="BK219" s="256">
        <f>ROUND(I219*H219,2)</f>
        <v>0</v>
      </c>
      <c r="BL219" s="16" t="s">
        <v>146</v>
      </c>
      <c r="BM219" s="255" t="s">
        <v>342</v>
      </c>
    </row>
    <row r="220" s="13" customFormat="1">
      <c r="A220" s="13"/>
      <c r="B220" s="257"/>
      <c r="C220" s="258"/>
      <c r="D220" s="259" t="s">
        <v>148</v>
      </c>
      <c r="E220" s="260" t="s">
        <v>1</v>
      </c>
      <c r="F220" s="261" t="s">
        <v>681</v>
      </c>
      <c r="G220" s="258"/>
      <c r="H220" s="262">
        <v>26.548999999999999</v>
      </c>
      <c r="I220" s="263"/>
      <c r="J220" s="258"/>
      <c r="K220" s="258"/>
      <c r="L220" s="264"/>
      <c r="M220" s="265"/>
      <c r="N220" s="266"/>
      <c r="O220" s="266"/>
      <c r="P220" s="266"/>
      <c r="Q220" s="266"/>
      <c r="R220" s="266"/>
      <c r="S220" s="266"/>
      <c r="T220" s="26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8" t="s">
        <v>148</v>
      </c>
      <c r="AU220" s="268" t="s">
        <v>83</v>
      </c>
      <c r="AV220" s="13" t="s">
        <v>83</v>
      </c>
      <c r="AW220" s="13" t="s">
        <v>31</v>
      </c>
      <c r="AX220" s="13" t="s">
        <v>81</v>
      </c>
      <c r="AY220" s="268" t="s">
        <v>140</v>
      </c>
    </row>
    <row r="221" s="12" customFormat="1" ht="22.8" customHeight="1">
      <c r="A221" s="12"/>
      <c r="B221" s="227"/>
      <c r="C221" s="228"/>
      <c r="D221" s="229" t="s">
        <v>73</v>
      </c>
      <c r="E221" s="241" t="s">
        <v>344</v>
      </c>
      <c r="F221" s="241" t="s">
        <v>345</v>
      </c>
      <c r="G221" s="228"/>
      <c r="H221" s="228"/>
      <c r="I221" s="231"/>
      <c r="J221" s="242">
        <f>BK221</f>
        <v>0</v>
      </c>
      <c r="K221" s="228"/>
      <c r="L221" s="233"/>
      <c r="M221" s="234"/>
      <c r="N221" s="235"/>
      <c r="O221" s="235"/>
      <c r="P221" s="236">
        <f>P222</f>
        <v>0</v>
      </c>
      <c r="Q221" s="235"/>
      <c r="R221" s="236">
        <f>R222</f>
        <v>0</v>
      </c>
      <c r="S221" s="235"/>
      <c r="T221" s="237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38" t="s">
        <v>81</v>
      </c>
      <c r="AT221" s="239" t="s">
        <v>73</v>
      </c>
      <c r="AU221" s="239" t="s">
        <v>81</v>
      </c>
      <c r="AY221" s="238" t="s">
        <v>140</v>
      </c>
      <c r="BK221" s="240">
        <f>BK222</f>
        <v>0</v>
      </c>
    </row>
    <row r="222" s="2" customFormat="1" ht="33" customHeight="1">
      <c r="A222" s="37"/>
      <c r="B222" s="38"/>
      <c r="C222" s="243" t="s">
        <v>365</v>
      </c>
      <c r="D222" s="243" t="s">
        <v>142</v>
      </c>
      <c r="E222" s="244" t="s">
        <v>347</v>
      </c>
      <c r="F222" s="245" t="s">
        <v>348</v>
      </c>
      <c r="G222" s="246" t="s">
        <v>322</v>
      </c>
      <c r="H222" s="247">
        <v>25.513000000000002</v>
      </c>
      <c r="I222" s="248"/>
      <c r="J222" s="249">
        <f>ROUND(I222*H222,2)</f>
        <v>0</v>
      </c>
      <c r="K222" s="250"/>
      <c r="L222" s="43"/>
      <c r="M222" s="251" t="s">
        <v>1</v>
      </c>
      <c r="N222" s="252" t="s">
        <v>39</v>
      </c>
      <c r="O222" s="90"/>
      <c r="P222" s="253">
        <f>O222*H222</f>
        <v>0</v>
      </c>
      <c r="Q222" s="253">
        <v>0</v>
      </c>
      <c r="R222" s="253">
        <f>Q222*H222</f>
        <v>0</v>
      </c>
      <c r="S222" s="253">
        <v>0</v>
      </c>
      <c r="T222" s="254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55" t="s">
        <v>146</v>
      </c>
      <c r="AT222" s="255" t="s">
        <v>142</v>
      </c>
      <c r="AU222" s="255" t="s">
        <v>83</v>
      </c>
      <c r="AY222" s="16" t="s">
        <v>140</v>
      </c>
      <c r="BE222" s="256">
        <f>IF(N222="základní",J222,0)</f>
        <v>0</v>
      </c>
      <c r="BF222" s="256">
        <f>IF(N222="snížená",J222,0)</f>
        <v>0</v>
      </c>
      <c r="BG222" s="256">
        <f>IF(N222="zákl. přenesená",J222,0)</f>
        <v>0</v>
      </c>
      <c r="BH222" s="256">
        <f>IF(N222="sníž. přenesená",J222,0)</f>
        <v>0</v>
      </c>
      <c r="BI222" s="256">
        <f>IF(N222="nulová",J222,0)</f>
        <v>0</v>
      </c>
      <c r="BJ222" s="16" t="s">
        <v>81</v>
      </c>
      <c r="BK222" s="256">
        <f>ROUND(I222*H222,2)</f>
        <v>0</v>
      </c>
      <c r="BL222" s="16" t="s">
        <v>146</v>
      </c>
      <c r="BM222" s="255" t="s">
        <v>349</v>
      </c>
    </row>
    <row r="223" s="12" customFormat="1" ht="25.92" customHeight="1">
      <c r="A223" s="12"/>
      <c r="B223" s="227"/>
      <c r="C223" s="228"/>
      <c r="D223" s="229" t="s">
        <v>73</v>
      </c>
      <c r="E223" s="230" t="s">
        <v>350</v>
      </c>
      <c r="F223" s="230" t="s">
        <v>351</v>
      </c>
      <c r="G223" s="228"/>
      <c r="H223" s="228"/>
      <c r="I223" s="231"/>
      <c r="J223" s="232">
        <f>BK223</f>
        <v>0</v>
      </c>
      <c r="K223" s="228"/>
      <c r="L223" s="233"/>
      <c r="M223" s="234"/>
      <c r="N223" s="235"/>
      <c r="O223" s="235"/>
      <c r="P223" s="236">
        <f>P224+P226</f>
        <v>0</v>
      </c>
      <c r="Q223" s="235"/>
      <c r="R223" s="236">
        <f>R224+R226</f>
        <v>0</v>
      </c>
      <c r="S223" s="235"/>
      <c r="T223" s="237">
        <f>T224+T226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38" t="s">
        <v>166</v>
      </c>
      <c r="AT223" s="239" t="s">
        <v>73</v>
      </c>
      <c r="AU223" s="239" t="s">
        <v>74</v>
      </c>
      <c r="AY223" s="238" t="s">
        <v>140</v>
      </c>
      <c r="BK223" s="240">
        <f>BK224+BK226</f>
        <v>0</v>
      </c>
    </row>
    <row r="224" s="12" customFormat="1" ht="22.8" customHeight="1">
      <c r="A224" s="12"/>
      <c r="B224" s="227"/>
      <c r="C224" s="228"/>
      <c r="D224" s="229" t="s">
        <v>73</v>
      </c>
      <c r="E224" s="241" t="s">
        <v>352</v>
      </c>
      <c r="F224" s="241" t="s">
        <v>353</v>
      </c>
      <c r="G224" s="228"/>
      <c r="H224" s="228"/>
      <c r="I224" s="231"/>
      <c r="J224" s="242">
        <f>BK224</f>
        <v>0</v>
      </c>
      <c r="K224" s="228"/>
      <c r="L224" s="233"/>
      <c r="M224" s="234"/>
      <c r="N224" s="235"/>
      <c r="O224" s="235"/>
      <c r="P224" s="236">
        <f>P225</f>
        <v>0</v>
      </c>
      <c r="Q224" s="235"/>
      <c r="R224" s="236">
        <f>R225</f>
        <v>0</v>
      </c>
      <c r="S224" s="235"/>
      <c r="T224" s="237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38" t="s">
        <v>166</v>
      </c>
      <c r="AT224" s="239" t="s">
        <v>73</v>
      </c>
      <c r="AU224" s="239" t="s">
        <v>81</v>
      </c>
      <c r="AY224" s="238" t="s">
        <v>140</v>
      </c>
      <c r="BK224" s="240">
        <f>BK225</f>
        <v>0</v>
      </c>
    </row>
    <row r="225" s="2" customFormat="1" ht="16.5" customHeight="1">
      <c r="A225" s="37"/>
      <c r="B225" s="38"/>
      <c r="C225" s="243" t="s">
        <v>542</v>
      </c>
      <c r="D225" s="243" t="s">
        <v>142</v>
      </c>
      <c r="E225" s="244" t="s">
        <v>355</v>
      </c>
      <c r="F225" s="245" t="s">
        <v>356</v>
      </c>
      <c r="G225" s="246" t="s">
        <v>192</v>
      </c>
      <c r="H225" s="247">
        <v>1</v>
      </c>
      <c r="I225" s="248"/>
      <c r="J225" s="249">
        <f>ROUND(I225*H225,2)</f>
        <v>0</v>
      </c>
      <c r="K225" s="250"/>
      <c r="L225" s="43"/>
      <c r="M225" s="251" t="s">
        <v>1</v>
      </c>
      <c r="N225" s="252" t="s">
        <v>39</v>
      </c>
      <c r="O225" s="90"/>
      <c r="P225" s="253">
        <f>O225*H225</f>
        <v>0</v>
      </c>
      <c r="Q225" s="253">
        <v>0</v>
      </c>
      <c r="R225" s="253">
        <f>Q225*H225</f>
        <v>0</v>
      </c>
      <c r="S225" s="253">
        <v>0</v>
      </c>
      <c r="T225" s="254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55" t="s">
        <v>357</v>
      </c>
      <c r="AT225" s="255" t="s">
        <v>142</v>
      </c>
      <c r="AU225" s="255" t="s">
        <v>83</v>
      </c>
      <c r="AY225" s="16" t="s">
        <v>140</v>
      </c>
      <c r="BE225" s="256">
        <f>IF(N225="základní",J225,0)</f>
        <v>0</v>
      </c>
      <c r="BF225" s="256">
        <f>IF(N225="snížená",J225,0)</f>
        <v>0</v>
      </c>
      <c r="BG225" s="256">
        <f>IF(N225="zákl. přenesená",J225,0)</f>
        <v>0</v>
      </c>
      <c r="BH225" s="256">
        <f>IF(N225="sníž. přenesená",J225,0)</f>
        <v>0</v>
      </c>
      <c r="BI225" s="256">
        <f>IF(N225="nulová",J225,0)</f>
        <v>0</v>
      </c>
      <c r="BJ225" s="16" t="s">
        <v>81</v>
      </c>
      <c r="BK225" s="256">
        <f>ROUND(I225*H225,2)</f>
        <v>0</v>
      </c>
      <c r="BL225" s="16" t="s">
        <v>357</v>
      </c>
      <c r="BM225" s="255" t="s">
        <v>358</v>
      </c>
    </row>
    <row r="226" s="12" customFormat="1" ht="22.8" customHeight="1">
      <c r="A226" s="12"/>
      <c r="B226" s="227"/>
      <c r="C226" s="228"/>
      <c r="D226" s="229" t="s">
        <v>73</v>
      </c>
      <c r="E226" s="241" t="s">
        <v>359</v>
      </c>
      <c r="F226" s="241" t="s">
        <v>360</v>
      </c>
      <c r="G226" s="228"/>
      <c r="H226" s="228"/>
      <c r="I226" s="231"/>
      <c r="J226" s="242">
        <f>BK226</f>
        <v>0</v>
      </c>
      <c r="K226" s="228"/>
      <c r="L226" s="233"/>
      <c r="M226" s="234"/>
      <c r="N226" s="235"/>
      <c r="O226" s="235"/>
      <c r="P226" s="236">
        <f>SUM(P227:P228)</f>
        <v>0</v>
      </c>
      <c r="Q226" s="235"/>
      <c r="R226" s="236">
        <f>SUM(R227:R228)</f>
        <v>0</v>
      </c>
      <c r="S226" s="235"/>
      <c r="T226" s="237">
        <f>SUM(T227:T228)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38" t="s">
        <v>166</v>
      </c>
      <c r="AT226" s="239" t="s">
        <v>73</v>
      </c>
      <c r="AU226" s="239" t="s">
        <v>81</v>
      </c>
      <c r="AY226" s="238" t="s">
        <v>140</v>
      </c>
      <c r="BK226" s="240">
        <f>SUM(BK227:BK228)</f>
        <v>0</v>
      </c>
    </row>
    <row r="227" s="2" customFormat="1" ht="16.5" customHeight="1">
      <c r="A227" s="37"/>
      <c r="B227" s="38"/>
      <c r="C227" s="243" t="s">
        <v>544</v>
      </c>
      <c r="D227" s="243" t="s">
        <v>142</v>
      </c>
      <c r="E227" s="244" t="s">
        <v>362</v>
      </c>
      <c r="F227" s="245" t="s">
        <v>363</v>
      </c>
      <c r="G227" s="246" t="s">
        <v>192</v>
      </c>
      <c r="H227" s="247">
        <v>1</v>
      </c>
      <c r="I227" s="248"/>
      <c r="J227" s="249">
        <f>ROUND(I227*H227,2)</f>
        <v>0</v>
      </c>
      <c r="K227" s="250"/>
      <c r="L227" s="43"/>
      <c r="M227" s="251" t="s">
        <v>1</v>
      </c>
      <c r="N227" s="252" t="s">
        <v>39</v>
      </c>
      <c r="O227" s="90"/>
      <c r="P227" s="253">
        <f>O227*H227</f>
        <v>0</v>
      </c>
      <c r="Q227" s="253">
        <v>0</v>
      </c>
      <c r="R227" s="253">
        <f>Q227*H227</f>
        <v>0</v>
      </c>
      <c r="S227" s="253">
        <v>0</v>
      </c>
      <c r="T227" s="254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55" t="s">
        <v>357</v>
      </c>
      <c r="AT227" s="255" t="s">
        <v>142</v>
      </c>
      <c r="AU227" s="255" t="s">
        <v>83</v>
      </c>
      <c r="AY227" s="16" t="s">
        <v>140</v>
      </c>
      <c r="BE227" s="256">
        <f>IF(N227="základní",J227,0)</f>
        <v>0</v>
      </c>
      <c r="BF227" s="256">
        <f>IF(N227="snížená",J227,0)</f>
        <v>0</v>
      </c>
      <c r="BG227" s="256">
        <f>IF(N227="zákl. přenesená",J227,0)</f>
        <v>0</v>
      </c>
      <c r="BH227" s="256">
        <f>IF(N227="sníž. přenesená",J227,0)</f>
        <v>0</v>
      </c>
      <c r="BI227" s="256">
        <f>IF(N227="nulová",J227,0)</f>
        <v>0</v>
      </c>
      <c r="BJ227" s="16" t="s">
        <v>81</v>
      </c>
      <c r="BK227" s="256">
        <f>ROUND(I227*H227,2)</f>
        <v>0</v>
      </c>
      <c r="BL227" s="16" t="s">
        <v>357</v>
      </c>
      <c r="BM227" s="255" t="s">
        <v>364</v>
      </c>
    </row>
    <row r="228" s="2" customFormat="1" ht="16.5" customHeight="1">
      <c r="A228" s="37"/>
      <c r="B228" s="38"/>
      <c r="C228" s="243" t="s">
        <v>548</v>
      </c>
      <c r="D228" s="243" t="s">
        <v>142</v>
      </c>
      <c r="E228" s="244" t="s">
        <v>366</v>
      </c>
      <c r="F228" s="245" t="s">
        <v>367</v>
      </c>
      <c r="G228" s="246" t="s">
        <v>192</v>
      </c>
      <c r="H228" s="247">
        <v>1</v>
      </c>
      <c r="I228" s="248"/>
      <c r="J228" s="249">
        <f>ROUND(I228*H228,2)</f>
        <v>0</v>
      </c>
      <c r="K228" s="250"/>
      <c r="L228" s="43"/>
      <c r="M228" s="291" t="s">
        <v>1</v>
      </c>
      <c r="N228" s="292" t="s">
        <v>39</v>
      </c>
      <c r="O228" s="293"/>
      <c r="P228" s="294">
        <f>O228*H228</f>
        <v>0</v>
      </c>
      <c r="Q228" s="294">
        <v>0</v>
      </c>
      <c r="R228" s="294">
        <f>Q228*H228</f>
        <v>0</v>
      </c>
      <c r="S228" s="294">
        <v>0</v>
      </c>
      <c r="T228" s="295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55" t="s">
        <v>357</v>
      </c>
      <c r="AT228" s="255" t="s">
        <v>142</v>
      </c>
      <c r="AU228" s="255" t="s">
        <v>83</v>
      </c>
      <c r="AY228" s="16" t="s">
        <v>140</v>
      </c>
      <c r="BE228" s="256">
        <f>IF(N228="základní",J228,0)</f>
        <v>0</v>
      </c>
      <c r="BF228" s="256">
        <f>IF(N228="snížená",J228,0)</f>
        <v>0</v>
      </c>
      <c r="BG228" s="256">
        <f>IF(N228="zákl. přenesená",J228,0)</f>
        <v>0</v>
      </c>
      <c r="BH228" s="256">
        <f>IF(N228="sníž. přenesená",J228,0)</f>
        <v>0</v>
      </c>
      <c r="BI228" s="256">
        <f>IF(N228="nulová",J228,0)</f>
        <v>0</v>
      </c>
      <c r="BJ228" s="16" t="s">
        <v>81</v>
      </c>
      <c r="BK228" s="256">
        <f>ROUND(I228*H228,2)</f>
        <v>0</v>
      </c>
      <c r="BL228" s="16" t="s">
        <v>357</v>
      </c>
      <c r="BM228" s="255" t="s">
        <v>368</v>
      </c>
    </row>
    <row r="229" s="2" customFormat="1" ht="6.96" customHeight="1">
      <c r="A229" s="37"/>
      <c r="B229" s="65"/>
      <c r="C229" s="66"/>
      <c r="D229" s="66"/>
      <c r="E229" s="66"/>
      <c r="F229" s="66"/>
      <c r="G229" s="66"/>
      <c r="H229" s="66"/>
      <c r="I229" s="191"/>
      <c r="J229" s="66"/>
      <c r="K229" s="66"/>
      <c r="L229" s="43"/>
      <c r="M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</row>
  </sheetData>
  <sheetProtection sheet="1" autoFilter="0" formatColumns="0" formatRows="0" objects="1" scenarios="1" spinCount="100000" saltValue="Smz7RxmWopmCAt5ngbJod3XuhEoKd8Hx+XW0FnikYjicLH8+YvfsnX10Dx65plgKEGn8F+zMHEhyd0mJ+Mpimw==" hashValue="0N6UZon/VUWiu/89c4BJttf2K5q9lMt+2ZNAzNntVZq2lAjOEnCj8XPqwtHrrep32DlDn09yYEdRrFlKmfePiw==" algorithmName="SHA-512" password="CC35"/>
  <autoFilter ref="C124:K22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83</v>
      </c>
    </row>
    <row r="4" s="1" customFormat="1" ht="24.96" customHeight="1">
      <c r="B4" s="19"/>
      <c r="D4" s="149" t="s">
        <v>106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>Opravy chodníkových těles v Novém Jičíně</v>
      </c>
      <c r="F7" s="151"/>
      <c r="G7" s="151"/>
      <c r="H7" s="151"/>
      <c r="I7" s="145"/>
      <c r="L7" s="19"/>
    </row>
    <row r="8" s="2" customFormat="1" ht="12" customHeight="1">
      <c r="A8" s="37"/>
      <c r="B8" s="43"/>
      <c r="C8" s="37"/>
      <c r="D8" s="151" t="s">
        <v>107</v>
      </c>
      <c r="E8" s="37"/>
      <c r="F8" s="37"/>
      <c r="G8" s="37"/>
      <c r="H8" s="37"/>
      <c r="I8" s="15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4" t="s">
        <v>682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51" t="s">
        <v>18</v>
      </c>
      <c r="E11" s="37"/>
      <c r="F11" s="140" t="s">
        <v>1</v>
      </c>
      <c r="G11" s="37"/>
      <c r="H11" s="37"/>
      <c r="I11" s="155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1" t="s">
        <v>20</v>
      </c>
      <c r="E12" s="37"/>
      <c r="F12" s="140" t="s">
        <v>21</v>
      </c>
      <c r="G12" s="37"/>
      <c r="H12" s="37"/>
      <c r="I12" s="155" t="s">
        <v>22</v>
      </c>
      <c r="J12" s="156" t="str">
        <f>'Rekapitulace stavby'!AN8</f>
        <v>4. 5. 2020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5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24</v>
      </c>
      <c r="E14" s="37"/>
      <c r="F14" s="37"/>
      <c r="G14" s="37"/>
      <c r="H14" s="37"/>
      <c r="I14" s="155" t="s">
        <v>25</v>
      </c>
      <c r="J14" s="140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tr">
        <f>IF('Rekapitulace stavby'!E11="","",'Rekapitulace stavby'!E11)</f>
        <v xml:space="preserve"> </v>
      </c>
      <c r="F15" s="37"/>
      <c r="G15" s="37"/>
      <c r="H15" s="37"/>
      <c r="I15" s="155" t="s">
        <v>27</v>
      </c>
      <c r="J15" s="140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5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51" t="s">
        <v>28</v>
      </c>
      <c r="E17" s="37"/>
      <c r="F17" s="37"/>
      <c r="G17" s="37"/>
      <c r="H17" s="37"/>
      <c r="I17" s="155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55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5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51" t="s">
        <v>30</v>
      </c>
      <c r="E20" s="37"/>
      <c r="F20" s="37"/>
      <c r="G20" s="37"/>
      <c r="H20" s="37"/>
      <c r="I20" s="155" t="s">
        <v>25</v>
      </c>
      <c r="J20" s="140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tr">
        <f>IF('Rekapitulace stavby'!E17="","",'Rekapitulace stavby'!E17)</f>
        <v xml:space="preserve"> </v>
      </c>
      <c r="F21" s="37"/>
      <c r="G21" s="37"/>
      <c r="H21" s="37"/>
      <c r="I21" s="155" t="s">
        <v>27</v>
      </c>
      <c r="J21" s="140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5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51" t="s">
        <v>32</v>
      </c>
      <c r="E23" s="37"/>
      <c r="F23" s="37"/>
      <c r="G23" s="37"/>
      <c r="H23" s="37"/>
      <c r="I23" s="155" t="s">
        <v>25</v>
      </c>
      <c r="J23" s="140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tr">
        <f>IF('Rekapitulace stavby'!E20="","",'Rekapitulace stavby'!E20)</f>
        <v xml:space="preserve"> </v>
      </c>
      <c r="F24" s="37"/>
      <c r="G24" s="37"/>
      <c r="H24" s="37"/>
      <c r="I24" s="155" t="s">
        <v>27</v>
      </c>
      <c r="J24" s="140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5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51" t="s">
        <v>33</v>
      </c>
      <c r="E26" s="37"/>
      <c r="F26" s="37"/>
      <c r="G26" s="37"/>
      <c r="H26" s="37"/>
      <c r="I26" s="15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60"/>
      <c r="J27" s="157"/>
      <c r="K27" s="157"/>
      <c r="L27" s="161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62"/>
      <c r="E29" s="162"/>
      <c r="F29" s="162"/>
      <c r="G29" s="162"/>
      <c r="H29" s="162"/>
      <c r="I29" s="163"/>
      <c r="J29" s="162"/>
      <c r="K29" s="16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64" t="s">
        <v>34</v>
      </c>
      <c r="E30" s="37"/>
      <c r="F30" s="37"/>
      <c r="G30" s="37"/>
      <c r="H30" s="37"/>
      <c r="I30" s="153"/>
      <c r="J30" s="165">
        <f>ROUND(J126,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6" t="s">
        <v>36</v>
      </c>
      <c r="G32" s="37"/>
      <c r="H32" s="37"/>
      <c r="I32" s="167" t="s">
        <v>35</v>
      </c>
      <c r="J32" s="166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8" t="s">
        <v>38</v>
      </c>
      <c r="E33" s="151" t="s">
        <v>39</v>
      </c>
      <c r="F33" s="169">
        <f>ROUND((SUM(BE126:BE237)),  2)</f>
        <v>0</v>
      </c>
      <c r="G33" s="37"/>
      <c r="H33" s="37"/>
      <c r="I33" s="170">
        <v>0.20999999999999999</v>
      </c>
      <c r="J33" s="169">
        <f>ROUND(((SUM(BE126:BE237))*I33),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51" t="s">
        <v>40</v>
      </c>
      <c r="F34" s="169">
        <f>ROUND((SUM(BF126:BF237)),  2)</f>
        <v>0</v>
      </c>
      <c r="G34" s="37"/>
      <c r="H34" s="37"/>
      <c r="I34" s="170">
        <v>0.14999999999999999</v>
      </c>
      <c r="J34" s="169">
        <f>ROUND(((SUM(BF126:BF237))*I34),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51" t="s">
        <v>41</v>
      </c>
      <c r="F35" s="169">
        <f>ROUND((SUM(BG126:BG237)),  2)</f>
        <v>0</v>
      </c>
      <c r="G35" s="37"/>
      <c r="H35" s="37"/>
      <c r="I35" s="170">
        <v>0.20999999999999999</v>
      </c>
      <c r="J35" s="16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51" t="s">
        <v>42</v>
      </c>
      <c r="F36" s="169">
        <f>ROUND((SUM(BH126:BH237)),  2)</f>
        <v>0</v>
      </c>
      <c r="G36" s="37"/>
      <c r="H36" s="37"/>
      <c r="I36" s="170">
        <v>0.14999999999999999</v>
      </c>
      <c r="J36" s="169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43</v>
      </c>
      <c r="F37" s="169">
        <f>ROUND((SUM(BI126:BI237)),  2)</f>
        <v>0</v>
      </c>
      <c r="G37" s="37"/>
      <c r="H37" s="37"/>
      <c r="I37" s="170">
        <v>0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5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71"/>
      <c r="D39" s="172" t="s">
        <v>44</v>
      </c>
      <c r="E39" s="173"/>
      <c r="F39" s="173"/>
      <c r="G39" s="174" t="s">
        <v>45</v>
      </c>
      <c r="H39" s="175" t="s">
        <v>46</v>
      </c>
      <c r="I39" s="176"/>
      <c r="J39" s="177">
        <f>SUM(J30:J37)</f>
        <v>0</v>
      </c>
      <c r="K39" s="178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45"/>
      <c r="L41" s="19"/>
    </row>
    <row r="42" s="1" customFormat="1" ht="14.4" customHeight="1">
      <c r="B42" s="19"/>
      <c r="I42" s="145"/>
      <c r="L42" s="19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47</v>
      </c>
      <c r="E50" s="180"/>
      <c r="F50" s="180"/>
      <c r="G50" s="179" t="s">
        <v>48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49</v>
      </c>
      <c r="E61" s="183"/>
      <c r="F61" s="184" t="s">
        <v>50</v>
      </c>
      <c r="G61" s="182" t="s">
        <v>49</v>
      </c>
      <c r="H61" s="183"/>
      <c r="I61" s="185"/>
      <c r="J61" s="186" t="s">
        <v>50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51</v>
      </c>
      <c r="E65" s="187"/>
      <c r="F65" s="187"/>
      <c r="G65" s="179" t="s">
        <v>52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49</v>
      </c>
      <c r="E76" s="183"/>
      <c r="F76" s="184" t="s">
        <v>50</v>
      </c>
      <c r="G76" s="182" t="s">
        <v>49</v>
      </c>
      <c r="H76" s="183"/>
      <c r="I76" s="185"/>
      <c r="J76" s="186" t="s">
        <v>50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111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>Opravy chodníkových těles v Novém Jičíně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9"/>
      <c r="E86" s="39"/>
      <c r="F86" s="39"/>
      <c r="G86" s="39"/>
      <c r="H86" s="39"/>
      <c r="I86" s="15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06 - Oprava chodn.tělesa na ulici Gregorova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Nový Jičín</v>
      </c>
      <c r="G89" s="39"/>
      <c r="H89" s="39"/>
      <c r="I89" s="155" t="s">
        <v>22</v>
      </c>
      <c r="J89" s="78" t="str">
        <f>IF(J12="","",J12)</f>
        <v>4. 5. 2020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155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155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5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6" t="s">
        <v>112</v>
      </c>
      <c r="D94" s="197"/>
      <c r="E94" s="197"/>
      <c r="F94" s="197"/>
      <c r="G94" s="197"/>
      <c r="H94" s="197"/>
      <c r="I94" s="198"/>
      <c r="J94" s="199" t="s">
        <v>113</v>
      </c>
      <c r="K94" s="197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0" t="s">
        <v>114</v>
      </c>
      <c r="D96" s="39"/>
      <c r="E96" s="39"/>
      <c r="F96" s="39"/>
      <c r="G96" s="39"/>
      <c r="H96" s="39"/>
      <c r="I96" s="153"/>
      <c r="J96" s="109">
        <f>J126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115</v>
      </c>
    </row>
    <row r="97" s="9" customFormat="1" ht="24.96" customHeight="1">
      <c r="A97" s="9"/>
      <c r="B97" s="201"/>
      <c r="C97" s="202"/>
      <c r="D97" s="203" t="s">
        <v>116</v>
      </c>
      <c r="E97" s="204"/>
      <c r="F97" s="204"/>
      <c r="G97" s="204"/>
      <c r="H97" s="204"/>
      <c r="I97" s="205"/>
      <c r="J97" s="206">
        <f>J127</f>
        <v>0</v>
      </c>
      <c r="K97" s="202"/>
      <c r="L97" s="20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8"/>
      <c r="C98" s="132"/>
      <c r="D98" s="209" t="s">
        <v>117</v>
      </c>
      <c r="E98" s="210"/>
      <c r="F98" s="210"/>
      <c r="G98" s="210"/>
      <c r="H98" s="210"/>
      <c r="I98" s="211"/>
      <c r="J98" s="212">
        <f>J128</f>
        <v>0</v>
      </c>
      <c r="K98" s="132"/>
      <c r="L98" s="21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8"/>
      <c r="C99" s="132"/>
      <c r="D99" s="209" t="s">
        <v>118</v>
      </c>
      <c r="E99" s="210"/>
      <c r="F99" s="210"/>
      <c r="G99" s="210"/>
      <c r="H99" s="210"/>
      <c r="I99" s="211"/>
      <c r="J99" s="212">
        <f>J159</f>
        <v>0</v>
      </c>
      <c r="K99" s="132"/>
      <c r="L99" s="21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8"/>
      <c r="C100" s="132"/>
      <c r="D100" s="209" t="s">
        <v>438</v>
      </c>
      <c r="E100" s="210"/>
      <c r="F100" s="210"/>
      <c r="G100" s="210"/>
      <c r="H100" s="210"/>
      <c r="I100" s="211"/>
      <c r="J100" s="212">
        <f>J189</f>
        <v>0</v>
      </c>
      <c r="K100" s="132"/>
      <c r="L100" s="2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8"/>
      <c r="C101" s="132"/>
      <c r="D101" s="209" t="s">
        <v>119</v>
      </c>
      <c r="E101" s="210"/>
      <c r="F101" s="210"/>
      <c r="G101" s="210"/>
      <c r="H101" s="210"/>
      <c r="I101" s="211"/>
      <c r="J101" s="212">
        <f>J192</f>
        <v>0</v>
      </c>
      <c r="K101" s="132"/>
      <c r="L101" s="21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8"/>
      <c r="C102" s="132"/>
      <c r="D102" s="209" t="s">
        <v>120</v>
      </c>
      <c r="E102" s="210"/>
      <c r="F102" s="210"/>
      <c r="G102" s="210"/>
      <c r="H102" s="210"/>
      <c r="I102" s="211"/>
      <c r="J102" s="212">
        <f>J220</f>
        <v>0</v>
      </c>
      <c r="K102" s="132"/>
      <c r="L102" s="21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8"/>
      <c r="C103" s="132"/>
      <c r="D103" s="209" t="s">
        <v>121</v>
      </c>
      <c r="E103" s="210"/>
      <c r="F103" s="210"/>
      <c r="G103" s="210"/>
      <c r="H103" s="210"/>
      <c r="I103" s="211"/>
      <c r="J103" s="212">
        <f>J230</f>
        <v>0</v>
      </c>
      <c r="K103" s="132"/>
      <c r="L103" s="21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1"/>
      <c r="C104" s="202"/>
      <c r="D104" s="203" t="s">
        <v>122</v>
      </c>
      <c r="E104" s="204"/>
      <c r="F104" s="204"/>
      <c r="G104" s="204"/>
      <c r="H104" s="204"/>
      <c r="I104" s="205"/>
      <c r="J104" s="206">
        <f>J232</f>
        <v>0</v>
      </c>
      <c r="K104" s="202"/>
      <c r="L104" s="20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08"/>
      <c r="C105" s="132"/>
      <c r="D105" s="209" t="s">
        <v>123</v>
      </c>
      <c r="E105" s="210"/>
      <c r="F105" s="210"/>
      <c r="G105" s="210"/>
      <c r="H105" s="210"/>
      <c r="I105" s="211"/>
      <c r="J105" s="212">
        <f>J233</f>
        <v>0</v>
      </c>
      <c r="K105" s="132"/>
      <c r="L105" s="21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8"/>
      <c r="C106" s="132"/>
      <c r="D106" s="209" t="s">
        <v>124</v>
      </c>
      <c r="E106" s="210"/>
      <c r="F106" s="210"/>
      <c r="G106" s="210"/>
      <c r="H106" s="210"/>
      <c r="I106" s="211"/>
      <c r="J106" s="212">
        <f>J235</f>
        <v>0</v>
      </c>
      <c r="K106" s="132"/>
      <c r="L106" s="21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153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191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194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125</v>
      </c>
      <c r="D113" s="39"/>
      <c r="E113" s="39"/>
      <c r="F113" s="39"/>
      <c r="G113" s="39"/>
      <c r="H113" s="39"/>
      <c r="I113" s="15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15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9"/>
      <c r="E115" s="39"/>
      <c r="F115" s="39"/>
      <c r="G115" s="39"/>
      <c r="H115" s="39"/>
      <c r="I115" s="15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195" t="str">
        <f>E7</f>
        <v>Opravy chodníkových těles v Novém Jičíně</v>
      </c>
      <c r="F116" s="31"/>
      <c r="G116" s="31"/>
      <c r="H116" s="31"/>
      <c r="I116" s="15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107</v>
      </c>
      <c r="D117" s="39"/>
      <c r="E117" s="39"/>
      <c r="F117" s="39"/>
      <c r="G117" s="39"/>
      <c r="H117" s="39"/>
      <c r="I117" s="15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E9</f>
        <v>06 - Oprava chodn.tělesa na ulici Gregorova</v>
      </c>
      <c r="F118" s="39"/>
      <c r="G118" s="39"/>
      <c r="H118" s="39"/>
      <c r="I118" s="153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153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F12</f>
        <v>Nový Jičín</v>
      </c>
      <c r="G120" s="39"/>
      <c r="H120" s="39"/>
      <c r="I120" s="155" t="s">
        <v>22</v>
      </c>
      <c r="J120" s="78" t="str">
        <f>IF(J12="","",J12)</f>
        <v>4. 5. 2020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153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E15</f>
        <v xml:space="preserve"> </v>
      </c>
      <c r="G122" s="39"/>
      <c r="H122" s="39"/>
      <c r="I122" s="155" t="s">
        <v>30</v>
      </c>
      <c r="J122" s="35" t="str">
        <f>E21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IF(E18="","",E18)</f>
        <v>Vyplň údaj</v>
      </c>
      <c r="G123" s="39"/>
      <c r="H123" s="39"/>
      <c r="I123" s="155" t="s">
        <v>32</v>
      </c>
      <c r="J123" s="35" t="str">
        <f>E24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153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214"/>
      <c r="B125" s="215"/>
      <c r="C125" s="216" t="s">
        <v>126</v>
      </c>
      <c r="D125" s="217" t="s">
        <v>59</v>
      </c>
      <c r="E125" s="217" t="s">
        <v>55</v>
      </c>
      <c r="F125" s="217" t="s">
        <v>56</v>
      </c>
      <c r="G125" s="217" t="s">
        <v>127</v>
      </c>
      <c r="H125" s="217" t="s">
        <v>128</v>
      </c>
      <c r="I125" s="218" t="s">
        <v>129</v>
      </c>
      <c r="J125" s="219" t="s">
        <v>113</v>
      </c>
      <c r="K125" s="220" t="s">
        <v>130</v>
      </c>
      <c r="L125" s="221"/>
      <c r="M125" s="99" t="s">
        <v>1</v>
      </c>
      <c r="N125" s="100" t="s">
        <v>38</v>
      </c>
      <c r="O125" s="100" t="s">
        <v>131</v>
      </c>
      <c r="P125" s="100" t="s">
        <v>132</v>
      </c>
      <c r="Q125" s="100" t="s">
        <v>133</v>
      </c>
      <c r="R125" s="100" t="s">
        <v>134</v>
      </c>
      <c r="S125" s="100" t="s">
        <v>135</v>
      </c>
      <c r="T125" s="101" t="s">
        <v>136</v>
      </c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</row>
    <row r="126" s="2" customFormat="1" ht="22.8" customHeight="1">
      <c r="A126" s="37"/>
      <c r="B126" s="38"/>
      <c r="C126" s="106" t="s">
        <v>137</v>
      </c>
      <c r="D126" s="39"/>
      <c r="E126" s="39"/>
      <c r="F126" s="39"/>
      <c r="G126" s="39"/>
      <c r="H126" s="39"/>
      <c r="I126" s="153"/>
      <c r="J126" s="222">
        <f>BK126</f>
        <v>0</v>
      </c>
      <c r="K126" s="39"/>
      <c r="L126" s="43"/>
      <c r="M126" s="102"/>
      <c r="N126" s="223"/>
      <c r="O126" s="103"/>
      <c r="P126" s="224">
        <f>P127+P232</f>
        <v>0</v>
      </c>
      <c r="Q126" s="103"/>
      <c r="R126" s="224">
        <f>R127+R232</f>
        <v>156.97797141999999</v>
      </c>
      <c r="S126" s="103"/>
      <c r="T126" s="225">
        <f>T127+T232</f>
        <v>177.1936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73</v>
      </c>
      <c r="AU126" s="16" t="s">
        <v>115</v>
      </c>
      <c r="BK126" s="226">
        <f>BK127+BK232</f>
        <v>0</v>
      </c>
    </row>
    <row r="127" s="12" customFormat="1" ht="25.92" customHeight="1">
      <c r="A127" s="12"/>
      <c r="B127" s="227"/>
      <c r="C127" s="228"/>
      <c r="D127" s="229" t="s">
        <v>73</v>
      </c>
      <c r="E127" s="230" t="s">
        <v>138</v>
      </c>
      <c r="F127" s="230" t="s">
        <v>139</v>
      </c>
      <c r="G127" s="228"/>
      <c r="H127" s="228"/>
      <c r="I127" s="231"/>
      <c r="J127" s="232">
        <f>BK127</f>
        <v>0</v>
      </c>
      <c r="K127" s="228"/>
      <c r="L127" s="233"/>
      <c r="M127" s="234"/>
      <c r="N127" s="235"/>
      <c r="O127" s="235"/>
      <c r="P127" s="236">
        <f>P128+P159+P189+P192+P220+P230</f>
        <v>0</v>
      </c>
      <c r="Q127" s="235"/>
      <c r="R127" s="236">
        <f>R128+R159+R189+R192+R220+R230</f>
        <v>156.97797141999999</v>
      </c>
      <c r="S127" s="235"/>
      <c r="T127" s="237">
        <f>T128+T159+T189+T192+T220+T230</f>
        <v>177.1936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8" t="s">
        <v>81</v>
      </c>
      <c r="AT127" s="239" t="s">
        <v>73</v>
      </c>
      <c r="AU127" s="239" t="s">
        <v>74</v>
      </c>
      <c r="AY127" s="238" t="s">
        <v>140</v>
      </c>
      <c r="BK127" s="240">
        <f>BK128+BK159+BK189+BK192+BK220+BK230</f>
        <v>0</v>
      </c>
    </row>
    <row r="128" s="12" customFormat="1" ht="22.8" customHeight="1">
      <c r="A128" s="12"/>
      <c r="B128" s="227"/>
      <c r="C128" s="228"/>
      <c r="D128" s="229" t="s">
        <v>73</v>
      </c>
      <c r="E128" s="241" t="s">
        <v>81</v>
      </c>
      <c r="F128" s="241" t="s">
        <v>141</v>
      </c>
      <c r="G128" s="228"/>
      <c r="H128" s="228"/>
      <c r="I128" s="231"/>
      <c r="J128" s="242">
        <f>BK128</f>
        <v>0</v>
      </c>
      <c r="K128" s="228"/>
      <c r="L128" s="233"/>
      <c r="M128" s="234"/>
      <c r="N128" s="235"/>
      <c r="O128" s="235"/>
      <c r="P128" s="236">
        <f>SUM(P129:P158)</f>
        <v>0</v>
      </c>
      <c r="Q128" s="235"/>
      <c r="R128" s="236">
        <f>SUM(R129:R158)</f>
        <v>0</v>
      </c>
      <c r="S128" s="235"/>
      <c r="T128" s="237">
        <f>SUM(T129:T158)</f>
        <v>177.1936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8" t="s">
        <v>81</v>
      </c>
      <c r="AT128" s="239" t="s">
        <v>73</v>
      </c>
      <c r="AU128" s="239" t="s">
        <v>81</v>
      </c>
      <c r="AY128" s="238" t="s">
        <v>140</v>
      </c>
      <c r="BK128" s="240">
        <f>SUM(BK129:BK158)</f>
        <v>0</v>
      </c>
    </row>
    <row r="129" s="2" customFormat="1" ht="21.75" customHeight="1">
      <c r="A129" s="37"/>
      <c r="B129" s="38"/>
      <c r="C129" s="243" t="s">
        <v>81</v>
      </c>
      <c r="D129" s="243" t="s">
        <v>142</v>
      </c>
      <c r="E129" s="244" t="s">
        <v>143</v>
      </c>
      <c r="F129" s="245" t="s">
        <v>575</v>
      </c>
      <c r="G129" s="246" t="s">
        <v>145</v>
      </c>
      <c r="H129" s="247">
        <v>2</v>
      </c>
      <c r="I129" s="248"/>
      <c r="J129" s="249">
        <f>ROUND(I129*H129,2)</f>
        <v>0</v>
      </c>
      <c r="K129" s="250"/>
      <c r="L129" s="43"/>
      <c r="M129" s="251" t="s">
        <v>1</v>
      </c>
      <c r="N129" s="252" t="s">
        <v>39</v>
      </c>
      <c r="O129" s="90"/>
      <c r="P129" s="253">
        <f>O129*H129</f>
        <v>0</v>
      </c>
      <c r="Q129" s="253">
        <v>0</v>
      </c>
      <c r="R129" s="253">
        <f>Q129*H129</f>
        <v>0</v>
      </c>
      <c r="S129" s="253">
        <v>0</v>
      </c>
      <c r="T129" s="254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55" t="s">
        <v>146</v>
      </c>
      <c r="AT129" s="255" t="s">
        <v>142</v>
      </c>
      <c r="AU129" s="255" t="s">
        <v>83</v>
      </c>
      <c r="AY129" s="16" t="s">
        <v>140</v>
      </c>
      <c r="BE129" s="256">
        <f>IF(N129="základní",J129,0)</f>
        <v>0</v>
      </c>
      <c r="BF129" s="256">
        <f>IF(N129="snížená",J129,0)</f>
        <v>0</v>
      </c>
      <c r="BG129" s="256">
        <f>IF(N129="zákl. přenesená",J129,0)</f>
        <v>0</v>
      </c>
      <c r="BH129" s="256">
        <f>IF(N129="sníž. přenesená",J129,0)</f>
        <v>0</v>
      </c>
      <c r="BI129" s="256">
        <f>IF(N129="nulová",J129,0)</f>
        <v>0</v>
      </c>
      <c r="BJ129" s="16" t="s">
        <v>81</v>
      </c>
      <c r="BK129" s="256">
        <f>ROUND(I129*H129,2)</f>
        <v>0</v>
      </c>
      <c r="BL129" s="16" t="s">
        <v>146</v>
      </c>
      <c r="BM129" s="255" t="s">
        <v>576</v>
      </c>
    </row>
    <row r="130" s="13" customFormat="1">
      <c r="A130" s="13"/>
      <c r="B130" s="257"/>
      <c r="C130" s="258"/>
      <c r="D130" s="259" t="s">
        <v>148</v>
      </c>
      <c r="E130" s="260" t="s">
        <v>1</v>
      </c>
      <c r="F130" s="261" t="s">
        <v>683</v>
      </c>
      <c r="G130" s="258"/>
      <c r="H130" s="262">
        <v>2</v>
      </c>
      <c r="I130" s="263"/>
      <c r="J130" s="258"/>
      <c r="K130" s="258"/>
      <c r="L130" s="264"/>
      <c r="M130" s="265"/>
      <c r="N130" s="266"/>
      <c r="O130" s="266"/>
      <c r="P130" s="266"/>
      <c r="Q130" s="266"/>
      <c r="R130" s="266"/>
      <c r="S130" s="266"/>
      <c r="T130" s="26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8" t="s">
        <v>148</v>
      </c>
      <c r="AU130" s="268" t="s">
        <v>83</v>
      </c>
      <c r="AV130" s="13" t="s">
        <v>83</v>
      </c>
      <c r="AW130" s="13" t="s">
        <v>31</v>
      </c>
      <c r="AX130" s="13" t="s">
        <v>81</v>
      </c>
      <c r="AY130" s="268" t="s">
        <v>140</v>
      </c>
    </row>
    <row r="131" s="2" customFormat="1" ht="55.5" customHeight="1">
      <c r="A131" s="37"/>
      <c r="B131" s="38"/>
      <c r="C131" s="243" t="s">
        <v>83</v>
      </c>
      <c r="D131" s="243" t="s">
        <v>142</v>
      </c>
      <c r="E131" s="244" t="s">
        <v>684</v>
      </c>
      <c r="F131" s="245" t="s">
        <v>685</v>
      </c>
      <c r="G131" s="246" t="s">
        <v>145</v>
      </c>
      <c r="H131" s="247">
        <v>6.5999999999999996</v>
      </c>
      <c r="I131" s="248"/>
      <c r="J131" s="249">
        <f>ROUND(I131*H131,2)</f>
        <v>0</v>
      </c>
      <c r="K131" s="250"/>
      <c r="L131" s="43"/>
      <c r="M131" s="251" t="s">
        <v>1</v>
      </c>
      <c r="N131" s="252" t="s">
        <v>39</v>
      </c>
      <c r="O131" s="90"/>
      <c r="P131" s="253">
        <f>O131*H131</f>
        <v>0</v>
      </c>
      <c r="Q131" s="253">
        <v>0</v>
      </c>
      <c r="R131" s="253">
        <f>Q131*H131</f>
        <v>0</v>
      </c>
      <c r="S131" s="253">
        <v>0.32000000000000001</v>
      </c>
      <c r="T131" s="254">
        <f>S131*H131</f>
        <v>2.1120000000000001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55" t="s">
        <v>146</v>
      </c>
      <c r="AT131" s="255" t="s">
        <v>142</v>
      </c>
      <c r="AU131" s="255" t="s">
        <v>83</v>
      </c>
      <c r="AY131" s="16" t="s">
        <v>140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6" t="s">
        <v>81</v>
      </c>
      <c r="BK131" s="256">
        <f>ROUND(I131*H131,2)</f>
        <v>0</v>
      </c>
      <c r="BL131" s="16" t="s">
        <v>146</v>
      </c>
      <c r="BM131" s="255" t="s">
        <v>686</v>
      </c>
    </row>
    <row r="132" s="13" customFormat="1">
      <c r="A132" s="13"/>
      <c r="B132" s="257"/>
      <c r="C132" s="258"/>
      <c r="D132" s="259" t="s">
        <v>148</v>
      </c>
      <c r="E132" s="260" t="s">
        <v>1</v>
      </c>
      <c r="F132" s="261" t="s">
        <v>687</v>
      </c>
      <c r="G132" s="258"/>
      <c r="H132" s="262">
        <v>6.5999999999999996</v>
      </c>
      <c r="I132" s="263"/>
      <c r="J132" s="258"/>
      <c r="K132" s="258"/>
      <c r="L132" s="264"/>
      <c r="M132" s="265"/>
      <c r="N132" s="266"/>
      <c r="O132" s="266"/>
      <c r="P132" s="266"/>
      <c r="Q132" s="266"/>
      <c r="R132" s="266"/>
      <c r="S132" s="266"/>
      <c r="T132" s="26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8" t="s">
        <v>148</v>
      </c>
      <c r="AU132" s="268" t="s">
        <v>83</v>
      </c>
      <c r="AV132" s="13" t="s">
        <v>83</v>
      </c>
      <c r="AW132" s="13" t="s">
        <v>31</v>
      </c>
      <c r="AX132" s="13" t="s">
        <v>81</v>
      </c>
      <c r="AY132" s="268" t="s">
        <v>140</v>
      </c>
    </row>
    <row r="133" s="2" customFormat="1" ht="55.5" customHeight="1">
      <c r="A133" s="37"/>
      <c r="B133" s="38"/>
      <c r="C133" s="243" t="s">
        <v>156</v>
      </c>
      <c r="D133" s="243" t="s">
        <v>142</v>
      </c>
      <c r="E133" s="244" t="s">
        <v>688</v>
      </c>
      <c r="F133" s="245" t="s">
        <v>689</v>
      </c>
      <c r="G133" s="246" t="s">
        <v>145</v>
      </c>
      <c r="H133" s="247">
        <v>138.69999999999999</v>
      </c>
      <c r="I133" s="248"/>
      <c r="J133" s="249">
        <f>ROUND(I133*H133,2)</f>
        <v>0</v>
      </c>
      <c r="K133" s="250"/>
      <c r="L133" s="43"/>
      <c r="M133" s="251" t="s">
        <v>1</v>
      </c>
      <c r="N133" s="252" t="s">
        <v>39</v>
      </c>
      <c r="O133" s="90"/>
      <c r="P133" s="253">
        <f>O133*H133</f>
        <v>0</v>
      </c>
      <c r="Q133" s="253">
        <v>0</v>
      </c>
      <c r="R133" s="253">
        <f>Q133*H133</f>
        <v>0</v>
      </c>
      <c r="S133" s="253">
        <v>0.17000000000000001</v>
      </c>
      <c r="T133" s="254">
        <f>S133*H133</f>
        <v>23.579000000000001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55" t="s">
        <v>146</v>
      </c>
      <c r="AT133" s="255" t="s">
        <v>142</v>
      </c>
      <c r="AU133" s="255" t="s">
        <v>83</v>
      </c>
      <c r="AY133" s="16" t="s">
        <v>140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6" t="s">
        <v>81</v>
      </c>
      <c r="BK133" s="256">
        <f>ROUND(I133*H133,2)</f>
        <v>0</v>
      </c>
      <c r="BL133" s="16" t="s">
        <v>146</v>
      </c>
      <c r="BM133" s="255" t="s">
        <v>690</v>
      </c>
    </row>
    <row r="134" s="13" customFormat="1">
      <c r="A134" s="13"/>
      <c r="B134" s="257"/>
      <c r="C134" s="258"/>
      <c r="D134" s="259" t="s">
        <v>148</v>
      </c>
      <c r="E134" s="260" t="s">
        <v>1</v>
      </c>
      <c r="F134" s="261" t="s">
        <v>691</v>
      </c>
      <c r="G134" s="258"/>
      <c r="H134" s="262">
        <v>138.69999999999999</v>
      </c>
      <c r="I134" s="263"/>
      <c r="J134" s="258"/>
      <c r="K134" s="258"/>
      <c r="L134" s="264"/>
      <c r="M134" s="265"/>
      <c r="N134" s="266"/>
      <c r="O134" s="266"/>
      <c r="P134" s="266"/>
      <c r="Q134" s="266"/>
      <c r="R134" s="266"/>
      <c r="S134" s="266"/>
      <c r="T134" s="26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8" t="s">
        <v>148</v>
      </c>
      <c r="AU134" s="268" t="s">
        <v>83</v>
      </c>
      <c r="AV134" s="13" t="s">
        <v>83</v>
      </c>
      <c r="AW134" s="13" t="s">
        <v>31</v>
      </c>
      <c r="AX134" s="13" t="s">
        <v>81</v>
      </c>
      <c r="AY134" s="268" t="s">
        <v>140</v>
      </c>
    </row>
    <row r="135" s="2" customFormat="1" ht="55.5" customHeight="1">
      <c r="A135" s="37"/>
      <c r="B135" s="38"/>
      <c r="C135" s="243" t="s">
        <v>146</v>
      </c>
      <c r="D135" s="243" t="s">
        <v>142</v>
      </c>
      <c r="E135" s="244" t="s">
        <v>692</v>
      </c>
      <c r="F135" s="245" t="s">
        <v>693</v>
      </c>
      <c r="G135" s="246" t="s">
        <v>145</v>
      </c>
      <c r="H135" s="247">
        <v>138.69999999999999</v>
      </c>
      <c r="I135" s="248"/>
      <c r="J135" s="249">
        <f>ROUND(I135*H135,2)</f>
        <v>0</v>
      </c>
      <c r="K135" s="250"/>
      <c r="L135" s="43"/>
      <c r="M135" s="251" t="s">
        <v>1</v>
      </c>
      <c r="N135" s="252" t="s">
        <v>39</v>
      </c>
      <c r="O135" s="90"/>
      <c r="P135" s="253">
        <f>O135*H135</f>
        <v>0</v>
      </c>
      <c r="Q135" s="253">
        <v>0</v>
      </c>
      <c r="R135" s="253">
        <f>Q135*H135</f>
        <v>0</v>
      </c>
      <c r="S135" s="253">
        <v>0.625</v>
      </c>
      <c r="T135" s="254">
        <f>S135*H135</f>
        <v>86.6875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5" t="s">
        <v>146</v>
      </c>
      <c r="AT135" s="255" t="s">
        <v>142</v>
      </c>
      <c r="AU135" s="255" t="s">
        <v>83</v>
      </c>
      <c r="AY135" s="16" t="s">
        <v>140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6" t="s">
        <v>81</v>
      </c>
      <c r="BK135" s="256">
        <f>ROUND(I135*H135,2)</f>
        <v>0</v>
      </c>
      <c r="BL135" s="16" t="s">
        <v>146</v>
      </c>
      <c r="BM135" s="255" t="s">
        <v>694</v>
      </c>
    </row>
    <row r="136" s="13" customFormat="1">
      <c r="A136" s="13"/>
      <c r="B136" s="257"/>
      <c r="C136" s="258"/>
      <c r="D136" s="259" t="s">
        <v>148</v>
      </c>
      <c r="E136" s="260" t="s">
        <v>1</v>
      </c>
      <c r="F136" s="261" t="s">
        <v>695</v>
      </c>
      <c r="G136" s="258"/>
      <c r="H136" s="262">
        <v>138.69999999999999</v>
      </c>
      <c r="I136" s="263"/>
      <c r="J136" s="258"/>
      <c r="K136" s="258"/>
      <c r="L136" s="264"/>
      <c r="M136" s="265"/>
      <c r="N136" s="266"/>
      <c r="O136" s="266"/>
      <c r="P136" s="266"/>
      <c r="Q136" s="266"/>
      <c r="R136" s="266"/>
      <c r="S136" s="266"/>
      <c r="T136" s="26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8" t="s">
        <v>148</v>
      </c>
      <c r="AU136" s="268" t="s">
        <v>83</v>
      </c>
      <c r="AV136" s="13" t="s">
        <v>83</v>
      </c>
      <c r="AW136" s="13" t="s">
        <v>31</v>
      </c>
      <c r="AX136" s="13" t="s">
        <v>81</v>
      </c>
      <c r="AY136" s="268" t="s">
        <v>140</v>
      </c>
    </row>
    <row r="137" s="2" customFormat="1" ht="44.25" customHeight="1">
      <c r="A137" s="37"/>
      <c r="B137" s="38"/>
      <c r="C137" s="243" t="s">
        <v>166</v>
      </c>
      <c r="D137" s="243" t="s">
        <v>142</v>
      </c>
      <c r="E137" s="244" t="s">
        <v>696</v>
      </c>
      <c r="F137" s="245" t="s">
        <v>697</v>
      </c>
      <c r="G137" s="246" t="s">
        <v>145</v>
      </c>
      <c r="H137" s="247">
        <v>138.69999999999999</v>
      </c>
      <c r="I137" s="248"/>
      <c r="J137" s="249">
        <f>ROUND(I137*H137,2)</f>
        <v>0</v>
      </c>
      <c r="K137" s="250"/>
      <c r="L137" s="43"/>
      <c r="M137" s="251" t="s">
        <v>1</v>
      </c>
      <c r="N137" s="252" t="s">
        <v>39</v>
      </c>
      <c r="O137" s="90"/>
      <c r="P137" s="253">
        <f>O137*H137</f>
        <v>0</v>
      </c>
      <c r="Q137" s="253">
        <v>0</v>
      </c>
      <c r="R137" s="253">
        <f>Q137*H137</f>
        <v>0</v>
      </c>
      <c r="S137" s="253">
        <v>0.098000000000000004</v>
      </c>
      <c r="T137" s="254">
        <f>S137*H137</f>
        <v>13.592599999999999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5" t="s">
        <v>146</v>
      </c>
      <c r="AT137" s="255" t="s">
        <v>142</v>
      </c>
      <c r="AU137" s="255" t="s">
        <v>83</v>
      </c>
      <c r="AY137" s="16" t="s">
        <v>140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6" t="s">
        <v>81</v>
      </c>
      <c r="BK137" s="256">
        <f>ROUND(I137*H137,2)</f>
        <v>0</v>
      </c>
      <c r="BL137" s="16" t="s">
        <v>146</v>
      </c>
      <c r="BM137" s="255" t="s">
        <v>698</v>
      </c>
    </row>
    <row r="138" s="13" customFormat="1">
      <c r="A138" s="13"/>
      <c r="B138" s="257"/>
      <c r="C138" s="258"/>
      <c r="D138" s="259" t="s">
        <v>148</v>
      </c>
      <c r="E138" s="260" t="s">
        <v>1</v>
      </c>
      <c r="F138" s="261" t="s">
        <v>695</v>
      </c>
      <c r="G138" s="258"/>
      <c r="H138" s="262">
        <v>138.69999999999999</v>
      </c>
      <c r="I138" s="263"/>
      <c r="J138" s="258"/>
      <c r="K138" s="258"/>
      <c r="L138" s="264"/>
      <c r="M138" s="265"/>
      <c r="N138" s="266"/>
      <c r="O138" s="266"/>
      <c r="P138" s="266"/>
      <c r="Q138" s="266"/>
      <c r="R138" s="266"/>
      <c r="S138" s="266"/>
      <c r="T138" s="26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8" t="s">
        <v>148</v>
      </c>
      <c r="AU138" s="268" t="s">
        <v>83</v>
      </c>
      <c r="AV138" s="13" t="s">
        <v>83</v>
      </c>
      <c r="AW138" s="13" t="s">
        <v>31</v>
      </c>
      <c r="AX138" s="13" t="s">
        <v>81</v>
      </c>
      <c r="AY138" s="268" t="s">
        <v>140</v>
      </c>
    </row>
    <row r="139" s="2" customFormat="1" ht="55.5" customHeight="1">
      <c r="A139" s="37"/>
      <c r="B139" s="38"/>
      <c r="C139" s="243" t="s">
        <v>172</v>
      </c>
      <c r="D139" s="243" t="s">
        <v>142</v>
      </c>
      <c r="E139" s="244" t="s">
        <v>167</v>
      </c>
      <c r="F139" s="245" t="s">
        <v>168</v>
      </c>
      <c r="G139" s="246" t="s">
        <v>145</v>
      </c>
      <c r="H139" s="247">
        <v>47.600000000000001</v>
      </c>
      <c r="I139" s="248"/>
      <c r="J139" s="249">
        <f>ROUND(I139*H139,2)</f>
        <v>0</v>
      </c>
      <c r="K139" s="250"/>
      <c r="L139" s="43"/>
      <c r="M139" s="251" t="s">
        <v>1</v>
      </c>
      <c r="N139" s="252" t="s">
        <v>39</v>
      </c>
      <c r="O139" s="90"/>
      <c r="P139" s="253">
        <f>O139*H139</f>
        <v>0</v>
      </c>
      <c r="Q139" s="253">
        <v>0</v>
      </c>
      <c r="R139" s="253">
        <f>Q139*H139</f>
        <v>0</v>
      </c>
      <c r="S139" s="253">
        <v>0.44</v>
      </c>
      <c r="T139" s="254">
        <f>S139*H139</f>
        <v>20.943999999999999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5" t="s">
        <v>146</v>
      </c>
      <c r="AT139" s="255" t="s">
        <v>142</v>
      </c>
      <c r="AU139" s="255" t="s">
        <v>83</v>
      </c>
      <c r="AY139" s="16" t="s">
        <v>140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6" t="s">
        <v>81</v>
      </c>
      <c r="BK139" s="256">
        <f>ROUND(I139*H139,2)</f>
        <v>0</v>
      </c>
      <c r="BL139" s="16" t="s">
        <v>146</v>
      </c>
      <c r="BM139" s="255" t="s">
        <v>618</v>
      </c>
    </row>
    <row r="140" s="13" customFormat="1">
      <c r="A140" s="13"/>
      <c r="B140" s="257"/>
      <c r="C140" s="258"/>
      <c r="D140" s="259" t="s">
        <v>148</v>
      </c>
      <c r="E140" s="260" t="s">
        <v>1</v>
      </c>
      <c r="F140" s="261" t="s">
        <v>699</v>
      </c>
      <c r="G140" s="258"/>
      <c r="H140" s="262">
        <v>41</v>
      </c>
      <c r="I140" s="263"/>
      <c r="J140" s="258"/>
      <c r="K140" s="258"/>
      <c r="L140" s="264"/>
      <c r="M140" s="265"/>
      <c r="N140" s="266"/>
      <c r="O140" s="266"/>
      <c r="P140" s="266"/>
      <c r="Q140" s="266"/>
      <c r="R140" s="266"/>
      <c r="S140" s="266"/>
      <c r="T140" s="26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8" t="s">
        <v>148</v>
      </c>
      <c r="AU140" s="268" t="s">
        <v>83</v>
      </c>
      <c r="AV140" s="13" t="s">
        <v>83</v>
      </c>
      <c r="AW140" s="13" t="s">
        <v>31</v>
      </c>
      <c r="AX140" s="13" t="s">
        <v>74</v>
      </c>
      <c r="AY140" s="268" t="s">
        <v>140</v>
      </c>
    </row>
    <row r="141" s="13" customFormat="1">
      <c r="A141" s="13"/>
      <c r="B141" s="257"/>
      <c r="C141" s="258"/>
      <c r="D141" s="259" t="s">
        <v>148</v>
      </c>
      <c r="E141" s="260" t="s">
        <v>1</v>
      </c>
      <c r="F141" s="261" t="s">
        <v>700</v>
      </c>
      <c r="G141" s="258"/>
      <c r="H141" s="262">
        <v>6.5999999999999996</v>
      </c>
      <c r="I141" s="263"/>
      <c r="J141" s="258"/>
      <c r="K141" s="258"/>
      <c r="L141" s="264"/>
      <c r="M141" s="265"/>
      <c r="N141" s="266"/>
      <c r="O141" s="266"/>
      <c r="P141" s="266"/>
      <c r="Q141" s="266"/>
      <c r="R141" s="266"/>
      <c r="S141" s="266"/>
      <c r="T141" s="26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8" t="s">
        <v>148</v>
      </c>
      <c r="AU141" s="268" t="s">
        <v>83</v>
      </c>
      <c r="AV141" s="13" t="s">
        <v>83</v>
      </c>
      <c r="AW141" s="13" t="s">
        <v>31</v>
      </c>
      <c r="AX141" s="13" t="s">
        <v>74</v>
      </c>
      <c r="AY141" s="268" t="s">
        <v>140</v>
      </c>
    </row>
    <row r="142" s="14" customFormat="1">
      <c r="A142" s="14"/>
      <c r="B142" s="269"/>
      <c r="C142" s="270"/>
      <c r="D142" s="259" t="s">
        <v>148</v>
      </c>
      <c r="E142" s="271" t="s">
        <v>1</v>
      </c>
      <c r="F142" s="272" t="s">
        <v>155</v>
      </c>
      <c r="G142" s="270"/>
      <c r="H142" s="273">
        <v>47.600000000000001</v>
      </c>
      <c r="I142" s="274"/>
      <c r="J142" s="270"/>
      <c r="K142" s="270"/>
      <c r="L142" s="275"/>
      <c r="M142" s="276"/>
      <c r="N142" s="277"/>
      <c r="O142" s="277"/>
      <c r="P142" s="277"/>
      <c r="Q142" s="277"/>
      <c r="R142" s="277"/>
      <c r="S142" s="277"/>
      <c r="T142" s="27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9" t="s">
        <v>148</v>
      </c>
      <c r="AU142" s="279" t="s">
        <v>83</v>
      </c>
      <c r="AV142" s="14" t="s">
        <v>146</v>
      </c>
      <c r="AW142" s="14" t="s">
        <v>31</v>
      </c>
      <c r="AX142" s="14" t="s">
        <v>81</v>
      </c>
      <c r="AY142" s="279" t="s">
        <v>140</v>
      </c>
    </row>
    <row r="143" s="2" customFormat="1" ht="44.25" customHeight="1">
      <c r="A143" s="37"/>
      <c r="B143" s="38"/>
      <c r="C143" s="243" t="s">
        <v>176</v>
      </c>
      <c r="D143" s="243" t="s">
        <v>142</v>
      </c>
      <c r="E143" s="244" t="s">
        <v>173</v>
      </c>
      <c r="F143" s="245" t="s">
        <v>174</v>
      </c>
      <c r="G143" s="246" t="s">
        <v>145</v>
      </c>
      <c r="H143" s="247">
        <v>41</v>
      </c>
      <c r="I143" s="248"/>
      <c r="J143" s="249">
        <f>ROUND(I143*H143,2)</f>
        <v>0</v>
      </c>
      <c r="K143" s="250"/>
      <c r="L143" s="43"/>
      <c r="M143" s="251" t="s">
        <v>1</v>
      </c>
      <c r="N143" s="252" t="s">
        <v>39</v>
      </c>
      <c r="O143" s="90"/>
      <c r="P143" s="253">
        <f>O143*H143</f>
        <v>0</v>
      </c>
      <c r="Q143" s="253">
        <v>0</v>
      </c>
      <c r="R143" s="253">
        <f>Q143*H143</f>
        <v>0</v>
      </c>
      <c r="S143" s="253">
        <v>0.316</v>
      </c>
      <c r="T143" s="254">
        <f>S143*H143</f>
        <v>12.956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5" t="s">
        <v>146</v>
      </c>
      <c r="AT143" s="255" t="s">
        <v>142</v>
      </c>
      <c r="AU143" s="255" t="s">
        <v>83</v>
      </c>
      <c r="AY143" s="16" t="s">
        <v>140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6" t="s">
        <v>81</v>
      </c>
      <c r="BK143" s="256">
        <f>ROUND(I143*H143,2)</f>
        <v>0</v>
      </c>
      <c r="BL143" s="16" t="s">
        <v>146</v>
      </c>
      <c r="BM143" s="255" t="s">
        <v>585</v>
      </c>
    </row>
    <row r="144" s="13" customFormat="1">
      <c r="A144" s="13"/>
      <c r="B144" s="257"/>
      <c r="C144" s="258"/>
      <c r="D144" s="259" t="s">
        <v>148</v>
      </c>
      <c r="E144" s="260" t="s">
        <v>1</v>
      </c>
      <c r="F144" s="261" t="s">
        <v>701</v>
      </c>
      <c r="G144" s="258"/>
      <c r="H144" s="262">
        <v>41</v>
      </c>
      <c r="I144" s="263"/>
      <c r="J144" s="258"/>
      <c r="K144" s="258"/>
      <c r="L144" s="264"/>
      <c r="M144" s="265"/>
      <c r="N144" s="266"/>
      <c r="O144" s="266"/>
      <c r="P144" s="266"/>
      <c r="Q144" s="266"/>
      <c r="R144" s="266"/>
      <c r="S144" s="266"/>
      <c r="T144" s="26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8" t="s">
        <v>148</v>
      </c>
      <c r="AU144" s="268" t="s">
        <v>83</v>
      </c>
      <c r="AV144" s="13" t="s">
        <v>83</v>
      </c>
      <c r="AW144" s="13" t="s">
        <v>31</v>
      </c>
      <c r="AX144" s="13" t="s">
        <v>81</v>
      </c>
      <c r="AY144" s="268" t="s">
        <v>140</v>
      </c>
    </row>
    <row r="145" s="2" customFormat="1" ht="44.25" customHeight="1">
      <c r="A145" s="37"/>
      <c r="B145" s="38"/>
      <c r="C145" s="243" t="s">
        <v>184</v>
      </c>
      <c r="D145" s="243" t="s">
        <v>142</v>
      </c>
      <c r="E145" s="244" t="s">
        <v>177</v>
      </c>
      <c r="F145" s="245" t="s">
        <v>178</v>
      </c>
      <c r="G145" s="246" t="s">
        <v>179</v>
      </c>
      <c r="H145" s="247">
        <v>84.5</v>
      </c>
      <c r="I145" s="248"/>
      <c r="J145" s="249">
        <f>ROUND(I145*H145,2)</f>
        <v>0</v>
      </c>
      <c r="K145" s="250"/>
      <c r="L145" s="43"/>
      <c r="M145" s="251" t="s">
        <v>1</v>
      </c>
      <c r="N145" s="252" t="s">
        <v>39</v>
      </c>
      <c r="O145" s="90"/>
      <c r="P145" s="253">
        <f>O145*H145</f>
        <v>0</v>
      </c>
      <c r="Q145" s="253">
        <v>0</v>
      </c>
      <c r="R145" s="253">
        <f>Q145*H145</f>
        <v>0</v>
      </c>
      <c r="S145" s="253">
        <v>0.20499999999999999</v>
      </c>
      <c r="T145" s="254">
        <f>S145*H145</f>
        <v>17.322499999999998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5" t="s">
        <v>146</v>
      </c>
      <c r="AT145" s="255" t="s">
        <v>142</v>
      </c>
      <c r="AU145" s="255" t="s">
        <v>83</v>
      </c>
      <c r="AY145" s="16" t="s">
        <v>140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6" t="s">
        <v>81</v>
      </c>
      <c r="BK145" s="256">
        <f>ROUND(I145*H145,2)</f>
        <v>0</v>
      </c>
      <c r="BL145" s="16" t="s">
        <v>146</v>
      </c>
      <c r="BM145" s="255" t="s">
        <v>180</v>
      </c>
    </row>
    <row r="146" s="13" customFormat="1">
      <c r="A146" s="13"/>
      <c r="B146" s="257"/>
      <c r="C146" s="258"/>
      <c r="D146" s="259" t="s">
        <v>148</v>
      </c>
      <c r="E146" s="260" t="s">
        <v>1</v>
      </c>
      <c r="F146" s="261" t="s">
        <v>702</v>
      </c>
      <c r="G146" s="258"/>
      <c r="H146" s="262">
        <v>82</v>
      </c>
      <c r="I146" s="263"/>
      <c r="J146" s="258"/>
      <c r="K146" s="258"/>
      <c r="L146" s="264"/>
      <c r="M146" s="265"/>
      <c r="N146" s="266"/>
      <c r="O146" s="266"/>
      <c r="P146" s="266"/>
      <c r="Q146" s="266"/>
      <c r="R146" s="266"/>
      <c r="S146" s="266"/>
      <c r="T146" s="26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8" t="s">
        <v>148</v>
      </c>
      <c r="AU146" s="268" t="s">
        <v>83</v>
      </c>
      <c r="AV146" s="13" t="s">
        <v>83</v>
      </c>
      <c r="AW146" s="13" t="s">
        <v>31</v>
      </c>
      <c r="AX146" s="13" t="s">
        <v>74</v>
      </c>
      <c r="AY146" s="268" t="s">
        <v>140</v>
      </c>
    </row>
    <row r="147" s="13" customFormat="1">
      <c r="A147" s="13"/>
      <c r="B147" s="257"/>
      <c r="C147" s="258"/>
      <c r="D147" s="259" t="s">
        <v>148</v>
      </c>
      <c r="E147" s="260" t="s">
        <v>1</v>
      </c>
      <c r="F147" s="261" t="s">
        <v>703</v>
      </c>
      <c r="G147" s="258"/>
      <c r="H147" s="262">
        <v>2.5</v>
      </c>
      <c r="I147" s="263"/>
      <c r="J147" s="258"/>
      <c r="K147" s="258"/>
      <c r="L147" s="264"/>
      <c r="M147" s="265"/>
      <c r="N147" s="266"/>
      <c r="O147" s="266"/>
      <c r="P147" s="266"/>
      <c r="Q147" s="266"/>
      <c r="R147" s="266"/>
      <c r="S147" s="266"/>
      <c r="T147" s="26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8" t="s">
        <v>148</v>
      </c>
      <c r="AU147" s="268" t="s">
        <v>83</v>
      </c>
      <c r="AV147" s="13" t="s">
        <v>83</v>
      </c>
      <c r="AW147" s="13" t="s">
        <v>31</v>
      </c>
      <c r="AX147" s="13" t="s">
        <v>74</v>
      </c>
      <c r="AY147" s="268" t="s">
        <v>140</v>
      </c>
    </row>
    <row r="148" s="14" customFormat="1">
      <c r="A148" s="14"/>
      <c r="B148" s="269"/>
      <c r="C148" s="270"/>
      <c r="D148" s="259" t="s">
        <v>148</v>
      </c>
      <c r="E148" s="271" t="s">
        <v>1</v>
      </c>
      <c r="F148" s="272" t="s">
        <v>155</v>
      </c>
      <c r="G148" s="270"/>
      <c r="H148" s="273">
        <v>84.5</v>
      </c>
      <c r="I148" s="274"/>
      <c r="J148" s="270"/>
      <c r="K148" s="270"/>
      <c r="L148" s="275"/>
      <c r="M148" s="276"/>
      <c r="N148" s="277"/>
      <c r="O148" s="277"/>
      <c r="P148" s="277"/>
      <c r="Q148" s="277"/>
      <c r="R148" s="277"/>
      <c r="S148" s="277"/>
      <c r="T148" s="27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9" t="s">
        <v>148</v>
      </c>
      <c r="AU148" s="279" t="s">
        <v>83</v>
      </c>
      <c r="AV148" s="14" t="s">
        <v>146</v>
      </c>
      <c r="AW148" s="14" t="s">
        <v>31</v>
      </c>
      <c r="AX148" s="14" t="s">
        <v>81</v>
      </c>
      <c r="AY148" s="279" t="s">
        <v>140</v>
      </c>
    </row>
    <row r="149" s="2" customFormat="1" ht="44.25" customHeight="1">
      <c r="A149" s="37"/>
      <c r="B149" s="38"/>
      <c r="C149" s="243" t="s">
        <v>189</v>
      </c>
      <c r="D149" s="243" t="s">
        <v>142</v>
      </c>
      <c r="E149" s="244" t="s">
        <v>190</v>
      </c>
      <c r="F149" s="245" t="s">
        <v>191</v>
      </c>
      <c r="G149" s="246" t="s">
        <v>192</v>
      </c>
      <c r="H149" s="247">
        <v>1</v>
      </c>
      <c r="I149" s="248"/>
      <c r="J149" s="249">
        <f>ROUND(I149*H149,2)</f>
        <v>0</v>
      </c>
      <c r="K149" s="250"/>
      <c r="L149" s="43"/>
      <c r="M149" s="251" t="s">
        <v>1</v>
      </c>
      <c r="N149" s="252" t="s">
        <v>39</v>
      </c>
      <c r="O149" s="90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5" t="s">
        <v>146</v>
      </c>
      <c r="AT149" s="255" t="s">
        <v>142</v>
      </c>
      <c r="AU149" s="255" t="s">
        <v>83</v>
      </c>
      <c r="AY149" s="16" t="s">
        <v>140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6" t="s">
        <v>81</v>
      </c>
      <c r="BK149" s="256">
        <f>ROUND(I149*H149,2)</f>
        <v>0</v>
      </c>
      <c r="BL149" s="16" t="s">
        <v>146</v>
      </c>
      <c r="BM149" s="255" t="s">
        <v>193</v>
      </c>
    </row>
    <row r="150" s="2" customFormat="1" ht="16.5" customHeight="1">
      <c r="A150" s="37"/>
      <c r="B150" s="38"/>
      <c r="C150" s="243" t="s">
        <v>194</v>
      </c>
      <c r="D150" s="243" t="s">
        <v>142</v>
      </c>
      <c r="E150" s="244" t="s">
        <v>382</v>
      </c>
      <c r="F150" s="245" t="s">
        <v>704</v>
      </c>
      <c r="G150" s="246" t="s">
        <v>179</v>
      </c>
      <c r="H150" s="247">
        <v>70.5</v>
      </c>
      <c r="I150" s="248"/>
      <c r="J150" s="249">
        <f>ROUND(I150*H150,2)</f>
        <v>0</v>
      </c>
      <c r="K150" s="250"/>
      <c r="L150" s="43"/>
      <c r="M150" s="251" t="s">
        <v>1</v>
      </c>
      <c r="N150" s="252" t="s">
        <v>39</v>
      </c>
      <c r="O150" s="90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5" t="s">
        <v>146</v>
      </c>
      <c r="AT150" s="255" t="s">
        <v>142</v>
      </c>
      <c r="AU150" s="255" t="s">
        <v>83</v>
      </c>
      <c r="AY150" s="16" t="s">
        <v>140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6" t="s">
        <v>81</v>
      </c>
      <c r="BK150" s="256">
        <f>ROUND(I150*H150,2)</f>
        <v>0</v>
      </c>
      <c r="BL150" s="16" t="s">
        <v>146</v>
      </c>
      <c r="BM150" s="255" t="s">
        <v>384</v>
      </c>
    </row>
    <row r="151" s="13" customFormat="1">
      <c r="A151" s="13"/>
      <c r="B151" s="257"/>
      <c r="C151" s="258"/>
      <c r="D151" s="259" t="s">
        <v>148</v>
      </c>
      <c r="E151" s="260" t="s">
        <v>1</v>
      </c>
      <c r="F151" s="261" t="s">
        <v>705</v>
      </c>
      <c r="G151" s="258"/>
      <c r="H151" s="262">
        <v>70.5</v>
      </c>
      <c r="I151" s="263"/>
      <c r="J151" s="258"/>
      <c r="K151" s="258"/>
      <c r="L151" s="264"/>
      <c r="M151" s="265"/>
      <c r="N151" s="266"/>
      <c r="O151" s="266"/>
      <c r="P151" s="266"/>
      <c r="Q151" s="266"/>
      <c r="R151" s="266"/>
      <c r="S151" s="266"/>
      <c r="T151" s="26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8" t="s">
        <v>148</v>
      </c>
      <c r="AU151" s="268" t="s">
        <v>83</v>
      </c>
      <c r="AV151" s="13" t="s">
        <v>83</v>
      </c>
      <c r="AW151" s="13" t="s">
        <v>31</v>
      </c>
      <c r="AX151" s="13" t="s">
        <v>81</v>
      </c>
      <c r="AY151" s="268" t="s">
        <v>140</v>
      </c>
    </row>
    <row r="152" s="2" customFormat="1" ht="33" customHeight="1">
      <c r="A152" s="37"/>
      <c r="B152" s="38"/>
      <c r="C152" s="243" t="s">
        <v>199</v>
      </c>
      <c r="D152" s="243" t="s">
        <v>142</v>
      </c>
      <c r="E152" s="244" t="s">
        <v>200</v>
      </c>
      <c r="F152" s="245" t="s">
        <v>590</v>
      </c>
      <c r="G152" s="246" t="s">
        <v>179</v>
      </c>
      <c r="H152" s="247">
        <v>2.5</v>
      </c>
      <c r="I152" s="248"/>
      <c r="J152" s="249">
        <f>ROUND(I152*H152,2)</f>
        <v>0</v>
      </c>
      <c r="K152" s="250"/>
      <c r="L152" s="43"/>
      <c r="M152" s="251" t="s">
        <v>1</v>
      </c>
      <c r="N152" s="252" t="s">
        <v>39</v>
      </c>
      <c r="O152" s="90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5" t="s">
        <v>146</v>
      </c>
      <c r="AT152" s="255" t="s">
        <v>142</v>
      </c>
      <c r="AU152" s="255" t="s">
        <v>83</v>
      </c>
      <c r="AY152" s="16" t="s">
        <v>140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6" t="s">
        <v>81</v>
      </c>
      <c r="BK152" s="256">
        <f>ROUND(I152*H152,2)</f>
        <v>0</v>
      </c>
      <c r="BL152" s="16" t="s">
        <v>146</v>
      </c>
      <c r="BM152" s="255" t="s">
        <v>631</v>
      </c>
    </row>
    <row r="153" s="13" customFormat="1">
      <c r="A153" s="13"/>
      <c r="B153" s="257"/>
      <c r="C153" s="258"/>
      <c r="D153" s="259" t="s">
        <v>148</v>
      </c>
      <c r="E153" s="260" t="s">
        <v>1</v>
      </c>
      <c r="F153" s="261" t="s">
        <v>706</v>
      </c>
      <c r="G153" s="258"/>
      <c r="H153" s="262">
        <v>2.5</v>
      </c>
      <c r="I153" s="263"/>
      <c r="J153" s="258"/>
      <c r="K153" s="258"/>
      <c r="L153" s="264"/>
      <c r="M153" s="265"/>
      <c r="N153" s="266"/>
      <c r="O153" s="266"/>
      <c r="P153" s="266"/>
      <c r="Q153" s="266"/>
      <c r="R153" s="266"/>
      <c r="S153" s="266"/>
      <c r="T153" s="26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8" t="s">
        <v>148</v>
      </c>
      <c r="AU153" s="268" t="s">
        <v>83</v>
      </c>
      <c r="AV153" s="13" t="s">
        <v>83</v>
      </c>
      <c r="AW153" s="13" t="s">
        <v>31</v>
      </c>
      <c r="AX153" s="13" t="s">
        <v>81</v>
      </c>
      <c r="AY153" s="268" t="s">
        <v>140</v>
      </c>
    </row>
    <row r="154" s="2" customFormat="1" ht="21.75" customHeight="1">
      <c r="A154" s="37"/>
      <c r="B154" s="38"/>
      <c r="C154" s="243" t="s">
        <v>204</v>
      </c>
      <c r="D154" s="243" t="s">
        <v>142</v>
      </c>
      <c r="E154" s="244" t="s">
        <v>205</v>
      </c>
      <c r="F154" s="245" t="s">
        <v>206</v>
      </c>
      <c r="G154" s="246" t="s">
        <v>145</v>
      </c>
      <c r="H154" s="247">
        <v>186.30000000000001</v>
      </c>
      <c r="I154" s="248"/>
      <c r="J154" s="249">
        <f>ROUND(I154*H154,2)</f>
        <v>0</v>
      </c>
      <c r="K154" s="250"/>
      <c r="L154" s="43"/>
      <c r="M154" s="251" t="s">
        <v>1</v>
      </c>
      <c r="N154" s="252" t="s">
        <v>39</v>
      </c>
      <c r="O154" s="90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5" t="s">
        <v>146</v>
      </c>
      <c r="AT154" s="255" t="s">
        <v>142</v>
      </c>
      <c r="AU154" s="255" t="s">
        <v>83</v>
      </c>
      <c r="AY154" s="16" t="s">
        <v>140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6" t="s">
        <v>81</v>
      </c>
      <c r="BK154" s="256">
        <f>ROUND(I154*H154,2)</f>
        <v>0</v>
      </c>
      <c r="BL154" s="16" t="s">
        <v>146</v>
      </c>
      <c r="BM154" s="255" t="s">
        <v>207</v>
      </c>
    </row>
    <row r="155" s="13" customFormat="1">
      <c r="A155" s="13"/>
      <c r="B155" s="257"/>
      <c r="C155" s="258"/>
      <c r="D155" s="259" t="s">
        <v>148</v>
      </c>
      <c r="E155" s="260" t="s">
        <v>1</v>
      </c>
      <c r="F155" s="261" t="s">
        <v>687</v>
      </c>
      <c r="G155" s="258"/>
      <c r="H155" s="262">
        <v>6.5999999999999996</v>
      </c>
      <c r="I155" s="263"/>
      <c r="J155" s="258"/>
      <c r="K155" s="258"/>
      <c r="L155" s="264"/>
      <c r="M155" s="265"/>
      <c r="N155" s="266"/>
      <c r="O155" s="266"/>
      <c r="P155" s="266"/>
      <c r="Q155" s="266"/>
      <c r="R155" s="266"/>
      <c r="S155" s="266"/>
      <c r="T155" s="26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8" t="s">
        <v>148</v>
      </c>
      <c r="AU155" s="268" t="s">
        <v>83</v>
      </c>
      <c r="AV155" s="13" t="s">
        <v>83</v>
      </c>
      <c r="AW155" s="13" t="s">
        <v>31</v>
      </c>
      <c r="AX155" s="13" t="s">
        <v>74</v>
      </c>
      <c r="AY155" s="268" t="s">
        <v>140</v>
      </c>
    </row>
    <row r="156" s="13" customFormat="1">
      <c r="A156" s="13"/>
      <c r="B156" s="257"/>
      <c r="C156" s="258"/>
      <c r="D156" s="259" t="s">
        <v>148</v>
      </c>
      <c r="E156" s="260" t="s">
        <v>1</v>
      </c>
      <c r="F156" s="261" t="s">
        <v>695</v>
      </c>
      <c r="G156" s="258"/>
      <c r="H156" s="262">
        <v>138.69999999999999</v>
      </c>
      <c r="I156" s="263"/>
      <c r="J156" s="258"/>
      <c r="K156" s="258"/>
      <c r="L156" s="264"/>
      <c r="M156" s="265"/>
      <c r="N156" s="266"/>
      <c r="O156" s="266"/>
      <c r="P156" s="266"/>
      <c r="Q156" s="266"/>
      <c r="R156" s="266"/>
      <c r="S156" s="266"/>
      <c r="T156" s="26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8" t="s">
        <v>148</v>
      </c>
      <c r="AU156" s="268" t="s">
        <v>83</v>
      </c>
      <c r="AV156" s="13" t="s">
        <v>83</v>
      </c>
      <c r="AW156" s="13" t="s">
        <v>31</v>
      </c>
      <c r="AX156" s="13" t="s">
        <v>74</v>
      </c>
      <c r="AY156" s="268" t="s">
        <v>140</v>
      </c>
    </row>
    <row r="157" s="13" customFormat="1">
      <c r="A157" s="13"/>
      <c r="B157" s="257"/>
      <c r="C157" s="258"/>
      <c r="D157" s="259" t="s">
        <v>148</v>
      </c>
      <c r="E157" s="260" t="s">
        <v>1</v>
      </c>
      <c r="F157" s="261" t="s">
        <v>699</v>
      </c>
      <c r="G157" s="258"/>
      <c r="H157" s="262">
        <v>41</v>
      </c>
      <c r="I157" s="263"/>
      <c r="J157" s="258"/>
      <c r="K157" s="258"/>
      <c r="L157" s="264"/>
      <c r="M157" s="265"/>
      <c r="N157" s="266"/>
      <c r="O157" s="266"/>
      <c r="P157" s="266"/>
      <c r="Q157" s="266"/>
      <c r="R157" s="266"/>
      <c r="S157" s="266"/>
      <c r="T157" s="26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8" t="s">
        <v>148</v>
      </c>
      <c r="AU157" s="268" t="s">
        <v>83</v>
      </c>
      <c r="AV157" s="13" t="s">
        <v>83</v>
      </c>
      <c r="AW157" s="13" t="s">
        <v>31</v>
      </c>
      <c r="AX157" s="13" t="s">
        <v>74</v>
      </c>
      <c r="AY157" s="268" t="s">
        <v>140</v>
      </c>
    </row>
    <row r="158" s="14" customFormat="1">
      <c r="A158" s="14"/>
      <c r="B158" s="269"/>
      <c r="C158" s="270"/>
      <c r="D158" s="259" t="s">
        <v>148</v>
      </c>
      <c r="E158" s="271" t="s">
        <v>1</v>
      </c>
      <c r="F158" s="272" t="s">
        <v>155</v>
      </c>
      <c r="G158" s="270"/>
      <c r="H158" s="273">
        <v>186.29999999999998</v>
      </c>
      <c r="I158" s="274"/>
      <c r="J158" s="270"/>
      <c r="K158" s="270"/>
      <c r="L158" s="275"/>
      <c r="M158" s="276"/>
      <c r="N158" s="277"/>
      <c r="O158" s="277"/>
      <c r="P158" s="277"/>
      <c r="Q158" s="277"/>
      <c r="R158" s="277"/>
      <c r="S158" s="277"/>
      <c r="T158" s="27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9" t="s">
        <v>148</v>
      </c>
      <c r="AU158" s="279" t="s">
        <v>83</v>
      </c>
      <c r="AV158" s="14" t="s">
        <v>146</v>
      </c>
      <c r="AW158" s="14" t="s">
        <v>31</v>
      </c>
      <c r="AX158" s="14" t="s">
        <v>81</v>
      </c>
      <c r="AY158" s="279" t="s">
        <v>140</v>
      </c>
    </row>
    <row r="159" s="12" customFormat="1" ht="22.8" customHeight="1">
      <c r="A159" s="12"/>
      <c r="B159" s="227"/>
      <c r="C159" s="228"/>
      <c r="D159" s="229" t="s">
        <v>73</v>
      </c>
      <c r="E159" s="241" t="s">
        <v>166</v>
      </c>
      <c r="F159" s="241" t="s">
        <v>210</v>
      </c>
      <c r="G159" s="228"/>
      <c r="H159" s="228"/>
      <c r="I159" s="231"/>
      <c r="J159" s="242">
        <f>BK159</f>
        <v>0</v>
      </c>
      <c r="K159" s="228"/>
      <c r="L159" s="233"/>
      <c r="M159" s="234"/>
      <c r="N159" s="235"/>
      <c r="O159" s="235"/>
      <c r="P159" s="236">
        <f>SUM(P160:P188)</f>
        <v>0</v>
      </c>
      <c r="Q159" s="235"/>
      <c r="R159" s="236">
        <f>SUM(R160:R188)</f>
        <v>129.72287800000001</v>
      </c>
      <c r="S159" s="235"/>
      <c r="T159" s="237">
        <f>SUM(T160:T188)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38" t="s">
        <v>81</v>
      </c>
      <c r="AT159" s="239" t="s">
        <v>73</v>
      </c>
      <c r="AU159" s="239" t="s">
        <v>81</v>
      </c>
      <c r="AY159" s="238" t="s">
        <v>140</v>
      </c>
      <c r="BK159" s="240">
        <f>SUM(BK160:BK188)</f>
        <v>0</v>
      </c>
    </row>
    <row r="160" s="2" customFormat="1" ht="33" customHeight="1">
      <c r="A160" s="37"/>
      <c r="B160" s="38"/>
      <c r="C160" s="243" t="s">
        <v>211</v>
      </c>
      <c r="D160" s="243" t="s">
        <v>142</v>
      </c>
      <c r="E160" s="244" t="s">
        <v>212</v>
      </c>
      <c r="F160" s="245" t="s">
        <v>213</v>
      </c>
      <c r="G160" s="246" t="s">
        <v>145</v>
      </c>
      <c r="H160" s="247">
        <v>41</v>
      </c>
      <c r="I160" s="248"/>
      <c r="J160" s="249">
        <f>ROUND(I160*H160,2)</f>
        <v>0</v>
      </c>
      <c r="K160" s="250"/>
      <c r="L160" s="43"/>
      <c r="M160" s="251" t="s">
        <v>1</v>
      </c>
      <c r="N160" s="252" t="s">
        <v>39</v>
      </c>
      <c r="O160" s="90"/>
      <c r="P160" s="253">
        <f>O160*H160</f>
        <v>0</v>
      </c>
      <c r="Q160" s="253">
        <v>0.19900000000000001</v>
      </c>
      <c r="R160" s="253">
        <f>Q160*H160</f>
        <v>8.1590000000000007</v>
      </c>
      <c r="S160" s="253">
        <v>0</v>
      </c>
      <c r="T160" s="254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5" t="s">
        <v>146</v>
      </c>
      <c r="AT160" s="255" t="s">
        <v>142</v>
      </c>
      <c r="AU160" s="255" t="s">
        <v>83</v>
      </c>
      <c r="AY160" s="16" t="s">
        <v>140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6" t="s">
        <v>81</v>
      </c>
      <c r="BK160" s="256">
        <f>ROUND(I160*H160,2)</f>
        <v>0</v>
      </c>
      <c r="BL160" s="16" t="s">
        <v>146</v>
      </c>
      <c r="BM160" s="255" t="s">
        <v>214</v>
      </c>
    </row>
    <row r="161" s="13" customFormat="1">
      <c r="A161" s="13"/>
      <c r="B161" s="257"/>
      <c r="C161" s="258"/>
      <c r="D161" s="259" t="s">
        <v>148</v>
      </c>
      <c r="E161" s="260" t="s">
        <v>1</v>
      </c>
      <c r="F161" s="261" t="s">
        <v>699</v>
      </c>
      <c r="G161" s="258"/>
      <c r="H161" s="262">
        <v>41</v>
      </c>
      <c r="I161" s="263"/>
      <c r="J161" s="258"/>
      <c r="K161" s="258"/>
      <c r="L161" s="264"/>
      <c r="M161" s="265"/>
      <c r="N161" s="266"/>
      <c r="O161" s="266"/>
      <c r="P161" s="266"/>
      <c r="Q161" s="266"/>
      <c r="R161" s="266"/>
      <c r="S161" s="266"/>
      <c r="T161" s="26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8" t="s">
        <v>148</v>
      </c>
      <c r="AU161" s="268" t="s">
        <v>83</v>
      </c>
      <c r="AV161" s="13" t="s">
        <v>83</v>
      </c>
      <c r="AW161" s="13" t="s">
        <v>31</v>
      </c>
      <c r="AX161" s="13" t="s">
        <v>81</v>
      </c>
      <c r="AY161" s="268" t="s">
        <v>140</v>
      </c>
    </row>
    <row r="162" s="2" customFormat="1" ht="33" customHeight="1">
      <c r="A162" s="37"/>
      <c r="B162" s="38"/>
      <c r="C162" s="243" t="s">
        <v>216</v>
      </c>
      <c r="D162" s="243" t="s">
        <v>142</v>
      </c>
      <c r="E162" s="244" t="s">
        <v>217</v>
      </c>
      <c r="F162" s="245" t="s">
        <v>218</v>
      </c>
      <c r="G162" s="246" t="s">
        <v>145</v>
      </c>
      <c r="H162" s="247">
        <v>175.90000000000001</v>
      </c>
      <c r="I162" s="248"/>
      <c r="J162" s="249">
        <f>ROUND(I162*H162,2)</f>
        <v>0</v>
      </c>
      <c r="K162" s="250"/>
      <c r="L162" s="43"/>
      <c r="M162" s="251" t="s">
        <v>1</v>
      </c>
      <c r="N162" s="252" t="s">
        <v>39</v>
      </c>
      <c r="O162" s="90"/>
      <c r="P162" s="253">
        <f>O162*H162</f>
        <v>0</v>
      </c>
      <c r="Q162" s="253">
        <v>0.29699999999999999</v>
      </c>
      <c r="R162" s="253">
        <f>Q162*H162</f>
        <v>52.2423</v>
      </c>
      <c r="S162" s="253">
        <v>0</v>
      </c>
      <c r="T162" s="254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5" t="s">
        <v>146</v>
      </c>
      <c r="AT162" s="255" t="s">
        <v>142</v>
      </c>
      <c r="AU162" s="255" t="s">
        <v>83</v>
      </c>
      <c r="AY162" s="16" t="s">
        <v>140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6" t="s">
        <v>81</v>
      </c>
      <c r="BK162" s="256">
        <f>ROUND(I162*H162,2)</f>
        <v>0</v>
      </c>
      <c r="BL162" s="16" t="s">
        <v>146</v>
      </c>
      <c r="BM162" s="255" t="s">
        <v>219</v>
      </c>
    </row>
    <row r="163" s="13" customFormat="1">
      <c r="A163" s="13"/>
      <c r="B163" s="257"/>
      <c r="C163" s="258"/>
      <c r="D163" s="259" t="s">
        <v>148</v>
      </c>
      <c r="E163" s="260" t="s">
        <v>1</v>
      </c>
      <c r="F163" s="261" t="s">
        <v>707</v>
      </c>
      <c r="G163" s="258"/>
      <c r="H163" s="262">
        <v>41</v>
      </c>
      <c r="I163" s="263"/>
      <c r="J163" s="258"/>
      <c r="K163" s="258"/>
      <c r="L163" s="264"/>
      <c r="M163" s="265"/>
      <c r="N163" s="266"/>
      <c r="O163" s="266"/>
      <c r="P163" s="266"/>
      <c r="Q163" s="266"/>
      <c r="R163" s="266"/>
      <c r="S163" s="266"/>
      <c r="T163" s="26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8" t="s">
        <v>148</v>
      </c>
      <c r="AU163" s="268" t="s">
        <v>83</v>
      </c>
      <c r="AV163" s="13" t="s">
        <v>83</v>
      </c>
      <c r="AW163" s="13" t="s">
        <v>31</v>
      </c>
      <c r="AX163" s="13" t="s">
        <v>74</v>
      </c>
      <c r="AY163" s="268" t="s">
        <v>140</v>
      </c>
    </row>
    <row r="164" s="13" customFormat="1">
      <c r="A164" s="13"/>
      <c r="B164" s="257"/>
      <c r="C164" s="258"/>
      <c r="D164" s="259" t="s">
        <v>148</v>
      </c>
      <c r="E164" s="260" t="s">
        <v>1</v>
      </c>
      <c r="F164" s="261" t="s">
        <v>708</v>
      </c>
      <c r="G164" s="258"/>
      <c r="H164" s="262">
        <v>134.90000000000001</v>
      </c>
      <c r="I164" s="263"/>
      <c r="J164" s="258"/>
      <c r="K164" s="258"/>
      <c r="L164" s="264"/>
      <c r="M164" s="265"/>
      <c r="N164" s="266"/>
      <c r="O164" s="266"/>
      <c r="P164" s="266"/>
      <c r="Q164" s="266"/>
      <c r="R164" s="266"/>
      <c r="S164" s="266"/>
      <c r="T164" s="26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8" t="s">
        <v>148</v>
      </c>
      <c r="AU164" s="268" t="s">
        <v>83</v>
      </c>
      <c r="AV164" s="13" t="s">
        <v>83</v>
      </c>
      <c r="AW164" s="13" t="s">
        <v>31</v>
      </c>
      <c r="AX164" s="13" t="s">
        <v>74</v>
      </c>
      <c r="AY164" s="268" t="s">
        <v>140</v>
      </c>
    </row>
    <row r="165" s="14" customFormat="1">
      <c r="A165" s="14"/>
      <c r="B165" s="269"/>
      <c r="C165" s="270"/>
      <c r="D165" s="259" t="s">
        <v>148</v>
      </c>
      <c r="E165" s="271" t="s">
        <v>1</v>
      </c>
      <c r="F165" s="272" t="s">
        <v>155</v>
      </c>
      <c r="G165" s="270"/>
      <c r="H165" s="273">
        <v>175.90000000000001</v>
      </c>
      <c r="I165" s="274"/>
      <c r="J165" s="270"/>
      <c r="K165" s="270"/>
      <c r="L165" s="275"/>
      <c r="M165" s="276"/>
      <c r="N165" s="277"/>
      <c r="O165" s="277"/>
      <c r="P165" s="277"/>
      <c r="Q165" s="277"/>
      <c r="R165" s="277"/>
      <c r="S165" s="277"/>
      <c r="T165" s="27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9" t="s">
        <v>148</v>
      </c>
      <c r="AU165" s="279" t="s">
        <v>83</v>
      </c>
      <c r="AV165" s="14" t="s">
        <v>146</v>
      </c>
      <c r="AW165" s="14" t="s">
        <v>31</v>
      </c>
      <c r="AX165" s="14" t="s">
        <v>81</v>
      </c>
      <c r="AY165" s="279" t="s">
        <v>140</v>
      </c>
    </row>
    <row r="166" s="2" customFormat="1" ht="33" customHeight="1">
      <c r="A166" s="37"/>
      <c r="B166" s="38"/>
      <c r="C166" s="243" t="s">
        <v>8</v>
      </c>
      <c r="D166" s="243" t="s">
        <v>142</v>
      </c>
      <c r="E166" s="244" t="s">
        <v>388</v>
      </c>
      <c r="F166" s="245" t="s">
        <v>389</v>
      </c>
      <c r="G166" s="246" t="s">
        <v>145</v>
      </c>
      <c r="H166" s="247">
        <v>10.4</v>
      </c>
      <c r="I166" s="248"/>
      <c r="J166" s="249">
        <f>ROUND(I166*H166,2)</f>
        <v>0</v>
      </c>
      <c r="K166" s="250"/>
      <c r="L166" s="43"/>
      <c r="M166" s="251" t="s">
        <v>1</v>
      </c>
      <c r="N166" s="252" t="s">
        <v>39</v>
      </c>
      <c r="O166" s="90"/>
      <c r="P166" s="253">
        <f>O166*H166</f>
        <v>0</v>
      </c>
      <c r="Q166" s="253">
        <v>0.35699999999999998</v>
      </c>
      <c r="R166" s="253">
        <f>Q166*H166</f>
        <v>3.7128000000000001</v>
      </c>
      <c r="S166" s="253">
        <v>0</v>
      </c>
      <c r="T166" s="254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5" t="s">
        <v>146</v>
      </c>
      <c r="AT166" s="255" t="s">
        <v>142</v>
      </c>
      <c r="AU166" s="255" t="s">
        <v>83</v>
      </c>
      <c r="AY166" s="16" t="s">
        <v>140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6" t="s">
        <v>81</v>
      </c>
      <c r="BK166" s="256">
        <f>ROUND(I166*H166,2)</f>
        <v>0</v>
      </c>
      <c r="BL166" s="16" t="s">
        <v>146</v>
      </c>
      <c r="BM166" s="255" t="s">
        <v>390</v>
      </c>
    </row>
    <row r="167" s="13" customFormat="1">
      <c r="A167" s="13"/>
      <c r="B167" s="257"/>
      <c r="C167" s="258"/>
      <c r="D167" s="259" t="s">
        <v>148</v>
      </c>
      <c r="E167" s="260" t="s">
        <v>1</v>
      </c>
      <c r="F167" s="261" t="s">
        <v>709</v>
      </c>
      <c r="G167" s="258"/>
      <c r="H167" s="262">
        <v>10.4</v>
      </c>
      <c r="I167" s="263"/>
      <c r="J167" s="258"/>
      <c r="K167" s="258"/>
      <c r="L167" s="264"/>
      <c r="M167" s="265"/>
      <c r="N167" s="266"/>
      <c r="O167" s="266"/>
      <c r="P167" s="266"/>
      <c r="Q167" s="266"/>
      <c r="R167" s="266"/>
      <c r="S167" s="266"/>
      <c r="T167" s="26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8" t="s">
        <v>148</v>
      </c>
      <c r="AU167" s="268" t="s">
        <v>83</v>
      </c>
      <c r="AV167" s="13" t="s">
        <v>83</v>
      </c>
      <c r="AW167" s="13" t="s">
        <v>31</v>
      </c>
      <c r="AX167" s="13" t="s">
        <v>81</v>
      </c>
      <c r="AY167" s="268" t="s">
        <v>140</v>
      </c>
    </row>
    <row r="168" s="2" customFormat="1" ht="21.75" customHeight="1">
      <c r="A168" s="37"/>
      <c r="B168" s="38"/>
      <c r="C168" s="243" t="s">
        <v>225</v>
      </c>
      <c r="D168" s="243" t="s">
        <v>142</v>
      </c>
      <c r="E168" s="244" t="s">
        <v>221</v>
      </c>
      <c r="F168" s="245" t="s">
        <v>222</v>
      </c>
      <c r="G168" s="246" t="s">
        <v>145</v>
      </c>
      <c r="H168" s="247">
        <v>145.30000000000001</v>
      </c>
      <c r="I168" s="248"/>
      <c r="J168" s="249">
        <f>ROUND(I168*H168,2)</f>
        <v>0</v>
      </c>
      <c r="K168" s="250"/>
      <c r="L168" s="43"/>
      <c r="M168" s="251" t="s">
        <v>1</v>
      </c>
      <c r="N168" s="252" t="s">
        <v>39</v>
      </c>
      <c r="O168" s="90"/>
      <c r="P168" s="253">
        <f>O168*H168</f>
        <v>0</v>
      </c>
      <c r="Q168" s="253">
        <v>0.23000000000000001</v>
      </c>
      <c r="R168" s="253">
        <f>Q168*H168</f>
        <v>33.419000000000004</v>
      </c>
      <c r="S168" s="253">
        <v>0</v>
      </c>
      <c r="T168" s="254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5" t="s">
        <v>146</v>
      </c>
      <c r="AT168" s="255" t="s">
        <v>142</v>
      </c>
      <c r="AU168" s="255" t="s">
        <v>83</v>
      </c>
      <c r="AY168" s="16" t="s">
        <v>140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6" t="s">
        <v>81</v>
      </c>
      <c r="BK168" s="256">
        <f>ROUND(I168*H168,2)</f>
        <v>0</v>
      </c>
      <c r="BL168" s="16" t="s">
        <v>146</v>
      </c>
      <c r="BM168" s="255" t="s">
        <v>223</v>
      </c>
    </row>
    <row r="169" s="13" customFormat="1">
      <c r="A169" s="13"/>
      <c r="B169" s="257"/>
      <c r="C169" s="258"/>
      <c r="D169" s="259" t="s">
        <v>148</v>
      </c>
      <c r="E169" s="260" t="s">
        <v>1</v>
      </c>
      <c r="F169" s="261" t="s">
        <v>710</v>
      </c>
      <c r="G169" s="258"/>
      <c r="H169" s="262">
        <v>134.90000000000001</v>
      </c>
      <c r="I169" s="263"/>
      <c r="J169" s="258"/>
      <c r="K169" s="258"/>
      <c r="L169" s="264"/>
      <c r="M169" s="265"/>
      <c r="N169" s="266"/>
      <c r="O169" s="266"/>
      <c r="P169" s="266"/>
      <c r="Q169" s="266"/>
      <c r="R169" s="266"/>
      <c r="S169" s="266"/>
      <c r="T169" s="26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8" t="s">
        <v>148</v>
      </c>
      <c r="AU169" s="268" t="s">
        <v>83</v>
      </c>
      <c r="AV169" s="13" t="s">
        <v>83</v>
      </c>
      <c r="AW169" s="13" t="s">
        <v>31</v>
      </c>
      <c r="AX169" s="13" t="s">
        <v>74</v>
      </c>
      <c r="AY169" s="268" t="s">
        <v>140</v>
      </c>
    </row>
    <row r="170" s="13" customFormat="1">
      <c r="A170" s="13"/>
      <c r="B170" s="257"/>
      <c r="C170" s="258"/>
      <c r="D170" s="259" t="s">
        <v>148</v>
      </c>
      <c r="E170" s="260" t="s">
        <v>1</v>
      </c>
      <c r="F170" s="261" t="s">
        <v>711</v>
      </c>
      <c r="G170" s="258"/>
      <c r="H170" s="262">
        <v>10.4</v>
      </c>
      <c r="I170" s="263"/>
      <c r="J170" s="258"/>
      <c r="K170" s="258"/>
      <c r="L170" s="264"/>
      <c r="M170" s="265"/>
      <c r="N170" s="266"/>
      <c r="O170" s="266"/>
      <c r="P170" s="266"/>
      <c r="Q170" s="266"/>
      <c r="R170" s="266"/>
      <c r="S170" s="266"/>
      <c r="T170" s="26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8" t="s">
        <v>148</v>
      </c>
      <c r="AU170" s="268" t="s">
        <v>83</v>
      </c>
      <c r="AV170" s="13" t="s">
        <v>83</v>
      </c>
      <c r="AW170" s="13" t="s">
        <v>31</v>
      </c>
      <c r="AX170" s="13" t="s">
        <v>74</v>
      </c>
      <c r="AY170" s="268" t="s">
        <v>140</v>
      </c>
    </row>
    <row r="171" s="14" customFormat="1">
      <c r="A171" s="14"/>
      <c r="B171" s="269"/>
      <c r="C171" s="270"/>
      <c r="D171" s="259" t="s">
        <v>148</v>
      </c>
      <c r="E171" s="271" t="s">
        <v>1</v>
      </c>
      <c r="F171" s="272" t="s">
        <v>155</v>
      </c>
      <c r="G171" s="270"/>
      <c r="H171" s="273">
        <v>145.30000000000001</v>
      </c>
      <c r="I171" s="274"/>
      <c r="J171" s="270"/>
      <c r="K171" s="270"/>
      <c r="L171" s="275"/>
      <c r="M171" s="276"/>
      <c r="N171" s="277"/>
      <c r="O171" s="277"/>
      <c r="P171" s="277"/>
      <c r="Q171" s="277"/>
      <c r="R171" s="277"/>
      <c r="S171" s="277"/>
      <c r="T171" s="27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9" t="s">
        <v>148</v>
      </c>
      <c r="AU171" s="279" t="s">
        <v>83</v>
      </c>
      <c r="AV171" s="14" t="s">
        <v>146</v>
      </c>
      <c r="AW171" s="14" t="s">
        <v>31</v>
      </c>
      <c r="AX171" s="14" t="s">
        <v>81</v>
      </c>
      <c r="AY171" s="279" t="s">
        <v>140</v>
      </c>
    </row>
    <row r="172" s="2" customFormat="1" ht="33" customHeight="1">
      <c r="A172" s="37"/>
      <c r="B172" s="38"/>
      <c r="C172" s="243" t="s">
        <v>229</v>
      </c>
      <c r="D172" s="243" t="s">
        <v>142</v>
      </c>
      <c r="E172" s="244" t="s">
        <v>226</v>
      </c>
      <c r="F172" s="245" t="s">
        <v>227</v>
      </c>
      <c r="G172" s="246" t="s">
        <v>145</v>
      </c>
      <c r="H172" s="247">
        <v>41</v>
      </c>
      <c r="I172" s="248"/>
      <c r="J172" s="249">
        <f>ROUND(I172*H172,2)</f>
        <v>0</v>
      </c>
      <c r="K172" s="250"/>
      <c r="L172" s="43"/>
      <c r="M172" s="251" t="s">
        <v>1</v>
      </c>
      <c r="N172" s="252" t="s">
        <v>39</v>
      </c>
      <c r="O172" s="90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5" t="s">
        <v>146</v>
      </c>
      <c r="AT172" s="255" t="s">
        <v>142</v>
      </c>
      <c r="AU172" s="255" t="s">
        <v>83</v>
      </c>
      <c r="AY172" s="16" t="s">
        <v>140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6" t="s">
        <v>81</v>
      </c>
      <c r="BK172" s="256">
        <f>ROUND(I172*H172,2)</f>
        <v>0</v>
      </c>
      <c r="BL172" s="16" t="s">
        <v>146</v>
      </c>
      <c r="BM172" s="255" t="s">
        <v>228</v>
      </c>
    </row>
    <row r="173" s="2" customFormat="1" ht="33" customHeight="1">
      <c r="A173" s="37"/>
      <c r="B173" s="38"/>
      <c r="C173" s="243" t="s">
        <v>233</v>
      </c>
      <c r="D173" s="243" t="s">
        <v>142</v>
      </c>
      <c r="E173" s="244" t="s">
        <v>230</v>
      </c>
      <c r="F173" s="245" t="s">
        <v>231</v>
      </c>
      <c r="G173" s="246" t="s">
        <v>145</v>
      </c>
      <c r="H173" s="247">
        <v>41</v>
      </c>
      <c r="I173" s="248"/>
      <c r="J173" s="249">
        <f>ROUND(I173*H173,2)</f>
        <v>0</v>
      </c>
      <c r="K173" s="250"/>
      <c r="L173" s="43"/>
      <c r="M173" s="251" t="s">
        <v>1</v>
      </c>
      <c r="N173" s="252" t="s">
        <v>39</v>
      </c>
      <c r="O173" s="90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5" t="s">
        <v>146</v>
      </c>
      <c r="AT173" s="255" t="s">
        <v>142</v>
      </c>
      <c r="AU173" s="255" t="s">
        <v>83</v>
      </c>
      <c r="AY173" s="16" t="s">
        <v>140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6" t="s">
        <v>81</v>
      </c>
      <c r="BK173" s="256">
        <f>ROUND(I173*H173,2)</f>
        <v>0</v>
      </c>
      <c r="BL173" s="16" t="s">
        <v>146</v>
      </c>
      <c r="BM173" s="255" t="s">
        <v>232</v>
      </c>
    </row>
    <row r="174" s="2" customFormat="1" ht="66.75" customHeight="1">
      <c r="A174" s="37"/>
      <c r="B174" s="38"/>
      <c r="C174" s="243" t="s">
        <v>237</v>
      </c>
      <c r="D174" s="243" t="s">
        <v>142</v>
      </c>
      <c r="E174" s="244" t="s">
        <v>234</v>
      </c>
      <c r="F174" s="245" t="s">
        <v>235</v>
      </c>
      <c r="G174" s="246" t="s">
        <v>145</v>
      </c>
      <c r="H174" s="247">
        <v>134.90000000000001</v>
      </c>
      <c r="I174" s="248"/>
      <c r="J174" s="249">
        <f>ROUND(I174*H174,2)</f>
        <v>0</v>
      </c>
      <c r="K174" s="250"/>
      <c r="L174" s="43"/>
      <c r="M174" s="251" t="s">
        <v>1</v>
      </c>
      <c r="N174" s="252" t="s">
        <v>39</v>
      </c>
      <c r="O174" s="90"/>
      <c r="P174" s="253">
        <f>O174*H174</f>
        <v>0</v>
      </c>
      <c r="Q174" s="253">
        <v>0.084250000000000005</v>
      </c>
      <c r="R174" s="253">
        <f>Q174*H174</f>
        <v>11.365325</v>
      </c>
      <c r="S174" s="253">
        <v>0</v>
      </c>
      <c r="T174" s="254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5" t="s">
        <v>146</v>
      </c>
      <c r="AT174" s="255" t="s">
        <v>142</v>
      </c>
      <c r="AU174" s="255" t="s">
        <v>83</v>
      </c>
      <c r="AY174" s="16" t="s">
        <v>140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6" t="s">
        <v>81</v>
      </c>
      <c r="BK174" s="256">
        <f>ROUND(I174*H174,2)</f>
        <v>0</v>
      </c>
      <c r="BL174" s="16" t="s">
        <v>146</v>
      </c>
      <c r="BM174" s="255" t="s">
        <v>236</v>
      </c>
    </row>
    <row r="175" s="13" customFormat="1">
      <c r="A175" s="13"/>
      <c r="B175" s="257"/>
      <c r="C175" s="258"/>
      <c r="D175" s="259" t="s">
        <v>148</v>
      </c>
      <c r="E175" s="260" t="s">
        <v>1</v>
      </c>
      <c r="F175" s="261" t="s">
        <v>712</v>
      </c>
      <c r="G175" s="258"/>
      <c r="H175" s="262">
        <v>134.90000000000001</v>
      </c>
      <c r="I175" s="263"/>
      <c r="J175" s="258"/>
      <c r="K175" s="258"/>
      <c r="L175" s="264"/>
      <c r="M175" s="265"/>
      <c r="N175" s="266"/>
      <c r="O175" s="266"/>
      <c r="P175" s="266"/>
      <c r="Q175" s="266"/>
      <c r="R175" s="266"/>
      <c r="S175" s="266"/>
      <c r="T175" s="26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8" t="s">
        <v>148</v>
      </c>
      <c r="AU175" s="268" t="s">
        <v>83</v>
      </c>
      <c r="AV175" s="13" t="s">
        <v>83</v>
      </c>
      <c r="AW175" s="13" t="s">
        <v>31</v>
      </c>
      <c r="AX175" s="13" t="s">
        <v>81</v>
      </c>
      <c r="AY175" s="268" t="s">
        <v>140</v>
      </c>
    </row>
    <row r="176" s="2" customFormat="1" ht="16.5" customHeight="1">
      <c r="A176" s="37"/>
      <c r="B176" s="38"/>
      <c r="C176" s="280" t="s">
        <v>244</v>
      </c>
      <c r="D176" s="280" t="s">
        <v>238</v>
      </c>
      <c r="E176" s="281" t="s">
        <v>239</v>
      </c>
      <c r="F176" s="282" t="s">
        <v>240</v>
      </c>
      <c r="G176" s="283" t="s">
        <v>145</v>
      </c>
      <c r="H176" s="284">
        <v>136.06299999999999</v>
      </c>
      <c r="I176" s="285"/>
      <c r="J176" s="286">
        <f>ROUND(I176*H176,2)</f>
        <v>0</v>
      </c>
      <c r="K176" s="287"/>
      <c r="L176" s="288"/>
      <c r="M176" s="289" t="s">
        <v>1</v>
      </c>
      <c r="N176" s="290" t="s">
        <v>39</v>
      </c>
      <c r="O176" s="90"/>
      <c r="P176" s="253">
        <f>O176*H176</f>
        <v>0</v>
      </c>
      <c r="Q176" s="253">
        <v>0.13100000000000001</v>
      </c>
      <c r="R176" s="253">
        <f>Q176*H176</f>
        <v>17.824252999999999</v>
      </c>
      <c r="S176" s="253">
        <v>0</v>
      </c>
      <c r="T176" s="254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5" t="s">
        <v>184</v>
      </c>
      <c r="AT176" s="255" t="s">
        <v>238</v>
      </c>
      <c r="AU176" s="255" t="s">
        <v>83</v>
      </c>
      <c r="AY176" s="16" t="s">
        <v>140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6" t="s">
        <v>81</v>
      </c>
      <c r="BK176" s="256">
        <f>ROUND(I176*H176,2)</f>
        <v>0</v>
      </c>
      <c r="BL176" s="16" t="s">
        <v>146</v>
      </c>
      <c r="BM176" s="255" t="s">
        <v>241</v>
      </c>
    </row>
    <row r="177" s="13" customFormat="1">
      <c r="A177" s="13"/>
      <c r="B177" s="257"/>
      <c r="C177" s="258"/>
      <c r="D177" s="259" t="s">
        <v>148</v>
      </c>
      <c r="E177" s="260" t="s">
        <v>1</v>
      </c>
      <c r="F177" s="261" t="s">
        <v>713</v>
      </c>
      <c r="G177" s="258"/>
      <c r="H177" s="262">
        <v>132.09999999999999</v>
      </c>
      <c r="I177" s="263"/>
      <c r="J177" s="258"/>
      <c r="K177" s="258"/>
      <c r="L177" s="264"/>
      <c r="M177" s="265"/>
      <c r="N177" s="266"/>
      <c r="O177" s="266"/>
      <c r="P177" s="266"/>
      <c r="Q177" s="266"/>
      <c r="R177" s="266"/>
      <c r="S177" s="266"/>
      <c r="T177" s="26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8" t="s">
        <v>148</v>
      </c>
      <c r="AU177" s="268" t="s">
        <v>83</v>
      </c>
      <c r="AV177" s="13" t="s">
        <v>83</v>
      </c>
      <c r="AW177" s="13" t="s">
        <v>31</v>
      </c>
      <c r="AX177" s="13" t="s">
        <v>81</v>
      </c>
      <c r="AY177" s="268" t="s">
        <v>140</v>
      </c>
    </row>
    <row r="178" s="13" customFormat="1">
      <c r="A178" s="13"/>
      <c r="B178" s="257"/>
      <c r="C178" s="258"/>
      <c r="D178" s="259" t="s">
        <v>148</v>
      </c>
      <c r="E178" s="258"/>
      <c r="F178" s="261" t="s">
        <v>714</v>
      </c>
      <c r="G178" s="258"/>
      <c r="H178" s="262">
        <v>136.06299999999999</v>
      </c>
      <c r="I178" s="263"/>
      <c r="J178" s="258"/>
      <c r="K178" s="258"/>
      <c r="L178" s="264"/>
      <c r="M178" s="265"/>
      <c r="N178" s="266"/>
      <c r="O178" s="266"/>
      <c r="P178" s="266"/>
      <c r="Q178" s="266"/>
      <c r="R178" s="266"/>
      <c r="S178" s="266"/>
      <c r="T178" s="26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8" t="s">
        <v>148</v>
      </c>
      <c r="AU178" s="268" t="s">
        <v>83</v>
      </c>
      <c r="AV178" s="13" t="s">
        <v>83</v>
      </c>
      <c r="AW178" s="13" t="s">
        <v>4</v>
      </c>
      <c r="AX178" s="13" t="s">
        <v>81</v>
      </c>
      <c r="AY178" s="268" t="s">
        <v>140</v>
      </c>
    </row>
    <row r="179" s="2" customFormat="1" ht="21.75" customHeight="1">
      <c r="A179" s="37"/>
      <c r="B179" s="38"/>
      <c r="C179" s="280" t="s">
        <v>7</v>
      </c>
      <c r="D179" s="280" t="s">
        <v>238</v>
      </c>
      <c r="E179" s="281" t="s">
        <v>245</v>
      </c>
      <c r="F179" s="282" t="s">
        <v>246</v>
      </c>
      <c r="G179" s="283" t="s">
        <v>145</v>
      </c>
      <c r="H179" s="284">
        <v>3.2959999999999998</v>
      </c>
      <c r="I179" s="285"/>
      <c r="J179" s="286">
        <f>ROUND(I179*H179,2)</f>
        <v>0</v>
      </c>
      <c r="K179" s="287"/>
      <c r="L179" s="288"/>
      <c r="M179" s="289" t="s">
        <v>1</v>
      </c>
      <c r="N179" s="290" t="s">
        <v>39</v>
      </c>
      <c r="O179" s="90"/>
      <c r="P179" s="253">
        <f>O179*H179</f>
        <v>0</v>
      </c>
      <c r="Q179" s="253">
        <v>0.13100000000000001</v>
      </c>
      <c r="R179" s="253">
        <f>Q179*H179</f>
        <v>0.43177599999999999</v>
      </c>
      <c r="S179" s="253">
        <v>0</v>
      </c>
      <c r="T179" s="254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5" t="s">
        <v>184</v>
      </c>
      <c r="AT179" s="255" t="s">
        <v>238</v>
      </c>
      <c r="AU179" s="255" t="s">
        <v>83</v>
      </c>
      <c r="AY179" s="16" t="s">
        <v>140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6" t="s">
        <v>81</v>
      </c>
      <c r="BK179" s="256">
        <f>ROUND(I179*H179,2)</f>
        <v>0</v>
      </c>
      <c r="BL179" s="16" t="s">
        <v>146</v>
      </c>
      <c r="BM179" s="255" t="s">
        <v>247</v>
      </c>
    </row>
    <row r="180" s="13" customFormat="1">
      <c r="A180" s="13"/>
      <c r="B180" s="257"/>
      <c r="C180" s="258"/>
      <c r="D180" s="259" t="s">
        <v>148</v>
      </c>
      <c r="E180" s="260" t="s">
        <v>1</v>
      </c>
      <c r="F180" s="261" t="s">
        <v>715</v>
      </c>
      <c r="G180" s="258"/>
      <c r="H180" s="262">
        <v>3.2000000000000002</v>
      </c>
      <c r="I180" s="263"/>
      <c r="J180" s="258"/>
      <c r="K180" s="258"/>
      <c r="L180" s="264"/>
      <c r="M180" s="265"/>
      <c r="N180" s="266"/>
      <c r="O180" s="266"/>
      <c r="P180" s="266"/>
      <c r="Q180" s="266"/>
      <c r="R180" s="266"/>
      <c r="S180" s="266"/>
      <c r="T180" s="26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8" t="s">
        <v>148</v>
      </c>
      <c r="AU180" s="268" t="s">
        <v>83</v>
      </c>
      <c r="AV180" s="13" t="s">
        <v>83</v>
      </c>
      <c r="AW180" s="13" t="s">
        <v>31</v>
      </c>
      <c r="AX180" s="13" t="s">
        <v>81</v>
      </c>
      <c r="AY180" s="268" t="s">
        <v>140</v>
      </c>
    </row>
    <row r="181" s="13" customFormat="1">
      <c r="A181" s="13"/>
      <c r="B181" s="257"/>
      <c r="C181" s="258"/>
      <c r="D181" s="259" t="s">
        <v>148</v>
      </c>
      <c r="E181" s="258"/>
      <c r="F181" s="261" t="s">
        <v>496</v>
      </c>
      <c r="G181" s="258"/>
      <c r="H181" s="262">
        <v>3.2959999999999998</v>
      </c>
      <c r="I181" s="263"/>
      <c r="J181" s="258"/>
      <c r="K181" s="258"/>
      <c r="L181" s="264"/>
      <c r="M181" s="265"/>
      <c r="N181" s="266"/>
      <c r="O181" s="266"/>
      <c r="P181" s="266"/>
      <c r="Q181" s="266"/>
      <c r="R181" s="266"/>
      <c r="S181" s="266"/>
      <c r="T181" s="26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8" t="s">
        <v>148</v>
      </c>
      <c r="AU181" s="268" t="s">
        <v>83</v>
      </c>
      <c r="AV181" s="13" t="s">
        <v>83</v>
      </c>
      <c r="AW181" s="13" t="s">
        <v>4</v>
      </c>
      <c r="AX181" s="13" t="s">
        <v>81</v>
      </c>
      <c r="AY181" s="268" t="s">
        <v>140</v>
      </c>
    </row>
    <row r="182" s="2" customFormat="1" ht="66.75" customHeight="1">
      <c r="A182" s="37"/>
      <c r="B182" s="38"/>
      <c r="C182" s="243" t="s">
        <v>255</v>
      </c>
      <c r="D182" s="243" t="s">
        <v>142</v>
      </c>
      <c r="E182" s="244" t="s">
        <v>396</v>
      </c>
      <c r="F182" s="245" t="s">
        <v>397</v>
      </c>
      <c r="G182" s="246" t="s">
        <v>145</v>
      </c>
      <c r="H182" s="247">
        <v>10.4</v>
      </c>
      <c r="I182" s="248"/>
      <c r="J182" s="249">
        <f>ROUND(I182*H182,2)</f>
        <v>0</v>
      </c>
      <c r="K182" s="250"/>
      <c r="L182" s="43"/>
      <c r="M182" s="251" t="s">
        <v>1</v>
      </c>
      <c r="N182" s="252" t="s">
        <v>39</v>
      </c>
      <c r="O182" s="90"/>
      <c r="P182" s="253">
        <f>O182*H182</f>
        <v>0</v>
      </c>
      <c r="Q182" s="253">
        <v>0.085650000000000004</v>
      </c>
      <c r="R182" s="253">
        <f>Q182*H182</f>
        <v>0.89076000000000011</v>
      </c>
      <c r="S182" s="253">
        <v>0</v>
      </c>
      <c r="T182" s="254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5" t="s">
        <v>146</v>
      </c>
      <c r="AT182" s="255" t="s">
        <v>142</v>
      </c>
      <c r="AU182" s="255" t="s">
        <v>83</v>
      </c>
      <c r="AY182" s="16" t="s">
        <v>140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6" t="s">
        <v>81</v>
      </c>
      <c r="BK182" s="256">
        <f>ROUND(I182*H182,2)</f>
        <v>0</v>
      </c>
      <c r="BL182" s="16" t="s">
        <v>146</v>
      </c>
      <c r="BM182" s="255" t="s">
        <v>398</v>
      </c>
    </row>
    <row r="183" s="13" customFormat="1">
      <c r="A183" s="13"/>
      <c r="B183" s="257"/>
      <c r="C183" s="258"/>
      <c r="D183" s="259" t="s">
        <v>148</v>
      </c>
      <c r="E183" s="260" t="s">
        <v>1</v>
      </c>
      <c r="F183" s="261" t="s">
        <v>709</v>
      </c>
      <c r="G183" s="258"/>
      <c r="H183" s="262">
        <v>10.4</v>
      </c>
      <c r="I183" s="263"/>
      <c r="J183" s="258"/>
      <c r="K183" s="258"/>
      <c r="L183" s="264"/>
      <c r="M183" s="265"/>
      <c r="N183" s="266"/>
      <c r="O183" s="266"/>
      <c r="P183" s="266"/>
      <c r="Q183" s="266"/>
      <c r="R183" s="266"/>
      <c r="S183" s="266"/>
      <c r="T183" s="26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8" t="s">
        <v>148</v>
      </c>
      <c r="AU183" s="268" t="s">
        <v>83</v>
      </c>
      <c r="AV183" s="13" t="s">
        <v>83</v>
      </c>
      <c r="AW183" s="13" t="s">
        <v>31</v>
      </c>
      <c r="AX183" s="13" t="s">
        <v>81</v>
      </c>
      <c r="AY183" s="268" t="s">
        <v>140</v>
      </c>
    </row>
    <row r="184" s="2" customFormat="1" ht="16.5" customHeight="1">
      <c r="A184" s="37"/>
      <c r="B184" s="38"/>
      <c r="C184" s="280" t="s">
        <v>260</v>
      </c>
      <c r="D184" s="280" t="s">
        <v>238</v>
      </c>
      <c r="E184" s="281" t="s">
        <v>399</v>
      </c>
      <c r="F184" s="282" t="s">
        <v>400</v>
      </c>
      <c r="G184" s="283" t="s">
        <v>145</v>
      </c>
      <c r="H184" s="284">
        <v>8.6519999999999992</v>
      </c>
      <c r="I184" s="285"/>
      <c r="J184" s="286">
        <f>ROUND(I184*H184,2)</f>
        <v>0</v>
      </c>
      <c r="K184" s="287"/>
      <c r="L184" s="288"/>
      <c r="M184" s="289" t="s">
        <v>1</v>
      </c>
      <c r="N184" s="290" t="s">
        <v>39</v>
      </c>
      <c r="O184" s="90"/>
      <c r="P184" s="253">
        <f>O184*H184</f>
        <v>0</v>
      </c>
      <c r="Q184" s="253">
        <v>0.152</v>
      </c>
      <c r="R184" s="253">
        <f>Q184*H184</f>
        <v>1.3151039999999998</v>
      </c>
      <c r="S184" s="253">
        <v>0</v>
      </c>
      <c r="T184" s="254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5" t="s">
        <v>184</v>
      </c>
      <c r="AT184" s="255" t="s">
        <v>238</v>
      </c>
      <c r="AU184" s="255" t="s">
        <v>83</v>
      </c>
      <c r="AY184" s="16" t="s">
        <v>140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6" t="s">
        <v>81</v>
      </c>
      <c r="BK184" s="256">
        <f>ROUND(I184*H184,2)</f>
        <v>0</v>
      </c>
      <c r="BL184" s="16" t="s">
        <v>146</v>
      </c>
      <c r="BM184" s="255" t="s">
        <v>401</v>
      </c>
    </row>
    <row r="185" s="13" customFormat="1">
      <c r="A185" s="13"/>
      <c r="B185" s="257"/>
      <c r="C185" s="258"/>
      <c r="D185" s="259" t="s">
        <v>148</v>
      </c>
      <c r="E185" s="260" t="s">
        <v>1</v>
      </c>
      <c r="F185" s="261" t="s">
        <v>716</v>
      </c>
      <c r="G185" s="258"/>
      <c r="H185" s="262">
        <v>8.4000000000000004</v>
      </c>
      <c r="I185" s="263"/>
      <c r="J185" s="258"/>
      <c r="K185" s="258"/>
      <c r="L185" s="264"/>
      <c r="M185" s="265"/>
      <c r="N185" s="266"/>
      <c r="O185" s="266"/>
      <c r="P185" s="266"/>
      <c r="Q185" s="266"/>
      <c r="R185" s="266"/>
      <c r="S185" s="266"/>
      <c r="T185" s="26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8" t="s">
        <v>148</v>
      </c>
      <c r="AU185" s="268" t="s">
        <v>83</v>
      </c>
      <c r="AV185" s="13" t="s">
        <v>83</v>
      </c>
      <c r="AW185" s="13" t="s">
        <v>31</v>
      </c>
      <c r="AX185" s="13" t="s">
        <v>81</v>
      </c>
      <c r="AY185" s="268" t="s">
        <v>140</v>
      </c>
    </row>
    <row r="186" s="13" customFormat="1">
      <c r="A186" s="13"/>
      <c r="B186" s="257"/>
      <c r="C186" s="258"/>
      <c r="D186" s="259" t="s">
        <v>148</v>
      </c>
      <c r="E186" s="258"/>
      <c r="F186" s="261" t="s">
        <v>717</v>
      </c>
      <c r="G186" s="258"/>
      <c r="H186" s="262">
        <v>8.6519999999999992</v>
      </c>
      <c r="I186" s="263"/>
      <c r="J186" s="258"/>
      <c r="K186" s="258"/>
      <c r="L186" s="264"/>
      <c r="M186" s="265"/>
      <c r="N186" s="266"/>
      <c r="O186" s="266"/>
      <c r="P186" s="266"/>
      <c r="Q186" s="266"/>
      <c r="R186" s="266"/>
      <c r="S186" s="266"/>
      <c r="T186" s="26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8" t="s">
        <v>148</v>
      </c>
      <c r="AU186" s="268" t="s">
        <v>83</v>
      </c>
      <c r="AV186" s="13" t="s">
        <v>83</v>
      </c>
      <c r="AW186" s="13" t="s">
        <v>4</v>
      </c>
      <c r="AX186" s="13" t="s">
        <v>81</v>
      </c>
      <c r="AY186" s="268" t="s">
        <v>140</v>
      </c>
    </row>
    <row r="187" s="2" customFormat="1" ht="21.75" customHeight="1">
      <c r="A187" s="37"/>
      <c r="B187" s="38"/>
      <c r="C187" s="280" t="s">
        <v>266</v>
      </c>
      <c r="D187" s="280" t="s">
        <v>238</v>
      </c>
      <c r="E187" s="281" t="s">
        <v>404</v>
      </c>
      <c r="F187" s="282" t="s">
        <v>405</v>
      </c>
      <c r="G187" s="283" t="s">
        <v>145</v>
      </c>
      <c r="H187" s="284">
        <v>2.0600000000000001</v>
      </c>
      <c r="I187" s="285"/>
      <c r="J187" s="286">
        <f>ROUND(I187*H187,2)</f>
        <v>0</v>
      </c>
      <c r="K187" s="287"/>
      <c r="L187" s="288"/>
      <c r="M187" s="289" t="s">
        <v>1</v>
      </c>
      <c r="N187" s="290" t="s">
        <v>39</v>
      </c>
      <c r="O187" s="90"/>
      <c r="P187" s="253">
        <f>O187*H187</f>
        <v>0</v>
      </c>
      <c r="Q187" s="253">
        <v>0.17599999999999999</v>
      </c>
      <c r="R187" s="253">
        <f>Q187*H187</f>
        <v>0.36255999999999999</v>
      </c>
      <c r="S187" s="253">
        <v>0</v>
      </c>
      <c r="T187" s="254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5" t="s">
        <v>184</v>
      </c>
      <c r="AT187" s="255" t="s">
        <v>238</v>
      </c>
      <c r="AU187" s="255" t="s">
        <v>83</v>
      </c>
      <c r="AY187" s="16" t="s">
        <v>140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6" t="s">
        <v>81</v>
      </c>
      <c r="BK187" s="256">
        <f>ROUND(I187*H187,2)</f>
        <v>0</v>
      </c>
      <c r="BL187" s="16" t="s">
        <v>146</v>
      </c>
      <c r="BM187" s="255" t="s">
        <v>406</v>
      </c>
    </row>
    <row r="188" s="13" customFormat="1">
      <c r="A188" s="13"/>
      <c r="B188" s="257"/>
      <c r="C188" s="258"/>
      <c r="D188" s="259" t="s">
        <v>148</v>
      </c>
      <c r="E188" s="258"/>
      <c r="F188" s="261" t="s">
        <v>647</v>
      </c>
      <c r="G188" s="258"/>
      <c r="H188" s="262">
        <v>2.0600000000000001</v>
      </c>
      <c r="I188" s="263"/>
      <c r="J188" s="258"/>
      <c r="K188" s="258"/>
      <c r="L188" s="264"/>
      <c r="M188" s="265"/>
      <c r="N188" s="266"/>
      <c r="O188" s="266"/>
      <c r="P188" s="266"/>
      <c r="Q188" s="266"/>
      <c r="R188" s="266"/>
      <c r="S188" s="266"/>
      <c r="T188" s="26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8" t="s">
        <v>148</v>
      </c>
      <c r="AU188" s="268" t="s">
        <v>83</v>
      </c>
      <c r="AV188" s="13" t="s">
        <v>83</v>
      </c>
      <c r="AW188" s="13" t="s">
        <v>4</v>
      </c>
      <c r="AX188" s="13" t="s">
        <v>81</v>
      </c>
      <c r="AY188" s="268" t="s">
        <v>140</v>
      </c>
    </row>
    <row r="189" s="12" customFormat="1" ht="22.8" customHeight="1">
      <c r="A189" s="12"/>
      <c r="B189" s="227"/>
      <c r="C189" s="228"/>
      <c r="D189" s="229" t="s">
        <v>73</v>
      </c>
      <c r="E189" s="241" t="s">
        <v>184</v>
      </c>
      <c r="F189" s="241" t="s">
        <v>505</v>
      </c>
      <c r="G189" s="228"/>
      <c r="H189" s="228"/>
      <c r="I189" s="231"/>
      <c r="J189" s="242">
        <f>BK189</f>
        <v>0</v>
      </c>
      <c r="K189" s="228"/>
      <c r="L189" s="233"/>
      <c r="M189" s="234"/>
      <c r="N189" s="235"/>
      <c r="O189" s="235"/>
      <c r="P189" s="236">
        <f>SUM(P190:P191)</f>
        <v>0</v>
      </c>
      <c r="Q189" s="235"/>
      <c r="R189" s="236">
        <f>SUM(R190:R191)</f>
        <v>0.94855999999999996</v>
      </c>
      <c r="S189" s="235"/>
      <c r="T189" s="237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38" t="s">
        <v>81</v>
      </c>
      <c r="AT189" s="239" t="s">
        <v>73</v>
      </c>
      <c r="AU189" s="239" t="s">
        <v>81</v>
      </c>
      <c r="AY189" s="238" t="s">
        <v>140</v>
      </c>
      <c r="BK189" s="240">
        <f>SUM(BK190:BK191)</f>
        <v>0</v>
      </c>
    </row>
    <row r="190" s="2" customFormat="1" ht="21.75" customHeight="1">
      <c r="A190" s="37"/>
      <c r="B190" s="38"/>
      <c r="C190" s="243" t="s">
        <v>272</v>
      </c>
      <c r="D190" s="243" t="s">
        <v>142</v>
      </c>
      <c r="E190" s="244" t="s">
        <v>506</v>
      </c>
      <c r="F190" s="245" t="s">
        <v>507</v>
      </c>
      <c r="G190" s="246" t="s">
        <v>197</v>
      </c>
      <c r="H190" s="247">
        <v>2</v>
      </c>
      <c r="I190" s="248"/>
      <c r="J190" s="249">
        <f>ROUND(I190*H190,2)</f>
        <v>0</v>
      </c>
      <c r="K190" s="250"/>
      <c r="L190" s="43"/>
      <c r="M190" s="251" t="s">
        <v>1</v>
      </c>
      <c r="N190" s="252" t="s">
        <v>39</v>
      </c>
      <c r="O190" s="90"/>
      <c r="P190" s="253">
        <f>O190*H190</f>
        <v>0</v>
      </c>
      <c r="Q190" s="253">
        <v>0.42368</v>
      </c>
      <c r="R190" s="253">
        <f>Q190*H190</f>
        <v>0.84736</v>
      </c>
      <c r="S190" s="253">
        <v>0</v>
      </c>
      <c r="T190" s="254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5" t="s">
        <v>146</v>
      </c>
      <c r="AT190" s="255" t="s">
        <v>142</v>
      </c>
      <c r="AU190" s="255" t="s">
        <v>83</v>
      </c>
      <c r="AY190" s="16" t="s">
        <v>140</v>
      </c>
      <c r="BE190" s="256">
        <f>IF(N190="základní",J190,0)</f>
        <v>0</v>
      </c>
      <c r="BF190" s="256">
        <f>IF(N190="snížená",J190,0)</f>
        <v>0</v>
      </c>
      <c r="BG190" s="256">
        <f>IF(N190="zákl. přenesená",J190,0)</f>
        <v>0</v>
      </c>
      <c r="BH190" s="256">
        <f>IF(N190="sníž. přenesená",J190,0)</f>
        <v>0</v>
      </c>
      <c r="BI190" s="256">
        <f>IF(N190="nulová",J190,0)</f>
        <v>0</v>
      </c>
      <c r="BJ190" s="16" t="s">
        <v>81</v>
      </c>
      <c r="BK190" s="256">
        <f>ROUND(I190*H190,2)</f>
        <v>0</v>
      </c>
      <c r="BL190" s="16" t="s">
        <v>146</v>
      </c>
      <c r="BM190" s="255" t="s">
        <v>718</v>
      </c>
    </row>
    <row r="191" s="2" customFormat="1" ht="16.5" customHeight="1">
      <c r="A191" s="37"/>
      <c r="B191" s="38"/>
      <c r="C191" s="280" t="s">
        <v>278</v>
      </c>
      <c r="D191" s="280" t="s">
        <v>238</v>
      </c>
      <c r="E191" s="281" t="s">
        <v>509</v>
      </c>
      <c r="F191" s="282" t="s">
        <v>510</v>
      </c>
      <c r="G191" s="283" t="s">
        <v>197</v>
      </c>
      <c r="H191" s="284">
        <v>2</v>
      </c>
      <c r="I191" s="285"/>
      <c r="J191" s="286">
        <f>ROUND(I191*H191,2)</f>
        <v>0</v>
      </c>
      <c r="K191" s="287"/>
      <c r="L191" s="288"/>
      <c r="M191" s="289" t="s">
        <v>1</v>
      </c>
      <c r="N191" s="290" t="s">
        <v>39</v>
      </c>
      <c r="O191" s="90"/>
      <c r="P191" s="253">
        <f>O191*H191</f>
        <v>0</v>
      </c>
      <c r="Q191" s="253">
        <v>0.050599999999999999</v>
      </c>
      <c r="R191" s="253">
        <f>Q191*H191</f>
        <v>0.1012</v>
      </c>
      <c r="S191" s="253">
        <v>0</v>
      </c>
      <c r="T191" s="254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55" t="s">
        <v>184</v>
      </c>
      <c r="AT191" s="255" t="s">
        <v>238</v>
      </c>
      <c r="AU191" s="255" t="s">
        <v>83</v>
      </c>
      <c r="AY191" s="16" t="s">
        <v>140</v>
      </c>
      <c r="BE191" s="256">
        <f>IF(N191="základní",J191,0)</f>
        <v>0</v>
      </c>
      <c r="BF191" s="256">
        <f>IF(N191="snížená",J191,0)</f>
        <v>0</v>
      </c>
      <c r="BG191" s="256">
        <f>IF(N191="zákl. přenesená",J191,0)</f>
        <v>0</v>
      </c>
      <c r="BH191" s="256">
        <f>IF(N191="sníž. přenesená",J191,0)</f>
        <v>0</v>
      </c>
      <c r="BI191" s="256">
        <f>IF(N191="nulová",J191,0)</f>
        <v>0</v>
      </c>
      <c r="BJ191" s="16" t="s">
        <v>81</v>
      </c>
      <c r="BK191" s="256">
        <f>ROUND(I191*H191,2)</f>
        <v>0</v>
      </c>
      <c r="BL191" s="16" t="s">
        <v>146</v>
      </c>
      <c r="BM191" s="255" t="s">
        <v>719</v>
      </c>
    </row>
    <row r="192" s="12" customFormat="1" ht="22.8" customHeight="1">
      <c r="A192" s="12"/>
      <c r="B192" s="227"/>
      <c r="C192" s="228"/>
      <c r="D192" s="229" t="s">
        <v>73</v>
      </c>
      <c r="E192" s="241" t="s">
        <v>189</v>
      </c>
      <c r="F192" s="241" t="s">
        <v>250</v>
      </c>
      <c r="G192" s="228"/>
      <c r="H192" s="228"/>
      <c r="I192" s="231"/>
      <c r="J192" s="242">
        <f>BK192</f>
        <v>0</v>
      </c>
      <c r="K192" s="228"/>
      <c r="L192" s="233"/>
      <c r="M192" s="234"/>
      <c r="N192" s="235"/>
      <c r="O192" s="235"/>
      <c r="P192" s="236">
        <f>SUM(P193:P219)</f>
        <v>0</v>
      </c>
      <c r="Q192" s="235"/>
      <c r="R192" s="236">
        <f>SUM(R193:R219)</f>
        <v>26.306533420000001</v>
      </c>
      <c r="S192" s="235"/>
      <c r="T192" s="237">
        <f>SUM(T193:T219)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38" t="s">
        <v>81</v>
      </c>
      <c r="AT192" s="239" t="s">
        <v>73</v>
      </c>
      <c r="AU192" s="239" t="s">
        <v>81</v>
      </c>
      <c r="AY192" s="238" t="s">
        <v>140</v>
      </c>
      <c r="BK192" s="240">
        <f>SUM(BK193:BK219)</f>
        <v>0</v>
      </c>
    </row>
    <row r="193" s="2" customFormat="1" ht="44.25" customHeight="1">
      <c r="A193" s="37"/>
      <c r="B193" s="38"/>
      <c r="C193" s="243" t="s">
        <v>284</v>
      </c>
      <c r="D193" s="243" t="s">
        <v>142</v>
      </c>
      <c r="E193" s="244" t="s">
        <v>256</v>
      </c>
      <c r="F193" s="245" t="s">
        <v>257</v>
      </c>
      <c r="G193" s="246" t="s">
        <v>179</v>
      </c>
      <c r="H193" s="247">
        <v>82</v>
      </c>
      <c r="I193" s="248"/>
      <c r="J193" s="249">
        <f>ROUND(I193*H193,2)</f>
        <v>0</v>
      </c>
      <c r="K193" s="250"/>
      <c r="L193" s="43"/>
      <c r="M193" s="251" t="s">
        <v>1</v>
      </c>
      <c r="N193" s="252" t="s">
        <v>39</v>
      </c>
      <c r="O193" s="90"/>
      <c r="P193" s="253">
        <f>O193*H193</f>
        <v>0</v>
      </c>
      <c r="Q193" s="253">
        <v>0.15540000000000001</v>
      </c>
      <c r="R193" s="253">
        <f>Q193*H193</f>
        <v>12.742800000000001</v>
      </c>
      <c r="S193" s="253">
        <v>0</v>
      </c>
      <c r="T193" s="254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55" t="s">
        <v>146</v>
      </c>
      <c r="AT193" s="255" t="s">
        <v>142</v>
      </c>
      <c r="AU193" s="255" t="s">
        <v>83</v>
      </c>
      <c r="AY193" s="16" t="s">
        <v>140</v>
      </c>
      <c r="BE193" s="256">
        <f>IF(N193="základní",J193,0)</f>
        <v>0</v>
      </c>
      <c r="BF193" s="256">
        <f>IF(N193="snížená",J193,0)</f>
        <v>0</v>
      </c>
      <c r="BG193" s="256">
        <f>IF(N193="zákl. přenesená",J193,0)</f>
        <v>0</v>
      </c>
      <c r="BH193" s="256">
        <f>IF(N193="sníž. přenesená",J193,0)</f>
        <v>0</v>
      </c>
      <c r="BI193" s="256">
        <f>IF(N193="nulová",J193,0)</f>
        <v>0</v>
      </c>
      <c r="BJ193" s="16" t="s">
        <v>81</v>
      </c>
      <c r="BK193" s="256">
        <f>ROUND(I193*H193,2)</f>
        <v>0</v>
      </c>
      <c r="BL193" s="16" t="s">
        <v>146</v>
      </c>
      <c r="BM193" s="255" t="s">
        <v>258</v>
      </c>
    </row>
    <row r="194" s="13" customFormat="1">
      <c r="A194" s="13"/>
      <c r="B194" s="257"/>
      <c r="C194" s="258"/>
      <c r="D194" s="259" t="s">
        <v>148</v>
      </c>
      <c r="E194" s="260" t="s">
        <v>1</v>
      </c>
      <c r="F194" s="261" t="s">
        <v>720</v>
      </c>
      <c r="G194" s="258"/>
      <c r="H194" s="262">
        <v>82</v>
      </c>
      <c r="I194" s="263"/>
      <c r="J194" s="258"/>
      <c r="K194" s="258"/>
      <c r="L194" s="264"/>
      <c r="M194" s="265"/>
      <c r="N194" s="266"/>
      <c r="O194" s="266"/>
      <c r="P194" s="266"/>
      <c r="Q194" s="266"/>
      <c r="R194" s="266"/>
      <c r="S194" s="266"/>
      <c r="T194" s="26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8" t="s">
        <v>148</v>
      </c>
      <c r="AU194" s="268" t="s">
        <v>83</v>
      </c>
      <c r="AV194" s="13" t="s">
        <v>83</v>
      </c>
      <c r="AW194" s="13" t="s">
        <v>31</v>
      </c>
      <c r="AX194" s="13" t="s">
        <v>81</v>
      </c>
      <c r="AY194" s="268" t="s">
        <v>140</v>
      </c>
    </row>
    <row r="195" s="2" customFormat="1" ht="21.75" customHeight="1">
      <c r="A195" s="37"/>
      <c r="B195" s="38"/>
      <c r="C195" s="280" t="s">
        <v>288</v>
      </c>
      <c r="D195" s="280" t="s">
        <v>238</v>
      </c>
      <c r="E195" s="281" t="s">
        <v>261</v>
      </c>
      <c r="F195" s="282" t="s">
        <v>262</v>
      </c>
      <c r="G195" s="283" t="s">
        <v>179</v>
      </c>
      <c r="H195" s="284">
        <v>7.21</v>
      </c>
      <c r="I195" s="285"/>
      <c r="J195" s="286">
        <f>ROUND(I195*H195,2)</f>
        <v>0</v>
      </c>
      <c r="K195" s="287"/>
      <c r="L195" s="288"/>
      <c r="M195" s="289" t="s">
        <v>1</v>
      </c>
      <c r="N195" s="290" t="s">
        <v>39</v>
      </c>
      <c r="O195" s="90"/>
      <c r="P195" s="253">
        <f>O195*H195</f>
        <v>0</v>
      </c>
      <c r="Q195" s="253">
        <v>0.048300000000000003</v>
      </c>
      <c r="R195" s="253">
        <f>Q195*H195</f>
        <v>0.34824300000000002</v>
      </c>
      <c r="S195" s="253">
        <v>0</v>
      </c>
      <c r="T195" s="254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55" t="s">
        <v>184</v>
      </c>
      <c r="AT195" s="255" t="s">
        <v>238</v>
      </c>
      <c r="AU195" s="255" t="s">
        <v>83</v>
      </c>
      <c r="AY195" s="16" t="s">
        <v>140</v>
      </c>
      <c r="BE195" s="256">
        <f>IF(N195="základní",J195,0)</f>
        <v>0</v>
      </c>
      <c r="BF195" s="256">
        <f>IF(N195="snížená",J195,0)</f>
        <v>0</v>
      </c>
      <c r="BG195" s="256">
        <f>IF(N195="zákl. přenesená",J195,0)</f>
        <v>0</v>
      </c>
      <c r="BH195" s="256">
        <f>IF(N195="sníž. přenesená",J195,0)</f>
        <v>0</v>
      </c>
      <c r="BI195" s="256">
        <f>IF(N195="nulová",J195,0)</f>
        <v>0</v>
      </c>
      <c r="BJ195" s="16" t="s">
        <v>81</v>
      </c>
      <c r="BK195" s="256">
        <f>ROUND(I195*H195,2)</f>
        <v>0</v>
      </c>
      <c r="BL195" s="16" t="s">
        <v>146</v>
      </c>
      <c r="BM195" s="255" t="s">
        <v>263</v>
      </c>
    </row>
    <row r="196" s="13" customFormat="1">
      <c r="A196" s="13"/>
      <c r="B196" s="257"/>
      <c r="C196" s="258"/>
      <c r="D196" s="259" t="s">
        <v>148</v>
      </c>
      <c r="E196" s="260" t="s">
        <v>1</v>
      </c>
      <c r="F196" s="261" t="s">
        <v>721</v>
      </c>
      <c r="G196" s="258"/>
      <c r="H196" s="262">
        <v>3</v>
      </c>
      <c r="I196" s="263"/>
      <c r="J196" s="258"/>
      <c r="K196" s="258"/>
      <c r="L196" s="264"/>
      <c r="M196" s="265"/>
      <c r="N196" s="266"/>
      <c r="O196" s="266"/>
      <c r="P196" s="266"/>
      <c r="Q196" s="266"/>
      <c r="R196" s="266"/>
      <c r="S196" s="266"/>
      <c r="T196" s="26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8" t="s">
        <v>148</v>
      </c>
      <c r="AU196" s="268" t="s">
        <v>83</v>
      </c>
      <c r="AV196" s="13" t="s">
        <v>83</v>
      </c>
      <c r="AW196" s="13" t="s">
        <v>31</v>
      </c>
      <c r="AX196" s="13" t="s">
        <v>74</v>
      </c>
      <c r="AY196" s="268" t="s">
        <v>140</v>
      </c>
    </row>
    <row r="197" s="13" customFormat="1">
      <c r="A197" s="13"/>
      <c r="B197" s="257"/>
      <c r="C197" s="258"/>
      <c r="D197" s="259" t="s">
        <v>148</v>
      </c>
      <c r="E197" s="260" t="s">
        <v>1</v>
      </c>
      <c r="F197" s="261" t="s">
        <v>722</v>
      </c>
      <c r="G197" s="258"/>
      <c r="H197" s="262">
        <v>4</v>
      </c>
      <c r="I197" s="263"/>
      <c r="J197" s="258"/>
      <c r="K197" s="258"/>
      <c r="L197" s="264"/>
      <c r="M197" s="265"/>
      <c r="N197" s="266"/>
      <c r="O197" s="266"/>
      <c r="P197" s="266"/>
      <c r="Q197" s="266"/>
      <c r="R197" s="266"/>
      <c r="S197" s="266"/>
      <c r="T197" s="26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8" t="s">
        <v>148</v>
      </c>
      <c r="AU197" s="268" t="s">
        <v>83</v>
      </c>
      <c r="AV197" s="13" t="s">
        <v>83</v>
      </c>
      <c r="AW197" s="13" t="s">
        <v>31</v>
      </c>
      <c r="AX197" s="13" t="s">
        <v>74</v>
      </c>
      <c r="AY197" s="268" t="s">
        <v>140</v>
      </c>
    </row>
    <row r="198" s="14" customFormat="1">
      <c r="A198" s="14"/>
      <c r="B198" s="269"/>
      <c r="C198" s="270"/>
      <c r="D198" s="259" t="s">
        <v>148</v>
      </c>
      <c r="E198" s="271" t="s">
        <v>1</v>
      </c>
      <c r="F198" s="272" t="s">
        <v>155</v>
      </c>
      <c r="G198" s="270"/>
      <c r="H198" s="273">
        <v>7</v>
      </c>
      <c r="I198" s="274"/>
      <c r="J198" s="270"/>
      <c r="K198" s="270"/>
      <c r="L198" s="275"/>
      <c r="M198" s="276"/>
      <c r="N198" s="277"/>
      <c r="O198" s="277"/>
      <c r="P198" s="277"/>
      <c r="Q198" s="277"/>
      <c r="R198" s="277"/>
      <c r="S198" s="277"/>
      <c r="T198" s="27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9" t="s">
        <v>148</v>
      </c>
      <c r="AU198" s="279" t="s">
        <v>83</v>
      </c>
      <c r="AV198" s="14" t="s">
        <v>146</v>
      </c>
      <c r="AW198" s="14" t="s">
        <v>31</v>
      </c>
      <c r="AX198" s="14" t="s">
        <v>81</v>
      </c>
      <c r="AY198" s="279" t="s">
        <v>140</v>
      </c>
    </row>
    <row r="199" s="13" customFormat="1">
      <c r="A199" s="13"/>
      <c r="B199" s="257"/>
      <c r="C199" s="258"/>
      <c r="D199" s="259" t="s">
        <v>148</v>
      </c>
      <c r="E199" s="258"/>
      <c r="F199" s="261" t="s">
        <v>265</v>
      </c>
      <c r="G199" s="258"/>
      <c r="H199" s="262">
        <v>7.21</v>
      </c>
      <c r="I199" s="263"/>
      <c r="J199" s="258"/>
      <c r="K199" s="258"/>
      <c r="L199" s="264"/>
      <c r="M199" s="265"/>
      <c r="N199" s="266"/>
      <c r="O199" s="266"/>
      <c r="P199" s="266"/>
      <c r="Q199" s="266"/>
      <c r="R199" s="266"/>
      <c r="S199" s="266"/>
      <c r="T199" s="26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8" t="s">
        <v>148</v>
      </c>
      <c r="AU199" s="268" t="s">
        <v>83</v>
      </c>
      <c r="AV199" s="13" t="s">
        <v>83</v>
      </c>
      <c r="AW199" s="13" t="s">
        <v>4</v>
      </c>
      <c r="AX199" s="13" t="s">
        <v>81</v>
      </c>
      <c r="AY199" s="268" t="s">
        <v>140</v>
      </c>
    </row>
    <row r="200" s="2" customFormat="1" ht="16.5" customHeight="1">
      <c r="A200" s="37"/>
      <c r="B200" s="38"/>
      <c r="C200" s="280" t="s">
        <v>293</v>
      </c>
      <c r="D200" s="280" t="s">
        <v>238</v>
      </c>
      <c r="E200" s="281" t="s">
        <v>267</v>
      </c>
      <c r="F200" s="282" t="s">
        <v>268</v>
      </c>
      <c r="G200" s="283" t="s">
        <v>179</v>
      </c>
      <c r="H200" s="284">
        <v>1.03</v>
      </c>
      <c r="I200" s="285"/>
      <c r="J200" s="286">
        <f>ROUND(I200*H200,2)</f>
        <v>0</v>
      </c>
      <c r="K200" s="287"/>
      <c r="L200" s="288"/>
      <c r="M200" s="289" t="s">
        <v>1</v>
      </c>
      <c r="N200" s="290" t="s">
        <v>39</v>
      </c>
      <c r="O200" s="90"/>
      <c r="P200" s="253">
        <f>O200*H200</f>
        <v>0</v>
      </c>
      <c r="Q200" s="253">
        <v>0.048399999999999999</v>
      </c>
      <c r="R200" s="253">
        <f>Q200*H200</f>
        <v>0.049852</v>
      </c>
      <c r="S200" s="253">
        <v>0</v>
      </c>
      <c r="T200" s="254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55" t="s">
        <v>184</v>
      </c>
      <c r="AT200" s="255" t="s">
        <v>238</v>
      </c>
      <c r="AU200" s="255" t="s">
        <v>83</v>
      </c>
      <c r="AY200" s="16" t="s">
        <v>140</v>
      </c>
      <c r="BE200" s="256">
        <f>IF(N200="základní",J200,0)</f>
        <v>0</v>
      </c>
      <c r="BF200" s="256">
        <f>IF(N200="snížená",J200,0)</f>
        <v>0</v>
      </c>
      <c r="BG200" s="256">
        <f>IF(N200="zákl. přenesená",J200,0)</f>
        <v>0</v>
      </c>
      <c r="BH200" s="256">
        <f>IF(N200="sníž. přenesená",J200,0)</f>
        <v>0</v>
      </c>
      <c r="BI200" s="256">
        <f>IF(N200="nulová",J200,0)</f>
        <v>0</v>
      </c>
      <c r="BJ200" s="16" t="s">
        <v>81</v>
      </c>
      <c r="BK200" s="256">
        <f>ROUND(I200*H200,2)</f>
        <v>0</v>
      </c>
      <c r="BL200" s="16" t="s">
        <v>146</v>
      </c>
      <c r="BM200" s="255" t="s">
        <v>414</v>
      </c>
    </row>
    <row r="201" s="13" customFormat="1">
      <c r="A201" s="13"/>
      <c r="B201" s="257"/>
      <c r="C201" s="258"/>
      <c r="D201" s="259" t="s">
        <v>148</v>
      </c>
      <c r="E201" s="260" t="s">
        <v>1</v>
      </c>
      <c r="F201" s="261" t="s">
        <v>723</v>
      </c>
      <c r="G201" s="258"/>
      <c r="H201" s="262">
        <v>1</v>
      </c>
      <c r="I201" s="263"/>
      <c r="J201" s="258"/>
      <c r="K201" s="258"/>
      <c r="L201" s="264"/>
      <c r="M201" s="265"/>
      <c r="N201" s="266"/>
      <c r="O201" s="266"/>
      <c r="P201" s="266"/>
      <c r="Q201" s="266"/>
      <c r="R201" s="266"/>
      <c r="S201" s="266"/>
      <c r="T201" s="26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8" t="s">
        <v>148</v>
      </c>
      <c r="AU201" s="268" t="s">
        <v>83</v>
      </c>
      <c r="AV201" s="13" t="s">
        <v>83</v>
      </c>
      <c r="AW201" s="13" t="s">
        <v>31</v>
      </c>
      <c r="AX201" s="13" t="s">
        <v>81</v>
      </c>
      <c r="AY201" s="268" t="s">
        <v>140</v>
      </c>
    </row>
    <row r="202" s="13" customFormat="1">
      <c r="A202" s="13"/>
      <c r="B202" s="257"/>
      <c r="C202" s="258"/>
      <c r="D202" s="259" t="s">
        <v>148</v>
      </c>
      <c r="E202" s="258"/>
      <c r="F202" s="261" t="s">
        <v>520</v>
      </c>
      <c r="G202" s="258"/>
      <c r="H202" s="262">
        <v>1.03</v>
      </c>
      <c r="I202" s="263"/>
      <c r="J202" s="258"/>
      <c r="K202" s="258"/>
      <c r="L202" s="264"/>
      <c r="M202" s="265"/>
      <c r="N202" s="266"/>
      <c r="O202" s="266"/>
      <c r="P202" s="266"/>
      <c r="Q202" s="266"/>
      <c r="R202" s="266"/>
      <c r="S202" s="266"/>
      <c r="T202" s="26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8" t="s">
        <v>148</v>
      </c>
      <c r="AU202" s="268" t="s">
        <v>83</v>
      </c>
      <c r="AV202" s="13" t="s">
        <v>83</v>
      </c>
      <c r="AW202" s="13" t="s">
        <v>4</v>
      </c>
      <c r="AX202" s="13" t="s">
        <v>81</v>
      </c>
      <c r="AY202" s="268" t="s">
        <v>140</v>
      </c>
    </row>
    <row r="203" s="2" customFormat="1" ht="21.75" customHeight="1">
      <c r="A203" s="37"/>
      <c r="B203" s="38"/>
      <c r="C203" s="280" t="s">
        <v>299</v>
      </c>
      <c r="D203" s="280" t="s">
        <v>238</v>
      </c>
      <c r="E203" s="281" t="s">
        <v>273</v>
      </c>
      <c r="F203" s="282" t="s">
        <v>274</v>
      </c>
      <c r="G203" s="283" t="s">
        <v>179</v>
      </c>
      <c r="H203" s="284">
        <v>5.1500000000000004</v>
      </c>
      <c r="I203" s="285"/>
      <c r="J203" s="286">
        <f>ROUND(I203*H203,2)</f>
        <v>0</v>
      </c>
      <c r="K203" s="287"/>
      <c r="L203" s="288"/>
      <c r="M203" s="289" t="s">
        <v>1</v>
      </c>
      <c r="N203" s="290" t="s">
        <v>39</v>
      </c>
      <c r="O203" s="90"/>
      <c r="P203" s="253">
        <f>O203*H203</f>
        <v>0</v>
      </c>
      <c r="Q203" s="253">
        <v>0.065670000000000006</v>
      </c>
      <c r="R203" s="253">
        <f>Q203*H203</f>
        <v>0.33820050000000007</v>
      </c>
      <c r="S203" s="253">
        <v>0</v>
      </c>
      <c r="T203" s="254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55" t="s">
        <v>184</v>
      </c>
      <c r="AT203" s="255" t="s">
        <v>238</v>
      </c>
      <c r="AU203" s="255" t="s">
        <v>83</v>
      </c>
      <c r="AY203" s="16" t="s">
        <v>140</v>
      </c>
      <c r="BE203" s="256">
        <f>IF(N203="základní",J203,0)</f>
        <v>0</v>
      </c>
      <c r="BF203" s="256">
        <f>IF(N203="snížená",J203,0)</f>
        <v>0</v>
      </c>
      <c r="BG203" s="256">
        <f>IF(N203="zákl. přenesená",J203,0)</f>
        <v>0</v>
      </c>
      <c r="BH203" s="256">
        <f>IF(N203="sníž. přenesená",J203,0)</f>
        <v>0</v>
      </c>
      <c r="BI203" s="256">
        <f>IF(N203="nulová",J203,0)</f>
        <v>0</v>
      </c>
      <c r="BJ203" s="16" t="s">
        <v>81</v>
      </c>
      <c r="BK203" s="256">
        <f>ROUND(I203*H203,2)</f>
        <v>0</v>
      </c>
      <c r="BL203" s="16" t="s">
        <v>146</v>
      </c>
      <c r="BM203" s="255" t="s">
        <v>275</v>
      </c>
    </row>
    <row r="204" s="13" customFormat="1">
      <c r="A204" s="13"/>
      <c r="B204" s="257"/>
      <c r="C204" s="258"/>
      <c r="D204" s="259" t="s">
        <v>148</v>
      </c>
      <c r="E204" s="260" t="s">
        <v>1</v>
      </c>
      <c r="F204" s="261" t="s">
        <v>724</v>
      </c>
      <c r="G204" s="258"/>
      <c r="H204" s="262">
        <v>5</v>
      </c>
      <c r="I204" s="263"/>
      <c r="J204" s="258"/>
      <c r="K204" s="258"/>
      <c r="L204" s="264"/>
      <c r="M204" s="265"/>
      <c r="N204" s="266"/>
      <c r="O204" s="266"/>
      <c r="P204" s="266"/>
      <c r="Q204" s="266"/>
      <c r="R204" s="266"/>
      <c r="S204" s="266"/>
      <c r="T204" s="26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8" t="s">
        <v>148</v>
      </c>
      <c r="AU204" s="268" t="s">
        <v>83</v>
      </c>
      <c r="AV204" s="13" t="s">
        <v>83</v>
      </c>
      <c r="AW204" s="13" t="s">
        <v>31</v>
      </c>
      <c r="AX204" s="13" t="s">
        <v>81</v>
      </c>
      <c r="AY204" s="268" t="s">
        <v>140</v>
      </c>
    </row>
    <row r="205" s="13" customFormat="1">
      <c r="A205" s="13"/>
      <c r="B205" s="257"/>
      <c r="C205" s="258"/>
      <c r="D205" s="259" t="s">
        <v>148</v>
      </c>
      <c r="E205" s="258"/>
      <c r="F205" s="261" t="s">
        <v>277</v>
      </c>
      <c r="G205" s="258"/>
      <c r="H205" s="262">
        <v>5.1500000000000004</v>
      </c>
      <c r="I205" s="263"/>
      <c r="J205" s="258"/>
      <c r="K205" s="258"/>
      <c r="L205" s="264"/>
      <c r="M205" s="265"/>
      <c r="N205" s="266"/>
      <c r="O205" s="266"/>
      <c r="P205" s="266"/>
      <c r="Q205" s="266"/>
      <c r="R205" s="266"/>
      <c r="S205" s="266"/>
      <c r="T205" s="26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8" t="s">
        <v>148</v>
      </c>
      <c r="AU205" s="268" t="s">
        <v>83</v>
      </c>
      <c r="AV205" s="13" t="s">
        <v>83</v>
      </c>
      <c r="AW205" s="13" t="s">
        <v>4</v>
      </c>
      <c r="AX205" s="13" t="s">
        <v>81</v>
      </c>
      <c r="AY205" s="268" t="s">
        <v>140</v>
      </c>
    </row>
    <row r="206" s="2" customFormat="1" ht="16.5" customHeight="1">
      <c r="A206" s="37"/>
      <c r="B206" s="38"/>
      <c r="C206" s="280" t="s">
        <v>303</v>
      </c>
      <c r="D206" s="280" t="s">
        <v>238</v>
      </c>
      <c r="E206" s="281" t="s">
        <v>279</v>
      </c>
      <c r="F206" s="282" t="s">
        <v>280</v>
      </c>
      <c r="G206" s="283" t="s">
        <v>179</v>
      </c>
      <c r="H206" s="284">
        <v>71.069999999999993</v>
      </c>
      <c r="I206" s="285"/>
      <c r="J206" s="286">
        <f>ROUND(I206*H206,2)</f>
        <v>0</v>
      </c>
      <c r="K206" s="287"/>
      <c r="L206" s="288"/>
      <c r="M206" s="289" t="s">
        <v>1</v>
      </c>
      <c r="N206" s="290" t="s">
        <v>39</v>
      </c>
      <c r="O206" s="90"/>
      <c r="P206" s="253">
        <f>O206*H206</f>
        <v>0</v>
      </c>
      <c r="Q206" s="253">
        <v>0.080000000000000002</v>
      </c>
      <c r="R206" s="253">
        <f>Q206*H206</f>
        <v>5.6856</v>
      </c>
      <c r="S206" s="253">
        <v>0</v>
      </c>
      <c r="T206" s="254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55" t="s">
        <v>184</v>
      </c>
      <c r="AT206" s="255" t="s">
        <v>238</v>
      </c>
      <c r="AU206" s="255" t="s">
        <v>83</v>
      </c>
      <c r="AY206" s="16" t="s">
        <v>140</v>
      </c>
      <c r="BE206" s="256">
        <f>IF(N206="základní",J206,0)</f>
        <v>0</v>
      </c>
      <c r="BF206" s="256">
        <f>IF(N206="snížená",J206,0)</f>
        <v>0</v>
      </c>
      <c r="BG206" s="256">
        <f>IF(N206="zákl. přenesená",J206,0)</f>
        <v>0</v>
      </c>
      <c r="BH206" s="256">
        <f>IF(N206="sníž. přenesená",J206,0)</f>
        <v>0</v>
      </c>
      <c r="BI206" s="256">
        <f>IF(N206="nulová",J206,0)</f>
        <v>0</v>
      </c>
      <c r="BJ206" s="16" t="s">
        <v>81</v>
      </c>
      <c r="BK206" s="256">
        <f>ROUND(I206*H206,2)</f>
        <v>0</v>
      </c>
      <c r="BL206" s="16" t="s">
        <v>146</v>
      </c>
      <c r="BM206" s="255" t="s">
        <v>281</v>
      </c>
    </row>
    <row r="207" s="13" customFormat="1">
      <c r="A207" s="13"/>
      <c r="B207" s="257"/>
      <c r="C207" s="258"/>
      <c r="D207" s="259" t="s">
        <v>148</v>
      </c>
      <c r="E207" s="260" t="s">
        <v>1</v>
      </c>
      <c r="F207" s="261" t="s">
        <v>725</v>
      </c>
      <c r="G207" s="258"/>
      <c r="H207" s="262">
        <v>69</v>
      </c>
      <c r="I207" s="263"/>
      <c r="J207" s="258"/>
      <c r="K207" s="258"/>
      <c r="L207" s="264"/>
      <c r="M207" s="265"/>
      <c r="N207" s="266"/>
      <c r="O207" s="266"/>
      <c r="P207" s="266"/>
      <c r="Q207" s="266"/>
      <c r="R207" s="266"/>
      <c r="S207" s="266"/>
      <c r="T207" s="26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8" t="s">
        <v>148</v>
      </c>
      <c r="AU207" s="268" t="s">
        <v>83</v>
      </c>
      <c r="AV207" s="13" t="s">
        <v>83</v>
      </c>
      <c r="AW207" s="13" t="s">
        <v>31</v>
      </c>
      <c r="AX207" s="13" t="s">
        <v>81</v>
      </c>
      <c r="AY207" s="268" t="s">
        <v>140</v>
      </c>
    </row>
    <row r="208" s="13" customFormat="1">
      <c r="A208" s="13"/>
      <c r="B208" s="257"/>
      <c r="C208" s="258"/>
      <c r="D208" s="259" t="s">
        <v>148</v>
      </c>
      <c r="E208" s="258"/>
      <c r="F208" s="261" t="s">
        <v>726</v>
      </c>
      <c r="G208" s="258"/>
      <c r="H208" s="262">
        <v>71.069999999999993</v>
      </c>
      <c r="I208" s="263"/>
      <c r="J208" s="258"/>
      <c r="K208" s="258"/>
      <c r="L208" s="264"/>
      <c r="M208" s="265"/>
      <c r="N208" s="266"/>
      <c r="O208" s="266"/>
      <c r="P208" s="266"/>
      <c r="Q208" s="266"/>
      <c r="R208" s="266"/>
      <c r="S208" s="266"/>
      <c r="T208" s="26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8" t="s">
        <v>148</v>
      </c>
      <c r="AU208" s="268" t="s">
        <v>83</v>
      </c>
      <c r="AV208" s="13" t="s">
        <v>83</v>
      </c>
      <c r="AW208" s="13" t="s">
        <v>4</v>
      </c>
      <c r="AX208" s="13" t="s">
        <v>81</v>
      </c>
      <c r="AY208" s="268" t="s">
        <v>140</v>
      </c>
    </row>
    <row r="209" s="2" customFormat="1" ht="44.25" customHeight="1">
      <c r="A209" s="37"/>
      <c r="B209" s="38"/>
      <c r="C209" s="243" t="s">
        <v>309</v>
      </c>
      <c r="D209" s="243" t="s">
        <v>142</v>
      </c>
      <c r="E209" s="244" t="s">
        <v>285</v>
      </c>
      <c r="F209" s="245" t="s">
        <v>286</v>
      </c>
      <c r="G209" s="246" t="s">
        <v>179</v>
      </c>
      <c r="H209" s="247">
        <v>2.5</v>
      </c>
      <c r="I209" s="248"/>
      <c r="J209" s="249">
        <f>ROUND(I209*H209,2)</f>
        <v>0</v>
      </c>
      <c r="K209" s="250"/>
      <c r="L209" s="43"/>
      <c r="M209" s="251" t="s">
        <v>1</v>
      </c>
      <c r="N209" s="252" t="s">
        <v>39</v>
      </c>
      <c r="O209" s="90"/>
      <c r="P209" s="253">
        <f>O209*H209</f>
        <v>0</v>
      </c>
      <c r="Q209" s="253">
        <v>0.1295</v>
      </c>
      <c r="R209" s="253">
        <f>Q209*H209</f>
        <v>0.32374999999999998</v>
      </c>
      <c r="S209" s="253">
        <v>0</v>
      </c>
      <c r="T209" s="254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55" t="s">
        <v>146</v>
      </c>
      <c r="AT209" s="255" t="s">
        <v>142</v>
      </c>
      <c r="AU209" s="255" t="s">
        <v>83</v>
      </c>
      <c r="AY209" s="16" t="s">
        <v>140</v>
      </c>
      <c r="BE209" s="256">
        <f>IF(N209="základní",J209,0)</f>
        <v>0</v>
      </c>
      <c r="BF209" s="256">
        <f>IF(N209="snížená",J209,0)</f>
        <v>0</v>
      </c>
      <c r="BG209" s="256">
        <f>IF(N209="zákl. přenesená",J209,0)</f>
        <v>0</v>
      </c>
      <c r="BH209" s="256">
        <f>IF(N209="sníž. přenesená",J209,0)</f>
        <v>0</v>
      </c>
      <c r="BI209" s="256">
        <f>IF(N209="nulová",J209,0)</f>
        <v>0</v>
      </c>
      <c r="BJ209" s="16" t="s">
        <v>81</v>
      </c>
      <c r="BK209" s="256">
        <f>ROUND(I209*H209,2)</f>
        <v>0</v>
      </c>
      <c r="BL209" s="16" t="s">
        <v>146</v>
      </c>
      <c r="BM209" s="255" t="s">
        <v>605</v>
      </c>
    </row>
    <row r="210" s="2" customFormat="1" ht="16.5" customHeight="1">
      <c r="A210" s="37"/>
      <c r="B210" s="38"/>
      <c r="C210" s="280" t="s">
        <v>313</v>
      </c>
      <c r="D210" s="280" t="s">
        <v>238</v>
      </c>
      <c r="E210" s="281" t="s">
        <v>289</v>
      </c>
      <c r="F210" s="282" t="s">
        <v>290</v>
      </c>
      <c r="G210" s="283" t="s">
        <v>179</v>
      </c>
      <c r="H210" s="284">
        <v>2.0600000000000001</v>
      </c>
      <c r="I210" s="285"/>
      <c r="J210" s="286">
        <f>ROUND(I210*H210,2)</f>
        <v>0</v>
      </c>
      <c r="K210" s="287"/>
      <c r="L210" s="288"/>
      <c r="M210" s="289" t="s">
        <v>1</v>
      </c>
      <c r="N210" s="290" t="s">
        <v>39</v>
      </c>
      <c r="O210" s="90"/>
      <c r="P210" s="253">
        <f>O210*H210</f>
        <v>0</v>
      </c>
      <c r="Q210" s="253">
        <v>0.056120000000000003</v>
      </c>
      <c r="R210" s="253">
        <f>Q210*H210</f>
        <v>0.11560720000000001</v>
      </c>
      <c r="S210" s="253">
        <v>0</v>
      </c>
      <c r="T210" s="254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55" t="s">
        <v>184</v>
      </c>
      <c r="AT210" s="255" t="s">
        <v>238</v>
      </c>
      <c r="AU210" s="255" t="s">
        <v>83</v>
      </c>
      <c r="AY210" s="16" t="s">
        <v>140</v>
      </c>
      <c r="BE210" s="256">
        <f>IF(N210="základní",J210,0)</f>
        <v>0</v>
      </c>
      <c r="BF210" s="256">
        <f>IF(N210="snížená",J210,0)</f>
        <v>0</v>
      </c>
      <c r="BG210" s="256">
        <f>IF(N210="zákl. přenesená",J210,0)</f>
        <v>0</v>
      </c>
      <c r="BH210" s="256">
        <f>IF(N210="sníž. přenesená",J210,0)</f>
        <v>0</v>
      </c>
      <c r="BI210" s="256">
        <f>IF(N210="nulová",J210,0)</f>
        <v>0</v>
      </c>
      <c r="BJ210" s="16" t="s">
        <v>81</v>
      </c>
      <c r="BK210" s="256">
        <f>ROUND(I210*H210,2)</f>
        <v>0</v>
      </c>
      <c r="BL210" s="16" t="s">
        <v>146</v>
      </c>
      <c r="BM210" s="255" t="s">
        <v>606</v>
      </c>
    </row>
    <row r="211" s="13" customFormat="1">
      <c r="A211" s="13"/>
      <c r="B211" s="257"/>
      <c r="C211" s="258"/>
      <c r="D211" s="259" t="s">
        <v>148</v>
      </c>
      <c r="E211" s="258"/>
      <c r="F211" s="261" t="s">
        <v>647</v>
      </c>
      <c r="G211" s="258"/>
      <c r="H211" s="262">
        <v>2.0600000000000001</v>
      </c>
      <c r="I211" s="263"/>
      <c r="J211" s="258"/>
      <c r="K211" s="258"/>
      <c r="L211" s="264"/>
      <c r="M211" s="265"/>
      <c r="N211" s="266"/>
      <c r="O211" s="266"/>
      <c r="P211" s="266"/>
      <c r="Q211" s="266"/>
      <c r="R211" s="266"/>
      <c r="S211" s="266"/>
      <c r="T211" s="26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8" t="s">
        <v>148</v>
      </c>
      <c r="AU211" s="268" t="s">
        <v>83</v>
      </c>
      <c r="AV211" s="13" t="s">
        <v>83</v>
      </c>
      <c r="AW211" s="13" t="s">
        <v>4</v>
      </c>
      <c r="AX211" s="13" t="s">
        <v>81</v>
      </c>
      <c r="AY211" s="268" t="s">
        <v>140</v>
      </c>
    </row>
    <row r="212" s="2" customFormat="1" ht="16.5" customHeight="1">
      <c r="A212" s="37"/>
      <c r="B212" s="38"/>
      <c r="C212" s="280" t="s">
        <v>319</v>
      </c>
      <c r="D212" s="280" t="s">
        <v>238</v>
      </c>
      <c r="E212" s="281" t="s">
        <v>426</v>
      </c>
      <c r="F212" s="282" t="s">
        <v>427</v>
      </c>
      <c r="G212" s="283" t="s">
        <v>179</v>
      </c>
      <c r="H212" s="284">
        <v>0.51500000000000001</v>
      </c>
      <c r="I212" s="285"/>
      <c r="J212" s="286">
        <f>ROUND(I212*H212,2)</f>
        <v>0</v>
      </c>
      <c r="K212" s="287"/>
      <c r="L212" s="288"/>
      <c r="M212" s="289" t="s">
        <v>1</v>
      </c>
      <c r="N212" s="290" t="s">
        <v>39</v>
      </c>
      <c r="O212" s="90"/>
      <c r="P212" s="253">
        <f>O212*H212</f>
        <v>0</v>
      </c>
      <c r="Q212" s="253">
        <v>0.0258</v>
      </c>
      <c r="R212" s="253">
        <f>Q212*H212</f>
        <v>0.013287</v>
      </c>
      <c r="S212" s="253">
        <v>0</v>
      </c>
      <c r="T212" s="254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55" t="s">
        <v>184</v>
      </c>
      <c r="AT212" s="255" t="s">
        <v>238</v>
      </c>
      <c r="AU212" s="255" t="s">
        <v>83</v>
      </c>
      <c r="AY212" s="16" t="s">
        <v>140</v>
      </c>
      <c r="BE212" s="256">
        <f>IF(N212="základní",J212,0)</f>
        <v>0</v>
      </c>
      <c r="BF212" s="256">
        <f>IF(N212="snížená",J212,0)</f>
        <v>0</v>
      </c>
      <c r="BG212" s="256">
        <f>IF(N212="zákl. přenesená",J212,0)</f>
        <v>0</v>
      </c>
      <c r="BH212" s="256">
        <f>IF(N212="sníž. přenesená",J212,0)</f>
        <v>0</v>
      </c>
      <c r="BI212" s="256">
        <f>IF(N212="nulová",J212,0)</f>
        <v>0</v>
      </c>
      <c r="BJ212" s="16" t="s">
        <v>81</v>
      </c>
      <c r="BK212" s="256">
        <f>ROUND(I212*H212,2)</f>
        <v>0</v>
      </c>
      <c r="BL212" s="16" t="s">
        <v>146</v>
      </c>
      <c r="BM212" s="255" t="s">
        <v>650</v>
      </c>
    </row>
    <row r="213" s="13" customFormat="1">
      <c r="A213" s="13"/>
      <c r="B213" s="257"/>
      <c r="C213" s="258"/>
      <c r="D213" s="259" t="s">
        <v>148</v>
      </c>
      <c r="E213" s="258"/>
      <c r="F213" s="261" t="s">
        <v>415</v>
      </c>
      <c r="G213" s="258"/>
      <c r="H213" s="262">
        <v>0.51500000000000001</v>
      </c>
      <c r="I213" s="263"/>
      <c r="J213" s="258"/>
      <c r="K213" s="258"/>
      <c r="L213" s="264"/>
      <c r="M213" s="265"/>
      <c r="N213" s="266"/>
      <c r="O213" s="266"/>
      <c r="P213" s="266"/>
      <c r="Q213" s="266"/>
      <c r="R213" s="266"/>
      <c r="S213" s="266"/>
      <c r="T213" s="26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8" t="s">
        <v>148</v>
      </c>
      <c r="AU213" s="268" t="s">
        <v>83</v>
      </c>
      <c r="AV213" s="13" t="s">
        <v>83</v>
      </c>
      <c r="AW213" s="13" t="s">
        <v>4</v>
      </c>
      <c r="AX213" s="13" t="s">
        <v>81</v>
      </c>
      <c r="AY213" s="268" t="s">
        <v>140</v>
      </c>
    </row>
    <row r="214" s="2" customFormat="1" ht="21.75" customHeight="1">
      <c r="A214" s="37"/>
      <c r="B214" s="38"/>
      <c r="C214" s="243" t="s">
        <v>324</v>
      </c>
      <c r="D214" s="243" t="s">
        <v>142</v>
      </c>
      <c r="E214" s="244" t="s">
        <v>294</v>
      </c>
      <c r="F214" s="245" t="s">
        <v>295</v>
      </c>
      <c r="G214" s="246" t="s">
        <v>296</v>
      </c>
      <c r="H214" s="247">
        <v>2.9580000000000002</v>
      </c>
      <c r="I214" s="248"/>
      <c r="J214" s="249">
        <f>ROUND(I214*H214,2)</f>
        <v>0</v>
      </c>
      <c r="K214" s="250"/>
      <c r="L214" s="43"/>
      <c r="M214" s="251" t="s">
        <v>1</v>
      </c>
      <c r="N214" s="252" t="s">
        <v>39</v>
      </c>
      <c r="O214" s="90"/>
      <c r="P214" s="253">
        <f>O214*H214</f>
        <v>0</v>
      </c>
      <c r="Q214" s="253">
        <v>2.2563399999999998</v>
      </c>
      <c r="R214" s="253">
        <f>Q214*H214</f>
        <v>6.6742537199999994</v>
      </c>
      <c r="S214" s="253">
        <v>0</v>
      </c>
      <c r="T214" s="254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55" t="s">
        <v>146</v>
      </c>
      <c r="AT214" s="255" t="s">
        <v>142</v>
      </c>
      <c r="AU214" s="255" t="s">
        <v>83</v>
      </c>
      <c r="AY214" s="16" t="s">
        <v>140</v>
      </c>
      <c r="BE214" s="256">
        <f>IF(N214="základní",J214,0)</f>
        <v>0</v>
      </c>
      <c r="BF214" s="256">
        <f>IF(N214="snížená",J214,0)</f>
        <v>0</v>
      </c>
      <c r="BG214" s="256">
        <f>IF(N214="zákl. přenesená",J214,0)</f>
        <v>0</v>
      </c>
      <c r="BH214" s="256">
        <f>IF(N214="sníž. přenesená",J214,0)</f>
        <v>0</v>
      </c>
      <c r="BI214" s="256">
        <f>IF(N214="nulová",J214,0)</f>
        <v>0</v>
      </c>
      <c r="BJ214" s="16" t="s">
        <v>81</v>
      </c>
      <c r="BK214" s="256">
        <f>ROUND(I214*H214,2)</f>
        <v>0</v>
      </c>
      <c r="BL214" s="16" t="s">
        <v>146</v>
      </c>
      <c r="BM214" s="255" t="s">
        <v>297</v>
      </c>
    </row>
    <row r="215" s="13" customFormat="1">
      <c r="A215" s="13"/>
      <c r="B215" s="257"/>
      <c r="C215" s="258"/>
      <c r="D215" s="259" t="s">
        <v>148</v>
      </c>
      <c r="E215" s="260" t="s">
        <v>1</v>
      </c>
      <c r="F215" s="261" t="s">
        <v>727</v>
      </c>
      <c r="G215" s="258"/>
      <c r="H215" s="262">
        <v>2.9580000000000002</v>
      </c>
      <c r="I215" s="263"/>
      <c r="J215" s="258"/>
      <c r="K215" s="258"/>
      <c r="L215" s="264"/>
      <c r="M215" s="265"/>
      <c r="N215" s="266"/>
      <c r="O215" s="266"/>
      <c r="P215" s="266"/>
      <c r="Q215" s="266"/>
      <c r="R215" s="266"/>
      <c r="S215" s="266"/>
      <c r="T215" s="26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8" t="s">
        <v>148</v>
      </c>
      <c r="AU215" s="268" t="s">
        <v>83</v>
      </c>
      <c r="AV215" s="13" t="s">
        <v>83</v>
      </c>
      <c r="AW215" s="13" t="s">
        <v>31</v>
      </c>
      <c r="AX215" s="13" t="s">
        <v>81</v>
      </c>
      <c r="AY215" s="268" t="s">
        <v>140</v>
      </c>
    </row>
    <row r="216" s="2" customFormat="1" ht="21.75" customHeight="1">
      <c r="A216" s="37"/>
      <c r="B216" s="38"/>
      <c r="C216" s="243" t="s">
        <v>329</v>
      </c>
      <c r="D216" s="243" t="s">
        <v>142</v>
      </c>
      <c r="E216" s="244" t="s">
        <v>300</v>
      </c>
      <c r="F216" s="245" t="s">
        <v>301</v>
      </c>
      <c r="G216" s="246" t="s">
        <v>179</v>
      </c>
      <c r="H216" s="247">
        <v>83</v>
      </c>
      <c r="I216" s="248"/>
      <c r="J216" s="249">
        <f>ROUND(I216*H216,2)</f>
        <v>0</v>
      </c>
      <c r="K216" s="250"/>
      <c r="L216" s="43"/>
      <c r="M216" s="251" t="s">
        <v>1</v>
      </c>
      <c r="N216" s="252" t="s">
        <v>39</v>
      </c>
      <c r="O216" s="90"/>
      <c r="P216" s="253">
        <f>O216*H216</f>
        <v>0</v>
      </c>
      <c r="Q216" s="253">
        <v>0.00018000000000000001</v>
      </c>
      <c r="R216" s="253">
        <f>Q216*H216</f>
        <v>0.01494</v>
      </c>
      <c r="S216" s="253">
        <v>0</v>
      </c>
      <c r="T216" s="254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55" t="s">
        <v>146</v>
      </c>
      <c r="AT216" s="255" t="s">
        <v>142</v>
      </c>
      <c r="AU216" s="255" t="s">
        <v>83</v>
      </c>
      <c r="AY216" s="16" t="s">
        <v>140</v>
      </c>
      <c r="BE216" s="256">
        <f>IF(N216="základní",J216,0)</f>
        <v>0</v>
      </c>
      <c r="BF216" s="256">
        <f>IF(N216="snížená",J216,0)</f>
        <v>0</v>
      </c>
      <c r="BG216" s="256">
        <f>IF(N216="zákl. přenesená",J216,0)</f>
        <v>0</v>
      </c>
      <c r="BH216" s="256">
        <f>IF(N216="sníž. přenesená",J216,0)</f>
        <v>0</v>
      </c>
      <c r="BI216" s="256">
        <f>IF(N216="nulová",J216,0)</f>
        <v>0</v>
      </c>
      <c r="BJ216" s="16" t="s">
        <v>81</v>
      </c>
      <c r="BK216" s="256">
        <f>ROUND(I216*H216,2)</f>
        <v>0</v>
      </c>
      <c r="BL216" s="16" t="s">
        <v>146</v>
      </c>
      <c r="BM216" s="255" t="s">
        <v>302</v>
      </c>
    </row>
    <row r="217" s="2" customFormat="1" ht="21.75" customHeight="1">
      <c r="A217" s="37"/>
      <c r="B217" s="38"/>
      <c r="C217" s="243" t="s">
        <v>334</v>
      </c>
      <c r="D217" s="243" t="s">
        <v>142</v>
      </c>
      <c r="E217" s="244" t="s">
        <v>304</v>
      </c>
      <c r="F217" s="245" t="s">
        <v>305</v>
      </c>
      <c r="G217" s="246" t="s">
        <v>179</v>
      </c>
      <c r="H217" s="247">
        <v>83</v>
      </c>
      <c r="I217" s="248"/>
      <c r="J217" s="249">
        <f>ROUND(I217*H217,2)</f>
        <v>0</v>
      </c>
      <c r="K217" s="250"/>
      <c r="L217" s="43"/>
      <c r="M217" s="251" t="s">
        <v>1</v>
      </c>
      <c r="N217" s="252" t="s">
        <v>39</v>
      </c>
      <c r="O217" s="90"/>
      <c r="P217" s="253">
        <f>O217*H217</f>
        <v>0</v>
      </c>
      <c r="Q217" s="253">
        <v>0</v>
      </c>
      <c r="R217" s="253">
        <f>Q217*H217</f>
        <v>0</v>
      </c>
      <c r="S217" s="253">
        <v>0</v>
      </c>
      <c r="T217" s="254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55" t="s">
        <v>146</v>
      </c>
      <c r="AT217" s="255" t="s">
        <v>142</v>
      </c>
      <c r="AU217" s="255" t="s">
        <v>83</v>
      </c>
      <c r="AY217" s="16" t="s">
        <v>140</v>
      </c>
      <c r="BE217" s="256">
        <f>IF(N217="základní",J217,0)</f>
        <v>0</v>
      </c>
      <c r="BF217" s="256">
        <f>IF(N217="snížená",J217,0)</f>
        <v>0</v>
      </c>
      <c r="BG217" s="256">
        <f>IF(N217="zákl. přenesená",J217,0)</f>
        <v>0</v>
      </c>
      <c r="BH217" s="256">
        <f>IF(N217="sníž. přenesená",J217,0)</f>
        <v>0</v>
      </c>
      <c r="BI217" s="256">
        <f>IF(N217="nulová",J217,0)</f>
        <v>0</v>
      </c>
      <c r="BJ217" s="16" t="s">
        <v>81</v>
      </c>
      <c r="BK217" s="256">
        <f>ROUND(I217*H217,2)</f>
        <v>0</v>
      </c>
      <c r="BL217" s="16" t="s">
        <v>146</v>
      </c>
      <c r="BM217" s="255" t="s">
        <v>306</v>
      </c>
    </row>
    <row r="218" s="13" customFormat="1">
      <c r="A218" s="13"/>
      <c r="B218" s="257"/>
      <c r="C218" s="258"/>
      <c r="D218" s="259" t="s">
        <v>148</v>
      </c>
      <c r="E218" s="260" t="s">
        <v>1</v>
      </c>
      <c r="F218" s="261" t="s">
        <v>728</v>
      </c>
      <c r="G218" s="258"/>
      <c r="H218" s="262">
        <v>83</v>
      </c>
      <c r="I218" s="263"/>
      <c r="J218" s="258"/>
      <c r="K218" s="258"/>
      <c r="L218" s="264"/>
      <c r="M218" s="265"/>
      <c r="N218" s="266"/>
      <c r="O218" s="266"/>
      <c r="P218" s="266"/>
      <c r="Q218" s="266"/>
      <c r="R218" s="266"/>
      <c r="S218" s="266"/>
      <c r="T218" s="26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8" t="s">
        <v>148</v>
      </c>
      <c r="AU218" s="268" t="s">
        <v>83</v>
      </c>
      <c r="AV218" s="13" t="s">
        <v>83</v>
      </c>
      <c r="AW218" s="13" t="s">
        <v>31</v>
      </c>
      <c r="AX218" s="13" t="s">
        <v>81</v>
      </c>
      <c r="AY218" s="268" t="s">
        <v>140</v>
      </c>
    </row>
    <row r="219" s="2" customFormat="1" ht="44.25" customHeight="1">
      <c r="A219" s="37"/>
      <c r="B219" s="38"/>
      <c r="C219" s="243" t="s">
        <v>339</v>
      </c>
      <c r="D219" s="243" t="s">
        <v>142</v>
      </c>
      <c r="E219" s="244" t="s">
        <v>314</v>
      </c>
      <c r="F219" s="245" t="s">
        <v>315</v>
      </c>
      <c r="G219" s="246" t="s">
        <v>145</v>
      </c>
      <c r="H219" s="247">
        <v>2</v>
      </c>
      <c r="I219" s="248"/>
      <c r="J219" s="249">
        <f>ROUND(I219*H219,2)</f>
        <v>0</v>
      </c>
      <c r="K219" s="250"/>
      <c r="L219" s="43"/>
      <c r="M219" s="251" t="s">
        <v>1</v>
      </c>
      <c r="N219" s="252" t="s">
        <v>39</v>
      </c>
      <c r="O219" s="90"/>
      <c r="P219" s="253">
        <f>O219*H219</f>
        <v>0</v>
      </c>
      <c r="Q219" s="253">
        <v>0</v>
      </c>
      <c r="R219" s="253">
        <f>Q219*H219</f>
        <v>0</v>
      </c>
      <c r="S219" s="253">
        <v>0</v>
      </c>
      <c r="T219" s="254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55" t="s">
        <v>146</v>
      </c>
      <c r="AT219" s="255" t="s">
        <v>142</v>
      </c>
      <c r="AU219" s="255" t="s">
        <v>83</v>
      </c>
      <c r="AY219" s="16" t="s">
        <v>140</v>
      </c>
      <c r="BE219" s="256">
        <f>IF(N219="základní",J219,0)</f>
        <v>0</v>
      </c>
      <c r="BF219" s="256">
        <f>IF(N219="snížená",J219,0)</f>
        <v>0</v>
      </c>
      <c r="BG219" s="256">
        <f>IF(N219="zákl. přenesená",J219,0)</f>
        <v>0</v>
      </c>
      <c r="BH219" s="256">
        <f>IF(N219="sníž. přenesená",J219,0)</f>
        <v>0</v>
      </c>
      <c r="BI219" s="256">
        <f>IF(N219="nulová",J219,0)</f>
        <v>0</v>
      </c>
      <c r="BJ219" s="16" t="s">
        <v>81</v>
      </c>
      <c r="BK219" s="256">
        <f>ROUND(I219*H219,2)</f>
        <v>0</v>
      </c>
      <c r="BL219" s="16" t="s">
        <v>146</v>
      </c>
      <c r="BM219" s="255" t="s">
        <v>610</v>
      </c>
    </row>
    <row r="220" s="12" customFormat="1" ht="22.8" customHeight="1">
      <c r="A220" s="12"/>
      <c r="B220" s="227"/>
      <c r="C220" s="228"/>
      <c r="D220" s="229" t="s">
        <v>73</v>
      </c>
      <c r="E220" s="241" t="s">
        <v>317</v>
      </c>
      <c r="F220" s="241" t="s">
        <v>318</v>
      </c>
      <c r="G220" s="228"/>
      <c r="H220" s="228"/>
      <c r="I220" s="231"/>
      <c r="J220" s="242">
        <f>BK220</f>
        <v>0</v>
      </c>
      <c r="K220" s="228"/>
      <c r="L220" s="233"/>
      <c r="M220" s="234"/>
      <c r="N220" s="235"/>
      <c r="O220" s="235"/>
      <c r="P220" s="236">
        <f>SUM(P221:P229)</f>
        <v>0</v>
      </c>
      <c r="Q220" s="235"/>
      <c r="R220" s="236">
        <f>SUM(R221:R229)</f>
        <v>0</v>
      </c>
      <c r="S220" s="235"/>
      <c r="T220" s="237">
        <f>SUM(T221:T229)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38" t="s">
        <v>81</v>
      </c>
      <c r="AT220" s="239" t="s">
        <v>73</v>
      </c>
      <c r="AU220" s="239" t="s">
        <v>81</v>
      </c>
      <c r="AY220" s="238" t="s">
        <v>140</v>
      </c>
      <c r="BK220" s="240">
        <f>SUM(BK221:BK229)</f>
        <v>0</v>
      </c>
    </row>
    <row r="221" s="2" customFormat="1" ht="33" customHeight="1">
      <c r="A221" s="37"/>
      <c r="B221" s="38"/>
      <c r="C221" s="243" t="s">
        <v>346</v>
      </c>
      <c r="D221" s="243" t="s">
        <v>142</v>
      </c>
      <c r="E221" s="244" t="s">
        <v>320</v>
      </c>
      <c r="F221" s="245" t="s">
        <v>321</v>
      </c>
      <c r="G221" s="246" t="s">
        <v>322</v>
      </c>
      <c r="H221" s="247">
        <v>177.19399999999999</v>
      </c>
      <c r="I221" s="248"/>
      <c r="J221" s="249">
        <f>ROUND(I221*H221,2)</f>
        <v>0</v>
      </c>
      <c r="K221" s="250"/>
      <c r="L221" s="43"/>
      <c r="M221" s="251" t="s">
        <v>1</v>
      </c>
      <c r="N221" s="252" t="s">
        <v>39</v>
      </c>
      <c r="O221" s="90"/>
      <c r="P221" s="253">
        <f>O221*H221</f>
        <v>0</v>
      </c>
      <c r="Q221" s="253">
        <v>0</v>
      </c>
      <c r="R221" s="253">
        <f>Q221*H221</f>
        <v>0</v>
      </c>
      <c r="S221" s="253">
        <v>0</v>
      </c>
      <c r="T221" s="254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55" t="s">
        <v>146</v>
      </c>
      <c r="AT221" s="255" t="s">
        <v>142</v>
      </c>
      <c r="AU221" s="255" t="s">
        <v>83</v>
      </c>
      <c r="AY221" s="16" t="s">
        <v>140</v>
      </c>
      <c r="BE221" s="256">
        <f>IF(N221="základní",J221,0)</f>
        <v>0</v>
      </c>
      <c r="BF221" s="256">
        <f>IF(N221="snížená",J221,0)</f>
        <v>0</v>
      </c>
      <c r="BG221" s="256">
        <f>IF(N221="zákl. přenesená",J221,0)</f>
        <v>0</v>
      </c>
      <c r="BH221" s="256">
        <f>IF(N221="sníž. přenesená",J221,0)</f>
        <v>0</v>
      </c>
      <c r="BI221" s="256">
        <f>IF(N221="nulová",J221,0)</f>
        <v>0</v>
      </c>
      <c r="BJ221" s="16" t="s">
        <v>81</v>
      </c>
      <c r="BK221" s="256">
        <f>ROUND(I221*H221,2)</f>
        <v>0</v>
      </c>
      <c r="BL221" s="16" t="s">
        <v>146</v>
      </c>
      <c r="BM221" s="255" t="s">
        <v>323</v>
      </c>
    </row>
    <row r="222" s="2" customFormat="1" ht="33" customHeight="1">
      <c r="A222" s="37"/>
      <c r="B222" s="38"/>
      <c r="C222" s="243" t="s">
        <v>354</v>
      </c>
      <c r="D222" s="243" t="s">
        <v>142</v>
      </c>
      <c r="E222" s="244" t="s">
        <v>325</v>
      </c>
      <c r="F222" s="245" t="s">
        <v>326</v>
      </c>
      <c r="G222" s="246" t="s">
        <v>322</v>
      </c>
      <c r="H222" s="247">
        <v>1594.7460000000001</v>
      </c>
      <c r="I222" s="248"/>
      <c r="J222" s="249">
        <f>ROUND(I222*H222,2)</f>
        <v>0</v>
      </c>
      <c r="K222" s="250"/>
      <c r="L222" s="43"/>
      <c r="M222" s="251" t="s">
        <v>1</v>
      </c>
      <c r="N222" s="252" t="s">
        <v>39</v>
      </c>
      <c r="O222" s="90"/>
      <c r="P222" s="253">
        <f>O222*H222</f>
        <v>0</v>
      </c>
      <c r="Q222" s="253">
        <v>0</v>
      </c>
      <c r="R222" s="253">
        <f>Q222*H222</f>
        <v>0</v>
      </c>
      <c r="S222" s="253">
        <v>0</v>
      </c>
      <c r="T222" s="254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55" t="s">
        <v>146</v>
      </c>
      <c r="AT222" s="255" t="s">
        <v>142</v>
      </c>
      <c r="AU222" s="255" t="s">
        <v>83</v>
      </c>
      <c r="AY222" s="16" t="s">
        <v>140</v>
      </c>
      <c r="BE222" s="256">
        <f>IF(N222="základní",J222,0)</f>
        <v>0</v>
      </c>
      <c r="BF222" s="256">
        <f>IF(N222="snížená",J222,0)</f>
        <v>0</v>
      </c>
      <c r="BG222" s="256">
        <f>IF(N222="zákl. přenesená",J222,0)</f>
        <v>0</v>
      </c>
      <c r="BH222" s="256">
        <f>IF(N222="sníž. přenesená",J222,0)</f>
        <v>0</v>
      </c>
      <c r="BI222" s="256">
        <f>IF(N222="nulová",J222,0)</f>
        <v>0</v>
      </c>
      <c r="BJ222" s="16" t="s">
        <v>81</v>
      </c>
      <c r="BK222" s="256">
        <f>ROUND(I222*H222,2)</f>
        <v>0</v>
      </c>
      <c r="BL222" s="16" t="s">
        <v>146</v>
      </c>
      <c r="BM222" s="255" t="s">
        <v>327</v>
      </c>
    </row>
    <row r="223" s="13" customFormat="1">
      <c r="A223" s="13"/>
      <c r="B223" s="257"/>
      <c r="C223" s="258"/>
      <c r="D223" s="259" t="s">
        <v>148</v>
      </c>
      <c r="E223" s="258"/>
      <c r="F223" s="261" t="s">
        <v>729</v>
      </c>
      <c r="G223" s="258"/>
      <c r="H223" s="262">
        <v>1594.7460000000001</v>
      </c>
      <c r="I223" s="263"/>
      <c r="J223" s="258"/>
      <c r="K223" s="258"/>
      <c r="L223" s="264"/>
      <c r="M223" s="265"/>
      <c r="N223" s="266"/>
      <c r="O223" s="266"/>
      <c r="P223" s="266"/>
      <c r="Q223" s="266"/>
      <c r="R223" s="266"/>
      <c r="S223" s="266"/>
      <c r="T223" s="26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8" t="s">
        <v>148</v>
      </c>
      <c r="AU223" s="268" t="s">
        <v>83</v>
      </c>
      <c r="AV223" s="13" t="s">
        <v>83</v>
      </c>
      <c r="AW223" s="13" t="s">
        <v>4</v>
      </c>
      <c r="AX223" s="13" t="s">
        <v>81</v>
      </c>
      <c r="AY223" s="268" t="s">
        <v>140</v>
      </c>
    </row>
    <row r="224" s="2" customFormat="1" ht="33" customHeight="1">
      <c r="A224" s="37"/>
      <c r="B224" s="38"/>
      <c r="C224" s="243" t="s">
        <v>361</v>
      </c>
      <c r="D224" s="243" t="s">
        <v>142</v>
      </c>
      <c r="E224" s="244" t="s">
        <v>330</v>
      </c>
      <c r="F224" s="245" t="s">
        <v>331</v>
      </c>
      <c r="G224" s="246" t="s">
        <v>322</v>
      </c>
      <c r="H224" s="247">
        <v>104.011</v>
      </c>
      <c r="I224" s="248"/>
      <c r="J224" s="249">
        <f>ROUND(I224*H224,2)</f>
        <v>0</v>
      </c>
      <c r="K224" s="250"/>
      <c r="L224" s="43"/>
      <c r="M224" s="251" t="s">
        <v>1</v>
      </c>
      <c r="N224" s="252" t="s">
        <v>39</v>
      </c>
      <c r="O224" s="90"/>
      <c r="P224" s="253">
        <f>O224*H224</f>
        <v>0</v>
      </c>
      <c r="Q224" s="253">
        <v>0</v>
      </c>
      <c r="R224" s="253">
        <f>Q224*H224</f>
        <v>0</v>
      </c>
      <c r="S224" s="253">
        <v>0</v>
      </c>
      <c r="T224" s="254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55" t="s">
        <v>146</v>
      </c>
      <c r="AT224" s="255" t="s">
        <v>142</v>
      </c>
      <c r="AU224" s="255" t="s">
        <v>83</v>
      </c>
      <c r="AY224" s="16" t="s">
        <v>140</v>
      </c>
      <c r="BE224" s="256">
        <f>IF(N224="základní",J224,0)</f>
        <v>0</v>
      </c>
      <c r="BF224" s="256">
        <f>IF(N224="snížená",J224,0)</f>
        <v>0</v>
      </c>
      <c r="BG224" s="256">
        <f>IF(N224="zákl. přenesená",J224,0)</f>
        <v>0</v>
      </c>
      <c r="BH224" s="256">
        <f>IF(N224="sníž. přenesená",J224,0)</f>
        <v>0</v>
      </c>
      <c r="BI224" s="256">
        <f>IF(N224="nulová",J224,0)</f>
        <v>0</v>
      </c>
      <c r="BJ224" s="16" t="s">
        <v>81</v>
      </c>
      <c r="BK224" s="256">
        <f>ROUND(I224*H224,2)</f>
        <v>0</v>
      </c>
      <c r="BL224" s="16" t="s">
        <v>146</v>
      </c>
      <c r="BM224" s="255" t="s">
        <v>332</v>
      </c>
    </row>
    <row r="225" s="13" customFormat="1">
      <c r="A225" s="13"/>
      <c r="B225" s="257"/>
      <c r="C225" s="258"/>
      <c r="D225" s="259" t="s">
        <v>148</v>
      </c>
      <c r="E225" s="260" t="s">
        <v>1</v>
      </c>
      <c r="F225" s="261" t="s">
        <v>679</v>
      </c>
      <c r="G225" s="258"/>
      <c r="H225" s="262">
        <v>104.011</v>
      </c>
      <c r="I225" s="263"/>
      <c r="J225" s="258"/>
      <c r="K225" s="258"/>
      <c r="L225" s="264"/>
      <c r="M225" s="265"/>
      <c r="N225" s="266"/>
      <c r="O225" s="266"/>
      <c r="P225" s="266"/>
      <c r="Q225" s="266"/>
      <c r="R225" s="266"/>
      <c r="S225" s="266"/>
      <c r="T225" s="26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8" t="s">
        <v>148</v>
      </c>
      <c r="AU225" s="268" t="s">
        <v>83</v>
      </c>
      <c r="AV225" s="13" t="s">
        <v>83</v>
      </c>
      <c r="AW225" s="13" t="s">
        <v>31</v>
      </c>
      <c r="AX225" s="13" t="s">
        <v>81</v>
      </c>
      <c r="AY225" s="268" t="s">
        <v>140</v>
      </c>
    </row>
    <row r="226" s="2" customFormat="1" ht="33" customHeight="1">
      <c r="A226" s="37"/>
      <c r="B226" s="38"/>
      <c r="C226" s="243" t="s">
        <v>365</v>
      </c>
      <c r="D226" s="243" t="s">
        <v>142</v>
      </c>
      <c r="E226" s="244" t="s">
        <v>335</v>
      </c>
      <c r="F226" s="245" t="s">
        <v>336</v>
      </c>
      <c r="G226" s="246" t="s">
        <v>322</v>
      </c>
      <c r="H226" s="247">
        <v>46.634999999999998</v>
      </c>
      <c r="I226" s="248"/>
      <c r="J226" s="249">
        <f>ROUND(I226*H226,2)</f>
        <v>0</v>
      </c>
      <c r="K226" s="250"/>
      <c r="L226" s="43"/>
      <c r="M226" s="251" t="s">
        <v>1</v>
      </c>
      <c r="N226" s="252" t="s">
        <v>39</v>
      </c>
      <c r="O226" s="90"/>
      <c r="P226" s="253">
        <f>O226*H226</f>
        <v>0</v>
      </c>
      <c r="Q226" s="253">
        <v>0</v>
      </c>
      <c r="R226" s="253">
        <f>Q226*H226</f>
        <v>0</v>
      </c>
      <c r="S226" s="253">
        <v>0</v>
      </c>
      <c r="T226" s="254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55" t="s">
        <v>146</v>
      </c>
      <c r="AT226" s="255" t="s">
        <v>142</v>
      </c>
      <c r="AU226" s="255" t="s">
        <v>83</v>
      </c>
      <c r="AY226" s="16" t="s">
        <v>140</v>
      </c>
      <c r="BE226" s="256">
        <f>IF(N226="základní",J226,0)</f>
        <v>0</v>
      </c>
      <c r="BF226" s="256">
        <f>IF(N226="snížená",J226,0)</f>
        <v>0</v>
      </c>
      <c r="BG226" s="256">
        <f>IF(N226="zákl. přenesená",J226,0)</f>
        <v>0</v>
      </c>
      <c r="BH226" s="256">
        <f>IF(N226="sníž. přenesená",J226,0)</f>
        <v>0</v>
      </c>
      <c r="BI226" s="256">
        <f>IF(N226="nulová",J226,0)</f>
        <v>0</v>
      </c>
      <c r="BJ226" s="16" t="s">
        <v>81</v>
      </c>
      <c r="BK226" s="256">
        <f>ROUND(I226*H226,2)</f>
        <v>0</v>
      </c>
      <c r="BL226" s="16" t="s">
        <v>146</v>
      </c>
      <c r="BM226" s="255" t="s">
        <v>337</v>
      </c>
    </row>
    <row r="227" s="13" customFormat="1">
      <c r="A227" s="13"/>
      <c r="B227" s="257"/>
      <c r="C227" s="258"/>
      <c r="D227" s="259" t="s">
        <v>148</v>
      </c>
      <c r="E227" s="260" t="s">
        <v>1</v>
      </c>
      <c r="F227" s="261" t="s">
        <v>680</v>
      </c>
      <c r="G227" s="258"/>
      <c r="H227" s="262">
        <v>46.634999999999998</v>
      </c>
      <c r="I227" s="263"/>
      <c r="J227" s="258"/>
      <c r="K227" s="258"/>
      <c r="L227" s="264"/>
      <c r="M227" s="265"/>
      <c r="N227" s="266"/>
      <c r="O227" s="266"/>
      <c r="P227" s="266"/>
      <c r="Q227" s="266"/>
      <c r="R227" s="266"/>
      <c r="S227" s="266"/>
      <c r="T227" s="26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8" t="s">
        <v>148</v>
      </c>
      <c r="AU227" s="268" t="s">
        <v>83</v>
      </c>
      <c r="AV227" s="13" t="s">
        <v>83</v>
      </c>
      <c r="AW227" s="13" t="s">
        <v>31</v>
      </c>
      <c r="AX227" s="13" t="s">
        <v>81</v>
      </c>
      <c r="AY227" s="268" t="s">
        <v>140</v>
      </c>
    </row>
    <row r="228" s="2" customFormat="1" ht="33" customHeight="1">
      <c r="A228" s="37"/>
      <c r="B228" s="38"/>
      <c r="C228" s="243" t="s">
        <v>542</v>
      </c>
      <c r="D228" s="243" t="s">
        <v>142</v>
      </c>
      <c r="E228" s="244" t="s">
        <v>340</v>
      </c>
      <c r="F228" s="245" t="s">
        <v>341</v>
      </c>
      <c r="G228" s="246" t="s">
        <v>322</v>
      </c>
      <c r="H228" s="247">
        <v>26.548999999999999</v>
      </c>
      <c r="I228" s="248"/>
      <c r="J228" s="249">
        <f>ROUND(I228*H228,2)</f>
        <v>0</v>
      </c>
      <c r="K228" s="250"/>
      <c r="L228" s="43"/>
      <c r="M228" s="251" t="s">
        <v>1</v>
      </c>
      <c r="N228" s="252" t="s">
        <v>39</v>
      </c>
      <c r="O228" s="90"/>
      <c r="P228" s="253">
        <f>O228*H228</f>
        <v>0</v>
      </c>
      <c r="Q228" s="253">
        <v>0</v>
      </c>
      <c r="R228" s="253">
        <f>Q228*H228</f>
        <v>0</v>
      </c>
      <c r="S228" s="253">
        <v>0</v>
      </c>
      <c r="T228" s="254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55" t="s">
        <v>146</v>
      </c>
      <c r="AT228" s="255" t="s">
        <v>142</v>
      </c>
      <c r="AU228" s="255" t="s">
        <v>83</v>
      </c>
      <c r="AY228" s="16" t="s">
        <v>140</v>
      </c>
      <c r="BE228" s="256">
        <f>IF(N228="základní",J228,0)</f>
        <v>0</v>
      </c>
      <c r="BF228" s="256">
        <f>IF(N228="snížená",J228,0)</f>
        <v>0</v>
      </c>
      <c r="BG228" s="256">
        <f>IF(N228="zákl. přenesená",J228,0)</f>
        <v>0</v>
      </c>
      <c r="BH228" s="256">
        <f>IF(N228="sníž. přenesená",J228,0)</f>
        <v>0</v>
      </c>
      <c r="BI228" s="256">
        <f>IF(N228="nulová",J228,0)</f>
        <v>0</v>
      </c>
      <c r="BJ228" s="16" t="s">
        <v>81</v>
      </c>
      <c r="BK228" s="256">
        <f>ROUND(I228*H228,2)</f>
        <v>0</v>
      </c>
      <c r="BL228" s="16" t="s">
        <v>146</v>
      </c>
      <c r="BM228" s="255" t="s">
        <v>342</v>
      </c>
    </row>
    <row r="229" s="13" customFormat="1">
      <c r="A229" s="13"/>
      <c r="B229" s="257"/>
      <c r="C229" s="258"/>
      <c r="D229" s="259" t="s">
        <v>148</v>
      </c>
      <c r="E229" s="260" t="s">
        <v>1</v>
      </c>
      <c r="F229" s="261" t="s">
        <v>681</v>
      </c>
      <c r="G229" s="258"/>
      <c r="H229" s="262">
        <v>26.548999999999999</v>
      </c>
      <c r="I229" s="263"/>
      <c r="J229" s="258"/>
      <c r="K229" s="258"/>
      <c r="L229" s="264"/>
      <c r="M229" s="265"/>
      <c r="N229" s="266"/>
      <c r="O229" s="266"/>
      <c r="P229" s="266"/>
      <c r="Q229" s="266"/>
      <c r="R229" s="266"/>
      <c r="S229" s="266"/>
      <c r="T229" s="26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8" t="s">
        <v>148</v>
      </c>
      <c r="AU229" s="268" t="s">
        <v>83</v>
      </c>
      <c r="AV229" s="13" t="s">
        <v>83</v>
      </c>
      <c r="AW229" s="13" t="s">
        <v>31</v>
      </c>
      <c r="AX229" s="13" t="s">
        <v>81</v>
      </c>
      <c r="AY229" s="268" t="s">
        <v>140</v>
      </c>
    </row>
    <row r="230" s="12" customFormat="1" ht="22.8" customHeight="1">
      <c r="A230" s="12"/>
      <c r="B230" s="227"/>
      <c r="C230" s="228"/>
      <c r="D230" s="229" t="s">
        <v>73</v>
      </c>
      <c r="E230" s="241" t="s">
        <v>344</v>
      </c>
      <c r="F230" s="241" t="s">
        <v>345</v>
      </c>
      <c r="G230" s="228"/>
      <c r="H230" s="228"/>
      <c r="I230" s="231"/>
      <c r="J230" s="242">
        <f>BK230</f>
        <v>0</v>
      </c>
      <c r="K230" s="228"/>
      <c r="L230" s="233"/>
      <c r="M230" s="234"/>
      <c r="N230" s="235"/>
      <c r="O230" s="235"/>
      <c r="P230" s="236">
        <f>P231</f>
        <v>0</v>
      </c>
      <c r="Q230" s="235"/>
      <c r="R230" s="236">
        <f>R231</f>
        <v>0</v>
      </c>
      <c r="S230" s="235"/>
      <c r="T230" s="237">
        <f>T231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38" t="s">
        <v>81</v>
      </c>
      <c r="AT230" s="239" t="s">
        <v>73</v>
      </c>
      <c r="AU230" s="239" t="s">
        <v>81</v>
      </c>
      <c r="AY230" s="238" t="s">
        <v>140</v>
      </c>
      <c r="BK230" s="240">
        <f>BK231</f>
        <v>0</v>
      </c>
    </row>
    <row r="231" s="2" customFormat="1" ht="33" customHeight="1">
      <c r="A231" s="37"/>
      <c r="B231" s="38"/>
      <c r="C231" s="243" t="s">
        <v>544</v>
      </c>
      <c r="D231" s="243" t="s">
        <v>142</v>
      </c>
      <c r="E231" s="244" t="s">
        <v>347</v>
      </c>
      <c r="F231" s="245" t="s">
        <v>348</v>
      </c>
      <c r="G231" s="246" t="s">
        <v>322</v>
      </c>
      <c r="H231" s="247">
        <v>156.97800000000001</v>
      </c>
      <c r="I231" s="248"/>
      <c r="J231" s="249">
        <f>ROUND(I231*H231,2)</f>
        <v>0</v>
      </c>
      <c r="K231" s="250"/>
      <c r="L231" s="43"/>
      <c r="M231" s="251" t="s">
        <v>1</v>
      </c>
      <c r="N231" s="252" t="s">
        <v>39</v>
      </c>
      <c r="O231" s="90"/>
      <c r="P231" s="253">
        <f>O231*H231</f>
        <v>0</v>
      </c>
      <c r="Q231" s="253">
        <v>0</v>
      </c>
      <c r="R231" s="253">
        <f>Q231*H231</f>
        <v>0</v>
      </c>
      <c r="S231" s="253">
        <v>0</v>
      </c>
      <c r="T231" s="254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55" t="s">
        <v>146</v>
      </c>
      <c r="AT231" s="255" t="s">
        <v>142</v>
      </c>
      <c r="AU231" s="255" t="s">
        <v>83</v>
      </c>
      <c r="AY231" s="16" t="s">
        <v>140</v>
      </c>
      <c r="BE231" s="256">
        <f>IF(N231="základní",J231,0)</f>
        <v>0</v>
      </c>
      <c r="BF231" s="256">
        <f>IF(N231="snížená",J231,0)</f>
        <v>0</v>
      </c>
      <c r="BG231" s="256">
        <f>IF(N231="zákl. přenesená",J231,0)</f>
        <v>0</v>
      </c>
      <c r="BH231" s="256">
        <f>IF(N231="sníž. přenesená",J231,0)</f>
        <v>0</v>
      </c>
      <c r="BI231" s="256">
        <f>IF(N231="nulová",J231,0)</f>
        <v>0</v>
      </c>
      <c r="BJ231" s="16" t="s">
        <v>81</v>
      </c>
      <c r="BK231" s="256">
        <f>ROUND(I231*H231,2)</f>
        <v>0</v>
      </c>
      <c r="BL231" s="16" t="s">
        <v>146</v>
      </c>
      <c r="BM231" s="255" t="s">
        <v>349</v>
      </c>
    </row>
    <row r="232" s="12" customFormat="1" ht="25.92" customHeight="1">
      <c r="A232" s="12"/>
      <c r="B232" s="227"/>
      <c r="C232" s="228"/>
      <c r="D232" s="229" t="s">
        <v>73</v>
      </c>
      <c r="E232" s="230" t="s">
        <v>350</v>
      </c>
      <c r="F232" s="230" t="s">
        <v>351</v>
      </c>
      <c r="G232" s="228"/>
      <c r="H232" s="228"/>
      <c r="I232" s="231"/>
      <c r="J232" s="232">
        <f>BK232</f>
        <v>0</v>
      </c>
      <c r="K232" s="228"/>
      <c r="L232" s="233"/>
      <c r="M232" s="234"/>
      <c r="N232" s="235"/>
      <c r="O232" s="235"/>
      <c r="P232" s="236">
        <f>P233+P235</f>
        <v>0</v>
      </c>
      <c r="Q232" s="235"/>
      <c r="R232" s="236">
        <f>R233+R235</f>
        <v>0</v>
      </c>
      <c r="S232" s="235"/>
      <c r="T232" s="237">
        <f>T233+T235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38" t="s">
        <v>166</v>
      </c>
      <c r="AT232" s="239" t="s">
        <v>73</v>
      </c>
      <c r="AU232" s="239" t="s">
        <v>74</v>
      </c>
      <c r="AY232" s="238" t="s">
        <v>140</v>
      </c>
      <c r="BK232" s="240">
        <f>BK233+BK235</f>
        <v>0</v>
      </c>
    </row>
    <row r="233" s="12" customFormat="1" ht="22.8" customHeight="1">
      <c r="A233" s="12"/>
      <c r="B233" s="227"/>
      <c r="C233" s="228"/>
      <c r="D233" s="229" t="s">
        <v>73</v>
      </c>
      <c r="E233" s="241" t="s">
        <v>352</v>
      </c>
      <c r="F233" s="241" t="s">
        <v>353</v>
      </c>
      <c r="G233" s="228"/>
      <c r="H233" s="228"/>
      <c r="I233" s="231"/>
      <c r="J233" s="242">
        <f>BK233</f>
        <v>0</v>
      </c>
      <c r="K233" s="228"/>
      <c r="L233" s="233"/>
      <c r="M233" s="234"/>
      <c r="N233" s="235"/>
      <c r="O233" s="235"/>
      <c r="P233" s="236">
        <f>P234</f>
        <v>0</v>
      </c>
      <c r="Q233" s="235"/>
      <c r="R233" s="236">
        <f>R234</f>
        <v>0</v>
      </c>
      <c r="S233" s="235"/>
      <c r="T233" s="237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38" t="s">
        <v>166</v>
      </c>
      <c r="AT233" s="239" t="s">
        <v>73</v>
      </c>
      <c r="AU233" s="239" t="s">
        <v>81</v>
      </c>
      <c r="AY233" s="238" t="s">
        <v>140</v>
      </c>
      <c r="BK233" s="240">
        <f>BK234</f>
        <v>0</v>
      </c>
    </row>
    <row r="234" s="2" customFormat="1" ht="16.5" customHeight="1">
      <c r="A234" s="37"/>
      <c r="B234" s="38"/>
      <c r="C234" s="243" t="s">
        <v>548</v>
      </c>
      <c r="D234" s="243" t="s">
        <v>142</v>
      </c>
      <c r="E234" s="244" t="s">
        <v>355</v>
      </c>
      <c r="F234" s="245" t="s">
        <v>356</v>
      </c>
      <c r="G234" s="246" t="s">
        <v>192</v>
      </c>
      <c r="H234" s="247">
        <v>1</v>
      </c>
      <c r="I234" s="248"/>
      <c r="J234" s="249">
        <f>ROUND(I234*H234,2)</f>
        <v>0</v>
      </c>
      <c r="K234" s="250"/>
      <c r="L234" s="43"/>
      <c r="M234" s="251" t="s">
        <v>1</v>
      </c>
      <c r="N234" s="252" t="s">
        <v>39</v>
      </c>
      <c r="O234" s="90"/>
      <c r="P234" s="253">
        <f>O234*H234</f>
        <v>0</v>
      </c>
      <c r="Q234" s="253">
        <v>0</v>
      </c>
      <c r="R234" s="253">
        <f>Q234*H234</f>
        <v>0</v>
      </c>
      <c r="S234" s="253">
        <v>0</v>
      </c>
      <c r="T234" s="254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55" t="s">
        <v>357</v>
      </c>
      <c r="AT234" s="255" t="s">
        <v>142</v>
      </c>
      <c r="AU234" s="255" t="s">
        <v>83</v>
      </c>
      <c r="AY234" s="16" t="s">
        <v>140</v>
      </c>
      <c r="BE234" s="256">
        <f>IF(N234="základní",J234,0)</f>
        <v>0</v>
      </c>
      <c r="BF234" s="256">
        <f>IF(N234="snížená",J234,0)</f>
        <v>0</v>
      </c>
      <c r="BG234" s="256">
        <f>IF(N234="zákl. přenesená",J234,0)</f>
        <v>0</v>
      </c>
      <c r="BH234" s="256">
        <f>IF(N234="sníž. přenesená",J234,0)</f>
        <v>0</v>
      </c>
      <c r="BI234" s="256">
        <f>IF(N234="nulová",J234,0)</f>
        <v>0</v>
      </c>
      <c r="BJ234" s="16" t="s">
        <v>81</v>
      </c>
      <c r="BK234" s="256">
        <f>ROUND(I234*H234,2)</f>
        <v>0</v>
      </c>
      <c r="BL234" s="16" t="s">
        <v>357</v>
      </c>
      <c r="BM234" s="255" t="s">
        <v>358</v>
      </c>
    </row>
    <row r="235" s="12" customFormat="1" ht="22.8" customHeight="1">
      <c r="A235" s="12"/>
      <c r="B235" s="227"/>
      <c r="C235" s="228"/>
      <c r="D235" s="229" t="s">
        <v>73</v>
      </c>
      <c r="E235" s="241" t="s">
        <v>359</v>
      </c>
      <c r="F235" s="241" t="s">
        <v>360</v>
      </c>
      <c r="G235" s="228"/>
      <c r="H235" s="228"/>
      <c r="I235" s="231"/>
      <c r="J235" s="242">
        <f>BK235</f>
        <v>0</v>
      </c>
      <c r="K235" s="228"/>
      <c r="L235" s="233"/>
      <c r="M235" s="234"/>
      <c r="N235" s="235"/>
      <c r="O235" s="235"/>
      <c r="P235" s="236">
        <f>SUM(P236:P237)</f>
        <v>0</v>
      </c>
      <c r="Q235" s="235"/>
      <c r="R235" s="236">
        <f>SUM(R236:R237)</f>
        <v>0</v>
      </c>
      <c r="S235" s="235"/>
      <c r="T235" s="237">
        <f>SUM(T236:T237)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38" t="s">
        <v>166</v>
      </c>
      <c r="AT235" s="239" t="s">
        <v>73</v>
      </c>
      <c r="AU235" s="239" t="s">
        <v>81</v>
      </c>
      <c r="AY235" s="238" t="s">
        <v>140</v>
      </c>
      <c r="BK235" s="240">
        <f>SUM(BK236:BK237)</f>
        <v>0</v>
      </c>
    </row>
    <row r="236" s="2" customFormat="1" ht="16.5" customHeight="1">
      <c r="A236" s="37"/>
      <c r="B236" s="38"/>
      <c r="C236" s="243" t="s">
        <v>552</v>
      </c>
      <c r="D236" s="243" t="s">
        <v>142</v>
      </c>
      <c r="E236" s="244" t="s">
        <v>362</v>
      </c>
      <c r="F236" s="245" t="s">
        <v>363</v>
      </c>
      <c r="G236" s="246" t="s">
        <v>192</v>
      </c>
      <c r="H236" s="247">
        <v>1</v>
      </c>
      <c r="I236" s="248"/>
      <c r="J236" s="249">
        <f>ROUND(I236*H236,2)</f>
        <v>0</v>
      </c>
      <c r="K236" s="250"/>
      <c r="L236" s="43"/>
      <c r="M236" s="251" t="s">
        <v>1</v>
      </c>
      <c r="N236" s="252" t="s">
        <v>39</v>
      </c>
      <c r="O236" s="90"/>
      <c r="P236" s="253">
        <f>O236*H236</f>
        <v>0</v>
      </c>
      <c r="Q236" s="253">
        <v>0</v>
      </c>
      <c r="R236" s="253">
        <f>Q236*H236</f>
        <v>0</v>
      </c>
      <c r="S236" s="253">
        <v>0</v>
      </c>
      <c r="T236" s="254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55" t="s">
        <v>357</v>
      </c>
      <c r="AT236" s="255" t="s">
        <v>142</v>
      </c>
      <c r="AU236" s="255" t="s">
        <v>83</v>
      </c>
      <c r="AY236" s="16" t="s">
        <v>140</v>
      </c>
      <c r="BE236" s="256">
        <f>IF(N236="základní",J236,0)</f>
        <v>0</v>
      </c>
      <c r="BF236" s="256">
        <f>IF(N236="snížená",J236,0)</f>
        <v>0</v>
      </c>
      <c r="BG236" s="256">
        <f>IF(N236="zákl. přenesená",J236,0)</f>
        <v>0</v>
      </c>
      <c r="BH236" s="256">
        <f>IF(N236="sníž. přenesená",J236,0)</f>
        <v>0</v>
      </c>
      <c r="BI236" s="256">
        <f>IF(N236="nulová",J236,0)</f>
        <v>0</v>
      </c>
      <c r="BJ236" s="16" t="s">
        <v>81</v>
      </c>
      <c r="BK236" s="256">
        <f>ROUND(I236*H236,2)</f>
        <v>0</v>
      </c>
      <c r="BL236" s="16" t="s">
        <v>357</v>
      </c>
      <c r="BM236" s="255" t="s">
        <v>364</v>
      </c>
    </row>
    <row r="237" s="2" customFormat="1" ht="16.5" customHeight="1">
      <c r="A237" s="37"/>
      <c r="B237" s="38"/>
      <c r="C237" s="243" t="s">
        <v>554</v>
      </c>
      <c r="D237" s="243" t="s">
        <v>142</v>
      </c>
      <c r="E237" s="244" t="s">
        <v>366</v>
      </c>
      <c r="F237" s="245" t="s">
        <v>367</v>
      </c>
      <c r="G237" s="246" t="s">
        <v>192</v>
      </c>
      <c r="H237" s="247">
        <v>1</v>
      </c>
      <c r="I237" s="248"/>
      <c r="J237" s="249">
        <f>ROUND(I237*H237,2)</f>
        <v>0</v>
      </c>
      <c r="K237" s="250"/>
      <c r="L237" s="43"/>
      <c r="M237" s="291" t="s">
        <v>1</v>
      </c>
      <c r="N237" s="292" t="s">
        <v>39</v>
      </c>
      <c r="O237" s="293"/>
      <c r="P237" s="294">
        <f>O237*H237</f>
        <v>0</v>
      </c>
      <c r="Q237" s="294">
        <v>0</v>
      </c>
      <c r="R237" s="294">
        <f>Q237*H237</f>
        <v>0</v>
      </c>
      <c r="S237" s="294">
        <v>0</v>
      </c>
      <c r="T237" s="295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55" t="s">
        <v>357</v>
      </c>
      <c r="AT237" s="255" t="s">
        <v>142</v>
      </c>
      <c r="AU237" s="255" t="s">
        <v>83</v>
      </c>
      <c r="AY237" s="16" t="s">
        <v>140</v>
      </c>
      <c r="BE237" s="256">
        <f>IF(N237="základní",J237,0)</f>
        <v>0</v>
      </c>
      <c r="BF237" s="256">
        <f>IF(N237="snížená",J237,0)</f>
        <v>0</v>
      </c>
      <c r="BG237" s="256">
        <f>IF(N237="zákl. přenesená",J237,0)</f>
        <v>0</v>
      </c>
      <c r="BH237" s="256">
        <f>IF(N237="sníž. přenesená",J237,0)</f>
        <v>0</v>
      </c>
      <c r="BI237" s="256">
        <f>IF(N237="nulová",J237,0)</f>
        <v>0</v>
      </c>
      <c r="BJ237" s="16" t="s">
        <v>81</v>
      </c>
      <c r="BK237" s="256">
        <f>ROUND(I237*H237,2)</f>
        <v>0</v>
      </c>
      <c r="BL237" s="16" t="s">
        <v>357</v>
      </c>
      <c r="BM237" s="255" t="s">
        <v>368</v>
      </c>
    </row>
    <row r="238" s="2" customFormat="1" ht="6.96" customHeight="1">
      <c r="A238" s="37"/>
      <c r="B238" s="65"/>
      <c r="C238" s="66"/>
      <c r="D238" s="66"/>
      <c r="E238" s="66"/>
      <c r="F238" s="66"/>
      <c r="G238" s="66"/>
      <c r="H238" s="66"/>
      <c r="I238" s="191"/>
      <c r="J238" s="66"/>
      <c r="K238" s="66"/>
      <c r="L238" s="43"/>
      <c r="M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</row>
  </sheetData>
  <sheetProtection sheet="1" autoFilter="0" formatColumns="0" formatRows="0" objects="1" scenarios="1" spinCount="100000" saltValue="oxzdYxcSCTqlvGaGo94Gz2mJsZaYO1DlosaJPlVYJddboGeBlEGr5VLwZgXJtbHRHq8oP48uyCNdzHcM4gJFpg==" hashValue="zbt4nPSp34LSTfnx2xJOFM4WNUt6GIsvJZ5TiK4OOr5cTFxjDz4HY0/9dwl7UPX2/JAdk8Kj88gMpbk851szmA==" algorithmName="SHA-512" password="CC35"/>
  <autoFilter ref="C125:K237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83</v>
      </c>
    </row>
    <row r="4" s="1" customFormat="1" ht="24.96" customHeight="1">
      <c r="B4" s="19"/>
      <c r="D4" s="149" t="s">
        <v>106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>Opravy chodníkových těles v Novém Jičíně</v>
      </c>
      <c r="F7" s="151"/>
      <c r="G7" s="151"/>
      <c r="H7" s="151"/>
      <c r="I7" s="145"/>
      <c r="L7" s="19"/>
    </row>
    <row r="8" s="2" customFormat="1" ht="12" customHeight="1">
      <c r="A8" s="37"/>
      <c r="B8" s="43"/>
      <c r="C8" s="37"/>
      <c r="D8" s="151" t="s">
        <v>107</v>
      </c>
      <c r="E8" s="37"/>
      <c r="F8" s="37"/>
      <c r="G8" s="37"/>
      <c r="H8" s="37"/>
      <c r="I8" s="15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4" t="s">
        <v>730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51" t="s">
        <v>18</v>
      </c>
      <c r="E11" s="37"/>
      <c r="F11" s="140" t="s">
        <v>1</v>
      </c>
      <c r="G11" s="37"/>
      <c r="H11" s="37"/>
      <c r="I11" s="155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1" t="s">
        <v>20</v>
      </c>
      <c r="E12" s="37"/>
      <c r="F12" s="140" t="s">
        <v>21</v>
      </c>
      <c r="G12" s="37"/>
      <c r="H12" s="37"/>
      <c r="I12" s="155" t="s">
        <v>22</v>
      </c>
      <c r="J12" s="156" t="str">
        <f>'Rekapitulace stavby'!AN8</f>
        <v>4. 5. 2020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5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24</v>
      </c>
      <c r="E14" s="37"/>
      <c r="F14" s="37"/>
      <c r="G14" s="37"/>
      <c r="H14" s="37"/>
      <c r="I14" s="155" t="s">
        <v>25</v>
      </c>
      <c r="J14" s="140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tr">
        <f>IF('Rekapitulace stavby'!E11="","",'Rekapitulace stavby'!E11)</f>
        <v xml:space="preserve"> </v>
      </c>
      <c r="F15" s="37"/>
      <c r="G15" s="37"/>
      <c r="H15" s="37"/>
      <c r="I15" s="155" t="s">
        <v>27</v>
      </c>
      <c r="J15" s="140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5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51" t="s">
        <v>28</v>
      </c>
      <c r="E17" s="37"/>
      <c r="F17" s="37"/>
      <c r="G17" s="37"/>
      <c r="H17" s="37"/>
      <c r="I17" s="155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55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5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51" t="s">
        <v>30</v>
      </c>
      <c r="E20" s="37"/>
      <c r="F20" s="37"/>
      <c r="G20" s="37"/>
      <c r="H20" s="37"/>
      <c r="I20" s="155" t="s">
        <v>25</v>
      </c>
      <c r="J20" s="140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tr">
        <f>IF('Rekapitulace stavby'!E17="","",'Rekapitulace stavby'!E17)</f>
        <v xml:space="preserve"> </v>
      </c>
      <c r="F21" s="37"/>
      <c r="G21" s="37"/>
      <c r="H21" s="37"/>
      <c r="I21" s="155" t="s">
        <v>27</v>
      </c>
      <c r="J21" s="140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5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51" t="s">
        <v>32</v>
      </c>
      <c r="E23" s="37"/>
      <c r="F23" s="37"/>
      <c r="G23" s="37"/>
      <c r="H23" s="37"/>
      <c r="I23" s="155" t="s">
        <v>25</v>
      </c>
      <c r="J23" s="140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tr">
        <f>IF('Rekapitulace stavby'!E20="","",'Rekapitulace stavby'!E20)</f>
        <v xml:space="preserve"> </v>
      </c>
      <c r="F24" s="37"/>
      <c r="G24" s="37"/>
      <c r="H24" s="37"/>
      <c r="I24" s="155" t="s">
        <v>27</v>
      </c>
      <c r="J24" s="140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5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51" t="s">
        <v>33</v>
      </c>
      <c r="E26" s="37"/>
      <c r="F26" s="37"/>
      <c r="G26" s="37"/>
      <c r="H26" s="37"/>
      <c r="I26" s="15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60"/>
      <c r="J27" s="157"/>
      <c r="K27" s="157"/>
      <c r="L27" s="161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62"/>
      <c r="E29" s="162"/>
      <c r="F29" s="162"/>
      <c r="G29" s="162"/>
      <c r="H29" s="162"/>
      <c r="I29" s="163"/>
      <c r="J29" s="162"/>
      <c r="K29" s="16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64" t="s">
        <v>34</v>
      </c>
      <c r="E30" s="37"/>
      <c r="F30" s="37"/>
      <c r="G30" s="37"/>
      <c r="H30" s="37"/>
      <c r="I30" s="153"/>
      <c r="J30" s="165">
        <f>ROUND(J126,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6" t="s">
        <v>36</v>
      </c>
      <c r="G32" s="37"/>
      <c r="H32" s="37"/>
      <c r="I32" s="167" t="s">
        <v>35</v>
      </c>
      <c r="J32" s="166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8" t="s">
        <v>38</v>
      </c>
      <c r="E33" s="151" t="s">
        <v>39</v>
      </c>
      <c r="F33" s="169">
        <f>ROUND((SUM(BE126:BE217)),  2)</f>
        <v>0</v>
      </c>
      <c r="G33" s="37"/>
      <c r="H33" s="37"/>
      <c r="I33" s="170">
        <v>0.20999999999999999</v>
      </c>
      <c r="J33" s="169">
        <f>ROUND(((SUM(BE126:BE217))*I33),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51" t="s">
        <v>40</v>
      </c>
      <c r="F34" s="169">
        <f>ROUND((SUM(BF126:BF217)),  2)</f>
        <v>0</v>
      </c>
      <c r="G34" s="37"/>
      <c r="H34" s="37"/>
      <c r="I34" s="170">
        <v>0.14999999999999999</v>
      </c>
      <c r="J34" s="169">
        <f>ROUND(((SUM(BF126:BF217))*I34),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51" t="s">
        <v>41</v>
      </c>
      <c r="F35" s="169">
        <f>ROUND((SUM(BG126:BG217)),  2)</f>
        <v>0</v>
      </c>
      <c r="G35" s="37"/>
      <c r="H35" s="37"/>
      <c r="I35" s="170">
        <v>0.20999999999999999</v>
      </c>
      <c r="J35" s="16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51" t="s">
        <v>42</v>
      </c>
      <c r="F36" s="169">
        <f>ROUND((SUM(BH126:BH217)),  2)</f>
        <v>0</v>
      </c>
      <c r="G36" s="37"/>
      <c r="H36" s="37"/>
      <c r="I36" s="170">
        <v>0.14999999999999999</v>
      </c>
      <c r="J36" s="169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43</v>
      </c>
      <c r="F37" s="169">
        <f>ROUND((SUM(BI126:BI217)),  2)</f>
        <v>0</v>
      </c>
      <c r="G37" s="37"/>
      <c r="H37" s="37"/>
      <c r="I37" s="170">
        <v>0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5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71"/>
      <c r="D39" s="172" t="s">
        <v>44</v>
      </c>
      <c r="E39" s="173"/>
      <c r="F39" s="173"/>
      <c r="G39" s="174" t="s">
        <v>45</v>
      </c>
      <c r="H39" s="175" t="s">
        <v>46</v>
      </c>
      <c r="I39" s="176"/>
      <c r="J39" s="177">
        <f>SUM(J30:J37)</f>
        <v>0</v>
      </c>
      <c r="K39" s="178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45"/>
      <c r="L41" s="19"/>
    </row>
    <row r="42" s="1" customFormat="1" ht="14.4" customHeight="1">
      <c r="B42" s="19"/>
      <c r="I42" s="145"/>
      <c r="L42" s="19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47</v>
      </c>
      <c r="E50" s="180"/>
      <c r="F50" s="180"/>
      <c r="G50" s="179" t="s">
        <v>48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49</v>
      </c>
      <c r="E61" s="183"/>
      <c r="F61" s="184" t="s">
        <v>50</v>
      </c>
      <c r="G61" s="182" t="s">
        <v>49</v>
      </c>
      <c r="H61" s="183"/>
      <c r="I61" s="185"/>
      <c r="J61" s="186" t="s">
        <v>50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51</v>
      </c>
      <c r="E65" s="187"/>
      <c r="F65" s="187"/>
      <c r="G65" s="179" t="s">
        <v>52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49</v>
      </c>
      <c r="E76" s="183"/>
      <c r="F76" s="184" t="s">
        <v>50</v>
      </c>
      <c r="G76" s="182" t="s">
        <v>49</v>
      </c>
      <c r="H76" s="183"/>
      <c r="I76" s="185"/>
      <c r="J76" s="186" t="s">
        <v>50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111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>Opravy chodníkových těles v Novém Jičíně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9"/>
      <c r="E86" s="39"/>
      <c r="F86" s="39"/>
      <c r="G86" s="39"/>
      <c r="H86" s="39"/>
      <c r="I86" s="15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07 - Oprava chodn.tělesa na ulici Brožíkova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Nový Jičín</v>
      </c>
      <c r="G89" s="39"/>
      <c r="H89" s="39"/>
      <c r="I89" s="155" t="s">
        <v>22</v>
      </c>
      <c r="J89" s="78" t="str">
        <f>IF(J12="","",J12)</f>
        <v>4. 5. 2020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155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155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5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6" t="s">
        <v>112</v>
      </c>
      <c r="D94" s="197"/>
      <c r="E94" s="197"/>
      <c r="F94" s="197"/>
      <c r="G94" s="197"/>
      <c r="H94" s="197"/>
      <c r="I94" s="198"/>
      <c r="J94" s="199" t="s">
        <v>113</v>
      </c>
      <c r="K94" s="197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0" t="s">
        <v>114</v>
      </c>
      <c r="D96" s="39"/>
      <c r="E96" s="39"/>
      <c r="F96" s="39"/>
      <c r="G96" s="39"/>
      <c r="H96" s="39"/>
      <c r="I96" s="153"/>
      <c r="J96" s="109">
        <f>J126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115</v>
      </c>
    </row>
    <row r="97" s="9" customFormat="1" ht="24.96" customHeight="1">
      <c r="A97" s="9"/>
      <c r="B97" s="201"/>
      <c r="C97" s="202"/>
      <c r="D97" s="203" t="s">
        <v>116</v>
      </c>
      <c r="E97" s="204"/>
      <c r="F97" s="204"/>
      <c r="G97" s="204"/>
      <c r="H97" s="204"/>
      <c r="I97" s="205"/>
      <c r="J97" s="206">
        <f>J127</f>
        <v>0</v>
      </c>
      <c r="K97" s="202"/>
      <c r="L97" s="20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8"/>
      <c r="C98" s="132"/>
      <c r="D98" s="209" t="s">
        <v>117</v>
      </c>
      <c r="E98" s="210"/>
      <c r="F98" s="210"/>
      <c r="G98" s="210"/>
      <c r="H98" s="210"/>
      <c r="I98" s="211"/>
      <c r="J98" s="212">
        <f>J128</f>
        <v>0</v>
      </c>
      <c r="K98" s="132"/>
      <c r="L98" s="21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8"/>
      <c r="C99" s="132"/>
      <c r="D99" s="209" t="s">
        <v>118</v>
      </c>
      <c r="E99" s="210"/>
      <c r="F99" s="210"/>
      <c r="G99" s="210"/>
      <c r="H99" s="210"/>
      <c r="I99" s="211"/>
      <c r="J99" s="212">
        <f>J151</f>
        <v>0</v>
      </c>
      <c r="K99" s="132"/>
      <c r="L99" s="21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8"/>
      <c r="C100" s="132"/>
      <c r="D100" s="209" t="s">
        <v>438</v>
      </c>
      <c r="E100" s="210"/>
      <c r="F100" s="210"/>
      <c r="G100" s="210"/>
      <c r="H100" s="210"/>
      <c r="I100" s="211"/>
      <c r="J100" s="212">
        <f>J173</f>
        <v>0</v>
      </c>
      <c r="K100" s="132"/>
      <c r="L100" s="2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8"/>
      <c r="C101" s="132"/>
      <c r="D101" s="209" t="s">
        <v>119</v>
      </c>
      <c r="E101" s="210"/>
      <c r="F101" s="210"/>
      <c r="G101" s="210"/>
      <c r="H101" s="210"/>
      <c r="I101" s="211"/>
      <c r="J101" s="212">
        <f>J176</f>
        <v>0</v>
      </c>
      <c r="K101" s="132"/>
      <c r="L101" s="21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8"/>
      <c r="C102" s="132"/>
      <c r="D102" s="209" t="s">
        <v>120</v>
      </c>
      <c r="E102" s="210"/>
      <c r="F102" s="210"/>
      <c r="G102" s="210"/>
      <c r="H102" s="210"/>
      <c r="I102" s="211"/>
      <c r="J102" s="212">
        <f>J201</f>
        <v>0</v>
      </c>
      <c r="K102" s="132"/>
      <c r="L102" s="21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8"/>
      <c r="C103" s="132"/>
      <c r="D103" s="209" t="s">
        <v>121</v>
      </c>
      <c r="E103" s="210"/>
      <c r="F103" s="210"/>
      <c r="G103" s="210"/>
      <c r="H103" s="210"/>
      <c r="I103" s="211"/>
      <c r="J103" s="212">
        <f>J210</f>
        <v>0</v>
      </c>
      <c r="K103" s="132"/>
      <c r="L103" s="21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1"/>
      <c r="C104" s="202"/>
      <c r="D104" s="203" t="s">
        <v>122</v>
      </c>
      <c r="E104" s="204"/>
      <c r="F104" s="204"/>
      <c r="G104" s="204"/>
      <c r="H104" s="204"/>
      <c r="I104" s="205"/>
      <c r="J104" s="206">
        <f>J212</f>
        <v>0</v>
      </c>
      <c r="K104" s="202"/>
      <c r="L104" s="20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08"/>
      <c r="C105" s="132"/>
      <c r="D105" s="209" t="s">
        <v>123</v>
      </c>
      <c r="E105" s="210"/>
      <c r="F105" s="210"/>
      <c r="G105" s="210"/>
      <c r="H105" s="210"/>
      <c r="I105" s="211"/>
      <c r="J105" s="212">
        <f>J213</f>
        <v>0</v>
      </c>
      <c r="K105" s="132"/>
      <c r="L105" s="21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8"/>
      <c r="C106" s="132"/>
      <c r="D106" s="209" t="s">
        <v>124</v>
      </c>
      <c r="E106" s="210"/>
      <c r="F106" s="210"/>
      <c r="G106" s="210"/>
      <c r="H106" s="210"/>
      <c r="I106" s="211"/>
      <c r="J106" s="212">
        <f>J215</f>
        <v>0</v>
      </c>
      <c r="K106" s="132"/>
      <c r="L106" s="21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153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191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194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125</v>
      </c>
      <c r="D113" s="39"/>
      <c r="E113" s="39"/>
      <c r="F113" s="39"/>
      <c r="G113" s="39"/>
      <c r="H113" s="39"/>
      <c r="I113" s="15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15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9"/>
      <c r="E115" s="39"/>
      <c r="F115" s="39"/>
      <c r="G115" s="39"/>
      <c r="H115" s="39"/>
      <c r="I115" s="15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195" t="str">
        <f>E7</f>
        <v>Opravy chodníkových těles v Novém Jičíně</v>
      </c>
      <c r="F116" s="31"/>
      <c r="G116" s="31"/>
      <c r="H116" s="31"/>
      <c r="I116" s="15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107</v>
      </c>
      <c r="D117" s="39"/>
      <c r="E117" s="39"/>
      <c r="F117" s="39"/>
      <c r="G117" s="39"/>
      <c r="H117" s="39"/>
      <c r="I117" s="15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E9</f>
        <v>07 - Oprava chodn.tělesa na ulici Brožíkova</v>
      </c>
      <c r="F118" s="39"/>
      <c r="G118" s="39"/>
      <c r="H118" s="39"/>
      <c r="I118" s="153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153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F12</f>
        <v>Nový Jičín</v>
      </c>
      <c r="G120" s="39"/>
      <c r="H120" s="39"/>
      <c r="I120" s="155" t="s">
        <v>22</v>
      </c>
      <c r="J120" s="78" t="str">
        <f>IF(J12="","",J12)</f>
        <v>4. 5. 2020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153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E15</f>
        <v xml:space="preserve"> </v>
      </c>
      <c r="G122" s="39"/>
      <c r="H122" s="39"/>
      <c r="I122" s="155" t="s">
        <v>30</v>
      </c>
      <c r="J122" s="35" t="str">
        <f>E21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IF(E18="","",E18)</f>
        <v>Vyplň údaj</v>
      </c>
      <c r="G123" s="39"/>
      <c r="H123" s="39"/>
      <c r="I123" s="155" t="s">
        <v>32</v>
      </c>
      <c r="J123" s="35" t="str">
        <f>E24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153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214"/>
      <c r="B125" s="215"/>
      <c r="C125" s="216" t="s">
        <v>126</v>
      </c>
      <c r="D125" s="217" t="s">
        <v>59</v>
      </c>
      <c r="E125" s="217" t="s">
        <v>55</v>
      </c>
      <c r="F125" s="217" t="s">
        <v>56</v>
      </c>
      <c r="G125" s="217" t="s">
        <v>127</v>
      </c>
      <c r="H125" s="217" t="s">
        <v>128</v>
      </c>
      <c r="I125" s="218" t="s">
        <v>129</v>
      </c>
      <c r="J125" s="219" t="s">
        <v>113</v>
      </c>
      <c r="K125" s="220" t="s">
        <v>130</v>
      </c>
      <c r="L125" s="221"/>
      <c r="M125" s="99" t="s">
        <v>1</v>
      </c>
      <c r="N125" s="100" t="s">
        <v>38</v>
      </c>
      <c r="O125" s="100" t="s">
        <v>131</v>
      </c>
      <c r="P125" s="100" t="s">
        <v>132</v>
      </c>
      <c r="Q125" s="100" t="s">
        <v>133</v>
      </c>
      <c r="R125" s="100" t="s">
        <v>134</v>
      </c>
      <c r="S125" s="100" t="s">
        <v>135</v>
      </c>
      <c r="T125" s="101" t="s">
        <v>136</v>
      </c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</row>
    <row r="126" s="2" customFormat="1" ht="22.8" customHeight="1">
      <c r="A126" s="37"/>
      <c r="B126" s="38"/>
      <c r="C126" s="106" t="s">
        <v>137</v>
      </c>
      <c r="D126" s="39"/>
      <c r="E126" s="39"/>
      <c r="F126" s="39"/>
      <c r="G126" s="39"/>
      <c r="H126" s="39"/>
      <c r="I126" s="153"/>
      <c r="J126" s="222">
        <f>BK126</f>
        <v>0</v>
      </c>
      <c r="K126" s="39"/>
      <c r="L126" s="43"/>
      <c r="M126" s="102"/>
      <c r="N126" s="223"/>
      <c r="O126" s="103"/>
      <c r="P126" s="224">
        <f>P127+P212</f>
        <v>0</v>
      </c>
      <c r="Q126" s="103"/>
      <c r="R126" s="224">
        <f>R127+R212</f>
        <v>39.555903620000002</v>
      </c>
      <c r="S126" s="103"/>
      <c r="T126" s="225">
        <f>T127+T212</f>
        <v>32.587500000000006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73</v>
      </c>
      <c r="AU126" s="16" t="s">
        <v>115</v>
      </c>
      <c r="BK126" s="226">
        <f>BK127+BK212</f>
        <v>0</v>
      </c>
    </row>
    <row r="127" s="12" customFormat="1" ht="25.92" customHeight="1">
      <c r="A127" s="12"/>
      <c r="B127" s="227"/>
      <c r="C127" s="228"/>
      <c r="D127" s="229" t="s">
        <v>73</v>
      </c>
      <c r="E127" s="230" t="s">
        <v>138</v>
      </c>
      <c r="F127" s="230" t="s">
        <v>139</v>
      </c>
      <c r="G127" s="228"/>
      <c r="H127" s="228"/>
      <c r="I127" s="231"/>
      <c r="J127" s="232">
        <f>BK127</f>
        <v>0</v>
      </c>
      <c r="K127" s="228"/>
      <c r="L127" s="233"/>
      <c r="M127" s="234"/>
      <c r="N127" s="235"/>
      <c r="O127" s="235"/>
      <c r="P127" s="236">
        <f>P128+P151+P173+P176+P201+P210</f>
        <v>0</v>
      </c>
      <c r="Q127" s="235"/>
      <c r="R127" s="236">
        <f>R128+R151+R173+R176+R201+R210</f>
        <v>39.555903620000002</v>
      </c>
      <c r="S127" s="235"/>
      <c r="T127" s="237">
        <f>T128+T151+T173+T176+T201+T210</f>
        <v>32.587500000000006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8" t="s">
        <v>81</v>
      </c>
      <c r="AT127" s="239" t="s">
        <v>73</v>
      </c>
      <c r="AU127" s="239" t="s">
        <v>74</v>
      </c>
      <c r="AY127" s="238" t="s">
        <v>140</v>
      </c>
      <c r="BK127" s="240">
        <f>BK128+BK151+BK173+BK176+BK201+BK210</f>
        <v>0</v>
      </c>
    </row>
    <row r="128" s="12" customFormat="1" ht="22.8" customHeight="1">
      <c r="A128" s="12"/>
      <c r="B128" s="227"/>
      <c r="C128" s="228"/>
      <c r="D128" s="229" t="s">
        <v>73</v>
      </c>
      <c r="E128" s="241" t="s">
        <v>81</v>
      </c>
      <c r="F128" s="241" t="s">
        <v>141</v>
      </c>
      <c r="G128" s="228"/>
      <c r="H128" s="228"/>
      <c r="I128" s="231"/>
      <c r="J128" s="242">
        <f>BK128</f>
        <v>0</v>
      </c>
      <c r="K128" s="228"/>
      <c r="L128" s="233"/>
      <c r="M128" s="234"/>
      <c r="N128" s="235"/>
      <c r="O128" s="235"/>
      <c r="P128" s="236">
        <f>SUM(P129:P150)</f>
        <v>0</v>
      </c>
      <c r="Q128" s="235"/>
      <c r="R128" s="236">
        <f>SUM(R129:R150)</f>
        <v>0</v>
      </c>
      <c r="S128" s="235"/>
      <c r="T128" s="237">
        <f>SUM(T129:T150)</f>
        <v>32.587500000000006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8" t="s">
        <v>81</v>
      </c>
      <c r="AT128" s="239" t="s">
        <v>73</v>
      </c>
      <c r="AU128" s="239" t="s">
        <v>81</v>
      </c>
      <c r="AY128" s="238" t="s">
        <v>140</v>
      </c>
      <c r="BK128" s="240">
        <f>SUM(BK129:BK150)</f>
        <v>0</v>
      </c>
    </row>
    <row r="129" s="2" customFormat="1" ht="21.75" customHeight="1">
      <c r="A129" s="37"/>
      <c r="B129" s="38"/>
      <c r="C129" s="243" t="s">
        <v>81</v>
      </c>
      <c r="D129" s="243" t="s">
        <v>142</v>
      </c>
      <c r="E129" s="244" t="s">
        <v>143</v>
      </c>
      <c r="F129" s="245" t="s">
        <v>575</v>
      </c>
      <c r="G129" s="246" t="s">
        <v>145</v>
      </c>
      <c r="H129" s="247">
        <v>2</v>
      </c>
      <c r="I129" s="248"/>
      <c r="J129" s="249">
        <f>ROUND(I129*H129,2)</f>
        <v>0</v>
      </c>
      <c r="K129" s="250"/>
      <c r="L129" s="43"/>
      <c r="M129" s="251" t="s">
        <v>1</v>
      </c>
      <c r="N129" s="252" t="s">
        <v>39</v>
      </c>
      <c r="O129" s="90"/>
      <c r="P129" s="253">
        <f>O129*H129</f>
        <v>0</v>
      </c>
      <c r="Q129" s="253">
        <v>0</v>
      </c>
      <c r="R129" s="253">
        <f>Q129*H129</f>
        <v>0</v>
      </c>
      <c r="S129" s="253">
        <v>0</v>
      </c>
      <c r="T129" s="254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55" t="s">
        <v>146</v>
      </c>
      <c r="AT129" s="255" t="s">
        <v>142</v>
      </c>
      <c r="AU129" s="255" t="s">
        <v>83</v>
      </c>
      <c r="AY129" s="16" t="s">
        <v>140</v>
      </c>
      <c r="BE129" s="256">
        <f>IF(N129="základní",J129,0)</f>
        <v>0</v>
      </c>
      <c r="BF129" s="256">
        <f>IF(N129="snížená",J129,0)</f>
        <v>0</v>
      </c>
      <c r="BG129" s="256">
        <f>IF(N129="zákl. přenesená",J129,0)</f>
        <v>0</v>
      </c>
      <c r="BH129" s="256">
        <f>IF(N129="sníž. přenesená",J129,0)</f>
        <v>0</v>
      </c>
      <c r="BI129" s="256">
        <f>IF(N129="nulová",J129,0)</f>
        <v>0</v>
      </c>
      <c r="BJ129" s="16" t="s">
        <v>81</v>
      </c>
      <c r="BK129" s="256">
        <f>ROUND(I129*H129,2)</f>
        <v>0</v>
      </c>
      <c r="BL129" s="16" t="s">
        <v>146</v>
      </c>
      <c r="BM129" s="255" t="s">
        <v>576</v>
      </c>
    </row>
    <row r="130" s="13" customFormat="1">
      <c r="A130" s="13"/>
      <c r="B130" s="257"/>
      <c r="C130" s="258"/>
      <c r="D130" s="259" t="s">
        <v>148</v>
      </c>
      <c r="E130" s="260" t="s">
        <v>1</v>
      </c>
      <c r="F130" s="261" t="s">
        <v>683</v>
      </c>
      <c r="G130" s="258"/>
      <c r="H130" s="262">
        <v>2</v>
      </c>
      <c r="I130" s="263"/>
      <c r="J130" s="258"/>
      <c r="K130" s="258"/>
      <c r="L130" s="264"/>
      <c r="M130" s="265"/>
      <c r="N130" s="266"/>
      <c r="O130" s="266"/>
      <c r="P130" s="266"/>
      <c r="Q130" s="266"/>
      <c r="R130" s="266"/>
      <c r="S130" s="266"/>
      <c r="T130" s="26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8" t="s">
        <v>148</v>
      </c>
      <c r="AU130" s="268" t="s">
        <v>83</v>
      </c>
      <c r="AV130" s="13" t="s">
        <v>83</v>
      </c>
      <c r="AW130" s="13" t="s">
        <v>31</v>
      </c>
      <c r="AX130" s="13" t="s">
        <v>81</v>
      </c>
      <c r="AY130" s="268" t="s">
        <v>140</v>
      </c>
    </row>
    <row r="131" s="2" customFormat="1" ht="55.5" customHeight="1">
      <c r="A131" s="37"/>
      <c r="B131" s="38"/>
      <c r="C131" s="243" t="s">
        <v>83</v>
      </c>
      <c r="D131" s="243" t="s">
        <v>142</v>
      </c>
      <c r="E131" s="244" t="s">
        <v>578</v>
      </c>
      <c r="F131" s="245" t="s">
        <v>579</v>
      </c>
      <c r="G131" s="246" t="s">
        <v>145</v>
      </c>
      <c r="H131" s="247">
        <v>27.300000000000001</v>
      </c>
      <c r="I131" s="248"/>
      <c r="J131" s="249">
        <f>ROUND(I131*H131,2)</f>
        <v>0</v>
      </c>
      <c r="K131" s="250"/>
      <c r="L131" s="43"/>
      <c r="M131" s="251" t="s">
        <v>1</v>
      </c>
      <c r="N131" s="252" t="s">
        <v>39</v>
      </c>
      <c r="O131" s="90"/>
      <c r="P131" s="253">
        <f>O131*H131</f>
        <v>0</v>
      </c>
      <c r="Q131" s="253">
        <v>0</v>
      </c>
      <c r="R131" s="253">
        <f>Q131*H131</f>
        <v>0</v>
      </c>
      <c r="S131" s="253">
        <v>0.26000000000000001</v>
      </c>
      <c r="T131" s="254">
        <f>S131*H131</f>
        <v>7.0980000000000008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55" t="s">
        <v>146</v>
      </c>
      <c r="AT131" s="255" t="s">
        <v>142</v>
      </c>
      <c r="AU131" s="255" t="s">
        <v>83</v>
      </c>
      <c r="AY131" s="16" t="s">
        <v>140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6" t="s">
        <v>81</v>
      </c>
      <c r="BK131" s="256">
        <f>ROUND(I131*H131,2)</f>
        <v>0</v>
      </c>
      <c r="BL131" s="16" t="s">
        <v>146</v>
      </c>
      <c r="BM131" s="255" t="s">
        <v>580</v>
      </c>
    </row>
    <row r="132" s="13" customFormat="1">
      <c r="A132" s="13"/>
      <c r="B132" s="257"/>
      <c r="C132" s="258"/>
      <c r="D132" s="259" t="s">
        <v>148</v>
      </c>
      <c r="E132" s="260" t="s">
        <v>1</v>
      </c>
      <c r="F132" s="261" t="s">
        <v>731</v>
      </c>
      <c r="G132" s="258"/>
      <c r="H132" s="262">
        <v>27.300000000000001</v>
      </c>
      <c r="I132" s="263"/>
      <c r="J132" s="258"/>
      <c r="K132" s="258"/>
      <c r="L132" s="264"/>
      <c r="M132" s="265"/>
      <c r="N132" s="266"/>
      <c r="O132" s="266"/>
      <c r="P132" s="266"/>
      <c r="Q132" s="266"/>
      <c r="R132" s="266"/>
      <c r="S132" s="266"/>
      <c r="T132" s="26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8" t="s">
        <v>148</v>
      </c>
      <c r="AU132" s="268" t="s">
        <v>83</v>
      </c>
      <c r="AV132" s="13" t="s">
        <v>83</v>
      </c>
      <c r="AW132" s="13" t="s">
        <v>31</v>
      </c>
      <c r="AX132" s="13" t="s">
        <v>81</v>
      </c>
      <c r="AY132" s="268" t="s">
        <v>140</v>
      </c>
    </row>
    <row r="133" s="2" customFormat="1" ht="55.5" customHeight="1">
      <c r="A133" s="37"/>
      <c r="B133" s="38"/>
      <c r="C133" s="243" t="s">
        <v>146</v>
      </c>
      <c r="D133" s="243" t="s">
        <v>142</v>
      </c>
      <c r="E133" s="244" t="s">
        <v>167</v>
      </c>
      <c r="F133" s="245" t="s">
        <v>168</v>
      </c>
      <c r="G133" s="246" t="s">
        <v>145</v>
      </c>
      <c r="H133" s="247">
        <v>38.549999999999997</v>
      </c>
      <c r="I133" s="248"/>
      <c r="J133" s="249">
        <f>ROUND(I133*H133,2)</f>
        <v>0</v>
      </c>
      <c r="K133" s="250"/>
      <c r="L133" s="43"/>
      <c r="M133" s="251" t="s">
        <v>1</v>
      </c>
      <c r="N133" s="252" t="s">
        <v>39</v>
      </c>
      <c r="O133" s="90"/>
      <c r="P133" s="253">
        <f>O133*H133</f>
        <v>0</v>
      </c>
      <c r="Q133" s="253">
        <v>0</v>
      </c>
      <c r="R133" s="253">
        <f>Q133*H133</f>
        <v>0</v>
      </c>
      <c r="S133" s="253">
        <v>0.44</v>
      </c>
      <c r="T133" s="254">
        <f>S133*H133</f>
        <v>16.962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55" t="s">
        <v>146</v>
      </c>
      <c r="AT133" s="255" t="s">
        <v>142</v>
      </c>
      <c r="AU133" s="255" t="s">
        <v>83</v>
      </c>
      <c r="AY133" s="16" t="s">
        <v>140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6" t="s">
        <v>81</v>
      </c>
      <c r="BK133" s="256">
        <f>ROUND(I133*H133,2)</f>
        <v>0</v>
      </c>
      <c r="BL133" s="16" t="s">
        <v>146</v>
      </c>
      <c r="BM133" s="255" t="s">
        <v>618</v>
      </c>
    </row>
    <row r="134" s="13" customFormat="1">
      <c r="A134" s="13"/>
      <c r="B134" s="257"/>
      <c r="C134" s="258"/>
      <c r="D134" s="259" t="s">
        <v>148</v>
      </c>
      <c r="E134" s="260" t="s">
        <v>1</v>
      </c>
      <c r="F134" s="261" t="s">
        <v>731</v>
      </c>
      <c r="G134" s="258"/>
      <c r="H134" s="262">
        <v>27.300000000000001</v>
      </c>
      <c r="I134" s="263"/>
      <c r="J134" s="258"/>
      <c r="K134" s="258"/>
      <c r="L134" s="264"/>
      <c r="M134" s="265"/>
      <c r="N134" s="266"/>
      <c r="O134" s="266"/>
      <c r="P134" s="266"/>
      <c r="Q134" s="266"/>
      <c r="R134" s="266"/>
      <c r="S134" s="266"/>
      <c r="T134" s="26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8" t="s">
        <v>148</v>
      </c>
      <c r="AU134" s="268" t="s">
        <v>83</v>
      </c>
      <c r="AV134" s="13" t="s">
        <v>83</v>
      </c>
      <c r="AW134" s="13" t="s">
        <v>31</v>
      </c>
      <c r="AX134" s="13" t="s">
        <v>74</v>
      </c>
      <c r="AY134" s="268" t="s">
        <v>140</v>
      </c>
    </row>
    <row r="135" s="13" customFormat="1">
      <c r="A135" s="13"/>
      <c r="B135" s="257"/>
      <c r="C135" s="258"/>
      <c r="D135" s="259" t="s">
        <v>148</v>
      </c>
      <c r="E135" s="260" t="s">
        <v>1</v>
      </c>
      <c r="F135" s="261" t="s">
        <v>732</v>
      </c>
      <c r="G135" s="258"/>
      <c r="H135" s="262">
        <v>11.25</v>
      </c>
      <c r="I135" s="263"/>
      <c r="J135" s="258"/>
      <c r="K135" s="258"/>
      <c r="L135" s="264"/>
      <c r="M135" s="265"/>
      <c r="N135" s="266"/>
      <c r="O135" s="266"/>
      <c r="P135" s="266"/>
      <c r="Q135" s="266"/>
      <c r="R135" s="266"/>
      <c r="S135" s="266"/>
      <c r="T135" s="26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8" t="s">
        <v>148</v>
      </c>
      <c r="AU135" s="268" t="s">
        <v>83</v>
      </c>
      <c r="AV135" s="13" t="s">
        <v>83</v>
      </c>
      <c r="AW135" s="13" t="s">
        <v>31</v>
      </c>
      <c r="AX135" s="13" t="s">
        <v>74</v>
      </c>
      <c r="AY135" s="268" t="s">
        <v>140</v>
      </c>
    </row>
    <row r="136" s="14" customFormat="1">
      <c r="A136" s="14"/>
      <c r="B136" s="269"/>
      <c r="C136" s="270"/>
      <c r="D136" s="259" t="s">
        <v>148</v>
      </c>
      <c r="E136" s="271" t="s">
        <v>1</v>
      </c>
      <c r="F136" s="272" t="s">
        <v>155</v>
      </c>
      <c r="G136" s="270"/>
      <c r="H136" s="273">
        <v>38.549999999999997</v>
      </c>
      <c r="I136" s="274"/>
      <c r="J136" s="270"/>
      <c r="K136" s="270"/>
      <c r="L136" s="275"/>
      <c r="M136" s="276"/>
      <c r="N136" s="277"/>
      <c r="O136" s="277"/>
      <c r="P136" s="277"/>
      <c r="Q136" s="277"/>
      <c r="R136" s="277"/>
      <c r="S136" s="277"/>
      <c r="T136" s="27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9" t="s">
        <v>148</v>
      </c>
      <c r="AU136" s="279" t="s">
        <v>83</v>
      </c>
      <c r="AV136" s="14" t="s">
        <v>146</v>
      </c>
      <c r="AW136" s="14" t="s">
        <v>31</v>
      </c>
      <c r="AX136" s="14" t="s">
        <v>81</v>
      </c>
      <c r="AY136" s="279" t="s">
        <v>140</v>
      </c>
    </row>
    <row r="137" s="2" customFormat="1" ht="44.25" customHeight="1">
      <c r="A137" s="37"/>
      <c r="B137" s="38"/>
      <c r="C137" s="243" t="s">
        <v>166</v>
      </c>
      <c r="D137" s="243" t="s">
        <v>142</v>
      </c>
      <c r="E137" s="244" t="s">
        <v>173</v>
      </c>
      <c r="F137" s="245" t="s">
        <v>174</v>
      </c>
      <c r="G137" s="246" t="s">
        <v>145</v>
      </c>
      <c r="H137" s="247">
        <v>11.25</v>
      </c>
      <c r="I137" s="248"/>
      <c r="J137" s="249">
        <f>ROUND(I137*H137,2)</f>
        <v>0</v>
      </c>
      <c r="K137" s="250"/>
      <c r="L137" s="43"/>
      <c r="M137" s="251" t="s">
        <v>1</v>
      </c>
      <c r="N137" s="252" t="s">
        <v>39</v>
      </c>
      <c r="O137" s="90"/>
      <c r="P137" s="253">
        <f>O137*H137</f>
        <v>0</v>
      </c>
      <c r="Q137" s="253">
        <v>0</v>
      </c>
      <c r="R137" s="253">
        <f>Q137*H137</f>
        <v>0</v>
      </c>
      <c r="S137" s="253">
        <v>0.316</v>
      </c>
      <c r="T137" s="254">
        <f>S137*H137</f>
        <v>3.5550000000000002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5" t="s">
        <v>146</v>
      </c>
      <c r="AT137" s="255" t="s">
        <v>142</v>
      </c>
      <c r="AU137" s="255" t="s">
        <v>83</v>
      </c>
      <c r="AY137" s="16" t="s">
        <v>140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6" t="s">
        <v>81</v>
      </c>
      <c r="BK137" s="256">
        <f>ROUND(I137*H137,2)</f>
        <v>0</v>
      </c>
      <c r="BL137" s="16" t="s">
        <v>146</v>
      </c>
      <c r="BM137" s="255" t="s">
        <v>585</v>
      </c>
    </row>
    <row r="138" s="13" customFormat="1">
      <c r="A138" s="13"/>
      <c r="B138" s="257"/>
      <c r="C138" s="258"/>
      <c r="D138" s="259" t="s">
        <v>148</v>
      </c>
      <c r="E138" s="260" t="s">
        <v>1</v>
      </c>
      <c r="F138" s="261" t="s">
        <v>733</v>
      </c>
      <c r="G138" s="258"/>
      <c r="H138" s="262">
        <v>11.25</v>
      </c>
      <c r="I138" s="263"/>
      <c r="J138" s="258"/>
      <c r="K138" s="258"/>
      <c r="L138" s="264"/>
      <c r="M138" s="265"/>
      <c r="N138" s="266"/>
      <c r="O138" s="266"/>
      <c r="P138" s="266"/>
      <c r="Q138" s="266"/>
      <c r="R138" s="266"/>
      <c r="S138" s="266"/>
      <c r="T138" s="26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8" t="s">
        <v>148</v>
      </c>
      <c r="AU138" s="268" t="s">
        <v>83</v>
      </c>
      <c r="AV138" s="13" t="s">
        <v>83</v>
      </c>
      <c r="AW138" s="13" t="s">
        <v>31</v>
      </c>
      <c r="AX138" s="13" t="s">
        <v>81</v>
      </c>
      <c r="AY138" s="268" t="s">
        <v>140</v>
      </c>
    </row>
    <row r="139" s="2" customFormat="1" ht="44.25" customHeight="1">
      <c r="A139" s="37"/>
      <c r="B139" s="38"/>
      <c r="C139" s="243" t="s">
        <v>172</v>
      </c>
      <c r="D139" s="243" t="s">
        <v>142</v>
      </c>
      <c r="E139" s="244" t="s">
        <v>177</v>
      </c>
      <c r="F139" s="245" t="s">
        <v>178</v>
      </c>
      <c r="G139" s="246" t="s">
        <v>179</v>
      </c>
      <c r="H139" s="247">
        <v>22.5</v>
      </c>
      <c r="I139" s="248"/>
      <c r="J139" s="249">
        <f>ROUND(I139*H139,2)</f>
        <v>0</v>
      </c>
      <c r="K139" s="250"/>
      <c r="L139" s="43"/>
      <c r="M139" s="251" t="s">
        <v>1</v>
      </c>
      <c r="N139" s="252" t="s">
        <v>39</v>
      </c>
      <c r="O139" s="90"/>
      <c r="P139" s="253">
        <f>O139*H139</f>
        <v>0</v>
      </c>
      <c r="Q139" s="253">
        <v>0</v>
      </c>
      <c r="R139" s="253">
        <f>Q139*H139</f>
        <v>0</v>
      </c>
      <c r="S139" s="253">
        <v>0.20499999999999999</v>
      </c>
      <c r="T139" s="254">
        <f>S139*H139</f>
        <v>4.6124999999999998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5" t="s">
        <v>146</v>
      </c>
      <c r="AT139" s="255" t="s">
        <v>142</v>
      </c>
      <c r="AU139" s="255" t="s">
        <v>83</v>
      </c>
      <c r="AY139" s="16" t="s">
        <v>140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6" t="s">
        <v>81</v>
      </c>
      <c r="BK139" s="256">
        <f>ROUND(I139*H139,2)</f>
        <v>0</v>
      </c>
      <c r="BL139" s="16" t="s">
        <v>146</v>
      </c>
      <c r="BM139" s="255" t="s">
        <v>180</v>
      </c>
    </row>
    <row r="140" s="13" customFormat="1">
      <c r="A140" s="13"/>
      <c r="B140" s="257"/>
      <c r="C140" s="258"/>
      <c r="D140" s="259" t="s">
        <v>148</v>
      </c>
      <c r="E140" s="260" t="s">
        <v>1</v>
      </c>
      <c r="F140" s="261" t="s">
        <v>734</v>
      </c>
      <c r="G140" s="258"/>
      <c r="H140" s="262">
        <v>22.5</v>
      </c>
      <c r="I140" s="263"/>
      <c r="J140" s="258"/>
      <c r="K140" s="258"/>
      <c r="L140" s="264"/>
      <c r="M140" s="265"/>
      <c r="N140" s="266"/>
      <c r="O140" s="266"/>
      <c r="P140" s="266"/>
      <c r="Q140" s="266"/>
      <c r="R140" s="266"/>
      <c r="S140" s="266"/>
      <c r="T140" s="26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8" t="s">
        <v>148</v>
      </c>
      <c r="AU140" s="268" t="s">
        <v>83</v>
      </c>
      <c r="AV140" s="13" t="s">
        <v>83</v>
      </c>
      <c r="AW140" s="13" t="s">
        <v>31</v>
      </c>
      <c r="AX140" s="13" t="s">
        <v>81</v>
      </c>
      <c r="AY140" s="268" t="s">
        <v>140</v>
      </c>
    </row>
    <row r="141" s="2" customFormat="1" ht="33" customHeight="1">
      <c r="A141" s="37"/>
      <c r="B141" s="38"/>
      <c r="C141" s="243" t="s">
        <v>176</v>
      </c>
      <c r="D141" s="243" t="s">
        <v>142</v>
      </c>
      <c r="E141" s="244" t="s">
        <v>185</v>
      </c>
      <c r="F141" s="245" t="s">
        <v>186</v>
      </c>
      <c r="G141" s="246" t="s">
        <v>179</v>
      </c>
      <c r="H141" s="247">
        <v>9</v>
      </c>
      <c r="I141" s="248"/>
      <c r="J141" s="249">
        <f>ROUND(I141*H141,2)</f>
        <v>0</v>
      </c>
      <c r="K141" s="250"/>
      <c r="L141" s="43"/>
      <c r="M141" s="251" t="s">
        <v>1</v>
      </c>
      <c r="N141" s="252" t="s">
        <v>39</v>
      </c>
      <c r="O141" s="90"/>
      <c r="P141" s="253">
        <f>O141*H141</f>
        <v>0</v>
      </c>
      <c r="Q141" s="253">
        <v>0</v>
      </c>
      <c r="R141" s="253">
        <f>Q141*H141</f>
        <v>0</v>
      </c>
      <c r="S141" s="253">
        <v>0.040000000000000001</v>
      </c>
      <c r="T141" s="254">
        <f>S141*H141</f>
        <v>0.35999999999999999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5" t="s">
        <v>146</v>
      </c>
      <c r="AT141" s="255" t="s">
        <v>142</v>
      </c>
      <c r="AU141" s="255" t="s">
        <v>83</v>
      </c>
      <c r="AY141" s="16" t="s">
        <v>140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6" t="s">
        <v>81</v>
      </c>
      <c r="BK141" s="256">
        <f>ROUND(I141*H141,2)</f>
        <v>0</v>
      </c>
      <c r="BL141" s="16" t="s">
        <v>146</v>
      </c>
      <c r="BM141" s="255" t="s">
        <v>588</v>
      </c>
    </row>
    <row r="142" s="13" customFormat="1">
      <c r="A142" s="13"/>
      <c r="B142" s="257"/>
      <c r="C142" s="258"/>
      <c r="D142" s="259" t="s">
        <v>148</v>
      </c>
      <c r="E142" s="260" t="s">
        <v>1</v>
      </c>
      <c r="F142" s="261" t="s">
        <v>735</v>
      </c>
      <c r="G142" s="258"/>
      <c r="H142" s="262">
        <v>9</v>
      </c>
      <c r="I142" s="263"/>
      <c r="J142" s="258"/>
      <c r="K142" s="258"/>
      <c r="L142" s="264"/>
      <c r="M142" s="265"/>
      <c r="N142" s="266"/>
      <c r="O142" s="266"/>
      <c r="P142" s="266"/>
      <c r="Q142" s="266"/>
      <c r="R142" s="266"/>
      <c r="S142" s="266"/>
      <c r="T142" s="26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8" t="s">
        <v>148</v>
      </c>
      <c r="AU142" s="268" t="s">
        <v>83</v>
      </c>
      <c r="AV142" s="13" t="s">
        <v>83</v>
      </c>
      <c r="AW142" s="13" t="s">
        <v>31</v>
      </c>
      <c r="AX142" s="13" t="s">
        <v>81</v>
      </c>
      <c r="AY142" s="268" t="s">
        <v>140</v>
      </c>
    </row>
    <row r="143" s="2" customFormat="1" ht="44.25" customHeight="1">
      <c r="A143" s="37"/>
      <c r="B143" s="38"/>
      <c r="C143" s="243" t="s">
        <v>184</v>
      </c>
      <c r="D143" s="243" t="s">
        <v>142</v>
      </c>
      <c r="E143" s="244" t="s">
        <v>190</v>
      </c>
      <c r="F143" s="245" t="s">
        <v>191</v>
      </c>
      <c r="G143" s="246" t="s">
        <v>192</v>
      </c>
      <c r="H143" s="247">
        <v>1</v>
      </c>
      <c r="I143" s="248"/>
      <c r="J143" s="249">
        <f>ROUND(I143*H143,2)</f>
        <v>0</v>
      </c>
      <c r="K143" s="250"/>
      <c r="L143" s="43"/>
      <c r="M143" s="251" t="s">
        <v>1</v>
      </c>
      <c r="N143" s="252" t="s">
        <v>39</v>
      </c>
      <c r="O143" s="90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5" t="s">
        <v>146</v>
      </c>
      <c r="AT143" s="255" t="s">
        <v>142</v>
      </c>
      <c r="AU143" s="255" t="s">
        <v>83</v>
      </c>
      <c r="AY143" s="16" t="s">
        <v>140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6" t="s">
        <v>81</v>
      </c>
      <c r="BK143" s="256">
        <f>ROUND(I143*H143,2)</f>
        <v>0</v>
      </c>
      <c r="BL143" s="16" t="s">
        <v>146</v>
      </c>
      <c r="BM143" s="255" t="s">
        <v>193</v>
      </c>
    </row>
    <row r="144" s="2" customFormat="1" ht="16.5" customHeight="1">
      <c r="A144" s="37"/>
      <c r="B144" s="38"/>
      <c r="C144" s="243" t="s">
        <v>189</v>
      </c>
      <c r="D144" s="243" t="s">
        <v>142</v>
      </c>
      <c r="E144" s="244" t="s">
        <v>382</v>
      </c>
      <c r="F144" s="245" t="s">
        <v>704</v>
      </c>
      <c r="G144" s="246" t="s">
        <v>179</v>
      </c>
      <c r="H144" s="247">
        <v>10</v>
      </c>
      <c r="I144" s="248"/>
      <c r="J144" s="249">
        <f>ROUND(I144*H144,2)</f>
        <v>0</v>
      </c>
      <c r="K144" s="250"/>
      <c r="L144" s="43"/>
      <c r="M144" s="251" t="s">
        <v>1</v>
      </c>
      <c r="N144" s="252" t="s">
        <v>39</v>
      </c>
      <c r="O144" s="90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5" t="s">
        <v>146</v>
      </c>
      <c r="AT144" s="255" t="s">
        <v>142</v>
      </c>
      <c r="AU144" s="255" t="s">
        <v>83</v>
      </c>
      <c r="AY144" s="16" t="s">
        <v>140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6" t="s">
        <v>81</v>
      </c>
      <c r="BK144" s="256">
        <f>ROUND(I144*H144,2)</f>
        <v>0</v>
      </c>
      <c r="BL144" s="16" t="s">
        <v>146</v>
      </c>
      <c r="BM144" s="255" t="s">
        <v>384</v>
      </c>
    </row>
    <row r="145" s="2" customFormat="1" ht="21.75" customHeight="1">
      <c r="A145" s="37"/>
      <c r="B145" s="38"/>
      <c r="C145" s="243" t="s">
        <v>194</v>
      </c>
      <c r="D145" s="243" t="s">
        <v>142</v>
      </c>
      <c r="E145" s="244" t="s">
        <v>467</v>
      </c>
      <c r="F145" s="245" t="s">
        <v>736</v>
      </c>
      <c r="G145" s="246" t="s">
        <v>197</v>
      </c>
      <c r="H145" s="247">
        <v>1</v>
      </c>
      <c r="I145" s="248"/>
      <c r="J145" s="249">
        <f>ROUND(I145*H145,2)</f>
        <v>0</v>
      </c>
      <c r="K145" s="250"/>
      <c r="L145" s="43"/>
      <c r="M145" s="251" t="s">
        <v>1</v>
      </c>
      <c r="N145" s="252" t="s">
        <v>39</v>
      </c>
      <c r="O145" s="90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5" t="s">
        <v>146</v>
      </c>
      <c r="AT145" s="255" t="s">
        <v>142</v>
      </c>
      <c r="AU145" s="255" t="s">
        <v>83</v>
      </c>
      <c r="AY145" s="16" t="s">
        <v>140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6" t="s">
        <v>81</v>
      </c>
      <c r="BK145" s="256">
        <f>ROUND(I145*H145,2)</f>
        <v>0</v>
      </c>
      <c r="BL145" s="16" t="s">
        <v>146</v>
      </c>
      <c r="BM145" s="255" t="s">
        <v>737</v>
      </c>
    </row>
    <row r="146" s="2" customFormat="1" ht="21.75" customHeight="1">
      <c r="A146" s="37"/>
      <c r="B146" s="38"/>
      <c r="C146" s="243" t="s">
        <v>199</v>
      </c>
      <c r="D146" s="243" t="s">
        <v>142</v>
      </c>
      <c r="E146" s="244" t="s">
        <v>195</v>
      </c>
      <c r="F146" s="245" t="s">
        <v>196</v>
      </c>
      <c r="G146" s="246" t="s">
        <v>197</v>
      </c>
      <c r="H146" s="247">
        <v>1</v>
      </c>
      <c r="I146" s="248"/>
      <c r="J146" s="249">
        <f>ROUND(I146*H146,2)</f>
        <v>0</v>
      </c>
      <c r="K146" s="250"/>
      <c r="L146" s="43"/>
      <c r="M146" s="251" t="s">
        <v>1</v>
      </c>
      <c r="N146" s="252" t="s">
        <v>39</v>
      </c>
      <c r="O146" s="90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5" t="s">
        <v>146</v>
      </c>
      <c r="AT146" s="255" t="s">
        <v>142</v>
      </c>
      <c r="AU146" s="255" t="s">
        <v>83</v>
      </c>
      <c r="AY146" s="16" t="s">
        <v>140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6" t="s">
        <v>81</v>
      </c>
      <c r="BK146" s="256">
        <f>ROUND(I146*H146,2)</f>
        <v>0</v>
      </c>
      <c r="BL146" s="16" t="s">
        <v>146</v>
      </c>
      <c r="BM146" s="255" t="s">
        <v>738</v>
      </c>
    </row>
    <row r="147" s="2" customFormat="1" ht="21.75" customHeight="1">
      <c r="A147" s="37"/>
      <c r="B147" s="38"/>
      <c r="C147" s="243" t="s">
        <v>204</v>
      </c>
      <c r="D147" s="243" t="s">
        <v>142</v>
      </c>
      <c r="E147" s="244" t="s">
        <v>205</v>
      </c>
      <c r="F147" s="245" t="s">
        <v>206</v>
      </c>
      <c r="G147" s="246" t="s">
        <v>145</v>
      </c>
      <c r="H147" s="247">
        <v>38.549999999999997</v>
      </c>
      <c r="I147" s="248"/>
      <c r="J147" s="249">
        <f>ROUND(I147*H147,2)</f>
        <v>0</v>
      </c>
      <c r="K147" s="250"/>
      <c r="L147" s="43"/>
      <c r="M147" s="251" t="s">
        <v>1</v>
      </c>
      <c r="N147" s="252" t="s">
        <v>39</v>
      </c>
      <c r="O147" s="90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5" t="s">
        <v>146</v>
      </c>
      <c r="AT147" s="255" t="s">
        <v>142</v>
      </c>
      <c r="AU147" s="255" t="s">
        <v>83</v>
      </c>
      <c r="AY147" s="16" t="s">
        <v>140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6" t="s">
        <v>81</v>
      </c>
      <c r="BK147" s="256">
        <f>ROUND(I147*H147,2)</f>
        <v>0</v>
      </c>
      <c r="BL147" s="16" t="s">
        <v>146</v>
      </c>
      <c r="BM147" s="255" t="s">
        <v>207</v>
      </c>
    </row>
    <row r="148" s="13" customFormat="1">
      <c r="A148" s="13"/>
      <c r="B148" s="257"/>
      <c r="C148" s="258"/>
      <c r="D148" s="259" t="s">
        <v>148</v>
      </c>
      <c r="E148" s="260" t="s">
        <v>1</v>
      </c>
      <c r="F148" s="261" t="s">
        <v>739</v>
      </c>
      <c r="G148" s="258"/>
      <c r="H148" s="262">
        <v>27.300000000000001</v>
      </c>
      <c r="I148" s="263"/>
      <c r="J148" s="258"/>
      <c r="K148" s="258"/>
      <c r="L148" s="264"/>
      <c r="M148" s="265"/>
      <c r="N148" s="266"/>
      <c r="O148" s="266"/>
      <c r="P148" s="266"/>
      <c r="Q148" s="266"/>
      <c r="R148" s="266"/>
      <c r="S148" s="266"/>
      <c r="T148" s="26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8" t="s">
        <v>148</v>
      </c>
      <c r="AU148" s="268" t="s">
        <v>83</v>
      </c>
      <c r="AV148" s="13" t="s">
        <v>83</v>
      </c>
      <c r="AW148" s="13" t="s">
        <v>31</v>
      </c>
      <c r="AX148" s="13" t="s">
        <v>74</v>
      </c>
      <c r="AY148" s="268" t="s">
        <v>140</v>
      </c>
    </row>
    <row r="149" s="13" customFormat="1">
      <c r="A149" s="13"/>
      <c r="B149" s="257"/>
      <c r="C149" s="258"/>
      <c r="D149" s="259" t="s">
        <v>148</v>
      </c>
      <c r="E149" s="260" t="s">
        <v>1</v>
      </c>
      <c r="F149" s="261" t="s">
        <v>732</v>
      </c>
      <c r="G149" s="258"/>
      <c r="H149" s="262">
        <v>11.25</v>
      </c>
      <c r="I149" s="263"/>
      <c r="J149" s="258"/>
      <c r="K149" s="258"/>
      <c r="L149" s="264"/>
      <c r="M149" s="265"/>
      <c r="N149" s="266"/>
      <c r="O149" s="266"/>
      <c r="P149" s="266"/>
      <c r="Q149" s="266"/>
      <c r="R149" s="266"/>
      <c r="S149" s="266"/>
      <c r="T149" s="26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8" t="s">
        <v>148</v>
      </c>
      <c r="AU149" s="268" t="s">
        <v>83</v>
      </c>
      <c r="AV149" s="13" t="s">
        <v>83</v>
      </c>
      <c r="AW149" s="13" t="s">
        <v>31</v>
      </c>
      <c r="AX149" s="13" t="s">
        <v>74</v>
      </c>
      <c r="AY149" s="268" t="s">
        <v>140</v>
      </c>
    </row>
    <row r="150" s="14" customFormat="1">
      <c r="A150" s="14"/>
      <c r="B150" s="269"/>
      <c r="C150" s="270"/>
      <c r="D150" s="259" t="s">
        <v>148</v>
      </c>
      <c r="E150" s="271" t="s">
        <v>1</v>
      </c>
      <c r="F150" s="272" t="s">
        <v>155</v>
      </c>
      <c r="G150" s="270"/>
      <c r="H150" s="273">
        <v>38.549999999999997</v>
      </c>
      <c r="I150" s="274"/>
      <c r="J150" s="270"/>
      <c r="K150" s="270"/>
      <c r="L150" s="275"/>
      <c r="M150" s="276"/>
      <c r="N150" s="277"/>
      <c r="O150" s="277"/>
      <c r="P150" s="277"/>
      <c r="Q150" s="277"/>
      <c r="R150" s="277"/>
      <c r="S150" s="277"/>
      <c r="T150" s="27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9" t="s">
        <v>148</v>
      </c>
      <c r="AU150" s="279" t="s">
        <v>83</v>
      </c>
      <c r="AV150" s="14" t="s">
        <v>146</v>
      </c>
      <c r="AW150" s="14" t="s">
        <v>31</v>
      </c>
      <c r="AX150" s="14" t="s">
        <v>81</v>
      </c>
      <c r="AY150" s="279" t="s">
        <v>140</v>
      </c>
    </row>
    <row r="151" s="12" customFormat="1" ht="22.8" customHeight="1">
      <c r="A151" s="12"/>
      <c r="B151" s="227"/>
      <c r="C151" s="228"/>
      <c r="D151" s="229" t="s">
        <v>73</v>
      </c>
      <c r="E151" s="241" t="s">
        <v>166</v>
      </c>
      <c r="F151" s="241" t="s">
        <v>210</v>
      </c>
      <c r="G151" s="228"/>
      <c r="H151" s="228"/>
      <c r="I151" s="231"/>
      <c r="J151" s="242">
        <f>BK151</f>
        <v>0</v>
      </c>
      <c r="K151" s="228"/>
      <c r="L151" s="233"/>
      <c r="M151" s="234"/>
      <c r="N151" s="235"/>
      <c r="O151" s="235"/>
      <c r="P151" s="236">
        <f>SUM(P152:P172)</f>
        <v>0</v>
      </c>
      <c r="Q151" s="235"/>
      <c r="R151" s="236">
        <f>SUM(R152:R172)</f>
        <v>29.663514000000003</v>
      </c>
      <c r="S151" s="235"/>
      <c r="T151" s="237">
        <f>SUM(T152:T172)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8" t="s">
        <v>81</v>
      </c>
      <c r="AT151" s="239" t="s">
        <v>73</v>
      </c>
      <c r="AU151" s="239" t="s">
        <v>81</v>
      </c>
      <c r="AY151" s="238" t="s">
        <v>140</v>
      </c>
      <c r="BK151" s="240">
        <f>SUM(BK152:BK172)</f>
        <v>0</v>
      </c>
    </row>
    <row r="152" s="2" customFormat="1" ht="33" customHeight="1">
      <c r="A152" s="37"/>
      <c r="B152" s="38"/>
      <c r="C152" s="243" t="s">
        <v>211</v>
      </c>
      <c r="D152" s="243" t="s">
        <v>142</v>
      </c>
      <c r="E152" s="244" t="s">
        <v>212</v>
      </c>
      <c r="F152" s="245" t="s">
        <v>213</v>
      </c>
      <c r="G152" s="246" t="s">
        <v>145</v>
      </c>
      <c r="H152" s="247">
        <v>11.25</v>
      </c>
      <c r="I152" s="248"/>
      <c r="J152" s="249">
        <f>ROUND(I152*H152,2)</f>
        <v>0</v>
      </c>
      <c r="K152" s="250"/>
      <c r="L152" s="43"/>
      <c r="M152" s="251" t="s">
        <v>1</v>
      </c>
      <c r="N152" s="252" t="s">
        <v>39</v>
      </c>
      <c r="O152" s="90"/>
      <c r="P152" s="253">
        <f>O152*H152</f>
        <v>0</v>
      </c>
      <c r="Q152" s="253">
        <v>0.19900000000000001</v>
      </c>
      <c r="R152" s="253">
        <f>Q152*H152</f>
        <v>2.23875</v>
      </c>
      <c r="S152" s="253">
        <v>0</v>
      </c>
      <c r="T152" s="25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5" t="s">
        <v>146</v>
      </c>
      <c r="AT152" s="255" t="s">
        <v>142</v>
      </c>
      <c r="AU152" s="255" t="s">
        <v>83</v>
      </c>
      <c r="AY152" s="16" t="s">
        <v>140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6" t="s">
        <v>81</v>
      </c>
      <c r="BK152" s="256">
        <f>ROUND(I152*H152,2)</f>
        <v>0</v>
      </c>
      <c r="BL152" s="16" t="s">
        <v>146</v>
      </c>
      <c r="BM152" s="255" t="s">
        <v>214</v>
      </c>
    </row>
    <row r="153" s="13" customFormat="1">
      <c r="A153" s="13"/>
      <c r="B153" s="257"/>
      <c r="C153" s="258"/>
      <c r="D153" s="259" t="s">
        <v>148</v>
      </c>
      <c r="E153" s="260" t="s">
        <v>1</v>
      </c>
      <c r="F153" s="261" t="s">
        <v>732</v>
      </c>
      <c r="G153" s="258"/>
      <c r="H153" s="262">
        <v>11.25</v>
      </c>
      <c r="I153" s="263"/>
      <c r="J153" s="258"/>
      <c r="K153" s="258"/>
      <c r="L153" s="264"/>
      <c r="M153" s="265"/>
      <c r="N153" s="266"/>
      <c r="O153" s="266"/>
      <c r="P153" s="266"/>
      <c r="Q153" s="266"/>
      <c r="R153" s="266"/>
      <c r="S153" s="266"/>
      <c r="T153" s="26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8" t="s">
        <v>148</v>
      </c>
      <c r="AU153" s="268" t="s">
        <v>83</v>
      </c>
      <c r="AV153" s="13" t="s">
        <v>83</v>
      </c>
      <c r="AW153" s="13" t="s">
        <v>31</v>
      </c>
      <c r="AX153" s="13" t="s">
        <v>81</v>
      </c>
      <c r="AY153" s="268" t="s">
        <v>140</v>
      </c>
    </row>
    <row r="154" s="2" customFormat="1" ht="33" customHeight="1">
      <c r="A154" s="37"/>
      <c r="B154" s="38"/>
      <c r="C154" s="243" t="s">
        <v>216</v>
      </c>
      <c r="D154" s="243" t="s">
        <v>142</v>
      </c>
      <c r="E154" s="244" t="s">
        <v>217</v>
      </c>
      <c r="F154" s="245" t="s">
        <v>218</v>
      </c>
      <c r="G154" s="246" t="s">
        <v>145</v>
      </c>
      <c r="H154" s="247">
        <v>38.549999999999997</v>
      </c>
      <c r="I154" s="248"/>
      <c r="J154" s="249">
        <f>ROUND(I154*H154,2)</f>
        <v>0</v>
      </c>
      <c r="K154" s="250"/>
      <c r="L154" s="43"/>
      <c r="M154" s="251" t="s">
        <v>1</v>
      </c>
      <c r="N154" s="252" t="s">
        <v>39</v>
      </c>
      <c r="O154" s="90"/>
      <c r="P154" s="253">
        <f>O154*H154</f>
        <v>0</v>
      </c>
      <c r="Q154" s="253">
        <v>0.29699999999999999</v>
      </c>
      <c r="R154" s="253">
        <f>Q154*H154</f>
        <v>11.449349999999999</v>
      </c>
      <c r="S154" s="253">
        <v>0</v>
      </c>
      <c r="T154" s="254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5" t="s">
        <v>146</v>
      </c>
      <c r="AT154" s="255" t="s">
        <v>142</v>
      </c>
      <c r="AU154" s="255" t="s">
        <v>83</v>
      </c>
      <c r="AY154" s="16" t="s">
        <v>140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6" t="s">
        <v>81</v>
      </c>
      <c r="BK154" s="256">
        <f>ROUND(I154*H154,2)</f>
        <v>0</v>
      </c>
      <c r="BL154" s="16" t="s">
        <v>146</v>
      </c>
      <c r="BM154" s="255" t="s">
        <v>219</v>
      </c>
    </row>
    <row r="155" s="13" customFormat="1">
      <c r="A155" s="13"/>
      <c r="B155" s="257"/>
      <c r="C155" s="258"/>
      <c r="D155" s="259" t="s">
        <v>148</v>
      </c>
      <c r="E155" s="260" t="s">
        <v>1</v>
      </c>
      <c r="F155" s="261" t="s">
        <v>740</v>
      </c>
      <c r="G155" s="258"/>
      <c r="H155" s="262">
        <v>11.25</v>
      </c>
      <c r="I155" s="263"/>
      <c r="J155" s="258"/>
      <c r="K155" s="258"/>
      <c r="L155" s="264"/>
      <c r="M155" s="265"/>
      <c r="N155" s="266"/>
      <c r="O155" s="266"/>
      <c r="P155" s="266"/>
      <c r="Q155" s="266"/>
      <c r="R155" s="266"/>
      <c r="S155" s="266"/>
      <c r="T155" s="26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8" t="s">
        <v>148</v>
      </c>
      <c r="AU155" s="268" t="s">
        <v>83</v>
      </c>
      <c r="AV155" s="13" t="s">
        <v>83</v>
      </c>
      <c r="AW155" s="13" t="s">
        <v>31</v>
      </c>
      <c r="AX155" s="13" t="s">
        <v>74</v>
      </c>
      <c r="AY155" s="268" t="s">
        <v>140</v>
      </c>
    </row>
    <row r="156" s="13" customFormat="1">
      <c r="A156" s="13"/>
      <c r="B156" s="257"/>
      <c r="C156" s="258"/>
      <c r="D156" s="259" t="s">
        <v>148</v>
      </c>
      <c r="E156" s="260" t="s">
        <v>1</v>
      </c>
      <c r="F156" s="261" t="s">
        <v>741</v>
      </c>
      <c r="G156" s="258"/>
      <c r="H156" s="262">
        <v>27.300000000000001</v>
      </c>
      <c r="I156" s="263"/>
      <c r="J156" s="258"/>
      <c r="K156" s="258"/>
      <c r="L156" s="264"/>
      <c r="M156" s="265"/>
      <c r="N156" s="266"/>
      <c r="O156" s="266"/>
      <c r="P156" s="266"/>
      <c r="Q156" s="266"/>
      <c r="R156" s="266"/>
      <c r="S156" s="266"/>
      <c r="T156" s="26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8" t="s">
        <v>148</v>
      </c>
      <c r="AU156" s="268" t="s">
        <v>83</v>
      </c>
      <c r="AV156" s="13" t="s">
        <v>83</v>
      </c>
      <c r="AW156" s="13" t="s">
        <v>31</v>
      </c>
      <c r="AX156" s="13" t="s">
        <v>74</v>
      </c>
      <c r="AY156" s="268" t="s">
        <v>140</v>
      </c>
    </row>
    <row r="157" s="14" customFormat="1">
      <c r="A157" s="14"/>
      <c r="B157" s="269"/>
      <c r="C157" s="270"/>
      <c r="D157" s="259" t="s">
        <v>148</v>
      </c>
      <c r="E157" s="271" t="s">
        <v>1</v>
      </c>
      <c r="F157" s="272" t="s">
        <v>155</v>
      </c>
      <c r="G157" s="270"/>
      <c r="H157" s="273">
        <v>38.549999999999997</v>
      </c>
      <c r="I157" s="274"/>
      <c r="J157" s="270"/>
      <c r="K157" s="270"/>
      <c r="L157" s="275"/>
      <c r="M157" s="276"/>
      <c r="N157" s="277"/>
      <c r="O157" s="277"/>
      <c r="P157" s="277"/>
      <c r="Q157" s="277"/>
      <c r="R157" s="277"/>
      <c r="S157" s="277"/>
      <c r="T157" s="27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9" t="s">
        <v>148</v>
      </c>
      <c r="AU157" s="279" t="s">
        <v>83</v>
      </c>
      <c r="AV157" s="14" t="s">
        <v>146</v>
      </c>
      <c r="AW157" s="14" t="s">
        <v>31</v>
      </c>
      <c r="AX157" s="14" t="s">
        <v>81</v>
      </c>
      <c r="AY157" s="279" t="s">
        <v>140</v>
      </c>
    </row>
    <row r="158" s="2" customFormat="1" ht="33" customHeight="1">
      <c r="A158" s="37"/>
      <c r="B158" s="38"/>
      <c r="C158" s="243" t="s">
        <v>8</v>
      </c>
      <c r="D158" s="243" t="s">
        <v>142</v>
      </c>
      <c r="E158" s="244" t="s">
        <v>388</v>
      </c>
      <c r="F158" s="245" t="s">
        <v>389</v>
      </c>
      <c r="G158" s="246" t="s">
        <v>145</v>
      </c>
      <c r="H158" s="247">
        <v>10.4</v>
      </c>
      <c r="I158" s="248"/>
      <c r="J158" s="249">
        <f>ROUND(I158*H158,2)</f>
        <v>0</v>
      </c>
      <c r="K158" s="250"/>
      <c r="L158" s="43"/>
      <c r="M158" s="251" t="s">
        <v>1</v>
      </c>
      <c r="N158" s="252" t="s">
        <v>39</v>
      </c>
      <c r="O158" s="90"/>
      <c r="P158" s="253">
        <f>O158*H158</f>
        <v>0</v>
      </c>
      <c r="Q158" s="253">
        <v>0.35699999999999998</v>
      </c>
      <c r="R158" s="253">
        <f>Q158*H158</f>
        <v>3.7128000000000001</v>
      </c>
      <c r="S158" s="253">
        <v>0</v>
      </c>
      <c r="T158" s="254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5" t="s">
        <v>146</v>
      </c>
      <c r="AT158" s="255" t="s">
        <v>142</v>
      </c>
      <c r="AU158" s="255" t="s">
        <v>83</v>
      </c>
      <c r="AY158" s="16" t="s">
        <v>140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6" t="s">
        <v>81</v>
      </c>
      <c r="BK158" s="256">
        <f>ROUND(I158*H158,2)</f>
        <v>0</v>
      </c>
      <c r="BL158" s="16" t="s">
        <v>146</v>
      </c>
      <c r="BM158" s="255" t="s">
        <v>390</v>
      </c>
    </row>
    <row r="159" s="13" customFormat="1">
      <c r="A159" s="13"/>
      <c r="B159" s="257"/>
      <c r="C159" s="258"/>
      <c r="D159" s="259" t="s">
        <v>148</v>
      </c>
      <c r="E159" s="260" t="s">
        <v>1</v>
      </c>
      <c r="F159" s="261" t="s">
        <v>709</v>
      </c>
      <c r="G159" s="258"/>
      <c r="H159" s="262">
        <v>10.4</v>
      </c>
      <c r="I159" s="263"/>
      <c r="J159" s="258"/>
      <c r="K159" s="258"/>
      <c r="L159" s="264"/>
      <c r="M159" s="265"/>
      <c r="N159" s="266"/>
      <c r="O159" s="266"/>
      <c r="P159" s="266"/>
      <c r="Q159" s="266"/>
      <c r="R159" s="266"/>
      <c r="S159" s="266"/>
      <c r="T159" s="26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8" t="s">
        <v>148</v>
      </c>
      <c r="AU159" s="268" t="s">
        <v>83</v>
      </c>
      <c r="AV159" s="13" t="s">
        <v>83</v>
      </c>
      <c r="AW159" s="13" t="s">
        <v>31</v>
      </c>
      <c r="AX159" s="13" t="s">
        <v>81</v>
      </c>
      <c r="AY159" s="268" t="s">
        <v>140</v>
      </c>
    </row>
    <row r="160" s="2" customFormat="1" ht="21.75" customHeight="1">
      <c r="A160" s="37"/>
      <c r="B160" s="38"/>
      <c r="C160" s="243" t="s">
        <v>225</v>
      </c>
      <c r="D160" s="243" t="s">
        <v>142</v>
      </c>
      <c r="E160" s="244" t="s">
        <v>221</v>
      </c>
      <c r="F160" s="245" t="s">
        <v>222</v>
      </c>
      <c r="G160" s="246" t="s">
        <v>145</v>
      </c>
      <c r="H160" s="247">
        <v>27.300000000000001</v>
      </c>
      <c r="I160" s="248"/>
      <c r="J160" s="249">
        <f>ROUND(I160*H160,2)</f>
        <v>0</v>
      </c>
      <c r="K160" s="250"/>
      <c r="L160" s="43"/>
      <c r="M160" s="251" t="s">
        <v>1</v>
      </c>
      <c r="N160" s="252" t="s">
        <v>39</v>
      </c>
      <c r="O160" s="90"/>
      <c r="P160" s="253">
        <f>O160*H160</f>
        <v>0</v>
      </c>
      <c r="Q160" s="253">
        <v>0.23000000000000001</v>
      </c>
      <c r="R160" s="253">
        <f>Q160*H160</f>
        <v>6.2790000000000008</v>
      </c>
      <c r="S160" s="253">
        <v>0</v>
      </c>
      <c r="T160" s="254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5" t="s">
        <v>146</v>
      </c>
      <c r="AT160" s="255" t="s">
        <v>142</v>
      </c>
      <c r="AU160" s="255" t="s">
        <v>83</v>
      </c>
      <c r="AY160" s="16" t="s">
        <v>140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6" t="s">
        <v>81</v>
      </c>
      <c r="BK160" s="256">
        <f>ROUND(I160*H160,2)</f>
        <v>0</v>
      </c>
      <c r="BL160" s="16" t="s">
        <v>146</v>
      </c>
      <c r="BM160" s="255" t="s">
        <v>223</v>
      </c>
    </row>
    <row r="161" s="13" customFormat="1">
      <c r="A161" s="13"/>
      <c r="B161" s="257"/>
      <c r="C161" s="258"/>
      <c r="D161" s="259" t="s">
        <v>148</v>
      </c>
      <c r="E161" s="260" t="s">
        <v>1</v>
      </c>
      <c r="F161" s="261" t="s">
        <v>742</v>
      </c>
      <c r="G161" s="258"/>
      <c r="H161" s="262">
        <v>27.300000000000001</v>
      </c>
      <c r="I161" s="263"/>
      <c r="J161" s="258"/>
      <c r="K161" s="258"/>
      <c r="L161" s="264"/>
      <c r="M161" s="265"/>
      <c r="N161" s="266"/>
      <c r="O161" s="266"/>
      <c r="P161" s="266"/>
      <c r="Q161" s="266"/>
      <c r="R161" s="266"/>
      <c r="S161" s="266"/>
      <c r="T161" s="26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8" t="s">
        <v>148</v>
      </c>
      <c r="AU161" s="268" t="s">
        <v>83</v>
      </c>
      <c r="AV161" s="13" t="s">
        <v>83</v>
      </c>
      <c r="AW161" s="13" t="s">
        <v>31</v>
      </c>
      <c r="AX161" s="13" t="s">
        <v>81</v>
      </c>
      <c r="AY161" s="268" t="s">
        <v>140</v>
      </c>
    </row>
    <row r="162" s="2" customFormat="1" ht="33" customHeight="1">
      <c r="A162" s="37"/>
      <c r="B162" s="38"/>
      <c r="C162" s="243" t="s">
        <v>229</v>
      </c>
      <c r="D162" s="243" t="s">
        <v>142</v>
      </c>
      <c r="E162" s="244" t="s">
        <v>226</v>
      </c>
      <c r="F162" s="245" t="s">
        <v>227</v>
      </c>
      <c r="G162" s="246" t="s">
        <v>145</v>
      </c>
      <c r="H162" s="247">
        <v>11.25</v>
      </c>
      <c r="I162" s="248"/>
      <c r="J162" s="249">
        <f>ROUND(I162*H162,2)</f>
        <v>0</v>
      </c>
      <c r="K162" s="250"/>
      <c r="L162" s="43"/>
      <c r="M162" s="251" t="s">
        <v>1</v>
      </c>
      <c r="N162" s="252" t="s">
        <v>39</v>
      </c>
      <c r="O162" s="90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5" t="s">
        <v>146</v>
      </c>
      <c r="AT162" s="255" t="s">
        <v>142</v>
      </c>
      <c r="AU162" s="255" t="s">
        <v>83</v>
      </c>
      <c r="AY162" s="16" t="s">
        <v>140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6" t="s">
        <v>81</v>
      </c>
      <c r="BK162" s="256">
        <f>ROUND(I162*H162,2)</f>
        <v>0</v>
      </c>
      <c r="BL162" s="16" t="s">
        <v>146</v>
      </c>
      <c r="BM162" s="255" t="s">
        <v>228</v>
      </c>
    </row>
    <row r="163" s="2" customFormat="1" ht="33" customHeight="1">
      <c r="A163" s="37"/>
      <c r="B163" s="38"/>
      <c r="C163" s="243" t="s">
        <v>233</v>
      </c>
      <c r="D163" s="243" t="s">
        <v>142</v>
      </c>
      <c r="E163" s="244" t="s">
        <v>230</v>
      </c>
      <c r="F163" s="245" t="s">
        <v>231</v>
      </c>
      <c r="G163" s="246" t="s">
        <v>145</v>
      </c>
      <c r="H163" s="247">
        <v>11.25</v>
      </c>
      <c r="I163" s="248"/>
      <c r="J163" s="249">
        <f>ROUND(I163*H163,2)</f>
        <v>0</v>
      </c>
      <c r="K163" s="250"/>
      <c r="L163" s="43"/>
      <c r="M163" s="251" t="s">
        <v>1</v>
      </c>
      <c r="N163" s="252" t="s">
        <v>39</v>
      </c>
      <c r="O163" s="90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5" t="s">
        <v>146</v>
      </c>
      <c r="AT163" s="255" t="s">
        <v>142</v>
      </c>
      <c r="AU163" s="255" t="s">
        <v>83</v>
      </c>
      <c r="AY163" s="16" t="s">
        <v>140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6" t="s">
        <v>81</v>
      </c>
      <c r="BK163" s="256">
        <f>ROUND(I163*H163,2)</f>
        <v>0</v>
      </c>
      <c r="BL163" s="16" t="s">
        <v>146</v>
      </c>
      <c r="BM163" s="255" t="s">
        <v>232</v>
      </c>
    </row>
    <row r="164" s="13" customFormat="1">
      <c r="A164" s="13"/>
      <c r="B164" s="257"/>
      <c r="C164" s="258"/>
      <c r="D164" s="259" t="s">
        <v>148</v>
      </c>
      <c r="E164" s="260" t="s">
        <v>1</v>
      </c>
      <c r="F164" s="261" t="s">
        <v>732</v>
      </c>
      <c r="G164" s="258"/>
      <c r="H164" s="262">
        <v>11.25</v>
      </c>
      <c r="I164" s="263"/>
      <c r="J164" s="258"/>
      <c r="K164" s="258"/>
      <c r="L164" s="264"/>
      <c r="M164" s="265"/>
      <c r="N164" s="266"/>
      <c r="O164" s="266"/>
      <c r="P164" s="266"/>
      <c r="Q164" s="266"/>
      <c r="R164" s="266"/>
      <c r="S164" s="266"/>
      <c r="T164" s="26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8" t="s">
        <v>148</v>
      </c>
      <c r="AU164" s="268" t="s">
        <v>83</v>
      </c>
      <c r="AV164" s="13" t="s">
        <v>83</v>
      </c>
      <c r="AW164" s="13" t="s">
        <v>31</v>
      </c>
      <c r="AX164" s="13" t="s">
        <v>81</v>
      </c>
      <c r="AY164" s="268" t="s">
        <v>140</v>
      </c>
    </row>
    <row r="165" s="2" customFormat="1" ht="66.75" customHeight="1">
      <c r="A165" s="37"/>
      <c r="B165" s="38"/>
      <c r="C165" s="243" t="s">
        <v>237</v>
      </c>
      <c r="D165" s="243" t="s">
        <v>142</v>
      </c>
      <c r="E165" s="244" t="s">
        <v>234</v>
      </c>
      <c r="F165" s="245" t="s">
        <v>235</v>
      </c>
      <c r="G165" s="246" t="s">
        <v>145</v>
      </c>
      <c r="H165" s="247">
        <v>27.300000000000001</v>
      </c>
      <c r="I165" s="248"/>
      <c r="J165" s="249">
        <f>ROUND(I165*H165,2)</f>
        <v>0</v>
      </c>
      <c r="K165" s="250"/>
      <c r="L165" s="43"/>
      <c r="M165" s="251" t="s">
        <v>1</v>
      </c>
      <c r="N165" s="252" t="s">
        <v>39</v>
      </c>
      <c r="O165" s="90"/>
      <c r="P165" s="253">
        <f>O165*H165</f>
        <v>0</v>
      </c>
      <c r="Q165" s="253">
        <v>0.084250000000000005</v>
      </c>
      <c r="R165" s="253">
        <f>Q165*H165</f>
        <v>2.3000250000000002</v>
      </c>
      <c r="S165" s="253">
        <v>0</v>
      </c>
      <c r="T165" s="254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5" t="s">
        <v>146</v>
      </c>
      <c r="AT165" s="255" t="s">
        <v>142</v>
      </c>
      <c r="AU165" s="255" t="s">
        <v>83</v>
      </c>
      <c r="AY165" s="16" t="s">
        <v>140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6" t="s">
        <v>81</v>
      </c>
      <c r="BK165" s="256">
        <f>ROUND(I165*H165,2)</f>
        <v>0</v>
      </c>
      <c r="BL165" s="16" t="s">
        <v>146</v>
      </c>
      <c r="BM165" s="255" t="s">
        <v>236</v>
      </c>
    </row>
    <row r="166" s="13" customFormat="1">
      <c r="A166" s="13"/>
      <c r="B166" s="257"/>
      <c r="C166" s="258"/>
      <c r="D166" s="259" t="s">
        <v>148</v>
      </c>
      <c r="E166" s="260" t="s">
        <v>1</v>
      </c>
      <c r="F166" s="261" t="s">
        <v>731</v>
      </c>
      <c r="G166" s="258"/>
      <c r="H166" s="262">
        <v>27.300000000000001</v>
      </c>
      <c r="I166" s="263"/>
      <c r="J166" s="258"/>
      <c r="K166" s="258"/>
      <c r="L166" s="264"/>
      <c r="M166" s="265"/>
      <c r="N166" s="266"/>
      <c r="O166" s="266"/>
      <c r="P166" s="266"/>
      <c r="Q166" s="266"/>
      <c r="R166" s="266"/>
      <c r="S166" s="266"/>
      <c r="T166" s="26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8" t="s">
        <v>148</v>
      </c>
      <c r="AU166" s="268" t="s">
        <v>83</v>
      </c>
      <c r="AV166" s="13" t="s">
        <v>83</v>
      </c>
      <c r="AW166" s="13" t="s">
        <v>31</v>
      </c>
      <c r="AX166" s="13" t="s">
        <v>81</v>
      </c>
      <c r="AY166" s="268" t="s">
        <v>140</v>
      </c>
    </row>
    <row r="167" s="2" customFormat="1" ht="16.5" customHeight="1">
      <c r="A167" s="37"/>
      <c r="B167" s="38"/>
      <c r="C167" s="280" t="s">
        <v>244</v>
      </c>
      <c r="D167" s="280" t="s">
        <v>238</v>
      </c>
      <c r="E167" s="281" t="s">
        <v>239</v>
      </c>
      <c r="F167" s="282" t="s">
        <v>240</v>
      </c>
      <c r="G167" s="283" t="s">
        <v>145</v>
      </c>
      <c r="H167" s="284">
        <v>26.265000000000001</v>
      </c>
      <c r="I167" s="285"/>
      <c r="J167" s="286">
        <f>ROUND(I167*H167,2)</f>
        <v>0</v>
      </c>
      <c r="K167" s="287"/>
      <c r="L167" s="288"/>
      <c r="M167" s="289" t="s">
        <v>1</v>
      </c>
      <c r="N167" s="290" t="s">
        <v>39</v>
      </c>
      <c r="O167" s="90"/>
      <c r="P167" s="253">
        <f>O167*H167</f>
        <v>0</v>
      </c>
      <c r="Q167" s="253">
        <v>0.13100000000000001</v>
      </c>
      <c r="R167" s="253">
        <f>Q167*H167</f>
        <v>3.4407150000000004</v>
      </c>
      <c r="S167" s="253">
        <v>0</v>
      </c>
      <c r="T167" s="254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5" t="s">
        <v>184</v>
      </c>
      <c r="AT167" s="255" t="s">
        <v>238</v>
      </c>
      <c r="AU167" s="255" t="s">
        <v>83</v>
      </c>
      <c r="AY167" s="16" t="s">
        <v>140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6" t="s">
        <v>81</v>
      </c>
      <c r="BK167" s="256">
        <f>ROUND(I167*H167,2)</f>
        <v>0</v>
      </c>
      <c r="BL167" s="16" t="s">
        <v>146</v>
      </c>
      <c r="BM167" s="255" t="s">
        <v>241</v>
      </c>
    </row>
    <row r="168" s="13" customFormat="1">
      <c r="A168" s="13"/>
      <c r="B168" s="257"/>
      <c r="C168" s="258"/>
      <c r="D168" s="259" t="s">
        <v>148</v>
      </c>
      <c r="E168" s="260" t="s">
        <v>1</v>
      </c>
      <c r="F168" s="261" t="s">
        <v>743</v>
      </c>
      <c r="G168" s="258"/>
      <c r="H168" s="262">
        <v>25.5</v>
      </c>
      <c r="I168" s="263"/>
      <c r="J168" s="258"/>
      <c r="K168" s="258"/>
      <c r="L168" s="264"/>
      <c r="M168" s="265"/>
      <c r="N168" s="266"/>
      <c r="O168" s="266"/>
      <c r="P168" s="266"/>
      <c r="Q168" s="266"/>
      <c r="R168" s="266"/>
      <c r="S168" s="266"/>
      <c r="T168" s="26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8" t="s">
        <v>148</v>
      </c>
      <c r="AU168" s="268" t="s">
        <v>83</v>
      </c>
      <c r="AV168" s="13" t="s">
        <v>83</v>
      </c>
      <c r="AW168" s="13" t="s">
        <v>31</v>
      </c>
      <c r="AX168" s="13" t="s">
        <v>81</v>
      </c>
      <c r="AY168" s="268" t="s">
        <v>140</v>
      </c>
    </row>
    <row r="169" s="13" customFormat="1">
      <c r="A169" s="13"/>
      <c r="B169" s="257"/>
      <c r="C169" s="258"/>
      <c r="D169" s="259" t="s">
        <v>148</v>
      </c>
      <c r="E169" s="258"/>
      <c r="F169" s="261" t="s">
        <v>744</v>
      </c>
      <c r="G169" s="258"/>
      <c r="H169" s="262">
        <v>26.265000000000001</v>
      </c>
      <c r="I169" s="263"/>
      <c r="J169" s="258"/>
      <c r="K169" s="258"/>
      <c r="L169" s="264"/>
      <c r="M169" s="265"/>
      <c r="N169" s="266"/>
      <c r="O169" s="266"/>
      <c r="P169" s="266"/>
      <c r="Q169" s="266"/>
      <c r="R169" s="266"/>
      <c r="S169" s="266"/>
      <c r="T169" s="26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8" t="s">
        <v>148</v>
      </c>
      <c r="AU169" s="268" t="s">
        <v>83</v>
      </c>
      <c r="AV169" s="13" t="s">
        <v>83</v>
      </c>
      <c r="AW169" s="13" t="s">
        <v>4</v>
      </c>
      <c r="AX169" s="13" t="s">
        <v>81</v>
      </c>
      <c r="AY169" s="268" t="s">
        <v>140</v>
      </c>
    </row>
    <row r="170" s="2" customFormat="1" ht="21.75" customHeight="1">
      <c r="A170" s="37"/>
      <c r="B170" s="38"/>
      <c r="C170" s="280" t="s">
        <v>7</v>
      </c>
      <c r="D170" s="280" t="s">
        <v>238</v>
      </c>
      <c r="E170" s="281" t="s">
        <v>245</v>
      </c>
      <c r="F170" s="282" t="s">
        <v>246</v>
      </c>
      <c r="G170" s="283" t="s">
        <v>145</v>
      </c>
      <c r="H170" s="284">
        <v>1.8540000000000001</v>
      </c>
      <c r="I170" s="285"/>
      <c r="J170" s="286">
        <f>ROUND(I170*H170,2)</f>
        <v>0</v>
      </c>
      <c r="K170" s="287"/>
      <c r="L170" s="288"/>
      <c r="M170" s="289" t="s">
        <v>1</v>
      </c>
      <c r="N170" s="290" t="s">
        <v>39</v>
      </c>
      <c r="O170" s="90"/>
      <c r="P170" s="253">
        <f>O170*H170</f>
        <v>0</v>
      </c>
      <c r="Q170" s="253">
        <v>0.13100000000000001</v>
      </c>
      <c r="R170" s="253">
        <f>Q170*H170</f>
        <v>0.24287400000000003</v>
      </c>
      <c r="S170" s="253">
        <v>0</v>
      </c>
      <c r="T170" s="254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5" t="s">
        <v>184</v>
      </c>
      <c r="AT170" s="255" t="s">
        <v>238</v>
      </c>
      <c r="AU170" s="255" t="s">
        <v>83</v>
      </c>
      <c r="AY170" s="16" t="s">
        <v>140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6" t="s">
        <v>81</v>
      </c>
      <c r="BK170" s="256">
        <f>ROUND(I170*H170,2)</f>
        <v>0</v>
      </c>
      <c r="BL170" s="16" t="s">
        <v>146</v>
      </c>
      <c r="BM170" s="255" t="s">
        <v>247</v>
      </c>
    </row>
    <row r="171" s="13" customFormat="1">
      <c r="A171" s="13"/>
      <c r="B171" s="257"/>
      <c r="C171" s="258"/>
      <c r="D171" s="259" t="s">
        <v>148</v>
      </c>
      <c r="E171" s="260" t="s">
        <v>1</v>
      </c>
      <c r="F171" s="261" t="s">
        <v>745</v>
      </c>
      <c r="G171" s="258"/>
      <c r="H171" s="262">
        <v>1.8</v>
      </c>
      <c r="I171" s="263"/>
      <c r="J171" s="258"/>
      <c r="K171" s="258"/>
      <c r="L171" s="264"/>
      <c r="M171" s="265"/>
      <c r="N171" s="266"/>
      <c r="O171" s="266"/>
      <c r="P171" s="266"/>
      <c r="Q171" s="266"/>
      <c r="R171" s="266"/>
      <c r="S171" s="266"/>
      <c r="T171" s="26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8" t="s">
        <v>148</v>
      </c>
      <c r="AU171" s="268" t="s">
        <v>83</v>
      </c>
      <c r="AV171" s="13" t="s">
        <v>83</v>
      </c>
      <c r="AW171" s="13" t="s">
        <v>31</v>
      </c>
      <c r="AX171" s="13" t="s">
        <v>81</v>
      </c>
      <c r="AY171" s="268" t="s">
        <v>140</v>
      </c>
    </row>
    <row r="172" s="13" customFormat="1">
      <c r="A172" s="13"/>
      <c r="B172" s="257"/>
      <c r="C172" s="258"/>
      <c r="D172" s="259" t="s">
        <v>148</v>
      </c>
      <c r="E172" s="258"/>
      <c r="F172" s="261" t="s">
        <v>746</v>
      </c>
      <c r="G172" s="258"/>
      <c r="H172" s="262">
        <v>1.8540000000000001</v>
      </c>
      <c r="I172" s="263"/>
      <c r="J172" s="258"/>
      <c r="K172" s="258"/>
      <c r="L172" s="264"/>
      <c r="M172" s="265"/>
      <c r="N172" s="266"/>
      <c r="O172" s="266"/>
      <c r="P172" s="266"/>
      <c r="Q172" s="266"/>
      <c r="R172" s="266"/>
      <c r="S172" s="266"/>
      <c r="T172" s="26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8" t="s">
        <v>148</v>
      </c>
      <c r="AU172" s="268" t="s">
        <v>83</v>
      </c>
      <c r="AV172" s="13" t="s">
        <v>83</v>
      </c>
      <c r="AW172" s="13" t="s">
        <v>4</v>
      </c>
      <c r="AX172" s="13" t="s">
        <v>81</v>
      </c>
      <c r="AY172" s="268" t="s">
        <v>140</v>
      </c>
    </row>
    <row r="173" s="12" customFormat="1" ht="22.8" customHeight="1">
      <c r="A173" s="12"/>
      <c r="B173" s="227"/>
      <c r="C173" s="228"/>
      <c r="D173" s="229" t="s">
        <v>73</v>
      </c>
      <c r="E173" s="241" t="s">
        <v>184</v>
      </c>
      <c r="F173" s="241" t="s">
        <v>505</v>
      </c>
      <c r="G173" s="228"/>
      <c r="H173" s="228"/>
      <c r="I173" s="231"/>
      <c r="J173" s="242">
        <f>BK173</f>
        <v>0</v>
      </c>
      <c r="K173" s="228"/>
      <c r="L173" s="233"/>
      <c r="M173" s="234"/>
      <c r="N173" s="235"/>
      <c r="O173" s="235"/>
      <c r="P173" s="236">
        <f>SUM(P174:P175)</f>
        <v>0</v>
      </c>
      <c r="Q173" s="235"/>
      <c r="R173" s="236">
        <f>SUM(R174:R175)</f>
        <v>0.47427999999999998</v>
      </c>
      <c r="S173" s="235"/>
      <c r="T173" s="237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8" t="s">
        <v>81</v>
      </c>
      <c r="AT173" s="239" t="s">
        <v>73</v>
      </c>
      <c r="AU173" s="239" t="s">
        <v>81</v>
      </c>
      <c r="AY173" s="238" t="s">
        <v>140</v>
      </c>
      <c r="BK173" s="240">
        <f>SUM(BK174:BK175)</f>
        <v>0</v>
      </c>
    </row>
    <row r="174" s="2" customFormat="1" ht="21.75" customHeight="1">
      <c r="A174" s="37"/>
      <c r="B174" s="38"/>
      <c r="C174" s="243" t="s">
        <v>255</v>
      </c>
      <c r="D174" s="243" t="s">
        <v>142</v>
      </c>
      <c r="E174" s="244" t="s">
        <v>506</v>
      </c>
      <c r="F174" s="245" t="s">
        <v>507</v>
      </c>
      <c r="G174" s="246" t="s">
        <v>197</v>
      </c>
      <c r="H174" s="247">
        <v>1</v>
      </c>
      <c r="I174" s="248"/>
      <c r="J174" s="249">
        <f>ROUND(I174*H174,2)</f>
        <v>0</v>
      </c>
      <c r="K174" s="250"/>
      <c r="L174" s="43"/>
      <c r="M174" s="251" t="s">
        <v>1</v>
      </c>
      <c r="N174" s="252" t="s">
        <v>39</v>
      </c>
      <c r="O174" s="90"/>
      <c r="P174" s="253">
        <f>O174*H174</f>
        <v>0</v>
      </c>
      <c r="Q174" s="253">
        <v>0.42368</v>
      </c>
      <c r="R174" s="253">
        <f>Q174*H174</f>
        <v>0.42368</v>
      </c>
      <c r="S174" s="253">
        <v>0</v>
      </c>
      <c r="T174" s="254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5" t="s">
        <v>146</v>
      </c>
      <c r="AT174" s="255" t="s">
        <v>142</v>
      </c>
      <c r="AU174" s="255" t="s">
        <v>83</v>
      </c>
      <c r="AY174" s="16" t="s">
        <v>140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6" t="s">
        <v>81</v>
      </c>
      <c r="BK174" s="256">
        <f>ROUND(I174*H174,2)</f>
        <v>0</v>
      </c>
      <c r="BL174" s="16" t="s">
        <v>146</v>
      </c>
      <c r="BM174" s="255" t="s">
        <v>718</v>
      </c>
    </row>
    <row r="175" s="2" customFormat="1" ht="16.5" customHeight="1">
      <c r="A175" s="37"/>
      <c r="B175" s="38"/>
      <c r="C175" s="280" t="s">
        <v>260</v>
      </c>
      <c r="D175" s="280" t="s">
        <v>238</v>
      </c>
      <c r="E175" s="281" t="s">
        <v>509</v>
      </c>
      <c r="F175" s="282" t="s">
        <v>510</v>
      </c>
      <c r="G175" s="283" t="s">
        <v>197</v>
      </c>
      <c r="H175" s="284">
        <v>1</v>
      </c>
      <c r="I175" s="285"/>
      <c r="J175" s="286">
        <f>ROUND(I175*H175,2)</f>
        <v>0</v>
      </c>
      <c r="K175" s="287"/>
      <c r="L175" s="288"/>
      <c r="M175" s="289" t="s">
        <v>1</v>
      </c>
      <c r="N175" s="290" t="s">
        <v>39</v>
      </c>
      <c r="O175" s="90"/>
      <c r="P175" s="253">
        <f>O175*H175</f>
        <v>0</v>
      </c>
      <c r="Q175" s="253">
        <v>0.050599999999999999</v>
      </c>
      <c r="R175" s="253">
        <f>Q175*H175</f>
        <v>0.050599999999999999</v>
      </c>
      <c r="S175" s="253">
        <v>0</v>
      </c>
      <c r="T175" s="254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5" t="s">
        <v>184</v>
      </c>
      <c r="AT175" s="255" t="s">
        <v>238</v>
      </c>
      <c r="AU175" s="255" t="s">
        <v>83</v>
      </c>
      <c r="AY175" s="16" t="s">
        <v>140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6" t="s">
        <v>81</v>
      </c>
      <c r="BK175" s="256">
        <f>ROUND(I175*H175,2)</f>
        <v>0</v>
      </c>
      <c r="BL175" s="16" t="s">
        <v>146</v>
      </c>
      <c r="BM175" s="255" t="s">
        <v>719</v>
      </c>
    </row>
    <row r="176" s="12" customFormat="1" ht="22.8" customHeight="1">
      <c r="A176" s="12"/>
      <c r="B176" s="227"/>
      <c r="C176" s="228"/>
      <c r="D176" s="229" t="s">
        <v>73</v>
      </c>
      <c r="E176" s="241" t="s">
        <v>189</v>
      </c>
      <c r="F176" s="241" t="s">
        <v>250</v>
      </c>
      <c r="G176" s="228"/>
      <c r="H176" s="228"/>
      <c r="I176" s="231"/>
      <c r="J176" s="242">
        <f>BK176</f>
        <v>0</v>
      </c>
      <c r="K176" s="228"/>
      <c r="L176" s="233"/>
      <c r="M176" s="234"/>
      <c r="N176" s="235"/>
      <c r="O176" s="235"/>
      <c r="P176" s="236">
        <f>SUM(P177:P200)</f>
        <v>0</v>
      </c>
      <c r="Q176" s="235"/>
      <c r="R176" s="236">
        <f>SUM(R177:R200)</f>
        <v>9.4181096199999992</v>
      </c>
      <c r="S176" s="235"/>
      <c r="T176" s="237">
        <f>SUM(T177:T200)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8" t="s">
        <v>81</v>
      </c>
      <c r="AT176" s="239" t="s">
        <v>73</v>
      </c>
      <c r="AU176" s="239" t="s">
        <v>81</v>
      </c>
      <c r="AY176" s="238" t="s">
        <v>140</v>
      </c>
      <c r="BK176" s="240">
        <f>SUM(BK177:BK200)</f>
        <v>0</v>
      </c>
    </row>
    <row r="177" s="2" customFormat="1" ht="44.25" customHeight="1">
      <c r="A177" s="37"/>
      <c r="B177" s="38"/>
      <c r="C177" s="243" t="s">
        <v>266</v>
      </c>
      <c r="D177" s="243" t="s">
        <v>142</v>
      </c>
      <c r="E177" s="244" t="s">
        <v>256</v>
      </c>
      <c r="F177" s="245" t="s">
        <v>257</v>
      </c>
      <c r="G177" s="246" t="s">
        <v>179</v>
      </c>
      <c r="H177" s="247">
        <v>22.5</v>
      </c>
      <c r="I177" s="248"/>
      <c r="J177" s="249">
        <f>ROUND(I177*H177,2)</f>
        <v>0</v>
      </c>
      <c r="K177" s="250"/>
      <c r="L177" s="43"/>
      <c r="M177" s="251" t="s">
        <v>1</v>
      </c>
      <c r="N177" s="252" t="s">
        <v>39</v>
      </c>
      <c r="O177" s="90"/>
      <c r="P177" s="253">
        <f>O177*H177</f>
        <v>0</v>
      </c>
      <c r="Q177" s="253">
        <v>0.15540000000000001</v>
      </c>
      <c r="R177" s="253">
        <f>Q177*H177</f>
        <v>3.4965000000000002</v>
      </c>
      <c r="S177" s="253">
        <v>0</v>
      </c>
      <c r="T177" s="254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5" t="s">
        <v>146</v>
      </c>
      <c r="AT177" s="255" t="s">
        <v>142</v>
      </c>
      <c r="AU177" s="255" t="s">
        <v>83</v>
      </c>
      <c r="AY177" s="16" t="s">
        <v>140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6" t="s">
        <v>81</v>
      </c>
      <c r="BK177" s="256">
        <f>ROUND(I177*H177,2)</f>
        <v>0</v>
      </c>
      <c r="BL177" s="16" t="s">
        <v>146</v>
      </c>
      <c r="BM177" s="255" t="s">
        <v>258</v>
      </c>
    </row>
    <row r="178" s="13" customFormat="1">
      <c r="A178" s="13"/>
      <c r="B178" s="257"/>
      <c r="C178" s="258"/>
      <c r="D178" s="259" t="s">
        <v>148</v>
      </c>
      <c r="E178" s="260" t="s">
        <v>1</v>
      </c>
      <c r="F178" s="261" t="s">
        <v>747</v>
      </c>
      <c r="G178" s="258"/>
      <c r="H178" s="262">
        <v>22.5</v>
      </c>
      <c r="I178" s="263"/>
      <c r="J178" s="258"/>
      <c r="K178" s="258"/>
      <c r="L178" s="264"/>
      <c r="M178" s="265"/>
      <c r="N178" s="266"/>
      <c r="O178" s="266"/>
      <c r="P178" s="266"/>
      <c r="Q178" s="266"/>
      <c r="R178" s="266"/>
      <c r="S178" s="266"/>
      <c r="T178" s="26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8" t="s">
        <v>148</v>
      </c>
      <c r="AU178" s="268" t="s">
        <v>83</v>
      </c>
      <c r="AV178" s="13" t="s">
        <v>83</v>
      </c>
      <c r="AW178" s="13" t="s">
        <v>31</v>
      </c>
      <c r="AX178" s="13" t="s">
        <v>81</v>
      </c>
      <c r="AY178" s="268" t="s">
        <v>140</v>
      </c>
    </row>
    <row r="179" s="2" customFormat="1" ht="21.75" customHeight="1">
      <c r="A179" s="37"/>
      <c r="B179" s="38"/>
      <c r="C179" s="280" t="s">
        <v>272</v>
      </c>
      <c r="D179" s="280" t="s">
        <v>238</v>
      </c>
      <c r="E179" s="281" t="s">
        <v>261</v>
      </c>
      <c r="F179" s="282" t="s">
        <v>262</v>
      </c>
      <c r="G179" s="283" t="s">
        <v>179</v>
      </c>
      <c r="H179" s="284">
        <v>2.0600000000000001</v>
      </c>
      <c r="I179" s="285"/>
      <c r="J179" s="286">
        <f>ROUND(I179*H179,2)</f>
        <v>0</v>
      </c>
      <c r="K179" s="287"/>
      <c r="L179" s="288"/>
      <c r="M179" s="289" t="s">
        <v>1</v>
      </c>
      <c r="N179" s="290" t="s">
        <v>39</v>
      </c>
      <c r="O179" s="90"/>
      <c r="P179" s="253">
        <f>O179*H179</f>
        <v>0</v>
      </c>
      <c r="Q179" s="253">
        <v>0.048300000000000003</v>
      </c>
      <c r="R179" s="253">
        <f>Q179*H179</f>
        <v>0.099498000000000003</v>
      </c>
      <c r="S179" s="253">
        <v>0</v>
      </c>
      <c r="T179" s="254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5" t="s">
        <v>184</v>
      </c>
      <c r="AT179" s="255" t="s">
        <v>238</v>
      </c>
      <c r="AU179" s="255" t="s">
        <v>83</v>
      </c>
      <c r="AY179" s="16" t="s">
        <v>140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6" t="s">
        <v>81</v>
      </c>
      <c r="BK179" s="256">
        <f>ROUND(I179*H179,2)</f>
        <v>0</v>
      </c>
      <c r="BL179" s="16" t="s">
        <v>146</v>
      </c>
      <c r="BM179" s="255" t="s">
        <v>263</v>
      </c>
    </row>
    <row r="180" s="13" customFormat="1">
      <c r="A180" s="13"/>
      <c r="B180" s="257"/>
      <c r="C180" s="258"/>
      <c r="D180" s="259" t="s">
        <v>148</v>
      </c>
      <c r="E180" s="260" t="s">
        <v>1</v>
      </c>
      <c r="F180" s="261" t="s">
        <v>748</v>
      </c>
      <c r="G180" s="258"/>
      <c r="H180" s="262">
        <v>2</v>
      </c>
      <c r="I180" s="263"/>
      <c r="J180" s="258"/>
      <c r="K180" s="258"/>
      <c r="L180" s="264"/>
      <c r="M180" s="265"/>
      <c r="N180" s="266"/>
      <c r="O180" s="266"/>
      <c r="P180" s="266"/>
      <c r="Q180" s="266"/>
      <c r="R180" s="266"/>
      <c r="S180" s="266"/>
      <c r="T180" s="26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8" t="s">
        <v>148</v>
      </c>
      <c r="AU180" s="268" t="s">
        <v>83</v>
      </c>
      <c r="AV180" s="13" t="s">
        <v>83</v>
      </c>
      <c r="AW180" s="13" t="s">
        <v>31</v>
      </c>
      <c r="AX180" s="13" t="s">
        <v>81</v>
      </c>
      <c r="AY180" s="268" t="s">
        <v>140</v>
      </c>
    </row>
    <row r="181" s="13" customFormat="1">
      <c r="A181" s="13"/>
      <c r="B181" s="257"/>
      <c r="C181" s="258"/>
      <c r="D181" s="259" t="s">
        <v>148</v>
      </c>
      <c r="E181" s="258"/>
      <c r="F181" s="261" t="s">
        <v>647</v>
      </c>
      <c r="G181" s="258"/>
      <c r="H181" s="262">
        <v>2.0600000000000001</v>
      </c>
      <c r="I181" s="263"/>
      <c r="J181" s="258"/>
      <c r="K181" s="258"/>
      <c r="L181" s="264"/>
      <c r="M181" s="265"/>
      <c r="N181" s="266"/>
      <c r="O181" s="266"/>
      <c r="P181" s="266"/>
      <c r="Q181" s="266"/>
      <c r="R181" s="266"/>
      <c r="S181" s="266"/>
      <c r="T181" s="26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8" t="s">
        <v>148</v>
      </c>
      <c r="AU181" s="268" t="s">
        <v>83</v>
      </c>
      <c r="AV181" s="13" t="s">
        <v>83</v>
      </c>
      <c r="AW181" s="13" t="s">
        <v>4</v>
      </c>
      <c r="AX181" s="13" t="s">
        <v>81</v>
      </c>
      <c r="AY181" s="268" t="s">
        <v>140</v>
      </c>
    </row>
    <row r="182" s="2" customFormat="1" ht="16.5" customHeight="1">
      <c r="A182" s="37"/>
      <c r="B182" s="38"/>
      <c r="C182" s="280" t="s">
        <v>278</v>
      </c>
      <c r="D182" s="280" t="s">
        <v>238</v>
      </c>
      <c r="E182" s="281" t="s">
        <v>267</v>
      </c>
      <c r="F182" s="282" t="s">
        <v>268</v>
      </c>
      <c r="G182" s="283" t="s">
        <v>179</v>
      </c>
      <c r="H182" s="284">
        <v>0.51500000000000001</v>
      </c>
      <c r="I182" s="285"/>
      <c r="J182" s="286">
        <f>ROUND(I182*H182,2)</f>
        <v>0</v>
      </c>
      <c r="K182" s="287"/>
      <c r="L182" s="288"/>
      <c r="M182" s="289" t="s">
        <v>1</v>
      </c>
      <c r="N182" s="290" t="s">
        <v>39</v>
      </c>
      <c r="O182" s="90"/>
      <c r="P182" s="253">
        <f>O182*H182</f>
        <v>0</v>
      </c>
      <c r="Q182" s="253">
        <v>0.048399999999999999</v>
      </c>
      <c r="R182" s="253">
        <f>Q182*H182</f>
        <v>0.024926</v>
      </c>
      <c r="S182" s="253">
        <v>0</v>
      </c>
      <c r="T182" s="254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5" t="s">
        <v>184</v>
      </c>
      <c r="AT182" s="255" t="s">
        <v>238</v>
      </c>
      <c r="AU182" s="255" t="s">
        <v>83</v>
      </c>
      <c r="AY182" s="16" t="s">
        <v>140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6" t="s">
        <v>81</v>
      </c>
      <c r="BK182" s="256">
        <f>ROUND(I182*H182,2)</f>
        <v>0</v>
      </c>
      <c r="BL182" s="16" t="s">
        <v>146</v>
      </c>
      <c r="BM182" s="255" t="s">
        <v>414</v>
      </c>
    </row>
    <row r="183" s="13" customFormat="1">
      <c r="A183" s="13"/>
      <c r="B183" s="257"/>
      <c r="C183" s="258"/>
      <c r="D183" s="259" t="s">
        <v>148</v>
      </c>
      <c r="E183" s="260" t="s">
        <v>1</v>
      </c>
      <c r="F183" s="261" t="s">
        <v>645</v>
      </c>
      <c r="G183" s="258"/>
      <c r="H183" s="262">
        <v>0.5</v>
      </c>
      <c r="I183" s="263"/>
      <c r="J183" s="258"/>
      <c r="K183" s="258"/>
      <c r="L183" s="264"/>
      <c r="M183" s="265"/>
      <c r="N183" s="266"/>
      <c r="O183" s="266"/>
      <c r="P183" s="266"/>
      <c r="Q183" s="266"/>
      <c r="R183" s="266"/>
      <c r="S183" s="266"/>
      <c r="T183" s="26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8" t="s">
        <v>148</v>
      </c>
      <c r="AU183" s="268" t="s">
        <v>83</v>
      </c>
      <c r="AV183" s="13" t="s">
        <v>83</v>
      </c>
      <c r="AW183" s="13" t="s">
        <v>31</v>
      </c>
      <c r="AX183" s="13" t="s">
        <v>81</v>
      </c>
      <c r="AY183" s="268" t="s">
        <v>140</v>
      </c>
    </row>
    <row r="184" s="13" customFormat="1">
      <c r="A184" s="13"/>
      <c r="B184" s="257"/>
      <c r="C184" s="258"/>
      <c r="D184" s="259" t="s">
        <v>148</v>
      </c>
      <c r="E184" s="258"/>
      <c r="F184" s="261" t="s">
        <v>415</v>
      </c>
      <c r="G184" s="258"/>
      <c r="H184" s="262">
        <v>0.51500000000000001</v>
      </c>
      <c r="I184" s="263"/>
      <c r="J184" s="258"/>
      <c r="K184" s="258"/>
      <c r="L184" s="264"/>
      <c r="M184" s="265"/>
      <c r="N184" s="266"/>
      <c r="O184" s="266"/>
      <c r="P184" s="266"/>
      <c r="Q184" s="266"/>
      <c r="R184" s="266"/>
      <c r="S184" s="266"/>
      <c r="T184" s="26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8" t="s">
        <v>148</v>
      </c>
      <c r="AU184" s="268" t="s">
        <v>83</v>
      </c>
      <c r="AV184" s="13" t="s">
        <v>83</v>
      </c>
      <c r="AW184" s="13" t="s">
        <v>4</v>
      </c>
      <c r="AX184" s="13" t="s">
        <v>81</v>
      </c>
      <c r="AY184" s="268" t="s">
        <v>140</v>
      </c>
    </row>
    <row r="185" s="2" customFormat="1" ht="21.75" customHeight="1">
      <c r="A185" s="37"/>
      <c r="B185" s="38"/>
      <c r="C185" s="280" t="s">
        <v>284</v>
      </c>
      <c r="D185" s="280" t="s">
        <v>238</v>
      </c>
      <c r="E185" s="281" t="s">
        <v>273</v>
      </c>
      <c r="F185" s="282" t="s">
        <v>274</v>
      </c>
      <c r="G185" s="283" t="s">
        <v>179</v>
      </c>
      <c r="H185" s="284">
        <v>2.0600000000000001</v>
      </c>
      <c r="I185" s="285"/>
      <c r="J185" s="286">
        <f>ROUND(I185*H185,2)</f>
        <v>0</v>
      </c>
      <c r="K185" s="287"/>
      <c r="L185" s="288"/>
      <c r="M185" s="289" t="s">
        <v>1</v>
      </c>
      <c r="N185" s="290" t="s">
        <v>39</v>
      </c>
      <c r="O185" s="90"/>
      <c r="P185" s="253">
        <f>O185*H185</f>
        <v>0</v>
      </c>
      <c r="Q185" s="253">
        <v>0.065670000000000006</v>
      </c>
      <c r="R185" s="253">
        <f>Q185*H185</f>
        <v>0.13528020000000002</v>
      </c>
      <c r="S185" s="253">
        <v>0</v>
      </c>
      <c r="T185" s="254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5" t="s">
        <v>184</v>
      </c>
      <c r="AT185" s="255" t="s">
        <v>238</v>
      </c>
      <c r="AU185" s="255" t="s">
        <v>83</v>
      </c>
      <c r="AY185" s="16" t="s">
        <v>140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6" t="s">
        <v>81</v>
      </c>
      <c r="BK185" s="256">
        <f>ROUND(I185*H185,2)</f>
        <v>0</v>
      </c>
      <c r="BL185" s="16" t="s">
        <v>146</v>
      </c>
      <c r="BM185" s="255" t="s">
        <v>275</v>
      </c>
    </row>
    <row r="186" s="13" customFormat="1">
      <c r="A186" s="13"/>
      <c r="B186" s="257"/>
      <c r="C186" s="258"/>
      <c r="D186" s="259" t="s">
        <v>148</v>
      </c>
      <c r="E186" s="260" t="s">
        <v>1</v>
      </c>
      <c r="F186" s="261" t="s">
        <v>749</v>
      </c>
      <c r="G186" s="258"/>
      <c r="H186" s="262">
        <v>2</v>
      </c>
      <c r="I186" s="263"/>
      <c r="J186" s="258"/>
      <c r="K186" s="258"/>
      <c r="L186" s="264"/>
      <c r="M186" s="265"/>
      <c r="N186" s="266"/>
      <c r="O186" s="266"/>
      <c r="P186" s="266"/>
      <c r="Q186" s="266"/>
      <c r="R186" s="266"/>
      <c r="S186" s="266"/>
      <c r="T186" s="26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8" t="s">
        <v>148</v>
      </c>
      <c r="AU186" s="268" t="s">
        <v>83</v>
      </c>
      <c r="AV186" s="13" t="s">
        <v>83</v>
      </c>
      <c r="AW186" s="13" t="s">
        <v>31</v>
      </c>
      <c r="AX186" s="13" t="s">
        <v>81</v>
      </c>
      <c r="AY186" s="268" t="s">
        <v>140</v>
      </c>
    </row>
    <row r="187" s="13" customFormat="1">
      <c r="A187" s="13"/>
      <c r="B187" s="257"/>
      <c r="C187" s="258"/>
      <c r="D187" s="259" t="s">
        <v>148</v>
      </c>
      <c r="E187" s="258"/>
      <c r="F187" s="261" t="s">
        <v>647</v>
      </c>
      <c r="G187" s="258"/>
      <c r="H187" s="262">
        <v>2.0600000000000001</v>
      </c>
      <c r="I187" s="263"/>
      <c r="J187" s="258"/>
      <c r="K187" s="258"/>
      <c r="L187" s="264"/>
      <c r="M187" s="265"/>
      <c r="N187" s="266"/>
      <c r="O187" s="266"/>
      <c r="P187" s="266"/>
      <c r="Q187" s="266"/>
      <c r="R187" s="266"/>
      <c r="S187" s="266"/>
      <c r="T187" s="26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8" t="s">
        <v>148</v>
      </c>
      <c r="AU187" s="268" t="s">
        <v>83</v>
      </c>
      <c r="AV187" s="13" t="s">
        <v>83</v>
      </c>
      <c r="AW187" s="13" t="s">
        <v>4</v>
      </c>
      <c r="AX187" s="13" t="s">
        <v>81</v>
      </c>
      <c r="AY187" s="268" t="s">
        <v>140</v>
      </c>
    </row>
    <row r="188" s="2" customFormat="1" ht="16.5" customHeight="1">
      <c r="A188" s="37"/>
      <c r="B188" s="38"/>
      <c r="C188" s="280" t="s">
        <v>288</v>
      </c>
      <c r="D188" s="280" t="s">
        <v>238</v>
      </c>
      <c r="E188" s="281" t="s">
        <v>279</v>
      </c>
      <c r="F188" s="282" t="s">
        <v>280</v>
      </c>
      <c r="G188" s="283" t="s">
        <v>179</v>
      </c>
      <c r="H188" s="284">
        <v>18.539999999999999</v>
      </c>
      <c r="I188" s="285"/>
      <c r="J188" s="286">
        <f>ROUND(I188*H188,2)</f>
        <v>0</v>
      </c>
      <c r="K188" s="287"/>
      <c r="L188" s="288"/>
      <c r="M188" s="289" t="s">
        <v>1</v>
      </c>
      <c r="N188" s="290" t="s">
        <v>39</v>
      </c>
      <c r="O188" s="90"/>
      <c r="P188" s="253">
        <f>O188*H188</f>
        <v>0</v>
      </c>
      <c r="Q188" s="253">
        <v>0.080000000000000002</v>
      </c>
      <c r="R188" s="253">
        <f>Q188*H188</f>
        <v>1.4831999999999999</v>
      </c>
      <c r="S188" s="253">
        <v>0</v>
      </c>
      <c r="T188" s="254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5" t="s">
        <v>184</v>
      </c>
      <c r="AT188" s="255" t="s">
        <v>238</v>
      </c>
      <c r="AU188" s="255" t="s">
        <v>83</v>
      </c>
      <c r="AY188" s="16" t="s">
        <v>140</v>
      </c>
      <c r="BE188" s="256">
        <f>IF(N188="základní",J188,0)</f>
        <v>0</v>
      </c>
      <c r="BF188" s="256">
        <f>IF(N188="snížená",J188,0)</f>
        <v>0</v>
      </c>
      <c r="BG188" s="256">
        <f>IF(N188="zákl. přenesená",J188,0)</f>
        <v>0</v>
      </c>
      <c r="BH188" s="256">
        <f>IF(N188="sníž. přenesená",J188,0)</f>
        <v>0</v>
      </c>
      <c r="BI188" s="256">
        <f>IF(N188="nulová",J188,0)</f>
        <v>0</v>
      </c>
      <c r="BJ188" s="16" t="s">
        <v>81</v>
      </c>
      <c r="BK188" s="256">
        <f>ROUND(I188*H188,2)</f>
        <v>0</v>
      </c>
      <c r="BL188" s="16" t="s">
        <v>146</v>
      </c>
      <c r="BM188" s="255" t="s">
        <v>281</v>
      </c>
    </row>
    <row r="189" s="13" customFormat="1">
      <c r="A189" s="13"/>
      <c r="B189" s="257"/>
      <c r="C189" s="258"/>
      <c r="D189" s="259" t="s">
        <v>148</v>
      </c>
      <c r="E189" s="260" t="s">
        <v>1</v>
      </c>
      <c r="F189" s="261" t="s">
        <v>750</v>
      </c>
      <c r="G189" s="258"/>
      <c r="H189" s="262">
        <v>18</v>
      </c>
      <c r="I189" s="263"/>
      <c r="J189" s="258"/>
      <c r="K189" s="258"/>
      <c r="L189" s="264"/>
      <c r="M189" s="265"/>
      <c r="N189" s="266"/>
      <c r="O189" s="266"/>
      <c r="P189" s="266"/>
      <c r="Q189" s="266"/>
      <c r="R189" s="266"/>
      <c r="S189" s="266"/>
      <c r="T189" s="26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8" t="s">
        <v>148</v>
      </c>
      <c r="AU189" s="268" t="s">
        <v>83</v>
      </c>
      <c r="AV189" s="13" t="s">
        <v>83</v>
      </c>
      <c r="AW189" s="13" t="s">
        <v>31</v>
      </c>
      <c r="AX189" s="13" t="s">
        <v>81</v>
      </c>
      <c r="AY189" s="268" t="s">
        <v>140</v>
      </c>
    </row>
    <row r="190" s="13" customFormat="1">
      <c r="A190" s="13"/>
      <c r="B190" s="257"/>
      <c r="C190" s="258"/>
      <c r="D190" s="259" t="s">
        <v>148</v>
      </c>
      <c r="E190" s="258"/>
      <c r="F190" s="261" t="s">
        <v>751</v>
      </c>
      <c r="G190" s="258"/>
      <c r="H190" s="262">
        <v>18.539999999999999</v>
      </c>
      <c r="I190" s="263"/>
      <c r="J190" s="258"/>
      <c r="K190" s="258"/>
      <c r="L190" s="264"/>
      <c r="M190" s="265"/>
      <c r="N190" s="266"/>
      <c r="O190" s="266"/>
      <c r="P190" s="266"/>
      <c r="Q190" s="266"/>
      <c r="R190" s="266"/>
      <c r="S190" s="266"/>
      <c r="T190" s="26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8" t="s">
        <v>148</v>
      </c>
      <c r="AU190" s="268" t="s">
        <v>83</v>
      </c>
      <c r="AV190" s="13" t="s">
        <v>83</v>
      </c>
      <c r="AW190" s="13" t="s">
        <v>4</v>
      </c>
      <c r="AX190" s="13" t="s">
        <v>81</v>
      </c>
      <c r="AY190" s="268" t="s">
        <v>140</v>
      </c>
    </row>
    <row r="191" s="2" customFormat="1" ht="44.25" customHeight="1">
      <c r="A191" s="37"/>
      <c r="B191" s="38"/>
      <c r="C191" s="243" t="s">
        <v>293</v>
      </c>
      <c r="D191" s="243" t="s">
        <v>142</v>
      </c>
      <c r="E191" s="244" t="s">
        <v>285</v>
      </c>
      <c r="F191" s="245" t="s">
        <v>286</v>
      </c>
      <c r="G191" s="246" t="s">
        <v>179</v>
      </c>
      <c r="H191" s="247">
        <v>9</v>
      </c>
      <c r="I191" s="248"/>
      <c r="J191" s="249">
        <f>ROUND(I191*H191,2)</f>
        <v>0</v>
      </c>
      <c r="K191" s="250"/>
      <c r="L191" s="43"/>
      <c r="M191" s="251" t="s">
        <v>1</v>
      </c>
      <c r="N191" s="252" t="s">
        <v>39</v>
      </c>
      <c r="O191" s="90"/>
      <c r="P191" s="253">
        <f>O191*H191</f>
        <v>0</v>
      </c>
      <c r="Q191" s="253">
        <v>0.1295</v>
      </c>
      <c r="R191" s="253">
        <f>Q191*H191</f>
        <v>1.1655</v>
      </c>
      <c r="S191" s="253">
        <v>0</v>
      </c>
      <c r="T191" s="254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55" t="s">
        <v>146</v>
      </c>
      <c r="AT191" s="255" t="s">
        <v>142</v>
      </c>
      <c r="AU191" s="255" t="s">
        <v>83</v>
      </c>
      <c r="AY191" s="16" t="s">
        <v>140</v>
      </c>
      <c r="BE191" s="256">
        <f>IF(N191="základní",J191,0)</f>
        <v>0</v>
      </c>
      <c r="BF191" s="256">
        <f>IF(N191="snížená",J191,0)</f>
        <v>0</v>
      </c>
      <c r="BG191" s="256">
        <f>IF(N191="zákl. přenesená",J191,0)</f>
        <v>0</v>
      </c>
      <c r="BH191" s="256">
        <f>IF(N191="sníž. přenesená",J191,0)</f>
        <v>0</v>
      </c>
      <c r="BI191" s="256">
        <f>IF(N191="nulová",J191,0)</f>
        <v>0</v>
      </c>
      <c r="BJ191" s="16" t="s">
        <v>81</v>
      </c>
      <c r="BK191" s="256">
        <f>ROUND(I191*H191,2)</f>
        <v>0</v>
      </c>
      <c r="BL191" s="16" t="s">
        <v>146</v>
      </c>
      <c r="BM191" s="255" t="s">
        <v>605</v>
      </c>
    </row>
    <row r="192" s="13" customFormat="1">
      <c r="A192" s="13"/>
      <c r="B192" s="257"/>
      <c r="C192" s="258"/>
      <c r="D192" s="259" t="s">
        <v>148</v>
      </c>
      <c r="E192" s="260" t="s">
        <v>1</v>
      </c>
      <c r="F192" s="261" t="s">
        <v>752</v>
      </c>
      <c r="G192" s="258"/>
      <c r="H192" s="262">
        <v>9</v>
      </c>
      <c r="I192" s="263"/>
      <c r="J192" s="258"/>
      <c r="K192" s="258"/>
      <c r="L192" s="264"/>
      <c r="M192" s="265"/>
      <c r="N192" s="266"/>
      <c r="O192" s="266"/>
      <c r="P192" s="266"/>
      <c r="Q192" s="266"/>
      <c r="R192" s="266"/>
      <c r="S192" s="266"/>
      <c r="T192" s="26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8" t="s">
        <v>148</v>
      </c>
      <c r="AU192" s="268" t="s">
        <v>83</v>
      </c>
      <c r="AV192" s="13" t="s">
        <v>83</v>
      </c>
      <c r="AW192" s="13" t="s">
        <v>31</v>
      </c>
      <c r="AX192" s="13" t="s">
        <v>81</v>
      </c>
      <c r="AY192" s="268" t="s">
        <v>140</v>
      </c>
    </row>
    <row r="193" s="2" customFormat="1" ht="16.5" customHeight="1">
      <c r="A193" s="37"/>
      <c r="B193" s="38"/>
      <c r="C193" s="280" t="s">
        <v>299</v>
      </c>
      <c r="D193" s="280" t="s">
        <v>238</v>
      </c>
      <c r="E193" s="281" t="s">
        <v>289</v>
      </c>
      <c r="F193" s="282" t="s">
        <v>290</v>
      </c>
      <c r="G193" s="283" t="s">
        <v>179</v>
      </c>
      <c r="H193" s="284">
        <v>9.2699999999999996</v>
      </c>
      <c r="I193" s="285"/>
      <c r="J193" s="286">
        <f>ROUND(I193*H193,2)</f>
        <v>0</v>
      </c>
      <c r="K193" s="287"/>
      <c r="L193" s="288"/>
      <c r="M193" s="289" t="s">
        <v>1</v>
      </c>
      <c r="N193" s="290" t="s">
        <v>39</v>
      </c>
      <c r="O193" s="90"/>
      <c r="P193" s="253">
        <f>O193*H193</f>
        <v>0</v>
      </c>
      <c r="Q193" s="253">
        <v>0.056120000000000003</v>
      </c>
      <c r="R193" s="253">
        <f>Q193*H193</f>
        <v>0.52023240000000004</v>
      </c>
      <c r="S193" s="253">
        <v>0</v>
      </c>
      <c r="T193" s="254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55" t="s">
        <v>184</v>
      </c>
      <c r="AT193" s="255" t="s">
        <v>238</v>
      </c>
      <c r="AU193" s="255" t="s">
        <v>83</v>
      </c>
      <c r="AY193" s="16" t="s">
        <v>140</v>
      </c>
      <c r="BE193" s="256">
        <f>IF(N193="základní",J193,0)</f>
        <v>0</v>
      </c>
      <c r="BF193" s="256">
        <f>IF(N193="snížená",J193,0)</f>
        <v>0</v>
      </c>
      <c r="BG193" s="256">
        <f>IF(N193="zákl. přenesená",J193,0)</f>
        <v>0</v>
      </c>
      <c r="BH193" s="256">
        <f>IF(N193="sníž. přenesená",J193,0)</f>
        <v>0</v>
      </c>
      <c r="BI193" s="256">
        <f>IF(N193="nulová",J193,0)</f>
        <v>0</v>
      </c>
      <c r="BJ193" s="16" t="s">
        <v>81</v>
      </c>
      <c r="BK193" s="256">
        <f>ROUND(I193*H193,2)</f>
        <v>0</v>
      </c>
      <c r="BL193" s="16" t="s">
        <v>146</v>
      </c>
      <c r="BM193" s="255" t="s">
        <v>606</v>
      </c>
    </row>
    <row r="194" s="13" customFormat="1">
      <c r="A194" s="13"/>
      <c r="B194" s="257"/>
      <c r="C194" s="258"/>
      <c r="D194" s="259" t="s">
        <v>148</v>
      </c>
      <c r="E194" s="258"/>
      <c r="F194" s="261" t="s">
        <v>753</v>
      </c>
      <c r="G194" s="258"/>
      <c r="H194" s="262">
        <v>9.2699999999999996</v>
      </c>
      <c r="I194" s="263"/>
      <c r="J194" s="258"/>
      <c r="K194" s="258"/>
      <c r="L194" s="264"/>
      <c r="M194" s="265"/>
      <c r="N194" s="266"/>
      <c r="O194" s="266"/>
      <c r="P194" s="266"/>
      <c r="Q194" s="266"/>
      <c r="R194" s="266"/>
      <c r="S194" s="266"/>
      <c r="T194" s="26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8" t="s">
        <v>148</v>
      </c>
      <c r="AU194" s="268" t="s">
        <v>83</v>
      </c>
      <c r="AV194" s="13" t="s">
        <v>83</v>
      </c>
      <c r="AW194" s="13" t="s">
        <v>4</v>
      </c>
      <c r="AX194" s="13" t="s">
        <v>81</v>
      </c>
      <c r="AY194" s="268" t="s">
        <v>140</v>
      </c>
    </row>
    <row r="195" s="2" customFormat="1" ht="21.75" customHeight="1">
      <c r="A195" s="37"/>
      <c r="B195" s="38"/>
      <c r="C195" s="243" t="s">
        <v>303</v>
      </c>
      <c r="D195" s="243" t="s">
        <v>142</v>
      </c>
      <c r="E195" s="244" t="s">
        <v>294</v>
      </c>
      <c r="F195" s="245" t="s">
        <v>295</v>
      </c>
      <c r="G195" s="246" t="s">
        <v>296</v>
      </c>
      <c r="H195" s="247">
        <v>1.103</v>
      </c>
      <c r="I195" s="248"/>
      <c r="J195" s="249">
        <f>ROUND(I195*H195,2)</f>
        <v>0</v>
      </c>
      <c r="K195" s="250"/>
      <c r="L195" s="43"/>
      <c r="M195" s="251" t="s">
        <v>1</v>
      </c>
      <c r="N195" s="252" t="s">
        <v>39</v>
      </c>
      <c r="O195" s="90"/>
      <c r="P195" s="253">
        <f>O195*H195</f>
        <v>0</v>
      </c>
      <c r="Q195" s="253">
        <v>2.2563399999999998</v>
      </c>
      <c r="R195" s="253">
        <f>Q195*H195</f>
        <v>2.4887430199999998</v>
      </c>
      <c r="S195" s="253">
        <v>0</v>
      </c>
      <c r="T195" s="254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55" t="s">
        <v>146</v>
      </c>
      <c r="AT195" s="255" t="s">
        <v>142</v>
      </c>
      <c r="AU195" s="255" t="s">
        <v>83</v>
      </c>
      <c r="AY195" s="16" t="s">
        <v>140</v>
      </c>
      <c r="BE195" s="256">
        <f>IF(N195="základní",J195,0)</f>
        <v>0</v>
      </c>
      <c r="BF195" s="256">
        <f>IF(N195="snížená",J195,0)</f>
        <v>0</v>
      </c>
      <c r="BG195" s="256">
        <f>IF(N195="zákl. přenesená",J195,0)</f>
        <v>0</v>
      </c>
      <c r="BH195" s="256">
        <f>IF(N195="sníž. přenesená",J195,0)</f>
        <v>0</v>
      </c>
      <c r="BI195" s="256">
        <f>IF(N195="nulová",J195,0)</f>
        <v>0</v>
      </c>
      <c r="BJ195" s="16" t="s">
        <v>81</v>
      </c>
      <c r="BK195" s="256">
        <f>ROUND(I195*H195,2)</f>
        <v>0</v>
      </c>
      <c r="BL195" s="16" t="s">
        <v>146</v>
      </c>
      <c r="BM195" s="255" t="s">
        <v>297</v>
      </c>
    </row>
    <row r="196" s="13" customFormat="1">
      <c r="A196" s="13"/>
      <c r="B196" s="257"/>
      <c r="C196" s="258"/>
      <c r="D196" s="259" t="s">
        <v>148</v>
      </c>
      <c r="E196" s="260" t="s">
        <v>1</v>
      </c>
      <c r="F196" s="261" t="s">
        <v>754</v>
      </c>
      <c r="G196" s="258"/>
      <c r="H196" s="262">
        <v>1.103</v>
      </c>
      <c r="I196" s="263"/>
      <c r="J196" s="258"/>
      <c r="K196" s="258"/>
      <c r="L196" s="264"/>
      <c r="M196" s="265"/>
      <c r="N196" s="266"/>
      <c r="O196" s="266"/>
      <c r="P196" s="266"/>
      <c r="Q196" s="266"/>
      <c r="R196" s="266"/>
      <c r="S196" s="266"/>
      <c r="T196" s="26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8" t="s">
        <v>148</v>
      </c>
      <c r="AU196" s="268" t="s">
        <v>83</v>
      </c>
      <c r="AV196" s="13" t="s">
        <v>83</v>
      </c>
      <c r="AW196" s="13" t="s">
        <v>31</v>
      </c>
      <c r="AX196" s="13" t="s">
        <v>81</v>
      </c>
      <c r="AY196" s="268" t="s">
        <v>140</v>
      </c>
    </row>
    <row r="197" s="2" customFormat="1" ht="21.75" customHeight="1">
      <c r="A197" s="37"/>
      <c r="B197" s="38"/>
      <c r="C197" s="243" t="s">
        <v>309</v>
      </c>
      <c r="D197" s="243" t="s">
        <v>142</v>
      </c>
      <c r="E197" s="244" t="s">
        <v>300</v>
      </c>
      <c r="F197" s="245" t="s">
        <v>301</v>
      </c>
      <c r="G197" s="246" t="s">
        <v>179</v>
      </c>
      <c r="H197" s="247">
        <v>23.5</v>
      </c>
      <c r="I197" s="248"/>
      <c r="J197" s="249">
        <f>ROUND(I197*H197,2)</f>
        <v>0</v>
      </c>
      <c r="K197" s="250"/>
      <c r="L197" s="43"/>
      <c r="M197" s="251" t="s">
        <v>1</v>
      </c>
      <c r="N197" s="252" t="s">
        <v>39</v>
      </c>
      <c r="O197" s="90"/>
      <c r="P197" s="253">
        <f>O197*H197</f>
        <v>0</v>
      </c>
      <c r="Q197" s="253">
        <v>0.00018000000000000001</v>
      </c>
      <c r="R197" s="253">
        <f>Q197*H197</f>
        <v>0.0042300000000000003</v>
      </c>
      <c r="S197" s="253">
        <v>0</v>
      </c>
      <c r="T197" s="254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55" t="s">
        <v>146</v>
      </c>
      <c r="AT197" s="255" t="s">
        <v>142</v>
      </c>
      <c r="AU197" s="255" t="s">
        <v>83</v>
      </c>
      <c r="AY197" s="16" t="s">
        <v>140</v>
      </c>
      <c r="BE197" s="256">
        <f>IF(N197="základní",J197,0)</f>
        <v>0</v>
      </c>
      <c r="BF197" s="256">
        <f>IF(N197="snížená",J197,0)</f>
        <v>0</v>
      </c>
      <c r="BG197" s="256">
        <f>IF(N197="zákl. přenesená",J197,0)</f>
        <v>0</v>
      </c>
      <c r="BH197" s="256">
        <f>IF(N197="sníž. přenesená",J197,0)</f>
        <v>0</v>
      </c>
      <c r="BI197" s="256">
        <f>IF(N197="nulová",J197,0)</f>
        <v>0</v>
      </c>
      <c r="BJ197" s="16" t="s">
        <v>81</v>
      </c>
      <c r="BK197" s="256">
        <f>ROUND(I197*H197,2)</f>
        <v>0</v>
      </c>
      <c r="BL197" s="16" t="s">
        <v>146</v>
      </c>
      <c r="BM197" s="255" t="s">
        <v>302</v>
      </c>
    </row>
    <row r="198" s="2" customFormat="1" ht="21.75" customHeight="1">
      <c r="A198" s="37"/>
      <c r="B198" s="38"/>
      <c r="C198" s="243" t="s">
        <v>313</v>
      </c>
      <c r="D198" s="243" t="s">
        <v>142</v>
      </c>
      <c r="E198" s="244" t="s">
        <v>304</v>
      </c>
      <c r="F198" s="245" t="s">
        <v>305</v>
      </c>
      <c r="G198" s="246" t="s">
        <v>179</v>
      </c>
      <c r="H198" s="247">
        <v>23.5</v>
      </c>
      <c r="I198" s="248"/>
      <c r="J198" s="249">
        <f>ROUND(I198*H198,2)</f>
        <v>0</v>
      </c>
      <c r="K198" s="250"/>
      <c r="L198" s="43"/>
      <c r="M198" s="251" t="s">
        <v>1</v>
      </c>
      <c r="N198" s="252" t="s">
        <v>39</v>
      </c>
      <c r="O198" s="90"/>
      <c r="P198" s="253">
        <f>O198*H198</f>
        <v>0</v>
      </c>
      <c r="Q198" s="253">
        <v>0</v>
      </c>
      <c r="R198" s="253">
        <f>Q198*H198</f>
        <v>0</v>
      </c>
      <c r="S198" s="253">
        <v>0</v>
      </c>
      <c r="T198" s="254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55" t="s">
        <v>146</v>
      </c>
      <c r="AT198" s="255" t="s">
        <v>142</v>
      </c>
      <c r="AU198" s="255" t="s">
        <v>83</v>
      </c>
      <c r="AY198" s="16" t="s">
        <v>140</v>
      </c>
      <c r="BE198" s="256">
        <f>IF(N198="základní",J198,0)</f>
        <v>0</v>
      </c>
      <c r="BF198" s="256">
        <f>IF(N198="snížená",J198,0)</f>
        <v>0</v>
      </c>
      <c r="BG198" s="256">
        <f>IF(N198="zákl. přenesená",J198,0)</f>
        <v>0</v>
      </c>
      <c r="BH198" s="256">
        <f>IF(N198="sníž. přenesená",J198,0)</f>
        <v>0</v>
      </c>
      <c r="BI198" s="256">
        <f>IF(N198="nulová",J198,0)</f>
        <v>0</v>
      </c>
      <c r="BJ198" s="16" t="s">
        <v>81</v>
      </c>
      <c r="BK198" s="256">
        <f>ROUND(I198*H198,2)</f>
        <v>0</v>
      </c>
      <c r="BL198" s="16" t="s">
        <v>146</v>
      </c>
      <c r="BM198" s="255" t="s">
        <v>306</v>
      </c>
    </row>
    <row r="199" s="13" customFormat="1">
      <c r="A199" s="13"/>
      <c r="B199" s="257"/>
      <c r="C199" s="258"/>
      <c r="D199" s="259" t="s">
        <v>148</v>
      </c>
      <c r="E199" s="260" t="s">
        <v>1</v>
      </c>
      <c r="F199" s="261" t="s">
        <v>755</v>
      </c>
      <c r="G199" s="258"/>
      <c r="H199" s="262">
        <v>23.5</v>
      </c>
      <c r="I199" s="263"/>
      <c r="J199" s="258"/>
      <c r="K199" s="258"/>
      <c r="L199" s="264"/>
      <c r="M199" s="265"/>
      <c r="N199" s="266"/>
      <c r="O199" s="266"/>
      <c r="P199" s="266"/>
      <c r="Q199" s="266"/>
      <c r="R199" s="266"/>
      <c r="S199" s="266"/>
      <c r="T199" s="26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8" t="s">
        <v>148</v>
      </c>
      <c r="AU199" s="268" t="s">
        <v>83</v>
      </c>
      <c r="AV199" s="13" t="s">
        <v>83</v>
      </c>
      <c r="AW199" s="13" t="s">
        <v>31</v>
      </c>
      <c r="AX199" s="13" t="s">
        <v>81</v>
      </c>
      <c r="AY199" s="268" t="s">
        <v>140</v>
      </c>
    </row>
    <row r="200" s="2" customFormat="1" ht="44.25" customHeight="1">
      <c r="A200" s="37"/>
      <c r="B200" s="38"/>
      <c r="C200" s="243" t="s">
        <v>319</v>
      </c>
      <c r="D200" s="243" t="s">
        <v>142</v>
      </c>
      <c r="E200" s="244" t="s">
        <v>314</v>
      </c>
      <c r="F200" s="245" t="s">
        <v>315</v>
      </c>
      <c r="G200" s="246" t="s">
        <v>145</v>
      </c>
      <c r="H200" s="247">
        <v>2</v>
      </c>
      <c r="I200" s="248"/>
      <c r="J200" s="249">
        <f>ROUND(I200*H200,2)</f>
        <v>0</v>
      </c>
      <c r="K200" s="250"/>
      <c r="L200" s="43"/>
      <c r="M200" s="251" t="s">
        <v>1</v>
      </c>
      <c r="N200" s="252" t="s">
        <v>39</v>
      </c>
      <c r="O200" s="90"/>
      <c r="P200" s="253">
        <f>O200*H200</f>
        <v>0</v>
      </c>
      <c r="Q200" s="253">
        <v>0</v>
      </c>
      <c r="R200" s="253">
        <f>Q200*H200</f>
        <v>0</v>
      </c>
      <c r="S200" s="253">
        <v>0</v>
      </c>
      <c r="T200" s="254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55" t="s">
        <v>146</v>
      </c>
      <c r="AT200" s="255" t="s">
        <v>142</v>
      </c>
      <c r="AU200" s="255" t="s">
        <v>83</v>
      </c>
      <c r="AY200" s="16" t="s">
        <v>140</v>
      </c>
      <c r="BE200" s="256">
        <f>IF(N200="základní",J200,0)</f>
        <v>0</v>
      </c>
      <c r="BF200" s="256">
        <f>IF(N200="snížená",J200,0)</f>
        <v>0</v>
      </c>
      <c r="BG200" s="256">
        <f>IF(N200="zákl. přenesená",J200,0)</f>
        <v>0</v>
      </c>
      <c r="BH200" s="256">
        <f>IF(N200="sníž. přenesená",J200,0)</f>
        <v>0</v>
      </c>
      <c r="BI200" s="256">
        <f>IF(N200="nulová",J200,0)</f>
        <v>0</v>
      </c>
      <c r="BJ200" s="16" t="s">
        <v>81</v>
      </c>
      <c r="BK200" s="256">
        <f>ROUND(I200*H200,2)</f>
        <v>0</v>
      </c>
      <c r="BL200" s="16" t="s">
        <v>146</v>
      </c>
      <c r="BM200" s="255" t="s">
        <v>610</v>
      </c>
    </row>
    <row r="201" s="12" customFormat="1" ht="22.8" customHeight="1">
      <c r="A201" s="12"/>
      <c r="B201" s="227"/>
      <c r="C201" s="228"/>
      <c r="D201" s="229" t="s">
        <v>73</v>
      </c>
      <c r="E201" s="241" t="s">
        <v>317</v>
      </c>
      <c r="F201" s="241" t="s">
        <v>318</v>
      </c>
      <c r="G201" s="228"/>
      <c r="H201" s="228"/>
      <c r="I201" s="231"/>
      <c r="J201" s="242">
        <f>BK201</f>
        <v>0</v>
      </c>
      <c r="K201" s="228"/>
      <c r="L201" s="233"/>
      <c r="M201" s="234"/>
      <c r="N201" s="235"/>
      <c r="O201" s="235"/>
      <c r="P201" s="236">
        <f>SUM(P202:P209)</f>
        <v>0</v>
      </c>
      <c r="Q201" s="235"/>
      <c r="R201" s="236">
        <f>SUM(R202:R209)</f>
        <v>0</v>
      </c>
      <c r="S201" s="235"/>
      <c r="T201" s="237">
        <f>SUM(T202:T209)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38" t="s">
        <v>81</v>
      </c>
      <c r="AT201" s="239" t="s">
        <v>73</v>
      </c>
      <c r="AU201" s="239" t="s">
        <v>81</v>
      </c>
      <c r="AY201" s="238" t="s">
        <v>140</v>
      </c>
      <c r="BK201" s="240">
        <f>SUM(BK202:BK209)</f>
        <v>0</v>
      </c>
    </row>
    <row r="202" s="2" customFormat="1" ht="33" customHeight="1">
      <c r="A202" s="37"/>
      <c r="B202" s="38"/>
      <c r="C202" s="243" t="s">
        <v>324</v>
      </c>
      <c r="D202" s="243" t="s">
        <v>142</v>
      </c>
      <c r="E202" s="244" t="s">
        <v>320</v>
      </c>
      <c r="F202" s="245" t="s">
        <v>321</v>
      </c>
      <c r="G202" s="246" t="s">
        <v>322</v>
      </c>
      <c r="H202" s="247">
        <v>32.588000000000001</v>
      </c>
      <c r="I202" s="248"/>
      <c r="J202" s="249">
        <f>ROUND(I202*H202,2)</f>
        <v>0</v>
      </c>
      <c r="K202" s="250"/>
      <c r="L202" s="43"/>
      <c r="M202" s="251" t="s">
        <v>1</v>
      </c>
      <c r="N202" s="252" t="s">
        <v>39</v>
      </c>
      <c r="O202" s="90"/>
      <c r="P202" s="253">
        <f>O202*H202</f>
        <v>0</v>
      </c>
      <c r="Q202" s="253">
        <v>0</v>
      </c>
      <c r="R202" s="253">
        <f>Q202*H202</f>
        <v>0</v>
      </c>
      <c r="S202" s="253">
        <v>0</v>
      </c>
      <c r="T202" s="254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55" t="s">
        <v>146</v>
      </c>
      <c r="AT202" s="255" t="s">
        <v>142</v>
      </c>
      <c r="AU202" s="255" t="s">
        <v>83</v>
      </c>
      <c r="AY202" s="16" t="s">
        <v>140</v>
      </c>
      <c r="BE202" s="256">
        <f>IF(N202="základní",J202,0)</f>
        <v>0</v>
      </c>
      <c r="BF202" s="256">
        <f>IF(N202="snížená",J202,0)</f>
        <v>0</v>
      </c>
      <c r="BG202" s="256">
        <f>IF(N202="zákl. přenesená",J202,0)</f>
        <v>0</v>
      </c>
      <c r="BH202" s="256">
        <f>IF(N202="sníž. přenesená",J202,0)</f>
        <v>0</v>
      </c>
      <c r="BI202" s="256">
        <f>IF(N202="nulová",J202,0)</f>
        <v>0</v>
      </c>
      <c r="BJ202" s="16" t="s">
        <v>81</v>
      </c>
      <c r="BK202" s="256">
        <f>ROUND(I202*H202,2)</f>
        <v>0</v>
      </c>
      <c r="BL202" s="16" t="s">
        <v>146</v>
      </c>
      <c r="BM202" s="255" t="s">
        <v>323</v>
      </c>
    </row>
    <row r="203" s="2" customFormat="1" ht="33" customHeight="1">
      <c r="A203" s="37"/>
      <c r="B203" s="38"/>
      <c r="C203" s="243" t="s">
        <v>329</v>
      </c>
      <c r="D203" s="243" t="s">
        <v>142</v>
      </c>
      <c r="E203" s="244" t="s">
        <v>325</v>
      </c>
      <c r="F203" s="245" t="s">
        <v>326</v>
      </c>
      <c r="G203" s="246" t="s">
        <v>322</v>
      </c>
      <c r="H203" s="247">
        <v>293.29199999999997</v>
      </c>
      <c r="I203" s="248"/>
      <c r="J203" s="249">
        <f>ROUND(I203*H203,2)</f>
        <v>0</v>
      </c>
      <c r="K203" s="250"/>
      <c r="L203" s="43"/>
      <c r="M203" s="251" t="s">
        <v>1</v>
      </c>
      <c r="N203" s="252" t="s">
        <v>39</v>
      </c>
      <c r="O203" s="90"/>
      <c r="P203" s="253">
        <f>O203*H203</f>
        <v>0</v>
      </c>
      <c r="Q203" s="253">
        <v>0</v>
      </c>
      <c r="R203" s="253">
        <f>Q203*H203</f>
        <v>0</v>
      </c>
      <c r="S203" s="253">
        <v>0</v>
      </c>
      <c r="T203" s="254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55" t="s">
        <v>146</v>
      </c>
      <c r="AT203" s="255" t="s">
        <v>142</v>
      </c>
      <c r="AU203" s="255" t="s">
        <v>83</v>
      </c>
      <c r="AY203" s="16" t="s">
        <v>140</v>
      </c>
      <c r="BE203" s="256">
        <f>IF(N203="základní",J203,0)</f>
        <v>0</v>
      </c>
      <c r="BF203" s="256">
        <f>IF(N203="snížená",J203,0)</f>
        <v>0</v>
      </c>
      <c r="BG203" s="256">
        <f>IF(N203="zákl. přenesená",J203,0)</f>
        <v>0</v>
      </c>
      <c r="BH203" s="256">
        <f>IF(N203="sníž. přenesená",J203,0)</f>
        <v>0</v>
      </c>
      <c r="BI203" s="256">
        <f>IF(N203="nulová",J203,0)</f>
        <v>0</v>
      </c>
      <c r="BJ203" s="16" t="s">
        <v>81</v>
      </c>
      <c r="BK203" s="256">
        <f>ROUND(I203*H203,2)</f>
        <v>0</v>
      </c>
      <c r="BL203" s="16" t="s">
        <v>146</v>
      </c>
      <c r="BM203" s="255" t="s">
        <v>327</v>
      </c>
    </row>
    <row r="204" s="13" customFormat="1">
      <c r="A204" s="13"/>
      <c r="B204" s="257"/>
      <c r="C204" s="258"/>
      <c r="D204" s="259" t="s">
        <v>148</v>
      </c>
      <c r="E204" s="258"/>
      <c r="F204" s="261" t="s">
        <v>756</v>
      </c>
      <c r="G204" s="258"/>
      <c r="H204" s="262">
        <v>293.29199999999997</v>
      </c>
      <c r="I204" s="263"/>
      <c r="J204" s="258"/>
      <c r="K204" s="258"/>
      <c r="L204" s="264"/>
      <c r="M204" s="265"/>
      <c r="N204" s="266"/>
      <c r="O204" s="266"/>
      <c r="P204" s="266"/>
      <c r="Q204" s="266"/>
      <c r="R204" s="266"/>
      <c r="S204" s="266"/>
      <c r="T204" s="26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8" t="s">
        <v>148</v>
      </c>
      <c r="AU204" s="268" t="s">
        <v>83</v>
      </c>
      <c r="AV204" s="13" t="s">
        <v>83</v>
      </c>
      <c r="AW204" s="13" t="s">
        <v>4</v>
      </c>
      <c r="AX204" s="13" t="s">
        <v>81</v>
      </c>
      <c r="AY204" s="268" t="s">
        <v>140</v>
      </c>
    </row>
    <row r="205" s="2" customFormat="1" ht="33" customHeight="1">
      <c r="A205" s="37"/>
      <c r="B205" s="38"/>
      <c r="C205" s="243" t="s">
        <v>334</v>
      </c>
      <c r="D205" s="243" t="s">
        <v>142</v>
      </c>
      <c r="E205" s="244" t="s">
        <v>330</v>
      </c>
      <c r="F205" s="245" t="s">
        <v>331</v>
      </c>
      <c r="G205" s="246" t="s">
        <v>322</v>
      </c>
      <c r="H205" s="247">
        <v>12.071</v>
      </c>
      <c r="I205" s="248"/>
      <c r="J205" s="249">
        <f>ROUND(I205*H205,2)</f>
        <v>0</v>
      </c>
      <c r="K205" s="250"/>
      <c r="L205" s="43"/>
      <c r="M205" s="251" t="s">
        <v>1</v>
      </c>
      <c r="N205" s="252" t="s">
        <v>39</v>
      </c>
      <c r="O205" s="90"/>
      <c r="P205" s="253">
        <f>O205*H205</f>
        <v>0</v>
      </c>
      <c r="Q205" s="253">
        <v>0</v>
      </c>
      <c r="R205" s="253">
        <f>Q205*H205</f>
        <v>0</v>
      </c>
      <c r="S205" s="253">
        <v>0</v>
      </c>
      <c r="T205" s="254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55" t="s">
        <v>146</v>
      </c>
      <c r="AT205" s="255" t="s">
        <v>142</v>
      </c>
      <c r="AU205" s="255" t="s">
        <v>83</v>
      </c>
      <c r="AY205" s="16" t="s">
        <v>140</v>
      </c>
      <c r="BE205" s="256">
        <f>IF(N205="základní",J205,0)</f>
        <v>0</v>
      </c>
      <c r="BF205" s="256">
        <f>IF(N205="snížená",J205,0)</f>
        <v>0</v>
      </c>
      <c r="BG205" s="256">
        <f>IF(N205="zákl. přenesená",J205,0)</f>
        <v>0</v>
      </c>
      <c r="BH205" s="256">
        <f>IF(N205="sníž. přenesená",J205,0)</f>
        <v>0</v>
      </c>
      <c r="BI205" s="256">
        <f>IF(N205="nulová",J205,0)</f>
        <v>0</v>
      </c>
      <c r="BJ205" s="16" t="s">
        <v>81</v>
      </c>
      <c r="BK205" s="256">
        <f>ROUND(I205*H205,2)</f>
        <v>0</v>
      </c>
      <c r="BL205" s="16" t="s">
        <v>146</v>
      </c>
      <c r="BM205" s="255" t="s">
        <v>332</v>
      </c>
    </row>
    <row r="206" s="13" customFormat="1">
      <c r="A206" s="13"/>
      <c r="B206" s="257"/>
      <c r="C206" s="258"/>
      <c r="D206" s="259" t="s">
        <v>148</v>
      </c>
      <c r="E206" s="260" t="s">
        <v>1</v>
      </c>
      <c r="F206" s="261" t="s">
        <v>757</v>
      </c>
      <c r="G206" s="258"/>
      <c r="H206" s="262">
        <v>12.071</v>
      </c>
      <c r="I206" s="263"/>
      <c r="J206" s="258"/>
      <c r="K206" s="258"/>
      <c r="L206" s="264"/>
      <c r="M206" s="265"/>
      <c r="N206" s="266"/>
      <c r="O206" s="266"/>
      <c r="P206" s="266"/>
      <c r="Q206" s="266"/>
      <c r="R206" s="266"/>
      <c r="S206" s="266"/>
      <c r="T206" s="26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8" t="s">
        <v>148</v>
      </c>
      <c r="AU206" s="268" t="s">
        <v>83</v>
      </c>
      <c r="AV206" s="13" t="s">
        <v>83</v>
      </c>
      <c r="AW206" s="13" t="s">
        <v>31</v>
      </c>
      <c r="AX206" s="13" t="s">
        <v>81</v>
      </c>
      <c r="AY206" s="268" t="s">
        <v>140</v>
      </c>
    </row>
    <row r="207" s="2" customFormat="1" ht="33" customHeight="1">
      <c r="A207" s="37"/>
      <c r="B207" s="38"/>
      <c r="C207" s="243" t="s">
        <v>339</v>
      </c>
      <c r="D207" s="243" t="s">
        <v>142</v>
      </c>
      <c r="E207" s="244" t="s">
        <v>335</v>
      </c>
      <c r="F207" s="245" t="s">
        <v>336</v>
      </c>
      <c r="G207" s="246" t="s">
        <v>322</v>
      </c>
      <c r="H207" s="247">
        <v>16.962</v>
      </c>
      <c r="I207" s="248"/>
      <c r="J207" s="249">
        <f>ROUND(I207*H207,2)</f>
        <v>0</v>
      </c>
      <c r="K207" s="250"/>
      <c r="L207" s="43"/>
      <c r="M207" s="251" t="s">
        <v>1</v>
      </c>
      <c r="N207" s="252" t="s">
        <v>39</v>
      </c>
      <c r="O207" s="90"/>
      <c r="P207" s="253">
        <f>O207*H207</f>
        <v>0</v>
      </c>
      <c r="Q207" s="253">
        <v>0</v>
      </c>
      <c r="R207" s="253">
        <f>Q207*H207</f>
        <v>0</v>
      </c>
      <c r="S207" s="253">
        <v>0</v>
      </c>
      <c r="T207" s="254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55" t="s">
        <v>146</v>
      </c>
      <c r="AT207" s="255" t="s">
        <v>142</v>
      </c>
      <c r="AU207" s="255" t="s">
        <v>83</v>
      </c>
      <c r="AY207" s="16" t="s">
        <v>140</v>
      </c>
      <c r="BE207" s="256">
        <f>IF(N207="základní",J207,0)</f>
        <v>0</v>
      </c>
      <c r="BF207" s="256">
        <f>IF(N207="snížená",J207,0)</f>
        <v>0</v>
      </c>
      <c r="BG207" s="256">
        <f>IF(N207="zákl. přenesená",J207,0)</f>
        <v>0</v>
      </c>
      <c r="BH207" s="256">
        <f>IF(N207="sníž. přenesená",J207,0)</f>
        <v>0</v>
      </c>
      <c r="BI207" s="256">
        <f>IF(N207="nulová",J207,0)</f>
        <v>0</v>
      </c>
      <c r="BJ207" s="16" t="s">
        <v>81</v>
      </c>
      <c r="BK207" s="256">
        <f>ROUND(I207*H207,2)</f>
        <v>0</v>
      </c>
      <c r="BL207" s="16" t="s">
        <v>146</v>
      </c>
      <c r="BM207" s="255" t="s">
        <v>337</v>
      </c>
    </row>
    <row r="208" s="13" customFormat="1">
      <c r="A208" s="13"/>
      <c r="B208" s="257"/>
      <c r="C208" s="258"/>
      <c r="D208" s="259" t="s">
        <v>148</v>
      </c>
      <c r="E208" s="260" t="s">
        <v>1</v>
      </c>
      <c r="F208" s="261" t="s">
        <v>758</v>
      </c>
      <c r="G208" s="258"/>
      <c r="H208" s="262">
        <v>16.962</v>
      </c>
      <c r="I208" s="263"/>
      <c r="J208" s="258"/>
      <c r="K208" s="258"/>
      <c r="L208" s="264"/>
      <c r="M208" s="265"/>
      <c r="N208" s="266"/>
      <c r="O208" s="266"/>
      <c r="P208" s="266"/>
      <c r="Q208" s="266"/>
      <c r="R208" s="266"/>
      <c r="S208" s="266"/>
      <c r="T208" s="26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8" t="s">
        <v>148</v>
      </c>
      <c r="AU208" s="268" t="s">
        <v>83</v>
      </c>
      <c r="AV208" s="13" t="s">
        <v>83</v>
      </c>
      <c r="AW208" s="13" t="s">
        <v>31</v>
      </c>
      <c r="AX208" s="13" t="s">
        <v>81</v>
      </c>
      <c r="AY208" s="268" t="s">
        <v>140</v>
      </c>
    </row>
    <row r="209" s="2" customFormat="1" ht="33" customHeight="1">
      <c r="A209" s="37"/>
      <c r="B209" s="38"/>
      <c r="C209" s="243" t="s">
        <v>346</v>
      </c>
      <c r="D209" s="243" t="s">
        <v>142</v>
      </c>
      <c r="E209" s="244" t="s">
        <v>340</v>
      </c>
      <c r="F209" s="245" t="s">
        <v>341</v>
      </c>
      <c r="G209" s="246" t="s">
        <v>322</v>
      </c>
      <c r="H209" s="247">
        <v>3.5550000000000002</v>
      </c>
      <c r="I209" s="248"/>
      <c r="J209" s="249">
        <f>ROUND(I209*H209,2)</f>
        <v>0</v>
      </c>
      <c r="K209" s="250"/>
      <c r="L209" s="43"/>
      <c r="M209" s="251" t="s">
        <v>1</v>
      </c>
      <c r="N209" s="252" t="s">
        <v>39</v>
      </c>
      <c r="O209" s="90"/>
      <c r="P209" s="253">
        <f>O209*H209</f>
        <v>0</v>
      </c>
      <c r="Q209" s="253">
        <v>0</v>
      </c>
      <c r="R209" s="253">
        <f>Q209*H209</f>
        <v>0</v>
      </c>
      <c r="S209" s="253">
        <v>0</v>
      </c>
      <c r="T209" s="254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55" t="s">
        <v>146</v>
      </c>
      <c r="AT209" s="255" t="s">
        <v>142</v>
      </c>
      <c r="AU209" s="255" t="s">
        <v>83</v>
      </c>
      <c r="AY209" s="16" t="s">
        <v>140</v>
      </c>
      <c r="BE209" s="256">
        <f>IF(N209="základní",J209,0)</f>
        <v>0</v>
      </c>
      <c r="BF209" s="256">
        <f>IF(N209="snížená",J209,0)</f>
        <v>0</v>
      </c>
      <c r="BG209" s="256">
        <f>IF(N209="zákl. přenesená",J209,0)</f>
        <v>0</v>
      </c>
      <c r="BH209" s="256">
        <f>IF(N209="sníž. přenesená",J209,0)</f>
        <v>0</v>
      </c>
      <c r="BI209" s="256">
        <f>IF(N209="nulová",J209,0)</f>
        <v>0</v>
      </c>
      <c r="BJ209" s="16" t="s">
        <v>81</v>
      </c>
      <c r="BK209" s="256">
        <f>ROUND(I209*H209,2)</f>
        <v>0</v>
      </c>
      <c r="BL209" s="16" t="s">
        <v>146</v>
      </c>
      <c r="BM209" s="255" t="s">
        <v>342</v>
      </c>
    </row>
    <row r="210" s="12" customFormat="1" ht="22.8" customHeight="1">
      <c r="A210" s="12"/>
      <c r="B210" s="227"/>
      <c r="C210" s="228"/>
      <c r="D210" s="229" t="s">
        <v>73</v>
      </c>
      <c r="E210" s="241" t="s">
        <v>344</v>
      </c>
      <c r="F210" s="241" t="s">
        <v>345</v>
      </c>
      <c r="G210" s="228"/>
      <c r="H210" s="228"/>
      <c r="I210" s="231"/>
      <c r="J210" s="242">
        <f>BK210</f>
        <v>0</v>
      </c>
      <c r="K210" s="228"/>
      <c r="L210" s="233"/>
      <c r="M210" s="234"/>
      <c r="N210" s="235"/>
      <c r="O210" s="235"/>
      <c r="P210" s="236">
        <f>P211</f>
        <v>0</v>
      </c>
      <c r="Q210" s="235"/>
      <c r="R210" s="236">
        <f>R211</f>
        <v>0</v>
      </c>
      <c r="S210" s="235"/>
      <c r="T210" s="237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38" t="s">
        <v>81</v>
      </c>
      <c r="AT210" s="239" t="s">
        <v>73</v>
      </c>
      <c r="AU210" s="239" t="s">
        <v>81</v>
      </c>
      <c r="AY210" s="238" t="s">
        <v>140</v>
      </c>
      <c r="BK210" s="240">
        <f>BK211</f>
        <v>0</v>
      </c>
    </row>
    <row r="211" s="2" customFormat="1" ht="33" customHeight="1">
      <c r="A211" s="37"/>
      <c r="B211" s="38"/>
      <c r="C211" s="243" t="s">
        <v>354</v>
      </c>
      <c r="D211" s="243" t="s">
        <v>142</v>
      </c>
      <c r="E211" s="244" t="s">
        <v>347</v>
      </c>
      <c r="F211" s="245" t="s">
        <v>348</v>
      </c>
      <c r="G211" s="246" t="s">
        <v>322</v>
      </c>
      <c r="H211" s="247">
        <v>39.555999999999997</v>
      </c>
      <c r="I211" s="248"/>
      <c r="J211" s="249">
        <f>ROUND(I211*H211,2)</f>
        <v>0</v>
      </c>
      <c r="K211" s="250"/>
      <c r="L211" s="43"/>
      <c r="M211" s="251" t="s">
        <v>1</v>
      </c>
      <c r="N211" s="252" t="s">
        <v>39</v>
      </c>
      <c r="O211" s="90"/>
      <c r="P211" s="253">
        <f>O211*H211</f>
        <v>0</v>
      </c>
      <c r="Q211" s="253">
        <v>0</v>
      </c>
      <c r="R211" s="253">
        <f>Q211*H211</f>
        <v>0</v>
      </c>
      <c r="S211" s="253">
        <v>0</v>
      </c>
      <c r="T211" s="254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55" t="s">
        <v>146</v>
      </c>
      <c r="AT211" s="255" t="s">
        <v>142</v>
      </c>
      <c r="AU211" s="255" t="s">
        <v>83</v>
      </c>
      <c r="AY211" s="16" t="s">
        <v>140</v>
      </c>
      <c r="BE211" s="256">
        <f>IF(N211="základní",J211,0)</f>
        <v>0</v>
      </c>
      <c r="BF211" s="256">
        <f>IF(N211="snížená",J211,0)</f>
        <v>0</v>
      </c>
      <c r="BG211" s="256">
        <f>IF(N211="zákl. přenesená",J211,0)</f>
        <v>0</v>
      </c>
      <c r="BH211" s="256">
        <f>IF(N211="sníž. přenesená",J211,0)</f>
        <v>0</v>
      </c>
      <c r="BI211" s="256">
        <f>IF(N211="nulová",J211,0)</f>
        <v>0</v>
      </c>
      <c r="BJ211" s="16" t="s">
        <v>81</v>
      </c>
      <c r="BK211" s="256">
        <f>ROUND(I211*H211,2)</f>
        <v>0</v>
      </c>
      <c r="BL211" s="16" t="s">
        <v>146</v>
      </c>
      <c r="BM211" s="255" t="s">
        <v>349</v>
      </c>
    </row>
    <row r="212" s="12" customFormat="1" ht="25.92" customHeight="1">
      <c r="A212" s="12"/>
      <c r="B212" s="227"/>
      <c r="C212" s="228"/>
      <c r="D212" s="229" t="s">
        <v>73</v>
      </c>
      <c r="E212" s="230" t="s">
        <v>350</v>
      </c>
      <c r="F212" s="230" t="s">
        <v>351</v>
      </c>
      <c r="G212" s="228"/>
      <c r="H212" s="228"/>
      <c r="I212" s="231"/>
      <c r="J212" s="232">
        <f>BK212</f>
        <v>0</v>
      </c>
      <c r="K212" s="228"/>
      <c r="L212" s="233"/>
      <c r="M212" s="234"/>
      <c r="N212" s="235"/>
      <c r="O212" s="235"/>
      <c r="P212" s="236">
        <f>P213+P215</f>
        <v>0</v>
      </c>
      <c r="Q212" s="235"/>
      <c r="R212" s="236">
        <f>R213+R215</f>
        <v>0</v>
      </c>
      <c r="S212" s="235"/>
      <c r="T212" s="237">
        <f>T213+T215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38" t="s">
        <v>166</v>
      </c>
      <c r="AT212" s="239" t="s">
        <v>73</v>
      </c>
      <c r="AU212" s="239" t="s">
        <v>74</v>
      </c>
      <c r="AY212" s="238" t="s">
        <v>140</v>
      </c>
      <c r="BK212" s="240">
        <f>BK213+BK215</f>
        <v>0</v>
      </c>
    </row>
    <row r="213" s="12" customFormat="1" ht="22.8" customHeight="1">
      <c r="A213" s="12"/>
      <c r="B213" s="227"/>
      <c r="C213" s="228"/>
      <c r="D213" s="229" t="s">
        <v>73</v>
      </c>
      <c r="E213" s="241" t="s">
        <v>352</v>
      </c>
      <c r="F213" s="241" t="s">
        <v>353</v>
      </c>
      <c r="G213" s="228"/>
      <c r="H213" s="228"/>
      <c r="I213" s="231"/>
      <c r="J213" s="242">
        <f>BK213</f>
        <v>0</v>
      </c>
      <c r="K213" s="228"/>
      <c r="L213" s="233"/>
      <c r="M213" s="234"/>
      <c r="N213" s="235"/>
      <c r="O213" s="235"/>
      <c r="P213" s="236">
        <f>P214</f>
        <v>0</v>
      </c>
      <c r="Q213" s="235"/>
      <c r="R213" s="236">
        <f>R214</f>
        <v>0</v>
      </c>
      <c r="S213" s="235"/>
      <c r="T213" s="237">
        <f>T214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38" t="s">
        <v>166</v>
      </c>
      <c r="AT213" s="239" t="s">
        <v>73</v>
      </c>
      <c r="AU213" s="239" t="s">
        <v>81</v>
      </c>
      <c r="AY213" s="238" t="s">
        <v>140</v>
      </c>
      <c r="BK213" s="240">
        <f>BK214</f>
        <v>0</v>
      </c>
    </row>
    <row r="214" s="2" customFormat="1" ht="16.5" customHeight="1">
      <c r="A214" s="37"/>
      <c r="B214" s="38"/>
      <c r="C214" s="243" t="s">
        <v>361</v>
      </c>
      <c r="D214" s="243" t="s">
        <v>142</v>
      </c>
      <c r="E214" s="244" t="s">
        <v>355</v>
      </c>
      <c r="F214" s="245" t="s">
        <v>356</v>
      </c>
      <c r="G214" s="246" t="s">
        <v>192</v>
      </c>
      <c r="H214" s="247">
        <v>1</v>
      </c>
      <c r="I214" s="248"/>
      <c r="J214" s="249">
        <f>ROUND(I214*H214,2)</f>
        <v>0</v>
      </c>
      <c r="K214" s="250"/>
      <c r="L214" s="43"/>
      <c r="M214" s="251" t="s">
        <v>1</v>
      </c>
      <c r="N214" s="252" t="s">
        <v>39</v>
      </c>
      <c r="O214" s="90"/>
      <c r="P214" s="253">
        <f>O214*H214</f>
        <v>0</v>
      </c>
      <c r="Q214" s="253">
        <v>0</v>
      </c>
      <c r="R214" s="253">
        <f>Q214*H214</f>
        <v>0</v>
      </c>
      <c r="S214" s="253">
        <v>0</v>
      </c>
      <c r="T214" s="254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55" t="s">
        <v>357</v>
      </c>
      <c r="AT214" s="255" t="s">
        <v>142</v>
      </c>
      <c r="AU214" s="255" t="s">
        <v>83</v>
      </c>
      <c r="AY214" s="16" t="s">
        <v>140</v>
      </c>
      <c r="BE214" s="256">
        <f>IF(N214="základní",J214,0)</f>
        <v>0</v>
      </c>
      <c r="BF214" s="256">
        <f>IF(N214="snížená",J214,0)</f>
        <v>0</v>
      </c>
      <c r="BG214" s="256">
        <f>IF(N214="zákl. přenesená",J214,0)</f>
        <v>0</v>
      </c>
      <c r="BH214" s="256">
        <f>IF(N214="sníž. přenesená",J214,0)</f>
        <v>0</v>
      </c>
      <c r="BI214" s="256">
        <f>IF(N214="nulová",J214,0)</f>
        <v>0</v>
      </c>
      <c r="BJ214" s="16" t="s">
        <v>81</v>
      </c>
      <c r="BK214" s="256">
        <f>ROUND(I214*H214,2)</f>
        <v>0</v>
      </c>
      <c r="BL214" s="16" t="s">
        <v>357</v>
      </c>
      <c r="BM214" s="255" t="s">
        <v>358</v>
      </c>
    </row>
    <row r="215" s="12" customFormat="1" ht="22.8" customHeight="1">
      <c r="A215" s="12"/>
      <c r="B215" s="227"/>
      <c r="C215" s="228"/>
      <c r="D215" s="229" t="s">
        <v>73</v>
      </c>
      <c r="E215" s="241" t="s">
        <v>359</v>
      </c>
      <c r="F215" s="241" t="s">
        <v>360</v>
      </c>
      <c r="G215" s="228"/>
      <c r="H215" s="228"/>
      <c r="I215" s="231"/>
      <c r="J215" s="242">
        <f>BK215</f>
        <v>0</v>
      </c>
      <c r="K215" s="228"/>
      <c r="L215" s="233"/>
      <c r="M215" s="234"/>
      <c r="N215" s="235"/>
      <c r="O215" s="235"/>
      <c r="P215" s="236">
        <f>SUM(P216:P217)</f>
        <v>0</v>
      </c>
      <c r="Q215" s="235"/>
      <c r="R215" s="236">
        <f>SUM(R216:R217)</f>
        <v>0</v>
      </c>
      <c r="S215" s="235"/>
      <c r="T215" s="237">
        <f>SUM(T216:T217)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38" t="s">
        <v>166</v>
      </c>
      <c r="AT215" s="239" t="s">
        <v>73</v>
      </c>
      <c r="AU215" s="239" t="s">
        <v>81</v>
      </c>
      <c r="AY215" s="238" t="s">
        <v>140</v>
      </c>
      <c r="BK215" s="240">
        <f>SUM(BK216:BK217)</f>
        <v>0</v>
      </c>
    </row>
    <row r="216" s="2" customFormat="1" ht="16.5" customHeight="1">
      <c r="A216" s="37"/>
      <c r="B216" s="38"/>
      <c r="C216" s="243" t="s">
        <v>365</v>
      </c>
      <c r="D216" s="243" t="s">
        <v>142</v>
      </c>
      <c r="E216" s="244" t="s">
        <v>362</v>
      </c>
      <c r="F216" s="245" t="s">
        <v>363</v>
      </c>
      <c r="G216" s="246" t="s">
        <v>192</v>
      </c>
      <c r="H216" s="247">
        <v>1</v>
      </c>
      <c r="I216" s="248"/>
      <c r="J216" s="249">
        <f>ROUND(I216*H216,2)</f>
        <v>0</v>
      </c>
      <c r="K216" s="250"/>
      <c r="L216" s="43"/>
      <c r="M216" s="251" t="s">
        <v>1</v>
      </c>
      <c r="N216" s="252" t="s">
        <v>39</v>
      </c>
      <c r="O216" s="90"/>
      <c r="P216" s="253">
        <f>O216*H216</f>
        <v>0</v>
      </c>
      <c r="Q216" s="253">
        <v>0</v>
      </c>
      <c r="R216" s="253">
        <f>Q216*H216</f>
        <v>0</v>
      </c>
      <c r="S216" s="253">
        <v>0</v>
      </c>
      <c r="T216" s="254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55" t="s">
        <v>357</v>
      </c>
      <c r="AT216" s="255" t="s">
        <v>142</v>
      </c>
      <c r="AU216" s="255" t="s">
        <v>83</v>
      </c>
      <c r="AY216" s="16" t="s">
        <v>140</v>
      </c>
      <c r="BE216" s="256">
        <f>IF(N216="základní",J216,0)</f>
        <v>0</v>
      </c>
      <c r="BF216" s="256">
        <f>IF(N216="snížená",J216,0)</f>
        <v>0</v>
      </c>
      <c r="BG216" s="256">
        <f>IF(N216="zákl. přenesená",J216,0)</f>
        <v>0</v>
      </c>
      <c r="BH216" s="256">
        <f>IF(N216="sníž. přenesená",J216,0)</f>
        <v>0</v>
      </c>
      <c r="BI216" s="256">
        <f>IF(N216="nulová",J216,0)</f>
        <v>0</v>
      </c>
      <c r="BJ216" s="16" t="s">
        <v>81</v>
      </c>
      <c r="BK216" s="256">
        <f>ROUND(I216*H216,2)</f>
        <v>0</v>
      </c>
      <c r="BL216" s="16" t="s">
        <v>357</v>
      </c>
      <c r="BM216" s="255" t="s">
        <v>364</v>
      </c>
    </row>
    <row r="217" s="2" customFormat="1" ht="16.5" customHeight="1">
      <c r="A217" s="37"/>
      <c r="B217" s="38"/>
      <c r="C217" s="243" t="s">
        <v>542</v>
      </c>
      <c r="D217" s="243" t="s">
        <v>142</v>
      </c>
      <c r="E217" s="244" t="s">
        <v>366</v>
      </c>
      <c r="F217" s="245" t="s">
        <v>367</v>
      </c>
      <c r="G217" s="246" t="s">
        <v>192</v>
      </c>
      <c r="H217" s="247">
        <v>1</v>
      </c>
      <c r="I217" s="248"/>
      <c r="J217" s="249">
        <f>ROUND(I217*H217,2)</f>
        <v>0</v>
      </c>
      <c r="K217" s="250"/>
      <c r="L217" s="43"/>
      <c r="M217" s="291" t="s">
        <v>1</v>
      </c>
      <c r="N217" s="292" t="s">
        <v>39</v>
      </c>
      <c r="O217" s="293"/>
      <c r="P217" s="294">
        <f>O217*H217</f>
        <v>0</v>
      </c>
      <c r="Q217" s="294">
        <v>0</v>
      </c>
      <c r="R217" s="294">
        <f>Q217*H217</f>
        <v>0</v>
      </c>
      <c r="S217" s="294">
        <v>0</v>
      </c>
      <c r="T217" s="295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55" t="s">
        <v>357</v>
      </c>
      <c r="AT217" s="255" t="s">
        <v>142</v>
      </c>
      <c r="AU217" s="255" t="s">
        <v>83</v>
      </c>
      <c r="AY217" s="16" t="s">
        <v>140</v>
      </c>
      <c r="BE217" s="256">
        <f>IF(N217="základní",J217,0)</f>
        <v>0</v>
      </c>
      <c r="BF217" s="256">
        <f>IF(N217="snížená",J217,0)</f>
        <v>0</v>
      </c>
      <c r="BG217" s="256">
        <f>IF(N217="zákl. přenesená",J217,0)</f>
        <v>0</v>
      </c>
      <c r="BH217" s="256">
        <f>IF(N217="sníž. přenesená",J217,0)</f>
        <v>0</v>
      </c>
      <c r="BI217" s="256">
        <f>IF(N217="nulová",J217,0)</f>
        <v>0</v>
      </c>
      <c r="BJ217" s="16" t="s">
        <v>81</v>
      </c>
      <c r="BK217" s="256">
        <f>ROUND(I217*H217,2)</f>
        <v>0</v>
      </c>
      <c r="BL217" s="16" t="s">
        <v>357</v>
      </c>
      <c r="BM217" s="255" t="s">
        <v>368</v>
      </c>
    </row>
    <row r="218" s="2" customFormat="1" ht="6.96" customHeight="1">
      <c r="A218" s="37"/>
      <c r="B218" s="65"/>
      <c r="C218" s="66"/>
      <c r="D218" s="66"/>
      <c r="E218" s="66"/>
      <c r="F218" s="66"/>
      <c r="G218" s="66"/>
      <c r="H218" s="66"/>
      <c r="I218" s="191"/>
      <c r="J218" s="66"/>
      <c r="K218" s="66"/>
      <c r="L218" s="43"/>
      <c r="M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</row>
  </sheetData>
  <sheetProtection sheet="1" autoFilter="0" formatColumns="0" formatRows="0" objects="1" scenarios="1" spinCount="100000" saltValue="juD8+qYJeEpjC+Lo6P4piO0Du5IboSq0iuQTT6veXYYe9cBr8d5myqRjV59TC1BxpVDY9BqSVJSWB3nuBUWKlg==" hashValue="plYnP4YRzuJnx8DWk4PcfBgIYhKEXKdZlhk7fgleJuocBprPOkBdUjBs+PEixx0jhIR89IrlkEwcTBaiXyWDsw==" algorithmName="SHA-512" password="CC35"/>
  <autoFilter ref="C125:K217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Prace\Marie</dc:creator>
  <cp:lastModifiedBy>Prace\Marie</cp:lastModifiedBy>
  <dcterms:created xsi:type="dcterms:W3CDTF">2020-05-21T05:37:22Z</dcterms:created>
  <dcterms:modified xsi:type="dcterms:W3CDTF">2020-05-21T05:37:34Z</dcterms:modified>
</cp:coreProperties>
</file>