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D 1.1 - Bourací práce" sheetId="2" r:id="rId2"/>
    <sheet name="D 1.2 - Nový stav" sheetId="3" r:id="rId3"/>
    <sheet name="73k2019_1 - elektroinstalace" sheetId="4" r:id="rId4"/>
    <sheet name="73k2019_2 - rozvaděč" sheetId="5" r:id="rId5"/>
    <sheet name="73k2019_3 - hromosvod" sheetId="6" r:id="rId6"/>
    <sheet name="D 1.4 - Rozvody vody a ka..." sheetId="7" r:id="rId7"/>
    <sheet name="D 1.5 - ÚT" sheetId="8" r:id="rId8"/>
    <sheet name="VRN - Vedlejší rozpočtové..." sheetId="9" r:id="rId9"/>
  </sheets>
  <definedNames>
    <definedName name="_xlnm.Print_Area" localSheetId="0">'Rekapitulace stavby'!$D$4:$AO$36,'Rekapitulace stavby'!$C$42:$AQ$64</definedName>
    <definedName name="_xlnm._FilterDatabase" localSheetId="1" hidden="1">'D 1.1 - Bourací práce'!$C$87:$K$190</definedName>
    <definedName name="_xlnm.Print_Area" localSheetId="1">'D 1.1 - Bourací práce'!$C$45:$J$69,'D 1.1 - Bourací práce'!$C$75:$K$190</definedName>
    <definedName name="_xlnm._FilterDatabase" localSheetId="2" hidden="1">'D 1.2 - Nový stav'!$C$99:$K$373</definedName>
    <definedName name="_xlnm.Print_Area" localSheetId="2">'D 1.2 - Nový stav'!$C$45:$J$81,'D 1.2 - Nový stav'!$C$87:$K$373</definedName>
    <definedName name="_xlnm._FilterDatabase" localSheetId="3" hidden="1">'73k2019_1 - elektroinstalace'!$C$90:$K$192</definedName>
    <definedName name="_xlnm.Print_Area" localSheetId="3">'73k2019_1 - elektroinstalace'!$C$47:$J$70,'73k2019_1 - elektroinstalace'!$C$76:$K$192</definedName>
    <definedName name="_xlnm._FilterDatabase" localSheetId="4" hidden="1">'73k2019_2 - rozvaděč'!$C$86:$K$126</definedName>
    <definedName name="_xlnm.Print_Area" localSheetId="4">'73k2019_2 - rozvaděč'!$C$47:$J$66,'73k2019_2 - rozvaděč'!$C$72:$K$126</definedName>
    <definedName name="_xlnm._FilterDatabase" localSheetId="5" hidden="1">'73k2019_3 - hromosvod'!$C$89:$K$124</definedName>
    <definedName name="_xlnm.Print_Area" localSheetId="5">'73k2019_3 - hromosvod'!$C$47:$J$69,'73k2019_3 - hromosvod'!$C$75:$K$124</definedName>
    <definedName name="_xlnm._FilterDatabase" localSheetId="6" hidden="1">'D 1.4 - Rozvody vody a ka...'!$C$86:$K$132</definedName>
    <definedName name="_xlnm.Print_Area" localSheetId="6">'D 1.4 - Rozvody vody a ka...'!$C$45:$J$68,'D 1.4 - Rozvody vody a ka...'!$C$74:$K$132</definedName>
    <definedName name="_xlnm._FilterDatabase" localSheetId="7" hidden="1">'D 1.5 - ÚT'!$C$84:$K$144</definedName>
    <definedName name="_xlnm.Print_Area" localSheetId="7">'D 1.5 - ÚT'!$C$45:$J$66,'D 1.5 - ÚT'!$C$72:$K$144</definedName>
    <definedName name="_xlnm._FilterDatabase" localSheetId="8" hidden="1">'VRN - Vedlejší rozpočtové...'!$C$82:$K$92</definedName>
    <definedName name="_xlnm.Print_Area" localSheetId="8">'VRN - Vedlejší rozpočtové...'!$C$45:$J$64,'VRN - Vedlejší rozpočtové...'!$C$70:$K$92</definedName>
    <definedName name="_xlnm.Print_Titles" localSheetId="0">'Rekapitulace stavby'!$52:$52</definedName>
    <definedName name="_xlnm.Print_Titles" localSheetId="1">'D 1.1 - Bourací práce'!$87:$87</definedName>
    <definedName name="_xlnm.Print_Titles" localSheetId="2">'D 1.2 - Nový stav'!$99:$99</definedName>
    <definedName name="_xlnm.Print_Titles" localSheetId="3">'73k2019_1 - elektroinstalace'!$90:$90</definedName>
    <definedName name="_xlnm.Print_Titles" localSheetId="4">'73k2019_2 - rozvaděč'!$86:$86</definedName>
    <definedName name="_xlnm.Print_Titles" localSheetId="5">'73k2019_3 - hromosvod'!$89:$89</definedName>
    <definedName name="_xlnm.Print_Titles" localSheetId="6">'D 1.4 - Rozvody vody a ka...'!$86:$86</definedName>
    <definedName name="_xlnm.Print_Titles" localSheetId="7">'D 1.5 - ÚT'!$84:$84</definedName>
    <definedName name="_xlnm.Print_Titles" localSheetId="8">'VRN - Vedlejší rozpočtové...'!$82:$82</definedName>
  </definedNames>
  <calcPr fullCalcOnLoad="1"/>
</workbook>
</file>

<file path=xl/sharedStrings.xml><?xml version="1.0" encoding="utf-8"?>
<sst xmlns="http://schemas.openxmlformats.org/spreadsheetml/2006/main" count="9047" uniqueCount="1578">
  <si>
    <t>Export Komplet</t>
  </si>
  <si>
    <t>VZ</t>
  </si>
  <si>
    <t>2.0</t>
  </si>
  <si>
    <t/>
  </si>
  <si>
    <t>False</t>
  </si>
  <si>
    <t>{ba354430-b03e-4c50-a0d2-495d9c3d7f50}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</si>
  <si>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</si>
  <si>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</si>
  <si>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</si>
  <si>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</si>
  <si>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</si>
  <si>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</si>
  <si>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</si>
  <si>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</si>
  <si>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</si>
  <si>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20_b_04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</si>
  <si>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</si>
  <si>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</si>
  <si>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objektu bývalé kotelny na sklady nářadí a zahradní techniky</t>
  </si>
  <si>
    <t>KSO:</t>
  </si>
  <si>
    <t>CC-CZ:</t>
  </si>
  <si>
    <t>Místo:</t>
  </si>
  <si>
    <t>p.č. 1710 v k.ú. Nový Jičín</t>
  </si>
  <si>
    <t>Datum:</t>
  </si>
  <si>
    <t>30. 3. 2020</t>
  </si>
  <si>
    <t>Zadavatel:</t>
  </si>
  <si>
    <t>IČ:</t>
  </si>
  <si>
    <t>Město Nový Jičín</t>
  </si>
  <si>
    <t>DIČ:</t>
  </si>
  <si>
    <t>Uchazeč:</t>
  </si>
  <si>
    <t>Vyplň údaj</t>
  </si>
  <si>
    <t>Projektant:</t>
  </si>
  <si>
    <t>BENEPRO, a.s.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</si>
  <si>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</si>
  <si>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</si>
  <si>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</si>
  <si>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</si>
  <si>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</si>
  <si>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</si>
  <si>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</si>
  <si>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</si>
  <si>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</si>
  <si>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</si>
  <si>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</si>
  <si>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</si>
  <si>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</si>
  <si>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</si>
  <si>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</si>
  <si>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</si>
  <si>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</si>
  <si>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</si>
  <si>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</si>
  <si>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</si>
  <si>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</si>
  <si>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</si>
  <si>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</si>
  <si>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</si>
  <si>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</si>
  <si>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</si>
  <si>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</si>
  <si>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</si>
  <si>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</si>
  <si>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</si>
  <si>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</si>
  <si>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</si>
  <si>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</si>
  <si>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</si>
  <si>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</si>
  <si>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</si>
  <si>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</si>
  <si>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</si>
  <si>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</si>
  <si>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</si>
  <si>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</si>
  <si>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</si>
  <si>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</si>
  <si>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D 1.1</t>
  </si>
  <si>
    <t>Bourací práce</t>
  </si>
  <si>
    <t>STA</t>
  </si>
  <si>
    <t>1</t>
  </si>
  <si>
    <t>{8b058816-d989-4183-a469-3d0d9302eace}</t>
  </si>
  <si>
    <t>2</t>
  </si>
  <si>
    <t>D 1.2</t>
  </si>
  <si>
    <t>Nový stav</t>
  </si>
  <si>
    <t>{5c950db1-2fb0-49e3-b123-959b118c4962}</t>
  </si>
  <si>
    <t>D 1.3</t>
  </si>
  <si>
    <t>Elektro</t>
  </si>
  <si>
    <t>{aada2a8e-4ada-4295-bbfe-2998be46204b}</t>
  </si>
  <si>
    <t>73k2019_1</t>
  </si>
  <si>
    <t>elektroinstalace</t>
  </si>
  <si>
    <t>Soupis</t>
  </si>
  <si>
    <t>{33b46851-3185-43a8-864e-83128fe0cc83}</t>
  </si>
  <si>
    <t>73k2019_2</t>
  </si>
  <si>
    <t>rozvaděč</t>
  </si>
  <si>
    <t>{99b6bee7-473f-43ee-8855-e42783186958}</t>
  </si>
  <si>
    <t>73k2019_3</t>
  </si>
  <si>
    <t>hromosvod</t>
  </si>
  <si>
    <t>{bb00e1e4-ed12-4f36-9af8-caa5c7f69dea}</t>
  </si>
  <si>
    <t>D 1.4</t>
  </si>
  <si>
    <t>Rozvody vody a kanalizace</t>
  </si>
  <si>
    <t>{2bfe4aa3-a9fd-448a-be86-363f65092287}</t>
  </si>
  <si>
    <t>D 1.5</t>
  </si>
  <si>
    <t>ÚT</t>
  </si>
  <si>
    <t>{5367066d-e491-48d2-ba84-b4c22951968f}</t>
  </si>
  <si>
    <t>VRN</t>
  </si>
  <si>
    <t>Vedlejší rozpočtové náklady</t>
  </si>
  <si>
    <t>{fe1f1844-fedc-408a-9619-314af0091f7e}</t>
  </si>
  <si>
    <t>KRYCÍ LIST SOUPISU PRACÍ</t>
  </si>
  <si>
    <t>Objekt:</t>
  </si>
  <si>
    <t>D 1.1 -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</si>
  <si>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</si>
  <si>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</si>
  <si>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</si>
  <si>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</si>
  <si>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</si>
  <si>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</si>
  <si>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</si>
  <si>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</si>
  <si>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</si>
  <si>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</si>
  <si>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725 - Zdravotechnika - zařizovací předměty</t>
  </si>
  <si>
    <t xml:space="preserve">    764 - Konstrukce klempířské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</si>
  <si>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</si>
  <si>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</si>
  <si>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</si>
  <si>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</si>
  <si>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</si>
  <si>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</si>
  <si>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</si>
  <si>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</si>
  <si>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</si>
  <si>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</si>
  <si>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</si>
  <si>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</si>
  <si>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</si>
  <si>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</si>
  <si>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</si>
  <si>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</si>
  <si>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</si>
  <si>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</si>
  <si>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</si>
  <si>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113106122</t>
  </si>
  <si>
    <t>Rozebrání dlažeb komunikací pro pěší s přemístěním hmot na skládku na vzdálenost do 3 m nebo s naložením na dopravní prostředek s ložem z kameniva nebo živice a s jakoukoliv výplní spár ručně z kamenných dlaždic nebo desek</t>
  </si>
  <si>
    <t>m2</t>
  </si>
  <si>
    <t>CS ÚRS 2020 01</t>
  </si>
  <si>
    <t>4</t>
  </si>
  <si>
    <t>-455731461</t>
  </si>
  <si>
    <t>VV</t>
  </si>
  <si>
    <t>Rozebrání stáv. okap. chodníku:</t>
  </si>
  <si>
    <t>0,5*((6,8+17,2)*2)</t>
  </si>
  <si>
    <t>9</t>
  </si>
  <si>
    <t>Ostatní konstrukce a práce, bourání</t>
  </si>
  <si>
    <t>961031411</t>
  </si>
  <si>
    <t>Bourání základů ze zdiva cihelného na maltu cementovou</t>
  </si>
  <si>
    <t>m3</t>
  </si>
  <si>
    <t>-272818273</t>
  </si>
  <si>
    <t>Základy technologického vybavení - keramické cihly tl. bourání 150mm:</t>
  </si>
  <si>
    <t>6,2*1,0*0,15</t>
  </si>
  <si>
    <t>3</t>
  </si>
  <si>
    <t>961044111</t>
  </si>
  <si>
    <t>Bourání základů z betonu prostého</t>
  </si>
  <si>
    <t>1905993591</t>
  </si>
  <si>
    <t>Základy technologického vybavení - beton tl. 300mm:</t>
  </si>
  <si>
    <t>(0,4*0,4*0,3)*6</t>
  </si>
  <si>
    <t>1,0*0,8*0,3</t>
  </si>
  <si>
    <t>1,1*1,0*0,3</t>
  </si>
  <si>
    <t>(2,1*1,35*0,3)*2</t>
  </si>
  <si>
    <t>2,350*1,5*0,3</t>
  </si>
  <si>
    <t>Vybourání poklopu:</t>
  </si>
  <si>
    <t>1,5*2,0*0,15</t>
  </si>
  <si>
    <t>Součet</t>
  </si>
  <si>
    <t>962032241</t>
  </si>
  <si>
    <t>Bourání zdiva nadzákladového z cihel nebo tvárnic z cihel pálených nebo vápenopískových, na maltu cementovou, objemu přes 1 m3</t>
  </si>
  <si>
    <t>-1460207345</t>
  </si>
  <si>
    <t>Bourání nadezdívky světlíku:</t>
  </si>
  <si>
    <t>((2,45*2)*2)*0,3</t>
  </si>
  <si>
    <t>5</t>
  </si>
  <si>
    <t>962032641</t>
  </si>
  <si>
    <t>Bourání zdiva nadzákladového z cihel nebo tvárnic komínového z cihel pálených, šamotových nebo vápenopískových nad střechou na maltu cementovou</t>
  </si>
  <si>
    <t>1493899461</t>
  </si>
  <si>
    <t>2,55*(1,0+0,4)*1,2</t>
  </si>
  <si>
    <t>2,55*1,0*((8,55+0,1)-1,2)</t>
  </si>
  <si>
    <t>6</t>
  </si>
  <si>
    <t>962042321</t>
  </si>
  <si>
    <t>Bourání zdiva z betonu prostého nadzákladového objemu přes 1 m3</t>
  </si>
  <si>
    <t>-317382288</t>
  </si>
  <si>
    <t>Bourání atiky:</t>
  </si>
  <si>
    <t>0,15*(0,5+7,1+10,75+3,9+7,1+0,5)*0,5</t>
  </si>
  <si>
    <t>7</t>
  </si>
  <si>
    <t>965045113</t>
  </si>
  <si>
    <t>Bourání potěrů tl. do 50 mm cementových nebo pískocementových, plochy přes 4 m2</t>
  </si>
  <si>
    <t>659853050</t>
  </si>
  <si>
    <t>4,8+2,62+5,4+5,64</t>
  </si>
  <si>
    <t>8</t>
  </si>
  <si>
    <t>965081213</t>
  </si>
  <si>
    <t>Bourání podlah z dlaždic bez podkladního lože nebo mazaniny, s jakoukoliv výplní spár keramických nebo xylolitových tl. do 10 mm, plochy přes 1 m2</t>
  </si>
  <si>
    <t>-585165960</t>
  </si>
  <si>
    <t>968072354</t>
  </si>
  <si>
    <t>Vybourání kovových rámů oken s křídly, dveřních zárubní, vrat, stěn, ostění nebo obkladů okenních rámů s křídly zdvojených, plochy do 1 m2</t>
  </si>
  <si>
    <t>960808820</t>
  </si>
  <si>
    <t>Vybourání stáv. otvorových výplní:</t>
  </si>
  <si>
    <t>(1,5*0,5)*2</t>
  </si>
  <si>
    <t>10</t>
  </si>
  <si>
    <t>968072355</t>
  </si>
  <si>
    <t>Vybourání kovových rámů oken s křídly, dveřních zárubní, vrat, stěn, ostění nebo obkladů okenních rámů s křídly zdvojených, plochy do 2 m2</t>
  </si>
  <si>
    <t>1697585034</t>
  </si>
  <si>
    <t>5,5*0,9</t>
  </si>
  <si>
    <t>(1,0*2,0)*2</t>
  </si>
  <si>
    <t>(0,6*1,970)*2</t>
  </si>
  <si>
    <t>(0,8*1,97)*2</t>
  </si>
  <si>
    <t>1,5*1,3</t>
  </si>
  <si>
    <t>11</t>
  </si>
  <si>
    <t>971052251</t>
  </si>
  <si>
    <t>Vybourání a prorážení otvorů v železobetonových příčkách a zdech základových nebo nadzákladových, plochy do 0,0225 m2, tl. do 450 mm</t>
  </si>
  <si>
    <t>kus</t>
  </si>
  <si>
    <t>669859501</t>
  </si>
  <si>
    <t>Otvory prům. 100mm ve výšce 2,3m:</t>
  </si>
  <si>
    <t>12</t>
  </si>
  <si>
    <t>971052531</t>
  </si>
  <si>
    <t>Vybourání a prorážení otvorů v železobetonových příčkách a zdech základových nebo nadzákladových, plochy do 1 m2, tl. do 150 mm</t>
  </si>
  <si>
    <t>-2029289222</t>
  </si>
  <si>
    <t>Rozšíření dveřního otv.:</t>
  </si>
  <si>
    <t>0,3*2</t>
  </si>
  <si>
    <t>Vybourání otv.:</t>
  </si>
  <si>
    <t>0,9*2,2</t>
  </si>
  <si>
    <t>13</t>
  </si>
  <si>
    <t>971052651</t>
  </si>
  <si>
    <t>Vybourání a prorážení otvorů v železobetonových příčkách a zdech základových nebo nadzákladových, plochy do 4 m2, tl. do 600 mm</t>
  </si>
  <si>
    <t>-822604847</t>
  </si>
  <si>
    <t>Otvory na fasádě:</t>
  </si>
  <si>
    <t>1,0*1,2*0,4</t>
  </si>
  <si>
    <t>1,0*2,2*0,4</t>
  </si>
  <si>
    <t>2,5*2,0*0,4</t>
  </si>
  <si>
    <t>14</t>
  </si>
  <si>
    <t>976085411</t>
  </si>
  <si>
    <t>Vybourání drobných zámečnických a jiných konstrukcí kanalizačních rámů litinových, z rýhovaného plechu nebo betonových včetně poklopů nebo mříží, plochy přes 0,60 m2</t>
  </si>
  <si>
    <t>2007222066</t>
  </si>
  <si>
    <t>978059641</t>
  </si>
  <si>
    <t>Odsekání obkladů stěn včetně otlučení podkladní omítky až na zdivo z obkládaček vnějších, z jakýchkoliv materiálů, plochy přes 1 m2</t>
  </si>
  <si>
    <t>1476030712</t>
  </si>
  <si>
    <t>((6,8+17,2)*2)*0,3</t>
  </si>
  <si>
    <t>997</t>
  </si>
  <si>
    <t>Přesun sutě</t>
  </si>
  <si>
    <t>16</t>
  </si>
  <si>
    <t>997013111</t>
  </si>
  <si>
    <t>Vnitrostaveništní doprava suti a vybouraných hmot vodorovně do 50 m svisle s použitím mechanizace pro budovy a haly výšky do 6 m</t>
  </si>
  <si>
    <t>t</t>
  </si>
  <si>
    <t>-2017907002</t>
  </si>
  <si>
    <t>17</t>
  </si>
  <si>
    <t>997013501</t>
  </si>
  <si>
    <t>Odvoz suti a vybouraných hmot na skládku nebo meziskládku se složením, na vzdálenost do 1 km</t>
  </si>
  <si>
    <t>2128471584</t>
  </si>
  <si>
    <t>18</t>
  </si>
  <si>
    <t>997013509</t>
  </si>
  <si>
    <t>Odvoz suti a vybouraných hmot na skládku nebo meziskládku se složením, na vzdálenost Příplatek k ceně za každý další i započatý 1 km přes 1 km</t>
  </si>
  <si>
    <t>563373115</t>
  </si>
  <si>
    <t>P</t>
  </si>
  <si>
    <t>Poznámka k položce:
Celkem 5 km</t>
  </si>
  <si>
    <t>154,014*4 'Přepočtené koeficientem množství</t>
  </si>
  <si>
    <t>19</t>
  </si>
  <si>
    <t>997013861</t>
  </si>
  <si>
    <t>Poplatek za uložení stavebního odpadu na recyklační skládce (skládkovné) z prostého betonu zatříděného do Katalogu odpadů pod kódem 17 01 01</t>
  </si>
  <si>
    <t>-136898196</t>
  </si>
  <si>
    <t>20</t>
  </si>
  <si>
    <t>997013862</t>
  </si>
  <si>
    <t>Poplatek za uložení stavebního odpadu na recyklační skládce (skládkovné) z armovaného betonu zatříděného do Katalogu odpadů pod kódem 17 01 01</t>
  </si>
  <si>
    <t>978200995</t>
  </si>
  <si>
    <t>997013863</t>
  </si>
  <si>
    <t>Poplatek za uložení stavebního odpadu na recyklační skládce (skládkovné) cihelného zatříděného do Katalogu odpadů pod kódem 17 01 02</t>
  </si>
  <si>
    <t>-1411000571</t>
  </si>
  <si>
    <t>22</t>
  </si>
  <si>
    <t>997013871</t>
  </si>
  <si>
    <t>Poplatek za uložení stavebního odpadu na recyklační skládce (skládkovné) směsného stavebního a demoličního zatříděného do Katalogu odpadů pod kódem 17 09 04</t>
  </si>
  <si>
    <t>35244549</t>
  </si>
  <si>
    <t>PSV</t>
  </si>
  <si>
    <t>Práce a dodávky PSV</t>
  </si>
  <si>
    <t>712</t>
  </si>
  <si>
    <t>Povlakové krytiny</t>
  </si>
  <si>
    <t>23</t>
  </si>
  <si>
    <t>712300833</t>
  </si>
  <si>
    <t>Odstranění ze střech plochých do 10° krytiny povlakové třívrstvé</t>
  </si>
  <si>
    <t>-1662173039</t>
  </si>
  <si>
    <t>7,150*17,2</t>
  </si>
  <si>
    <t>24</t>
  </si>
  <si>
    <t>712300843</t>
  </si>
  <si>
    <t>Odstranění ze střech plochých do 10° zbytkového asfaltového pásu odsekáním</t>
  </si>
  <si>
    <t>-988956245</t>
  </si>
  <si>
    <t>25</t>
  </si>
  <si>
    <t>712300851</t>
  </si>
  <si>
    <t>Odstranění ze střech plochých do 10° ukončení izolace střechy kovovými profily přímými</t>
  </si>
  <si>
    <t>m</t>
  </si>
  <si>
    <t>473695682</t>
  </si>
  <si>
    <t>(7,150+17,2)*2</t>
  </si>
  <si>
    <t>26</t>
  </si>
  <si>
    <t>712990813</t>
  </si>
  <si>
    <t>Odstranění násypu nebo nánosu ze střech násypu nebo nánosu do 10°, tl. přes 50 do 100 mm</t>
  </si>
  <si>
    <t>861762087</t>
  </si>
  <si>
    <t>27</t>
  </si>
  <si>
    <t>712990816</t>
  </si>
  <si>
    <t>Odstranění násypu nebo nánosu ze střech násypu nebo nánosu do 10°, tl. Příplatek k ceně - 0813 za každých dalších 50 mm tl.</t>
  </si>
  <si>
    <t>-1015750878</t>
  </si>
  <si>
    <t>Celková průměrná tloušťka konstrukce střešního pláště 350mm:</t>
  </si>
  <si>
    <t>122,980*5</t>
  </si>
  <si>
    <t>725</t>
  </si>
  <si>
    <t>Zdravotechnika - zařizovací předměty</t>
  </si>
  <si>
    <t>28</t>
  </si>
  <si>
    <t>725110811</t>
  </si>
  <si>
    <t>Demontáž klozetů splachovacích s nádrží nebo tlakovým splachovačem</t>
  </si>
  <si>
    <t>soubor</t>
  </si>
  <si>
    <t>674067960</t>
  </si>
  <si>
    <t>29</t>
  </si>
  <si>
    <t>725210821</t>
  </si>
  <si>
    <t>Demontáž umyvadel bez výtokových armatur umyvadel</t>
  </si>
  <si>
    <t>-423505396</t>
  </si>
  <si>
    <t>30</t>
  </si>
  <si>
    <t>725220842</t>
  </si>
  <si>
    <t>Demontáž van ocelových volně stojících</t>
  </si>
  <si>
    <t>-322286847</t>
  </si>
  <si>
    <t>31</t>
  </si>
  <si>
    <t>725820801</t>
  </si>
  <si>
    <t>Demontáž baterií nástěnných do G 3/4</t>
  </si>
  <si>
    <t>-2065210542</t>
  </si>
  <si>
    <t>32</t>
  </si>
  <si>
    <t>725840850</t>
  </si>
  <si>
    <t>Demontáž baterií sprchových diferenciálních do G 3/4 x 1</t>
  </si>
  <si>
    <t>-744374239</t>
  </si>
  <si>
    <t>764</t>
  </si>
  <si>
    <t>Konstrukce klempířské</t>
  </si>
  <si>
    <t>33</t>
  </si>
  <si>
    <t>764002841</t>
  </si>
  <si>
    <t>Demontáž klempířských konstrukcí oplechování horních ploch zdí a nadezdívek do suti</t>
  </si>
  <si>
    <t>90706047</t>
  </si>
  <si>
    <t>0,5+7,1+10,75+3,9+7,1+0,5</t>
  </si>
  <si>
    <t>34</t>
  </si>
  <si>
    <t>764002851</t>
  </si>
  <si>
    <t>Demontáž klempířských konstrukcí oplechování parapetů do suti</t>
  </si>
  <si>
    <t>-1576370954</t>
  </si>
  <si>
    <t>5,5+1,5+1,5</t>
  </si>
  <si>
    <t>35</t>
  </si>
  <si>
    <t>764002871</t>
  </si>
  <si>
    <t>Demontáž klempířských konstrukcí lemování zdí do suti</t>
  </si>
  <si>
    <t>-1651501460</t>
  </si>
  <si>
    <t>17,2+1,6</t>
  </si>
  <si>
    <t>36</t>
  </si>
  <si>
    <t>764004801</t>
  </si>
  <si>
    <t>Demontáž klempířských konstrukcí žlabu podokapního do suti</t>
  </si>
  <si>
    <t>1422562447</t>
  </si>
  <si>
    <t>37</t>
  </si>
  <si>
    <t>764004861</t>
  </si>
  <si>
    <t>Demontáž klempířských konstrukcí svodu do suti</t>
  </si>
  <si>
    <t>-557601413</t>
  </si>
  <si>
    <t>767</t>
  </si>
  <si>
    <t>Konstrukce zámečnické</t>
  </si>
  <si>
    <t>38</t>
  </si>
  <si>
    <t>767311810</t>
  </si>
  <si>
    <t>Demontáž světlíků se zasklením</t>
  </si>
  <si>
    <t>419630649</t>
  </si>
  <si>
    <t>(2,1*3,9)*2*2</t>
  </si>
  <si>
    <t>D 1.2 - Nový stav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</si>
  <si>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</si>
  <si>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</si>
  <si>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</si>
  <si>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</si>
  <si>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</si>
  <si>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711 - Izolace proti vodě, vlhkosti a plynům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</si>
  <si>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</si>
  <si>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</si>
  <si>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</si>
  <si>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</si>
  <si>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</si>
  <si>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</si>
  <si>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</si>
  <si>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</si>
  <si>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</si>
  <si>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Zakládání</t>
  </si>
  <si>
    <t>271572211</t>
  </si>
  <si>
    <t>Podsyp pod základové konstrukce se zhutněním a urovnáním povrchu ze štěrkopísku netříděného</t>
  </si>
  <si>
    <t>1731319418</t>
  </si>
  <si>
    <t>Doplnění konstrukce (místnost 1.01):</t>
  </si>
  <si>
    <t>1,5*2,0*0,7</t>
  </si>
  <si>
    <t>273321411</t>
  </si>
  <si>
    <t>Základy z betonu železového (bez výztuže) desky z betonu bez zvláštních nároků na prostředí tř. C 20/25</t>
  </si>
  <si>
    <t>1026068184</t>
  </si>
  <si>
    <t>1,5*2,0*0,1</t>
  </si>
  <si>
    <t>1,5*2,0*0,2</t>
  </si>
  <si>
    <t>(0,4*0,4*0,15)*6</t>
  </si>
  <si>
    <t>0,8*1,0*0,15</t>
  </si>
  <si>
    <t>1,1*1,0*0,15</t>
  </si>
  <si>
    <t>6,5*1,0*0,15</t>
  </si>
  <si>
    <t>(1,35*2,1*0,15)*2</t>
  </si>
  <si>
    <t>1,5*2,350*0,15</t>
  </si>
  <si>
    <t>273362021</t>
  </si>
  <si>
    <t>Výztuž základů desek ze svařovaných sítí z drátů typu KARI</t>
  </si>
  <si>
    <t>-61925848</t>
  </si>
  <si>
    <t>Poznámka k položce:
KY49
Hmotnost: 7,90 kg/m2</t>
  </si>
  <si>
    <t>1,5*2,0*(7,9/1000)</t>
  </si>
  <si>
    <t>(0,4*0,4*(7,9/1000))*6</t>
  </si>
  <si>
    <t>0,8*1,0*(7,9/1000)</t>
  </si>
  <si>
    <t>1,1*1,0*(7,9/1000)</t>
  </si>
  <si>
    <t>6,5*1,0*(7,9/1000)</t>
  </si>
  <si>
    <t>(1,35*2,1*(7,9/1000))*2</t>
  </si>
  <si>
    <t>1,5*2,350*(7,9/1000)</t>
  </si>
  <si>
    <t>Svislé a kompletní konstrukce</t>
  </si>
  <si>
    <t>311235131</t>
  </si>
  <si>
    <t>Zdivo jednovrstvé z cihel děrovaných broušených na celoplošnou tenkovrstvou maltu, pevnost cihel do P10, tl. zdiva 240 mm</t>
  </si>
  <si>
    <t>-1222885663</t>
  </si>
  <si>
    <t>Atika:</t>
  </si>
  <si>
    <t>0,63*(6,8+6,8+17,2)</t>
  </si>
  <si>
    <t>311235181</t>
  </si>
  <si>
    <t>Zdivo jednovrstvé z cihel děrovaných broušených na celoplošnou tenkovrstvou maltu, pevnost cihel do P10, tl. zdiva 380 mm</t>
  </si>
  <si>
    <t>2029388223</t>
  </si>
  <si>
    <t>Dozdívky na fasádě:</t>
  </si>
  <si>
    <t>1,0*2,0</t>
  </si>
  <si>
    <t>1,0*0,5</t>
  </si>
  <si>
    <t>2,0*0,9</t>
  </si>
  <si>
    <t>1,8*1,1</t>
  </si>
  <si>
    <t>317941121</t>
  </si>
  <si>
    <t>Osazování ocelových válcovaných nosníků na zdivu I nebo IE nebo U nebo UE nebo L do č. 12 nebo výšky do 120 mm</t>
  </si>
  <si>
    <t>1334976593</t>
  </si>
  <si>
    <t>Poznámka k položce:
Hmotnost IPE 100: 8,1kg/m
Hmotnost IPE 200: 22,4kg/m</t>
  </si>
  <si>
    <t>Překlady:</t>
  </si>
  <si>
    <t>IPE 100:</t>
  </si>
  <si>
    <t>(1,4*3)*8,1/1000</t>
  </si>
  <si>
    <t>IPE 200:</t>
  </si>
  <si>
    <t>(3,0*3)*22,4/1000</t>
  </si>
  <si>
    <t>M</t>
  </si>
  <si>
    <t>13010742</t>
  </si>
  <si>
    <t>ocel profilová IPE 100 jakost 11 375</t>
  </si>
  <si>
    <t>1284157374</t>
  </si>
  <si>
    <t>13010752</t>
  </si>
  <si>
    <t>ocel profilová IPE 200 jakost 11 375</t>
  </si>
  <si>
    <t>333540907</t>
  </si>
  <si>
    <t>342241112</t>
  </si>
  <si>
    <t>Příčky nebo přizdívky jednoduché z cihel nebo příčkovek pálených na maltu MVC nebo MC lícových, včetně spárování dl. 290 mm (český formát 290x140x65 mm) plných, tl. 140 mm</t>
  </si>
  <si>
    <t>21088091</t>
  </si>
  <si>
    <t>Dozdívky ostatní:</t>
  </si>
  <si>
    <t>Vodorovné konstrukce</t>
  </si>
  <si>
    <t>411321515</t>
  </si>
  <si>
    <t>Stropy z betonu železového (bez výztuže) stropů deskových, plochých střech, desek balkonových, desek hřibových stropů včetně hlavic hřibových sloupů tř. C 20/25</t>
  </si>
  <si>
    <t>491972452</t>
  </si>
  <si>
    <t>(3,5*1,7*0,05)*2</t>
  </si>
  <si>
    <t>411354203</t>
  </si>
  <si>
    <t>Bednění stropů ztracené z hraněných trapézových vln v TR40/160-7,5mm</t>
  </si>
  <si>
    <t>-1851568132</t>
  </si>
  <si>
    <t>(1,7*3,5)*2</t>
  </si>
  <si>
    <t>413941123</t>
  </si>
  <si>
    <t>Osazování ocelových válcovaných nosníků ve stropech I nebo IE nebo U nebo UE nebo L č. 14 až 22 nebo výšky do 220 mm</t>
  </si>
  <si>
    <t>246787439</t>
  </si>
  <si>
    <t>Ocel. nosníky IPE 160 (hmotnost: 15,8 kg/m):</t>
  </si>
  <si>
    <t>((4*2)*1,7)*15,8/1000</t>
  </si>
  <si>
    <t>13010748</t>
  </si>
  <si>
    <t>ocel profilová IPE 160 jakost 11 375</t>
  </si>
  <si>
    <t>1464564449</t>
  </si>
  <si>
    <t>130.R.1000</t>
  </si>
  <si>
    <t>Lamela z uhlíkových vláken na zesilováni nosných konstrukcí  50mm x 1,2mm</t>
  </si>
  <si>
    <t>dle dodavatele</t>
  </si>
  <si>
    <t>-334482283</t>
  </si>
  <si>
    <t>4,5*(2+2)</t>
  </si>
  <si>
    <t>417321212</t>
  </si>
  <si>
    <t>Ztužující pásy a věnce z betonu železového (bez výztuže) tř. C 12/15</t>
  </si>
  <si>
    <t>-209788489</t>
  </si>
  <si>
    <t>0,05*(6,8+6,8+17,2)</t>
  </si>
  <si>
    <t>417351115</t>
  </si>
  <si>
    <t>Bednění bočnic ztužujících pásů a věnců včetně vzpěr zřízení</t>
  </si>
  <si>
    <t>-954809676</t>
  </si>
  <si>
    <t>0,5*(6,8+6,8+17,2)</t>
  </si>
  <si>
    <t>417351116</t>
  </si>
  <si>
    <t>Bednění bočnic ztužujících pásů a věnců včetně vzpěr odstranění</t>
  </si>
  <si>
    <t>-799967980</t>
  </si>
  <si>
    <t>Úpravy povrchů, podlahy a osazování výplní</t>
  </si>
  <si>
    <t>612325225</t>
  </si>
  <si>
    <t>Vápenocementová omítka jednotlivých malých ploch štuková na stěnách, plochy jednotlivě přes 1,0 do 4 m2</t>
  </si>
  <si>
    <t>1072112709</t>
  </si>
  <si>
    <t>Nové zazdívky: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</si>
  <si>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</si>
  <si>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</si>
  <si>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249127756</t>
  </si>
  <si>
    <t>6,8*5,18</t>
  </si>
  <si>
    <t>17,2*5,18</t>
  </si>
  <si>
    <t>622131121</t>
  </si>
  <si>
    <t>Podkladní a spojovací vrstva vnějších omítaných ploch penetrace akrylát-silikonová nanášená ručně stěn</t>
  </si>
  <si>
    <t>346574835</t>
  </si>
  <si>
    <t>622142001</t>
  </si>
  <si>
    <t>Potažení vnějších ploch pletivem v ploše nebo pruzích, na plném podkladu sklovláknitým vtlačením do tmelu stěn</t>
  </si>
  <si>
    <t>1406706481</t>
  </si>
  <si>
    <t>Fasáda:</t>
  </si>
  <si>
    <t>6,8*(5,18-0,3)</t>
  </si>
  <si>
    <t>17,2*(5,18-0,3)</t>
  </si>
  <si>
    <t>622511111</t>
  </si>
  <si>
    <t>Omítka tenkovrstvá akrylátová vnějších ploch probarvená, včetně penetrace podkladu mozaiková střednězrnná stěn</t>
  </si>
  <si>
    <t>-75431592</t>
  </si>
  <si>
    <t>Sokl:</t>
  </si>
  <si>
    <t>6,8*0,3</t>
  </si>
  <si>
    <t>17,2*0,3</t>
  </si>
  <si>
    <t>622531011</t>
  </si>
  <si>
    <t>Omítka tenkovrstvá silikonová vnějších ploch probarvená, včetně penetrace podkladu zrnitá, tloušťky 1,5 mm stěn</t>
  </si>
  <si>
    <t>-1484596014</t>
  </si>
  <si>
    <t>637211121</t>
  </si>
  <si>
    <t>Okapový chodník z dlaždic betonových se zalitím spár cementovou maltou do písku, tl. dlaždic 40 mm</t>
  </si>
  <si>
    <t>-1993610513</t>
  </si>
  <si>
    <t>(6,8+6,8+17,2+17,2)*0,5</t>
  </si>
  <si>
    <t>642942611</t>
  </si>
  <si>
    <t>Osazování zárubní nebo rámů kovových dveřních lisovaných nebo z úhelníků bez dveřních křídel na montážní pěnu, plochy otvoru do 2,5 m2</t>
  </si>
  <si>
    <t>-1333827208</t>
  </si>
  <si>
    <t>T5:</t>
  </si>
  <si>
    <t>T6:</t>
  </si>
  <si>
    <t>61182254</t>
  </si>
  <si>
    <t>zárubeň rámová pro dveře 1křídlé 700x1970mm</t>
  </si>
  <si>
    <t>-273876845</t>
  </si>
  <si>
    <t>61182252</t>
  </si>
  <si>
    <t>zárubeň rámová pro dveře 1křídlé 900x1970mm</t>
  </si>
  <si>
    <t>171743250</t>
  </si>
  <si>
    <t>953961215</t>
  </si>
  <si>
    <t>Kotvy chemické s vyvrtáním otvoru do betonu, železobetonu nebo tvrdého kamene chemická patrona, velikost M 20, hloubka 170 mm</t>
  </si>
  <si>
    <t>-481989972</t>
  </si>
  <si>
    <t>998</t>
  </si>
  <si>
    <t>Přesun hmot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</si>
  <si>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</si>
  <si>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</si>
  <si>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510271673</t>
  </si>
  <si>
    <t>711</t>
  </si>
  <si>
    <t>Izolace proti vodě, vlhkosti a plynům</t>
  </si>
  <si>
    <t>711141559</t>
  </si>
  <si>
    <t>Provedení izolace proti zemní vlhkosti pásy přitavením NAIP na ploše vodorovné V</t>
  </si>
  <si>
    <t>133777666</t>
  </si>
  <si>
    <t>1,5*2,0</t>
  </si>
  <si>
    <t>62836110</t>
  </si>
  <si>
    <t>pás asfaltový natavitelný oxidovaný tl 4mm s vložkou z hliníkové fólie / hliníkové fólie s textilií, se spalitelnou PE folií nebo jemnozrnným minerálním posypem</t>
  </si>
  <si>
    <t>-277695669</t>
  </si>
  <si>
    <t>3*1,25 'Přepočtené koeficientem množství</t>
  </si>
  <si>
    <t>712311101</t>
  </si>
  <si>
    <t>Provedení povlakové krytiny střech plochých do 10° natěradly a tmely za studena nátěrem lakem penetračním nebo asfaltovým</t>
  </si>
  <si>
    <t>903310622</t>
  </si>
  <si>
    <t>Střecha:</t>
  </si>
  <si>
    <t>112</t>
  </si>
  <si>
    <t>(6,8+6,8+17,2)*0,630</t>
  </si>
  <si>
    <t>11163150</t>
  </si>
  <si>
    <t>lak penetrační asfaltový</t>
  </si>
  <si>
    <t>1806183164</t>
  </si>
  <si>
    <t>131,404*0,0003 'Přepočtené koeficientem množství</t>
  </si>
  <si>
    <t>712341559</t>
  </si>
  <si>
    <t>Provedení povlakové krytiny střech plochých do 10° pásy přitavením NAIP v plné ploše</t>
  </si>
  <si>
    <t>-1445508768</t>
  </si>
  <si>
    <t>Celkem 3 vrstvy:</t>
  </si>
  <si>
    <t>3*112</t>
  </si>
  <si>
    <t>(6,8+6,8+17,2)*(0,630+0,240)</t>
  </si>
  <si>
    <t>62832134</t>
  </si>
  <si>
    <t>pás asfaltový natavitelný oxidovaný tl 4,0mm typu V60 S40 s vložkou ze skleněné rohože, s jemnozrnným minerálním posypem</t>
  </si>
  <si>
    <t>1518937429</t>
  </si>
  <si>
    <t>362,796*1,15 'Přepočtené koeficientem množství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</si>
  <si>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</si>
  <si>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</si>
  <si>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1865886139</t>
  </si>
  <si>
    <t>Odvětrání vnitřní kanalizace:</t>
  </si>
  <si>
    <t>28342013</t>
  </si>
  <si>
    <t>manžeta těsnící pro prostupy hydroizolací z PVC uzavřená kruhová vnitřní průměr 90-114</t>
  </si>
  <si>
    <t>-102681073</t>
  </si>
  <si>
    <t>713</t>
  </si>
  <si>
    <t>Izolace tepelné</t>
  </si>
  <si>
    <t>713131141</t>
  </si>
  <si>
    <t>Montáž tepelné izolace stěn rohožemi, pásy, deskami, dílci, bloky (izolační materiál ve specifikaci) lepením celoplošně</t>
  </si>
  <si>
    <t>-1870038771</t>
  </si>
  <si>
    <t>39</t>
  </si>
  <si>
    <t>28375007</t>
  </si>
  <si>
    <t>deska EPS 70 se zvýšenou pevností λ=0,039 tl 80mm</t>
  </si>
  <si>
    <t>1372526784</t>
  </si>
  <si>
    <t>26,796*1,05 'Přepočtené koeficientem množství</t>
  </si>
  <si>
    <t>40</t>
  </si>
  <si>
    <t>713141136</t>
  </si>
  <si>
    <t>Montáž tepelné izolace střech plochých rohožemi, pásy, deskami, dílci, bloky (izolační materiál ve specifikaci) přilepenými za studena nízkoexpanzní (PUR) pěnou</t>
  </si>
  <si>
    <t>844197686</t>
  </si>
  <si>
    <t>Celkem 2 vrstvy:</t>
  </si>
  <si>
    <t>2*112</t>
  </si>
  <si>
    <t>41</t>
  </si>
  <si>
    <t>28375993</t>
  </si>
  <si>
    <t>deska EPS 150 do plochých střech a podlah λ=0,035 tl 200mm</t>
  </si>
  <si>
    <t>-1127983113</t>
  </si>
  <si>
    <t>112*1,05 'Přepočtené koeficientem množství</t>
  </si>
  <si>
    <t>42</t>
  </si>
  <si>
    <t>28376142</t>
  </si>
  <si>
    <t>klín izolační z pěnového polystyrenu EPS 150 spádový</t>
  </si>
  <si>
    <t>-453678926</t>
  </si>
  <si>
    <t>112*((0,02+0,21)/2)</t>
  </si>
  <si>
    <t>12,88*1,05 'Přepočtené koeficientem množství</t>
  </si>
  <si>
    <t>751</t>
  </si>
  <si>
    <t>Vzduchotechnika</t>
  </si>
  <si>
    <t>43</t>
  </si>
  <si>
    <t>751122011</t>
  </si>
  <si>
    <t>Montáž ventilátoru radiálního nízkotlakého nástěnného základního, průměru do 100 mm</t>
  </si>
  <si>
    <t>1088090198</t>
  </si>
  <si>
    <t>44</t>
  </si>
  <si>
    <t>42914128.R.01</t>
  </si>
  <si>
    <t>ventilátor stěnový skříň z plastu zpětná klapka</t>
  </si>
  <si>
    <t>-359307458</t>
  </si>
  <si>
    <t>762</t>
  </si>
  <si>
    <t>Konstrukce tesařské</t>
  </si>
  <si>
    <t>45</t>
  </si>
  <si>
    <t>762341016</t>
  </si>
  <si>
    <t>Bednění a laťování bednění střech rovných sklonu do 60° s vyřezáním otvorů z dřevoštěpkových desek OSB šroubovaných na krokve na sraz, tloušťky desky 22 mm</t>
  </si>
  <si>
    <t>187568998</t>
  </si>
  <si>
    <t>0,3*(6,8+6,8+17,2)</t>
  </si>
  <si>
    <t>763</t>
  </si>
  <si>
    <t>Konstrukce suché výstavby</t>
  </si>
  <si>
    <t>46</t>
  </si>
  <si>
    <t>763131414</t>
  </si>
  <si>
    <t>Podhled ze sádrokartonových desek dvouvrstvá zavěšená spodní konstrukce z ocelových profilů CD, UD jednoduše opláštěná deskou standardní A, tl. 15 mm, bez izolace</t>
  </si>
  <si>
    <t>1559012740</t>
  </si>
  <si>
    <t>Podhled „B“:</t>
  </si>
  <si>
    <t>1,8*3,0</t>
  </si>
  <si>
    <t>Podhled „C“:</t>
  </si>
  <si>
    <t>1,7*3,5</t>
  </si>
  <si>
    <t>47</t>
  </si>
  <si>
    <t>763131461</t>
  </si>
  <si>
    <t>Podhled ze sádrokartonových desek dvouvrstvá zavěšená spodní konstrukce z ocelových profilů CD, UD dvojitě opláštěná deskami impregnovanou H2, tl. 2 x 12,5 mm, bez izolace</t>
  </si>
  <si>
    <t>523041700</t>
  </si>
  <si>
    <t>Podhled „A“:</t>
  </si>
  <si>
    <t>4,8+2,62</t>
  </si>
  <si>
    <t>48</t>
  </si>
  <si>
    <t>763172312</t>
  </si>
  <si>
    <t>Instalační technika pro konstrukce ze sádrokartonových desek montáž revizních dvířek velikost 300 x 300 mm</t>
  </si>
  <si>
    <t>-1421580578</t>
  </si>
  <si>
    <t>49</t>
  </si>
  <si>
    <t>59030711</t>
  </si>
  <si>
    <t>dvířka revizní s automatickým zámkem 300x300mm</t>
  </si>
  <si>
    <t>645477186</t>
  </si>
  <si>
    <t>50</t>
  </si>
  <si>
    <t>764214605</t>
  </si>
  <si>
    <t>Oplechování horních ploch zdí a nadezdívek (atik) z pozinkovaného plechu s povrchovou úpravou mechanicky kotvené rš 400 mm</t>
  </si>
  <si>
    <t>1702358917</t>
  </si>
  <si>
    <t>6,8+6,8+17,2</t>
  </si>
  <si>
    <t>51</t>
  </si>
  <si>
    <t>764216604</t>
  </si>
  <si>
    <t>Oplechování parapetů z pozinkovaného plechu s povrchovou úpravou rovných mechanicky kotvené, bez rohů rš 330 mm</t>
  </si>
  <si>
    <t>1831719717</t>
  </si>
  <si>
    <t>1,0+1,75+1,75+2,5</t>
  </si>
  <si>
    <t>52</t>
  </si>
  <si>
    <t>764218605</t>
  </si>
  <si>
    <t>Oplechování říms a ozdobných prvků z pozinkovaného plechu s povrchovou úpravou rovných, bez rohů mechanicky kotvené rš 400 mm</t>
  </si>
  <si>
    <t>-703718535</t>
  </si>
  <si>
    <t>53</t>
  </si>
  <si>
    <t>764218611</t>
  </si>
  <si>
    <t>Oplechování říms a ozdobných prvků z pozinkovaného plechu s povrchovou úpravou rovných, bez rohů mechanicky kotvené přes rš 670 mm</t>
  </si>
  <si>
    <t>233155669</t>
  </si>
  <si>
    <t>54</t>
  </si>
  <si>
    <t>764511602</t>
  </si>
  <si>
    <t>Žlab podokapní z pozinkovaného plechu s povrchovou úpravou včetně háků a čel půlkruhový rš 330 mm</t>
  </si>
  <si>
    <t>-1547552231</t>
  </si>
  <si>
    <t>55</t>
  </si>
  <si>
    <t>764511643</t>
  </si>
  <si>
    <t>Žlab podokapní z pozinkovaného plechu s povrchovou úpravou včetně háků a čel kotlík oválný (trychtýřový), rš žlabu/průměr svodu 330/120 mm</t>
  </si>
  <si>
    <t>733178640</t>
  </si>
  <si>
    <t>56</t>
  </si>
  <si>
    <t>764518623</t>
  </si>
  <si>
    <t>Svod z pozinkovaného plechu s upraveným povrchem včetně objímek, kolen a odskoků kruhový, průměru 120 mm</t>
  </si>
  <si>
    <t>-1336919309</t>
  </si>
  <si>
    <t>766</t>
  </si>
  <si>
    <t>Konstrukce truhlářské</t>
  </si>
  <si>
    <t>57</t>
  </si>
  <si>
    <t>766622131</t>
  </si>
  <si>
    <t>Montáž oken plastových včetně montáže rámu plochy přes 1 m2 otevíravých do zdiva, výšky do 1,5 m</t>
  </si>
  <si>
    <t>-1623398734</t>
  </si>
  <si>
    <t>T1:</t>
  </si>
  <si>
    <t>1,75*0,9</t>
  </si>
  <si>
    <t>T2:</t>
  </si>
  <si>
    <t>1,0*1,2</t>
  </si>
  <si>
    <t>58</t>
  </si>
  <si>
    <t>61140051</t>
  </si>
  <si>
    <t>okno plastové otevíravé/sklopné dvojsklo přes plochu 1m2 do v 1,5m</t>
  </si>
  <si>
    <t>-822854367</t>
  </si>
  <si>
    <t>59</t>
  </si>
  <si>
    <t>766660001</t>
  </si>
  <si>
    <t>Montáž dveřních křídel dřevěných nebo plastových otevíravých do ocelové zárubně povrchově upravených jednokřídlových, šířky do 800 mm</t>
  </si>
  <si>
    <t>972845553</t>
  </si>
  <si>
    <t>60</t>
  </si>
  <si>
    <t>61160051</t>
  </si>
  <si>
    <t>dveře jednokřídlé dřevěné bez povrchové úpravy plné 700x1970mm</t>
  </si>
  <si>
    <t>-1963630454</t>
  </si>
  <si>
    <t>61</t>
  </si>
  <si>
    <t>766660002</t>
  </si>
  <si>
    <t>Montáž dveřních křídel dřevěných nebo plastových otevíravých do ocelové zárubně povrchově upravených jednokřídlových, šířky přes 800 mm</t>
  </si>
  <si>
    <t>2104040692</t>
  </si>
  <si>
    <t>62</t>
  </si>
  <si>
    <t>61160053</t>
  </si>
  <si>
    <t>dveře jednokřídlé dřevěné bez povrchové úpravy plné 900x1970mm</t>
  </si>
  <si>
    <t>659989001</t>
  </si>
  <si>
    <t>63</t>
  </si>
  <si>
    <t>766694111</t>
  </si>
  <si>
    <t>Montáž ostatních truhlářských konstrukcí parapetních desek dřevěných nebo plastových šířky do 300 mm, délky do 1000 mm</t>
  </si>
  <si>
    <t>1317533989</t>
  </si>
  <si>
    <t>64</t>
  </si>
  <si>
    <t>766694112</t>
  </si>
  <si>
    <t>Montáž ostatních truhlářských konstrukcí parapetních desek dřevěných nebo plastových šířky do 300 mm, délky přes 1000 do 1600 mm</t>
  </si>
  <si>
    <t>-647182014</t>
  </si>
  <si>
    <t>65</t>
  </si>
  <si>
    <t>61140080</t>
  </si>
  <si>
    <t>parapet plastový vnitřní – š 300mm, barva bílá</t>
  </si>
  <si>
    <t>153991501</t>
  </si>
  <si>
    <t>1,75*2</t>
  </si>
  <si>
    <t>1,0*1</t>
  </si>
  <si>
    <t>66</t>
  </si>
  <si>
    <t>61140076</t>
  </si>
  <si>
    <t>koncovka k parapetu oboustranná š 600mm, barva bílá</t>
  </si>
  <si>
    <t>-1079363506</t>
  </si>
  <si>
    <t>67</t>
  </si>
  <si>
    <t>766698112</t>
  </si>
  <si>
    <t>Montáž ostatních truhlářských konstrukcí otevíravých garážových vrat do ocelové nebo dřevěné zárubně, vel. přes 6,00 m2</t>
  </si>
  <si>
    <t>1263914482</t>
  </si>
  <si>
    <t>68</t>
  </si>
  <si>
    <t>767640111</t>
  </si>
  <si>
    <t>Montáž dveří ocelových vchodových jednokřídlových bez nadsvětlíku</t>
  </si>
  <si>
    <t>2011683789</t>
  </si>
  <si>
    <t>T3:</t>
  </si>
  <si>
    <t>69</t>
  </si>
  <si>
    <t>55341247.R</t>
  </si>
  <si>
    <t>dveře Al vchodové jednokřídlové š 1000mm</t>
  </si>
  <si>
    <t>-1767652360</t>
  </si>
  <si>
    <t>70</t>
  </si>
  <si>
    <t>767651112</t>
  </si>
  <si>
    <t>Montáž vrat garážových nebo průmyslových sekčních zajížděcích pod strop, plochy přes 6 do 9 m2</t>
  </si>
  <si>
    <t>-326543376</t>
  </si>
  <si>
    <t>71</t>
  </si>
  <si>
    <t>553447299.R</t>
  </si>
  <si>
    <t xml:space="preserve">vrata ocelová sekční 2,5x3,1 el. ovládaná </t>
  </si>
  <si>
    <t>-201568456</t>
  </si>
  <si>
    <t>72</t>
  </si>
  <si>
    <t>767651126</t>
  </si>
  <si>
    <t>Montáž vrat garážových nebo průmyslových příslušenství sekčních vrat elektrického pohonu</t>
  </si>
  <si>
    <t>347457319</t>
  </si>
  <si>
    <t>73</t>
  </si>
  <si>
    <t>55345877</t>
  </si>
  <si>
    <t>pohon garážových sekčních a výklopných vrat o síle 800N  max. 25 cyklů denně</t>
  </si>
  <si>
    <t>1347995194</t>
  </si>
  <si>
    <t>771</t>
  </si>
  <si>
    <t>Podlahy z dlaždic</t>
  </si>
  <si>
    <t>74</t>
  </si>
  <si>
    <t>771121011</t>
  </si>
  <si>
    <t>Příprava podkladu před provedením dlažby nátěr penetrační na podlahu</t>
  </si>
  <si>
    <t>1527458431</t>
  </si>
  <si>
    <t>75</t>
  </si>
  <si>
    <t>771151011</t>
  </si>
  <si>
    <t>Příprava podkladu před provedením dlažby samonivelační stěrka min.pevnosti 20 MPa, tloušťky do 3 mm</t>
  </si>
  <si>
    <t>44332140</t>
  </si>
  <si>
    <t>76</t>
  </si>
  <si>
    <t>771574223</t>
  </si>
  <si>
    <t>Montáž podlah z dlaždic keramických lepených flexibilním lepidlem maloformátových reliéfních nebo z dekorů přes 9 do 12 ks/m2</t>
  </si>
  <si>
    <t>721544044</t>
  </si>
  <si>
    <t>77</t>
  </si>
  <si>
    <t>59761409</t>
  </si>
  <si>
    <t>dlažba keramická slinutá protiskluzná do interiéru i exteriéru pro vysoké mechanické namáhání přes 9 do 12ks/m2</t>
  </si>
  <si>
    <t>218611477</t>
  </si>
  <si>
    <t>18,46*1,05 'Přepočtené koeficientem množství</t>
  </si>
  <si>
    <t>78</t>
  </si>
  <si>
    <t>771591112</t>
  </si>
  <si>
    <t>Izolace podlahy pod dlažbu nátěrem nebo stěrkou ve dvou vrstvách</t>
  </si>
  <si>
    <t>-2044926873</t>
  </si>
  <si>
    <t>Místnosti 1.02, 1.03:</t>
  </si>
  <si>
    <t>781</t>
  </si>
  <si>
    <t>Dokončovací práce - obklady</t>
  </si>
  <si>
    <t>79</t>
  </si>
  <si>
    <t>781121011</t>
  </si>
  <si>
    <t>Příprava podkladu před provedením obkladu nátěr penetrační na stěnu</t>
  </si>
  <si>
    <t>-732753101</t>
  </si>
  <si>
    <t>2*(2,4+2,2+1,6+1,5+1+1+1+1,25+1+1+1,25+1,25)</t>
  </si>
  <si>
    <t>80</t>
  </si>
  <si>
    <t>781131112</t>
  </si>
  <si>
    <t>Izolace stěny pod obklad izolace nátěrem nebo stěrkou ve dvou vrstvách</t>
  </si>
  <si>
    <t>-2082105068</t>
  </si>
  <si>
    <t>81</t>
  </si>
  <si>
    <t>781151031</t>
  </si>
  <si>
    <t>Příprava podkladu před provedením obkladu celoplošné vyrovnání podkladu stěrkou, tloušťky 3mm</t>
  </si>
  <si>
    <t>-1304632111</t>
  </si>
  <si>
    <t>82</t>
  </si>
  <si>
    <t>781474112</t>
  </si>
  <si>
    <t>Montáž obkladů vnitřních stěn z dlaždic keramických lepených flexibilním lepidlem maloformátových hladkých přes 9 do 12 ks/m2</t>
  </si>
  <si>
    <t>-279397851</t>
  </si>
  <si>
    <t>83</t>
  </si>
  <si>
    <t>59761026</t>
  </si>
  <si>
    <t>obklad keramický hladký do 12ks/m2</t>
  </si>
  <si>
    <t>2114456950</t>
  </si>
  <si>
    <t>32,9*1,1 'Přepočtené koeficientem množství</t>
  </si>
  <si>
    <t>783</t>
  </si>
  <si>
    <t>Dokončovací práce - nátěry</t>
  </si>
  <si>
    <t>84</t>
  </si>
  <si>
    <t>783901451</t>
  </si>
  <si>
    <t>Příprava podkladu betonových podlah před provedením nátěru zametením</t>
  </si>
  <si>
    <t>-453948335</t>
  </si>
  <si>
    <t>Místnosti 1.01:</t>
  </si>
  <si>
    <t>76,72</t>
  </si>
  <si>
    <t>85</t>
  </si>
  <si>
    <t>783901551</t>
  </si>
  <si>
    <t>Příprava podkladu betonových podlah před provedením nátěru omytím tlakovou vodou</t>
  </si>
  <si>
    <t>696658125</t>
  </si>
  <si>
    <t>86</t>
  </si>
  <si>
    <t>783932161</t>
  </si>
  <si>
    <t>Vyrovnání podkladu betonových podlah v rozsahu opravované plochy, tloušťky do 3 mm modifikovanou cementovou stěrkou do 10%</t>
  </si>
  <si>
    <t>-1015282223</t>
  </si>
  <si>
    <t>87</t>
  </si>
  <si>
    <t>783932171</t>
  </si>
  <si>
    <t>Vyrovnání podkladu betonových podlah celoplošně, tloušťky do 3 mm modifikovanou cementovou stěrkou</t>
  </si>
  <si>
    <t>1085775994</t>
  </si>
  <si>
    <t>Střešní plášť:</t>
  </si>
  <si>
    <t>88</t>
  </si>
  <si>
    <t>783937163</t>
  </si>
  <si>
    <t>Krycí (uzavírací) nátěr betonových podlah dvojnásobný epoxidový rozpouštědlový</t>
  </si>
  <si>
    <t>974723703</t>
  </si>
  <si>
    <t>784</t>
  </si>
  <si>
    <t>Dokončovací práce - malby a tapety</t>
  </si>
  <si>
    <t>89</t>
  </si>
  <si>
    <t>784111031</t>
  </si>
  <si>
    <t>Omytí podkladu omytí v místnostech výšky do 3,80 m</t>
  </si>
  <si>
    <t>-1691710326</t>
  </si>
  <si>
    <t>(2,6-2,0)*(2,4+2,2+1,6+1,5+1+1+1+1,25+1+1+1,25+1,25)</t>
  </si>
  <si>
    <t>Stropy:</t>
  </si>
  <si>
    <t>90</t>
  </si>
  <si>
    <t>784111033</t>
  </si>
  <si>
    <t>Omytí podkladu omytí v místnostech výšky přes 3,80 do 5,00 m</t>
  </si>
  <si>
    <t>-1567503106</t>
  </si>
  <si>
    <t>Ostatní místnosti:</t>
  </si>
  <si>
    <t>4,150*(3,0+3,0+1,8+1,8+1,9+1,9+3,3+3,3+13,250+13,250+6,0+6,0)</t>
  </si>
  <si>
    <t>76,72+5,4+5,64</t>
  </si>
  <si>
    <t>91</t>
  </si>
  <si>
    <t>784111043</t>
  </si>
  <si>
    <t>Omytí podkladu omytí omytím s odmaštěním a následným opláchnutím v místnostech výšky přes 3,80 do 5,00 m</t>
  </si>
  <si>
    <t>-1791458894</t>
  </si>
  <si>
    <t>92</t>
  </si>
  <si>
    <t>784121003</t>
  </si>
  <si>
    <t>Oškrabání malby v místnostech výšky přes 3,80 do 5,00 m</t>
  </si>
  <si>
    <t>1856971410</t>
  </si>
  <si>
    <t>93</t>
  </si>
  <si>
    <t>784221001</t>
  </si>
  <si>
    <t>Malby z malířských směsí otěruvzdorných za sucha jednonásobné, bílé za sucha otěruvzdorné dobře v místnostech výšky do 3,80 m</t>
  </si>
  <si>
    <t>912489024</t>
  </si>
  <si>
    <t>94</t>
  </si>
  <si>
    <t>784221003</t>
  </si>
  <si>
    <t>Malby z malířských směsí otěruvzdorných za sucha jednonásobné, bílé za sucha otěruvzdorné dobře v místnostech výšky přes 3,80 do 5,00 m</t>
  </si>
  <si>
    <t>501924180</t>
  </si>
  <si>
    <t>D 1.3 - Elektro</t>
  </si>
  <si>
    <t>Soupis:</t>
  </si>
  <si>
    <t>73k2019_1 - elektroinstalace</t>
  </si>
  <si>
    <t>Petr Kubala</t>
  </si>
  <si>
    <t xml:space="preserve">    741 - Elektroinstalace - silnoproud</t>
  </si>
  <si>
    <t>HZS - Hodinové zúčtovací sazby</t>
  </si>
  <si>
    <t>953991111</t>
  </si>
  <si>
    <t>Dodání a osazení hmoždinek včetně vyvrtání otvorů (s dodáním hmot) ve stěnách do zdiva z cihel nebo měkkého kamene, vnější profil hmoždinky 6 až 8 mm</t>
  </si>
  <si>
    <t>-1263350512</t>
  </si>
  <si>
    <t>971033131</t>
  </si>
  <si>
    <t>Vybourání otvorů ve zdivu základovém nebo nadzákladovém z cihel, tvárnic, příčkovek z cihel pálených na maltu vápennou nebo vápenocementovou průměru profilu do 60 mm, tl. do 150 mm</t>
  </si>
  <si>
    <t>1416389056</t>
  </si>
  <si>
    <t>971033151</t>
  </si>
  <si>
    <t>Vybourání otvorů ve zdivu základovém nebo nadzákladovém z cihel, tvárnic, příčkovek z cihel pálených na maltu vápennou nebo vápenocementovou průměru profilu do 60 mm, tl. do 450 mm</t>
  </si>
  <si>
    <t>411390977</t>
  </si>
  <si>
    <t>973031616</t>
  </si>
  <si>
    <t>Vysekání výklenků nebo kapes ve zdivu z cihel na maltu vápennou nebo vápenocementovou kapes pro špalíky a krabice, velikosti do 100x100x50 mm</t>
  </si>
  <si>
    <t>-1348601609</t>
  </si>
  <si>
    <t>974031121</t>
  </si>
  <si>
    <t>Vysekání rýh ve zdivu cihelném na maltu vápennou nebo vápenocementovou do hl. 30 mm a šířky do 30 mm</t>
  </si>
  <si>
    <t>1153338483</t>
  </si>
  <si>
    <t>460710031</t>
  </si>
  <si>
    <t>Vyplnění rýh a otvorů vyplnění a omítnutí rýh ve stěnách hloubky do 3 cm a šířky do 3 cm</t>
  </si>
  <si>
    <t>-1276230320</t>
  </si>
  <si>
    <t>997013151</t>
  </si>
  <si>
    <t>Vnitrostaveništní doprava suti a vybouraných hmot vodorovně do 50 m svisle s omezením mechanizace pro budovy a haly výšky do 6 m</t>
  </si>
  <si>
    <t>-316432844</t>
  </si>
  <si>
    <t>339987883</t>
  </si>
  <si>
    <t>1691618489</t>
  </si>
  <si>
    <t>0,114*10 "Přepočtené koeficientem množství</t>
  </si>
  <si>
    <t>997013603</t>
  </si>
  <si>
    <t>Poplatek za uložení stavebního odpadu na skládce (skládkovné) cihelného zatříděného do Katalogu odpadů pod kódem 17 01 02</t>
  </si>
  <si>
    <t>1747031500</t>
  </si>
  <si>
    <t>997013631</t>
  </si>
  <si>
    <t>Poplatek za uložení stavebního odpadu na skládce (skládkovné) směsného stavebního a demoličního zatříděného do Katalogu odpadů pod kódem 17 09 04</t>
  </si>
  <si>
    <t>-1358135665</t>
  </si>
  <si>
    <t>741</t>
  </si>
  <si>
    <t>Elektroinstalace - silnoproud</t>
  </si>
  <si>
    <t>741110001</t>
  </si>
  <si>
    <t>Montáž trubek elektroinstalačních s nasunutím nebo našroubováním do krabic plastových tuhých, uložených pevně, vnější Ø přes 16 do 23 mm</t>
  </si>
  <si>
    <t>-1811225569</t>
  </si>
  <si>
    <t>1217248</t>
  </si>
  <si>
    <t>TRUBKA TUHA, 16mm, SVETLE SEDA /3M/, mech.odolnost 320N/5cm</t>
  </si>
  <si>
    <t>592956166</t>
  </si>
  <si>
    <t>5316EKB</t>
  </si>
  <si>
    <t>PŘÍCHYTKA PVC -SVĚTLE ŠEDÁ/RAL7035, pro trubku 16mm</t>
  </si>
  <si>
    <t>-275020653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</si>
  <si>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</si>
  <si>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</si>
  <si>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-1153977788</t>
  </si>
  <si>
    <t>8500170770</t>
  </si>
  <si>
    <t>Krabice pod omítku s víčkem a svorkovnicí, hloubka: 43 mm , průměr: 73,5 mm , jmenovité napětí: 400 V , Jmenovitý proud: 16 A</t>
  </si>
  <si>
    <t>273089636</t>
  </si>
  <si>
    <t>741112111</t>
  </si>
  <si>
    <t>Montáž krabic elektroinstalačních bez napojení na trubky a lišty, demontáže a montáže víčka a přístroje rozvodek se zapojením vodičů na svorkovnici nástěnných plastových čtyřhranných pro vodiče Ø do 4 mm2</t>
  </si>
  <si>
    <t>492760871</t>
  </si>
  <si>
    <t>1166497</t>
  </si>
  <si>
    <t>KRABICE 167X167X78 SV. SEDA 8118 KA IP54, SE SVORKOVNICÍ</t>
  </si>
  <si>
    <t>2108123940</t>
  </si>
  <si>
    <t>741120201</t>
  </si>
  <si>
    <t>Montáž vodičů izolovaných měděných bez ukončení uložených volně plných a laněných s PVC pláštěm, bezhalogenových, ohniodolných (CY, CHAH-R(V)) průřezu žíly 1,5 až 16 mm2</t>
  </si>
  <si>
    <t>-1483038937</t>
  </si>
  <si>
    <t>34140842</t>
  </si>
  <si>
    <t>vodič izolovaný s Cu jádrem 4mm2</t>
  </si>
  <si>
    <t>-817870046</t>
  </si>
  <si>
    <t>34140844</t>
  </si>
  <si>
    <t>vodič izolovaný s Cu jádrem 6mm2</t>
  </si>
  <si>
    <t>-363157011</t>
  </si>
  <si>
    <t>34142159</t>
  </si>
  <si>
    <t>vodič silový s Cu jádrem 16mm2</t>
  </si>
  <si>
    <t>520596395</t>
  </si>
  <si>
    <t>34140850</t>
  </si>
  <si>
    <t>vodič izolovaný s Cu jádrem 25mm2</t>
  </si>
  <si>
    <t>1915975981</t>
  </si>
  <si>
    <t>741122011</t>
  </si>
  <si>
    <t>Montáž kabelů měděných bez ukončení uložených pod omítku plných kulatých (CYKY), počtu a průřezu žil 2x1,5 až 2,5 mm2</t>
  </si>
  <si>
    <t>398642283</t>
  </si>
  <si>
    <t>34111005</t>
  </si>
  <si>
    <t>kabel silový s Cu jádrem 1kV 2x1,5mm2</t>
  </si>
  <si>
    <t>-5406741</t>
  </si>
  <si>
    <t>10*1,2 "Přepočtené koeficientem množství</t>
  </si>
  <si>
    <t>741122015</t>
  </si>
  <si>
    <t>Montáž kabelů měděných bez ukončení uložených pod omítku plných kulatých (CYKY), počtu a průřezu žil 3x1,5 mm2</t>
  </si>
  <si>
    <t>478151072</t>
  </si>
  <si>
    <t>34111030</t>
  </si>
  <si>
    <t>kabel silový s Cu jádrem 1kV 3x1,5mm2</t>
  </si>
  <si>
    <t>-422426619</t>
  </si>
  <si>
    <t>40*1,2 "Přepočtené koeficientem množství</t>
  </si>
  <si>
    <t>741122016</t>
  </si>
  <si>
    <t>Montáž kabelů měděných bez ukončení uložených pod omítku plných kulatých (CYKY), počtu a průřezu žil 3x2,5 až 6 mm2</t>
  </si>
  <si>
    <t>-773416666</t>
  </si>
  <si>
    <t>34111036</t>
  </si>
  <si>
    <t>kabel silový s Cu jádrem 1kV 3x2,5mm2</t>
  </si>
  <si>
    <t>-28882653</t>
  </si>
  <si>
    <t>20*1,2 "Přepočtené koeficientem množství</t>
  </si>
  <si>
    <t>741122211</t>
  </si>
  <si>
    <t>Montáž kabelů měděných bez ukončení uložených volně nebo v liště plných kulatých (CYKY) počtu a průřezu žil 3x1,5 až 6 mm2</t>
  </si>
  <si>
    <t>402490529</t>
  </si>
  <si>
    <t>-1180658707</t>
  </si>
  <si>
    <t>150*1,2 "Přepočtené koeficientem množství</t>
  </si>
  <si>
    <t>-1104008234</t>
  </si>
  <si>
    <t>100*1,2 "Přepočtené koeficientem množství</t>
  </si>
  <si>
    <t>741122232</t>
  </si>
  <si>
    <t>Montáž kabelů měděných bez ukončení uložených volně nebo v liště plných kulatých (CYKY) počtu a průřezu žil 5x4 až 6 mm2</t>
  </si>
  <si>
    <t>-1566991995</t>
  </si>
  <si>
    <t>34111100</t>
  </si>
  <si>
    <t>kabel silový s Cu jádrem 1kV 5x6mm2</t>
  </si>
  <si>
    <t>129292227</t>
  </si>
  <si>
    <t>50*1,1 "Přepočtené koeficientem množství</t>
  </si>
  <si>
    <t>741231012</t>
  </si>
  <si>
    <t>Montáž svorkovnic do rozváděčů s popisnými štítky se zapojením vodičů na jedné straně ochranných</t>
  </si>
  <si>
    <t>105327954</t>
  </si>
  <si>
    <t>1537555</t>
  </si>
  <si>
    <t>EKVIPOTENCIALNI SVORKOVNICE S KRYTEM</t>
  </si>
  <si>
    <t>271233796</t>
  </si>
  <si>
    <t>741310022</t>
  </si>
  <si>
    <t>Montáž spínačů jedno nebo dvoupólových nástěnných se zapojením vodičů, pro prostředí normální přepínačů, řazení 6-střídavých</t>
  </si>
  <si>
    <t>-1551667035</t>
  </si>
  <si>
    <t>ABB.355325922S</t>
  </si>
  <si>
    <t>Přepínač střídavý, s čirým průzorem, se svorkou N, řazení 6SSo, IP44</t>
  </si>
  <si>
    <t>-461502813</t>
  </si>
  <si>
    <t>741310101</t>
  </si>
  <si>
    <t>Montáž spínačů jedno nebo dvoupólových polozapuštěných nebo zapuštěných se zapojením vodičů bezšroubové připojení vypínačů, řazení 1-jednopólových</t>
  </si>
  <si>
    <t>-1628508877</t>
  </si>
  <si>
    <t>ABB.0016839.URS</t>
  </si>
  <si>
    <t>spínač jednopólový 10A, bílý, slonová kost, oblé rohy</t>
  </si>
  <si>
    <t>-375426076</t>
  </si>
  <si>
    <t>ABB.3558A06940B</t>
  </si>
  <si>
    <t>Přepínač střídavý, nástěnný, řazení 6, IP44</t>
  </si>
  <si>
    <t>429764086</t>
  </si>
  <si>
    <t>741310102</t>
  </si>
  <si>
    <t>Montáž spínačů jedno nebo dvoupólových polozapuštěných nebo zapuštěných se zapojením vodičů bezšroubové připojení vypínačů, řazení 1S-jednopólových se signální doutnavkou</t>
  </si>
  <si>
    <t>565776068</t>
  </si>
  <si>
    <t>ABB.3558A80920B</t>
  </si>
  <si>
    <t>Ovládač zapínací kompl., s prosvětl. popis. polem, řaz. 1/0, 1/0So, IP44, instalace podomítková</t>
  </si>
  <si>
    <t>-182137142</t>
  </si>
  <si>
    <t>741310121</t>
  </si>
  <si>
    <t>Montáž spínačů jedno nebo dvoupólových polozapuštěných nebo zapuštěných se zapojením vodičů bezšroubové připojení přepínačů, řazení 5-sériových</t>
  </si>
  <si>
    <t>1682073979</t>
  </si>
  <si>
    <t>ABB.0002462.URS</t>
  </si>
  <si>
    <t>spínač řazení 5 10A bílý, slonová kost, oblé rohy, pod omítku</t>
  </si>
  <si>
    <t>-581113370</t>
  </si>
  <si>
    <t>741313002</t>
  </si>
  <si>
    <t>Montáž zásuvek domovních se zapojením vodičů bezšroubové připojení polozapuštěných nebo zapuštěných 10/16 A, provedení 2P + PE dvojí zapojení pro průběžnou montáž</t>
  </si>
  <si>
    <t>1419212205</t>
  </si>
  <si>
    <t>ABB.5513AC02357B</t>
  </si>
  <si>
    <t>Zásuvka dvojnásobná s ochr. kolíky, s clonkami, s natočenou dutinou, podomítková</t>
  </si>
  <si>
    <t>927960913</t>
  </si>
  <si>
    <t>10.079.876</t>
  </si>
  <si>
    <t>Zásuvka s ochranou před přepětím, dvojnásobná bezšroubová, s optickou signalizací | bílá || Optická signalizace p oruchy. IP 40. 16 A, 230 V AC</t>
  </si>
  <si>
    <t>-278231143</t>
  </si>
  <si>
    <t>741313052</t>
  </si>
  <si>
    <t>Montáž zásuvek domovních se zapojením vodičů šroubové připojení nástěnných do 25 A, provedení 3P + N + PE</t>
  </si>
  <si>
    <t>-869302454</t>
  </si>
  <si>
    <t>BALS112002</t>
  </si>
  <si>
    <t>Zásuvka nástěnná  32A 5p 400V IP44 6h</t>
  </si>
  <si>
    <t>-739123067</t>
  </si>
  <si>
    <t>741313072</t>
  </si>
  <si>
    <t>Montáž zásuvek domovních se zapojením vodičů šroubové připojení chráněných v krabici 10/16 A, pro prostředí normální, provedení 2P + PE</t>
  </si>
  <si>
    <t>-1132106752</t>
  </si>
  <si>
    <t>1213327</t>
  </si>
  <si>
    <t>DVOJZASUVKA 230V/16A, NÁSTĚNNÁ, PRŮCHOZÍ PROVEDENÍ</t>
  </si>
  <si>
    <t>1335580855</t>
  </si>
  <si>
    <t>741370002</t>
  </si>
  <si>
    <t>Montáž svítidel žárovkových se zapojením vodičů bytových nebo společenských místností stropních přisazených 1 zdroj se sklem</t>
  </si>
  <si>
    <t>-813067613</t>
  </si>
  <si>
    <t>PANRDL100</t>
  </si>
  <si>
    <t>SVÍTIDLO 100W/230V, kulaté , masivní skleněný kryt, IP44</t>
  </si>
  <si>
    <t>-361907601</t>
  </si>
  <si>
    <t>210602</t>
  </si>
  <si>
    <t>Žárovka 60W/230V, E27, ČIRÁ</t>
  </si>
  <si>
    <t>1716633023</t>
  </si>
  <si>
    <t>741370032</t>
  </si>
  <si>
    <t>Montáž svítidel žárovkových se zapojením vodičů bytových nebo společenských místností nástěnných přisazených 1 zdroj se sklem</t>
  </si>
  <si>
    <t>-397037434</t>
  </si>
  <si>
    <t>1222813</t>
  </si>
  <si>
    <t>SVITIDLO NÁSTĚNÉ SE SENZOREM POHYBU, pro žárovku E27/60W/230V</t>
  </si>
  <si>
    <t>1125608754</t>
  </si>
  <si>
    <t>808893352</t>
  </si>
  <si>
    <t>741370034</t>
  </si>
  <si>
    <t>Montáž svítidel žárovkových se zapojením vodičů bytových nebo společenských místností nástěnných přisazených 2 zdroje nouzové</t>
  </si>
  <si>
    <t>-1848190435</t>
  </si>
  <si>
    <t>11.222.585</t>
  </si>
  <si>
    <t>Svítidlo nouzové nástěnné, LED, 110lm, 1h, IP44, 230V, s piktogramem směru úniku</t>
  </si>
  <si>
    <t>-1804652163</t>
  </si>
  <si>
    <t>11.228.201</t>
  </si>
  <si>
    <t>Protipanické nouzové svítidlo, univerzální optika,6W, LED, 620 lm, stropní montáž, svítící při výpadku (SE), napájení 230V</t>
  </si>
  <si>
    <t>-811234870</t>
  </si>
  <si>
    <t>741371006</t>
  </si>
  <si>
    <t>Montáž svítidel zářivkových se zapojením vodičů bytových nebo společenských místností stropních přisazených 4 zdroje s krytem</t>
  </si>
  <si>
    <t>-224753</t>
  </si>
  <si>
    <t>8500102260</t>
  </si>
  <si>
    <t>Svítidlo zářivkové přisazené, rozměry: 457 × 65  × 650 mm , hmotnost: 2,6 kg , materiál: lakovaný hliník, leštěný hliník , barva: bílá , Příkon: 4× 18 W ,  krytí: IP20 , jmenovité napětí: 220 - 240 V , třída ochrany: I , patice: G13</t>
  </si>
  <si>
    <t>619571014</t>
  </si>
  <si>
    <t>10.024.116</t>
  </si>
  <si>
    <t>Zářivková trubice 18W/840 , T8</t>
  </si>
  <si>
    <t>-1906539303</t>
  </si>
  <si>
    <t>741371104</t>
  </si>
  <si>
    <t>Montáž svítidel zářivkových se zapojením vodičů průmyslových stropních přisazených 2 zdroje s krytem</t>
  </si>
  <si>
    <t>679125978</t>
  </si>
  <si>
    <t>TR90155</t>
  </si>
  <si>
    <t>Zářivkové svítidlo průmyslové, přisazené, 230V/2x36W AC EP, IP 66</t>
  </si>
  <si>
    <t>-1205600637</t>
  </si>
  <si>
    <t>10.024.117</t>
  </si>
  <si>
    <t>Trubice 36W/840 ,  T8</t>
  </si>
  <si>
    <t>-1606824551</t>
  </si>
  <si>
    <t>741910412</t>
  </si>
  <si>
    <t>Montáž žlabů bez stojiny a výložníků kovových s podpěrkami a příslušenstvím bez víka, šířky do 100 mm</t>
  </si>
  <si>
    <t>1656682755</t>
  </si>
  <si>
    <t>11.126.880</t>
  </si>
  <si>
    <t>Drátěný žlab rozměru 60x60 v povrchové úpravě zinkochromát. Profilované dráty zajišťují vyšší nosnost drátěných žlabů.</t>
  </si>
  <si>
    <t>-1471497857</t>
  </si>
  <si>
    <t>10.530.225</t>
  </si>
  <si>
    <t>Spojka určená pro spojování drátěných žlabů, umožňuje jednoduché a spolehlivé spojení drátěných kabelových žlabů, povrchová úprava z inkochromát</t>
  </si>
  <si>
    <t>2087947514</t>
  </si>
  <si>
    <t>1165802</t>
  </si>
  <si>
    <t>KOTVA PROTIPOZARNI 6X50, pro upevnění drátožlabu</t>
  </si>
  <si>
    <t>-387362472</t>
  </si>
  <si>
    <t>1192796</t>
  </si>
  <si>
    <t>ZAVES PRO DRÁTOŽLAB</t>
  </si>
  <si>
    <t>-1152284027</t>
  </si>
  <si>
    <t>210220321</t>
  </si>
  <si>
    <t>Montáž hromosvodného vedení svorek na potrubí se zhotovením pásku</t>
  </si>
  <si>
    <t>1462699878</t>
  </si>
  <si>
    <t>I131360</t>
  </si>
  <si>
    <t>Zemnicí svorka, NEREZ, na potrubí, připevnění pomocí pásku</t>
  </si>
  <si>
    <t>965097731</t>
  </si>
  <si>
    <t>I141368</t>
  </si>
  <si>
    <t>Páska NEREZOVÁ pro uzemňovací potrubní svorku - délka 0,5 m</t>
  </si>
  <si>
    <t>2030863769</t>
  </si>
  <si>
    <t>I132707</t>
  </si>
  <si>
    <t>Zemnicí svorka na šroubení vodovodní baterie, 1/2" (standard: Ms matice + podložka)</t>
  </si>
  <si>
    <t>-783922134</t>
  </si>
  <si>
    <t>210290751</t>
  </si>
  <si>
    <t>Zpětná montáž motorických spotřebičů s usazením a upevněním na stávající nosnou konstrukci nebo podklad, vyrovnání řemene a vyvážení, bez zapojení ventilátorů do 1,5 kW</t>
  </si>
  <si>
    <t>-381800995</t>
  </si>
  <si>
    <t>10.041.875</t>
  </si>
  <si>
    <t>Axiální ventilátor pr.100, s elektricky ovládanou zpětnou žaluziovou klapkou a zpožděným doběhem 4-8 minut, 230V, IP44</t>
  </si>
  <si>
    <t>841365110</t>
  </si>
  <si>
    <t>998741101</t>
  </si>
  <si>
    <t>Přesun hmot pro silnoproud stanovený z hmotnosti přesunovaného materiálu vodorovná dopravní vzdálenost do 50 m v objektech výšky do 6 m</t>
  </si>
  <si>
    <t>1819620371</t>
  </si>
  <si>
    <t>741810001</t>
  </si>
  <si>
    <t>Zkoušky a prohlídky elektrických rozvodů a zařízení celková prohlídka a vyhotovení revizní zprávy pro objem montážních prací do 100 tis. Kč</t>
  </si>
  <si>
    <t>1934590890</t>
  </si>
  <si>
    <t>HZS</t>
  </si>
  <si>
    <t>Hodinové zúčtovací sazby</t>
  </si>
  <si>
    <t>HZS2221</t>
  </si>
  <si>
    <t>Hodinové zúčtovací sazby profesí PSV provádění stavebních instalací elektrikář</t>
  </si>
  <si>
    <t>hod</t>
  </si>
  <si>
    <t>262144</t>
  </si>
  <si>
    <t>1218943025</t>
  </si>
  <si>
    <t>73k2019_2 - rozvaděč</t>
  </si>
  <si>
    <t>741120401</t>
  </si>
  <si>
    <t>Montáž vodičů izolovaných měděných drátovacích bez ukončení v rozváděčích plných (CY), průřezu žily 0,35 až 6 mm2</t>
  </si>
  <si>
    <t>1214295526</t>
  </si>
  <si>
    <t>34140840</t>
  </si>
  <si>
    <t>vodič izolovaný s Cu jádrem 1,50mm2</t>
  </si>
  <si>
    <t>-1780914663</t>
  </si>
  <si>
    <t>180557806</t>
  </si>
  <si>
    <t>741130021</t>
  </si>
  <si>
    <t>Ukončení vodičů izolovaných s označením a zapojením na svorkovnici s otevřením a uzavřením krytu, průřezu žíly do 2,5 mm2</t>
  </si>
  <si>
    <t>-536330817</t>
  </si>
  <si>
    <t>741130023</t>
  </si>
  <si>
    <t>Ukončení vodičů izolovaných s označením a zapojením na svorkovnici s otevřením a uzavřením krytu, průřezu žíly do 6 mm2</t>
  </si>
  <si>
    <t>-662587161</t>
  </si>
  <si>
    <t>741130025</t>
  </si>
  <si>
    <t>Ukončení vodičů izolovaných s označením a zapojením na svorkovnici s otevřením a uzavřením krytu, průřezu žíly do 16 mm2</t>
  </si>
  <si>
    <t>-290163742</t>
  </si>
  <si>
    <t>741210002</t>
  </si>
  <si>
    <t>Montáž rozvodnic oceloplechových nebo plastových bez zapojení vodičů běžných, hmotnosti do 50 kg</t>
  </si>
  <si>
    <t>739004581</t>
  </si>
  <si>
    <t>35713100</t>
  </si>
  <si>
    <t>rozvodnice nástěnná, oceloplechová, sestava dle specifikace na výkrese</t>
  </si>
  <si>
    <t>-398193941</t>
  </si>
  <si>
    <t>741231002</t>
  </si>
  <si>
    <t>Montáž svorkovnic do rozváděčů s popisnými štítky se zapojením vodičů na jedné straně řadových, průřezové plochy vodičů do 6 mm2</t>
  </si>
  <si>
    <t>1831882806</t>
  </si>
  <si>
    <t>34562265</t>
  </si>
  <si>
    <t>svěrka koncová řadové svorkovnice lišty 35</t>
  </si>
  <si>
    <t>1459723810</t>
  </si>
  <si>
    <t>34562148</t>
  </si>
  <si>
    <t>svornice řadová šroubovací nízkého napětí a průřezem vodiče 4mm2</t>
  </si>
  <si>
    <t>-1707272017</t>
  </si>
  <si>
    <t>34562174</t>
  </si>
  <si>
    <t>svornice řadová šroubovací nízkého napětí a průřezem vodiče 6mm2</t>
  </si>
  <si>
    <t>1806820921</t>
  </si>
  <si>
    <t>34562188</t>
  </si>
  <si>
    <t>přepážka koncová svorkovnice řadové nízkého napětí a průřezem vodiče 6mm2</t>
  </si>
  <si>
    <t>348194353</t>
  </si>
  <si>
    <t>34562192</t>
  </si>
  <si>
    <t>přepážka středová svorkovnice řadové nízkého napětí a průřezem vodiče 6mm2</t>
  </si>
  <si>
    <t>910338916</t>
  </si>
  <si>
    <t>34562162</t>
  </si>
  <si>
    <t>přepážka koncová svorkovnice řadové nízkého napětí a průřezem vodiče 4mm2</t>
  </si>
  <si>
    <t>663611786</t>
  </si>
  <si>
    <t>34562167</t>
  </si>
  <si>
    <t>přepážka středová svorkovnice řadové nízkého napětí a průřezem vodiče 4mm2</t>
  </si>
  <si>
    <t>755695045</t>
  </si>
  <si>
    <t>139341433</t>
  </si>
  <si>
    <t>EL1000009</t>
  </si>
  <si>
    <t>Můstek PE 12 (svorkovnice 12x16mm2), nekrytý IP00, zelený, 63A, na DIN</t>
  </si>
  <si>
    <t>882373041</t>
  </si>
  <si>
    <t>741310271</t>
  </si>
  <si>
    <t>Montáž spínačů jedno nebo dvoupólových kloubových, otočných nebo ovládaných pomocí táhel, bez zapojení vodičů vypínačů nebo přepínačů 100 A</t>
  </si>
  <si>
    <t>-735435113</t>
  </si>
  <si>
    <t>OEZ42339</t>
  </si>
  <si>
    <t>Vypínač na DIN, 63A, 3-pol.</t>
  </si>
  <si>
    <t>-1193961840</t>
  </si>
  <si>
    <t>741320101</t>
  </si>
  <si>
    <t>Montáž jističů se zapojením vodičů jednopólových nn do 25 A bez krytu</t>
  </si>
  <si>
    <t>1636960407</t>
  </si>
  <si>
    <t>OEZ41655</t>
  </si>
  <si>
    <t>Jistič 10C/1, 10kA</t>
  </si>
  <si>
    <t>1783035717</t>
  </si>
  <si>
    <t>OEZ41640</t>
  </si>
  <si>
    <t>Jistič 16B/1  10kA</t>
  </si>
  <si>
    <t>1353753566</t>
  </si>
  <si>
    <t>741320171</t>
  </si>
  <si>
    <t>Montáž jističů se zapojením vodičů třípólových nn do 63 A bez krytu</t>
  </si>
  <si>
    <t>927460032</t>
  </si>
  <si>
    <t>OEZ41792</t>
  </si>
  <si>
    <t>Jistič 32C/3   10kA</t>
  </si>
  <si>
    <t>-1201790872</t>
  </si>
  <si>
    <t>741321001</t>
  </si>
  <si>
    <t>Montáž proudových chráničů se zapojením vodičů dvoupólových nn do 25 A bez krytu</t>
  </si>
  <si>
    <t>1337100550</t>
  </si>
  <si>
    <t>1168339</t>
  </si>
  <si>
    <t>PROUDOVY CHRANIC S NADPROUDOVOU OCHRANOU  10C-1N-030A  10kA</t>
  </si>
  <si>
    <t>-1260936777</t>
  </si>
  <si>
    <t>1168345</t>
  </si>
  <si>
    <t>PROUDOVY CHRANIC S NADPROUDOVOU OCHRANOU  10B-1N-030A  10kA</t>
  </si>
  <si>
    <t>-231898383</t>
  </si>
  <si>
    <t>741321011</t>
  </si>
  <si>
    <t>Montáž proudových chráničů se zapojením vodičů dvoupólových nn do 63 A bez krytu</t>
  </si>
  <si>
    <t>-386300504</t>
  </si>
  <si>
    <t>1249800</t>
  </si>
  <si>
    <t>PROUDOVY CHRANIC 40-2-030A  10kA</t>
  </si>
  <si>
    <t>-618607310</t>
  </si>
  <si>
    <t>741321041</t>
  </si>
  <si>
    <t>Montáž proudových chráničů se zapojením vodičů čtyřpólových nn do 63 A bez krytu</t>
  </si>
  <si>
    <t>-2123655318</t>
  </si>
  <si>
    <t>1249810</t>
  </si>
  <si>
    <t>PROUDOVY CHRANIC 63-4-030A  10kA</t>
  </si>
  <si>
    <t>745753071</t>
  </si>
  <si>
    <t>741322011</t>
  </si>
  <si>
    <t>Montáž přepěťových ochran nn se zapojením vodičů svodiče bleskových proudů – typ 1 třípólových, pro impulsní proud do 35 kA</t>
  </si>
  <si>
    <t>469274751</t>
  </si>
  <si>
    <t>OEZ40619</t>
  </si>
  <si>
    <t>Kombinovaný svodič bleskových proudů a přepětí T1+T2 - 12,5 kA , 3-pol</t>
  </si>
  <si>
    <t>-1415209786</t>
  </si>
  <si>
    <t>210112705</t>
  </si>
  <si>
    <t>Montáž odpínačů bez zapojení vodičů nn do 500 V třípólových s pojistkami ruční pohon do 160 A</t>
  </si>
  <si>
    <t>-443913274</t>
  </si>
  <si>
    <t>OEZ41026</t>
  </si>
  <si>
    <t>Pojistkový odpínač válc.pojistek , vel.14, 3-pol</t>
  </si>
  <si>
    <t>311846517</t>
  </si>
  <si>
    <t>OEZ06732</t>
  </si>
  <si>
    <t>Pojistková vložka válcová, vel.14, 32A / gG</t>
  </si>
  <si>
    <t>-1032001138</t>
  </si>
  <si>
    <t>73k2019_3 - hromosvod</t>
  </si>
  <si>
    <t>M - Práce a dodávky M</t>
  </si>
  <si>
    <t xml:space="preserve">    46-M - Zemní práce při extr.mont.pracích</t>
  </si>
  <si>
    <t xml:space="preserve">    58-M - Revize vyhrazených technických zařízení</t>
  </si>
  <si>
    <t>741410041</t>
  </si>
  <si>
    <t>Montáž uzemňovacího vedení s upevněním, propojením a připojením pomocí svorek v zemi s izolací spojů drátu nebo lana Ø do 10 mm v městské zástavbě</t>
  </si>
  <si>
    <t>-1940188734</t>
  </si>
  <si>
    <t>35441073</t>
  </si>
  <si>
    <t>drát D 10mm FeZn</t>
  </si>
  <si>
    <t>kg</t>
  </si>
  <si>
    <t>1548863463</t>
  </si>
  <si>
    <t>20*0,617 "Přepočtené koeficientem množství</t>
  </si>
  <si>
    <t>741420001</t>
  </si>
  <si>
    <t>Montáž hromosvodného vedení svodových drátů nebo lan s podpěrami, Ø do 10 mm</t>
  </si>
  <si>
    <t>-1421445777</t>
  </si>
  <si>
    <t>35441077</t>
  </si>
  <si>
    <t>drát D 8mm AlMgSi,   0,135 kg/1m</t>
  </si>
  <si>
    <t>-507804436</t>
  </si>
  <si>
    <t>10.342.742</t>
  </si>
  <si>
    <t>Podpěra vedení s hmoždinkou, do zdiva,  nerez</t>
  </si>
  <si>
    <t>1992225094</t>
  </si>
  <si>
    <t>1302995</t>
  </si>
  <si>
    <t>Podpěra vedení na okapovou rouru 50-150MM, vodič 6-8MM, S UPINACIM PASKEM</t>
  </si>
  <si>
    <t>-1213635719</t>
  </si>
  <si>
    <t>10.046.510</t>
  </si>
  <si>
    <t>Podpěra na plochou střechu,  plast, základna kulatá</t>
  </si>
  <si>
    <t>463865014</t>
  </si>
  <si>
    <t>11.000.562</t>
  </si>
  <si>
    <t>Nástavec k podpěře na plochou střechu</t>
  </si>
  <si>
    <t>1129344587</t>
  </si>
  <si>
    <t>10.341.537</t>
  </si>
  <si>
    <t>Podpěra vedení na falc, s příložkou, hliník</t>
  </si>
  <si>
    <t>-1345150073</t>
  </si>
  <si>
    <t>741420022</t>
  </si>
  <si>
    <t>Montáž hromosvodného vedení svorek se 3 a více šrouby</t>
  </si>
  <si>
    <t>-1176314980</t>
  </si>
  <si>
    <t>KOVO23795</t>
  </si>
  <si>
    <t>SK, N - svorka křížová NEREZ</t>
  </si>
  <si>
    <t>-1025194505</t>
  </si>
  <si>
    <t>KOVO20763</t>
  </si>
  <si>
    <t>svorka k jímací tyčí FeZn, 4 x M8 (pro pr. 16)</t>
  </si>
  <si>
    <t>1836304887</t>
  </si>
  <si>
    <t>741420051</t>
  </si>
  <si>
    <t>Montáž hromosvodného vedení ochranných prvků úhelníků nebo trubek s držáky do zdiva</t>
  </si>
  <si>
    <t>747276810</t>
  </si>
  <si>
    <t>10.342.070</t>
  </si>
  <si>
    <t>Zaváděcí tyč s připojovací svorkou přívodu zemniče a zkušební svorkou (sada)</t>
  </si>
  <si>
    <t>-396472127</t>
  </si>
  <si>
    <t>10.342.053</t>
  </si>
  <si>
    <t>Držák zaváděí tyče FeZn, do zdi</t>
  </si>
  <si>
    <t>282787241</t>
  </si>
  <si>
    <t>741440031</t>
  </si>
  <si>
    <t>Montáž zemnicích desek a tyčí s připojením na svodové nebo uzemňovací vedení bez příslušenství tyčí, délky do 2 m</t>
  </si>
  <si>
    <t>-1728145153</t>
  </si>
  <si>
    <t>1234805</t>
  </si>
  <si>
    <t>ZEMNICI TYC, křížový profil s připojovací svorkou, délka 2m</t>
  </si>
  <si>
    <t>-1888148570</t>
  </si>
  <si>
    <t>210220231</t>
  </si>
  <si>
    <t>Montáž hromosvodného vedení jímacích tyčí délky do 3 m na stojan</t>
  </si>
  <si>
    <t>-2057264278</t>
  </si>
  <si>
    <t>KOVO21319</t>
  </si>
  <si>
    <t>Podstavec   beton/ M 16 -  12 kg + PVC podl. ;  pro jim. tyč - závit M16(váha 12kg)</t>
  </si>
  <si>
    <t>-15844337</t>
  </si>
  <si>
    <t>KOVO24877</t>
  </si>
  <si>
    <t>Jímací tyč AlMgSi/1m se závitem M16</t>
  </si>
  <si>
    <t>1002572144</t>
  </si>
  <si>
    <t>210220303</t>
  </si>
  <si>
    <t>Montáž hromosvodného vedení svorek na okapové žlaby</t>
  </si>
  <si>
    <t>-332685608</t>
  </si>
  <si>
    <t>KOVO23740</t>
  </si>
  <si>
    <t>Svorka okapová - malá NEREZ</t>
  </si>
  <si>
    <t>1677408731</t>
  </si>
  <si>
    <t>Práce a dodávky M</t>
  </si>
  <si>
    <t>46-M</t>
  </si>
  <si>
    <t>Zemní práce při extr.mont.pracích</t>
  </si>
  <si>
    <t>460150004</t>
  </si>
  <si>
    <t>Hloubení zapažených i nezapažených kabelových rýh ručně včetně urovnání dna s přemístěním výkopku do vzdálenosti 3 m od okraje jámy nebo naložením na dopravní prostředek šířky 20 cm, hloubky 50 cm, v hornině třídy 4</t>
  </si>
  <si>
    <t>1863852064</t>
  </si>
  <si>
    <t>460560004</t>
  </si>
  <si>
    <t>Zásyp kabelových rýh ručně s uložením výkopku ve vrstvách včetně zhutnění a urovnání povrchu šířky 20 cm hloubky 50 cm, v hornině třídy 4</t>
  </si>
  <si>
    <t>-1640273187</t>
  </si>
  <si>
    <t>58-M</t>
  </si>
  <si>
    <t>Revize vyhrazených technických zařízení</t>
  </si>
  <si>
    <t>580105022</t>
  </si>
  <si>
    <t>Hromosvody kontrola stavu ochrany před úderem blesku mřížové soustavy jednoho objektu přes 4 do 8 svodů</t>
  </si>
  <si>
    <t>svod</t>
  </si>
  <si>
    <t>-161963347</t>
  </si>
  <si>
    <t>580105062</t>
  </si>
  <si>
    <t>Hromosvody měření zemního odporu svodu přes 2 do 8 svodů</t>
  </si>
  <si>
    <t>měření</t>
  </si>
  <si>
    <t>-1298695642</t>
  </si>
  <si>
    <t>580107015</t>
  </si>
  <si>
    <t>Pomocné práce při revizích demontáž a zpětná montáž zkušební svorky uzemnění</t>
  </si>
  <si>
    <t>99368710</t>
  </si>
  <si>
    <t>D 1.4 - Rozvody vody a kanalizace</t>
  </si>
  <si>
    <t xml:space="preserve">    721 - Zdravotechnika - vnitřní kanalizace</t>
  </si>
  <si>
    <t xml:space="preserve">    722 - Zdravotechnika - vnitřní vodovod</t>
  </si>
  <si>
    <t>273313611</t>
  </si>
  <si>
    <t>Základy z betonu prostého desky z betonu kamenem neprokládaného tř. C 16/20</t>
  </si>
  <si>
    <t>-2031085620</t>
  </si>
  <si>
    <t>Doplnění konstrukce po vysekání rýh pro kanalizaci:</t>
  </si>
  <si>
    <t>7*(0,4*0,5)</t>
  </si>
  <si>
    <t>mínus potrubí:</t>
  </si>
  <si>
    <t>-((0,055*0,055)*3,14)*7</t>
  </si>
  <si>
    <t>974042587</t>
  </si>
  <si>
    <t>Vysekání rýh v betonové nebo jiné monolitické dlažbě s betonovým podkladem do hl. 250 mm a šířky do 300 mm</t>
  </si>
  <si>
    <t>1124778221</t>
  </si>
  <si>
    <t>-168097355</t>
  </si>
  <si>
    <t>153594768</t>
  </si>
  <si>
    <t>-1545604940</t>
  </si>
  <si>
    <t>1,155*4 'Přepočtené koeficientem množství</t>
  </si>
  <si>
    <t>-509975399</t>
  </si>
  <si>
    <t>721</t>
  </si>
  <si>
    <t>Zdravotechnika - vnitřní kanalizace</t>
  </si>
  <si>
    <t>721173401</t>
  </si>
  <si>
    <t>Potrubí z trub PVC SN4 svodné (ležaté) DN 110</t>
  </si>
  <si>
    <t>371295485</t>
  </si>
  <si>
    <t>721174043</t>
  </si>
  <si>
    <t>Potrubí z trub polypropylenových připojovací DN 50</t>
  </si>
  <si>
    <t>-844548628</t>
  </si>
  <si>
    <t>721174044</t>
  </si>
  <si>
    <t>Potrubí z trub polypropylenových připojovací DN 75</t>
  </si>
  <si>
    <t>589866465</t>
  </si>
  <si>
    <t>721174063</t>
  </si>
  <si>
    <t>Potrubí z trub polypropylenových větrací DN 110</t>
  </si>
  <si>
    <t>-843492350</t>
  </si>
  <si>
    <t>721273153</t>
  </si>
  <si>
    <t>Ventilační hlavice z polypropylenu (PP) DN 110</t>
  </si>
  <si>
    <t>-1383620044</t>
  </si>
  <si>
    <t>721.R_999</t>
  </si>
  <si>
    <t>napojení na stávající kanalizaci</t>
  </si>
  <si>
    <t>2043884513</t>
  </si>
  <si>
    <t>721290111</t>
  </si>
  <si>
    <t>Zkouška těsnosti kanalizace v objektech vodou do DN 125</t>
  </si>
  <si>
    <t>1856864380</t>
  </si>
  <si>
    <t>4+2+1</t>
  </si>
  <si>
    <t>722</t>
  </si>
  <si>
    <t>Zdravotechnika - vnitřní vodovod</t>
  </si>
  <si>
    <t>722174002</t>
  </si>
  <si>
    <t>Potrubí z plastových trubek z polypropylenu (PPR) svařovaných polyfuzně PN 16 (SDR 7,4) D 20 x 2,8</t>
  </si>
  <si>
    <t>1745416177</t>
  </si>
  <si>
    <t>3*(2+3+4+3+1+3+3)</t>
  </si>
  <si>
    <t>722174004</t>
  </si>
  <si>
    <t>Potrubí z plastových trubek z polypropylenu (PPR) svařovaných polyfuzně PN 16 (SDR 7,4) D 32 x 4,4</t>
  </si>
  <si>
    <t>-1046884981</t>
  </si>
  <si>
    <t>3+0,5+5,5+0,5+0,5+0,5+5,5+0,5+0,5+0,5+2+3</t>
  </si>
  <si>
    <t>722181252</t>
  </si>
  <si>
    <t>Ochrana potrubí termoizolačními trubicemi z pěnového polyetylenu PE přilepenými v příčných a podélných spojích, tloušťky izolace přes 20 do 25 mm, vnitřního průměru izolace DN přes 22 do 45 mm</t>
  </si>
  <si>
    <t>824685582</t>
  </si>
  <si>
    <t>57+22,5</t>
  </si>
  <si>
    <t>722231141</t>
  </si>
  <si>
    <t>Armatury se dvěma závity ventily pojistné rohové G 1/2</t>
  </si>
  <si>
    <t>1372484142</t>
  </si>
  <si>
    <t>722.R.999</t>
  </si>
  <si>
    <t>napojení na stávající vodovod</t>
  </si>
  <si>
    <t>1935100798</t>
  </si>
  <si>
    <t>722290234</t>
  </si>
  <si>
    <t>Zkoušky, proplach a desinfekce vodovodního potrubí proplach a desinfekce vodovodního potrubí do DN 80</t>
  </si>
  <si>
    <t>-1608475331</t>
  </si>
  <si>
    <t>725112022</t>
  </si>
  <si>
    <t>Zařízení záchodů klozety keramické závěsné na nosné stěny s hlubokým splachováním odpad vodorovný</t>
  </si>
  <si>
    <t>-1597126818</t>
  </si>
  <si>
    <t>725121013</t>
  </si>
  <si>
    <t>Pisoárové záchodky splachovače automatické s montážní krabicí bateriové</t>
  </si>
  <si>
    <t>-1629877978</t>
  </si>
  <si>
    <t>725211604</t>
  </si>
  <si>
    <t>Umyvadla keramická bílá bez výtokových armatur připevněná na stěnu šrouby bez sloupu nebo krytu na sifon 650 mm</t>
  </si>
  <si>
    <t>1633853632</t>
  </si>
  <si>
    <t>725241112</t>
  </si>
  <si>
    <t>Sprchové vaničky akrylátové čtvercové 900x900 mm</t>
  </si>
  <si>
    <t>-689047098</t>
  </si>
  <si>
    <t>725244103</t>
  </si>
  <si>
    <t>Sprchové dveře a zástěny dveře sprchové do niky rámové se skleněnou výplní tl. 5 mm otvíravé jednokřídlové, na vaničku šířky 900 mm</t>
  </si>
  <si>
    <t>-148040246</t>
  </si>
  <si>
    <t>725822613</t>
  </si>
  <si>
    <t>Baterie umyvadlové stojánkové pákové s výpustí</t>
  </si>
  <si>
    <t>-1665038623</t>
  </si>
  <si>
    <t>725841312</t>
  </si>
  <si>
    <t>Baterie sprchové nástěnné pákové</t>
  </si>
  <si>
    <t>815958442</t>
  </si>
  <si>
    <t>D 1.5 - ÚT</t>
  </si>
  <si>
    <t>Ladislav Strakoš</t>
  </si>
  <si>
    <t>713 - Izolace tepelné</t>
  </si>
  <si>
    <t>723 - Vnitřní plynovod</t>
  </si>
  <si>
    <t>731 - Kotelny</t>
  </si>
  <si>
    <t>733 - Rozvod potrubí</t>
  </si>
  <si>
    <t>734 - Armatury</t>
  </si>
  <si>
    <t>735 - Otopná tělesa</t>
  </si>
  <si>
    <t>283771007</t>
  </si>
  <si>
    <t>Izolace potrubí PUR 15x13 mm šedočerná</t>
  </si>
  <si>
    <t>1768559606</t>
  </si>
  <si>
    <t>283771020</t>
  </si>
  <si>
    <t>Izolace potrubí PUR 18x13 mm šedočerná</t>
  </si>
  <si>
    <t>1040654151</t>
  </si>
  <si>
    <t>283771120</t>
  </si>
  <si>
    <t>Izolace potrubí PUR 28x20 mm šedočerná</t>
  </si>
  <si>
    <t>472336870</t>
  </si>
  <si>
    <t>předb.cena</t>
  </si>
  <si>
    <t>izolace potr.ÚT - montáž</t>
  </si>
  <si>
    <t>-193292192</t>
  </si>
  <si>
    <t>723</t>
  </si>
  <si>
    <t>Vnitřní plynovod</t>
  </si>
  <si>
    <t>723120204R00</t>
  </si>
  <si>
    <t>Potrubí ocelové závitové černé svařované DN 25</t>
  </si>
  <si>
    <t>536124279</t>
  </si>
  <si>
    <t>723150352R00</t>
  </si>
  <si>
    <t>Zhotovení redukce kováním přes 2 DN, DN 50/25</t>
  </si>
  <si>
    <t>1219132238</t>
  </si>
  <si>
    <t>723150803R00</t>
  </si>
  <si>
    <t>Demontáž potrubí ocel.hladkého svařovaného D 76</t>
  </si>
  <si>
    <t>649610742</t>
  </si>
  <si>
    <t>723150804R00</t>
  </si>
  <si>
    <t>Demontáž potrubí ocel.hladkého svařovaného D 108</t>
  </si>
  <si>
    <t>-1062694527</t>
  </si>
  <si>
    <t>723160204R00</t>
  </si>
  <si>
    <t>Přípojka k plynoměru, závitová bez ochozu G 1</t>
  </si>
  <si>
    <t>807072651</t>
  </si>
  <si>
    <t>723160334R00</t>
  </si>
  <si>
    <t>Rozpěrka přípojky plynoměru G 1</t>
  </si>
  <si>
    <t>-409685299</t>
  </si>
  <si>
    <t>723190203R00</t>
  </si>
  <si>
    <t>Přípojka plynovodu, trubky závitové černé DN 20</t>
  </si>
  <si>
    <t>1555488035</t>
  </si>
  <si>
    <t>723190901R00</t>
  </si>
  <si>
    <t>Uzavření nebo otevření plynového potrubí</t>
  </si>
  <si>
    <t>-1345661583</t>
  </si>
  <si>
    <t>723190907R00</t>
  </si>
  <si>
    <t>Odvzdušnění a napuštění plynového potrubí</t>
  </si>
  <si>
    <t>-600475735</t>
  </si>
  <si>
    <t>723190909R00</t>
  </si>
  <si>
    <t>Zkouška tlaková plynového potrubí</t>
  </si>
  <si>
    <t>2108339553</t>
  </si>
  <si>
    <t>723235234R00</t>
  </si>
  <si>
    <t>Kohout kulový, GAS DN 20</t>
  </si>
  <si>
    <t>-686591322</t>
  </si>
  <si>
    <t>723235235R00</t>
  </si>
  <si>
    <t>Kohout kulový, GAS DN 25</t>
  </si>
  <si>
    <t>102054741</t>
  </si>
  <si>
    <t>723239102R00</t>
  </si>
  <si>
    <t>Montáž plynovodních armatur, 2 závity, G 3/4</t>
  </si>
  <si>
    <t>1370255297</t>
  </si>
  <si>
    <t>723239103R00</t>
  </si>
  <si>
    <t>Montáž plynovodních armatur, 2 závity, G 1</t>
  </si>
  <si>
    <t>-1180860660</t>
  </si>
  <si>
    <t>723261912R00</t>
  </si>
  <si>
    <t>montáž plynoměru</t>
  </si>
  <si>
    <t>-444751188</t>
  </si>
  <si>
    <t>734100812R00</t>
  </si>
  <si>
    <t>Demontáž armatur se dvěma přírubami do DN 100</t>
  </si>
  <si>
    <t>-1468415271</t>
  </si>
  <si>
    <t>734173218R00</t>
  </si>
  <si>
    <t>Přírubové spoje PN 0,6/I MPa, DN 100</t>
  </si>
  <si>
    <t>1021379317</t>
  </si>
  <si>
    <t>734190818R00</t>
  </si>
  <si>
    <t>Rozpojení přírubového spoje DN 100</t>
  </si>
  <si>
    <t>1488587327</t>
  </si>
  <si>
    <t>734190922R00</t>
  </si>
  <si>
    <t>Přetěsnění přírubového spoje DN 100</t>
  </si>
  <si>
    <t>-42457372</t>
  </si>
  <si>
    <t>731</t>
  </si>
  <si>
    <t>Kotelny</t>
  </si>
  <si>
    <t>731249212R00</t>
  </si>
  <si>
    <t>Montáž rychlovyhřívacích agregátů s TUV</t>
  </si>
  <si>
    <t>408001119</t>
  </si>
  <si>
    <t>předb.cena.1</t>
  </si>
  <si>
    <t>servisní spuštění kotle</t>
  </si>
  <si>
    <t>ks</t>
  </si>
  <si>
    <t>1995320326</t>
  </si>
  <si>
    <t>předb.cena.2</t>
  </si>
  <si>
    <t>koaxiální plastové odkouření 100/60 nad střechu</t>
  </si>
  <si>
    <t>soub.</t>
  </si>
  <si>
    <t>1353583605</t>
  </si>
  <si>
    <t>R</t>
  </si>
  <si>
    <t>základní souprava regulace</t>
  </si>
  <si>
    <t>1540543618</t>
  </si>
  <si>
    <t>R.1</t>
  </si>
  <si>
    <t>kondenzační kotel 2,7-16kW s bojlerem 45 l</t>
  </si>
  <si>
    <t>-841623224</t>
  </si>
  <si>
    <t>R.2</t>
  </si>
  <si>
    <t>ekvitermní regulátor s časovým programem</t>
  </si>
  <si>
    <t>-1978642335</t>
  </si>
  <si>
    <t>R.3</t>
  </si>
  <si>
    <t>vnější čidlo</t>
  </si>
  <si>
    <t>-64029808</t>
  </si>
  <si>
    <t>733</t>
  </si>
  <si>
    <t>Rozvod potrubí</t>
  </si>
  <si>
    <t>733163102R00</t>
  </si>
  <si>
    <t>Potrubí z měděných trubek D 15 x 1,0 mm</t>
  </si>
  <si>
    <t>365649420</t>
  </si>
  <si>
    <t>733163103R00</t>
  </si>
  <si>
    <t>Potrubí z měděných trubek D 18 x 1,0 mm</t>
  </si>
  <si>
    <t>13474821</t>
  </si>
  <si>
    <t>733163105R00</t>
  </si>
  <si>
    <t>Potrubí z měděných trubek D 28 x 1,5 mm</t>
  </si>
  <si>
    <t>-30005465</t>
  </si>
  <si>
    <t>733164102R00</t>
  </si>
  <si>
    <t>Montáž potrubí z měděných trubek D 15 mm</t>
  </si>
  <si>
    <t>154790783</t>
  </si>
  <si>
    <t>733164103R00</t>
  </si>
  <si>
    <t>Montáž potrubí z měděných trubek D 18 mm</t>
  </si>
  <si>
    <t>-1458425328</t>
  </si>
  <si>
    <t>733164105R00</t>
  </si>
  <si>
    <t>Montáž potrubí z měděných trubek D 28 mm</t>
  </si>
  <si>
    <t>62242008</t>
  </si>
  <si>
    <t>734</t>
  </si>
  <si>
    <t>Armatury</t>
  </si>
  <si>
    <t>551100031</t>
  </si>
  <si>
    <t>Kohout kulový 3/4"</t>
  </si>
  <si>
    <t>853846617</t>
  </si>
  <si>
    <t>551100303</t>
  </si>
  <si>
    <t>Filtr závitový mosaz 3/4"</t>
  </si>
  <si>
    <t>840027548</t>
  </si>
  <si>
    <t>734209115R00</t>
  </si>
  <si>
    <t>Montáž armatur závitových,se 2závity, do G 1</t>
  </si>
  <si>
    <t>-1794240841</t>
  </si>
  <si>
    <t>734253116R00</t>
  </si>
  <si>
    <t>Ventil pojistný DN 20 3,0 bar</t>
  </si>
  <si>
    <t>339471862</t>
  </si>
  <si>
    <t>předb.cena.3</t>
  </si>
  <si>
    <t>termostatická hlavice</t>
  </si>
  <si>
    <t>1127879744</t>
  </si>
  <si>
    <t>předb.cena.4</t>
  </si>
  <si>
    <t>H-šroubení DN15 pro deskové těleso Vekolux</t>
  </si>
  <si>
    <t>-2053807817</t>
  </si>
  <si>
    <t>předb.cena.5</t>
  </si>
  <si>
    <t>1vtokový ventil DN15 pro žebřík</t>
  </si>
  <si>
    <t>-476400191</t>
  </si>
  <si>
    <t>735</t>
  </si>
  <si>
    <t>Otopná tělesa</t>
  </si>
  <si>
    <t>735000912R00</t>
  </si>
  <si>
    <t>vyregulování ventilů s termost.ovládáním</t>
  </si>
  <si>
    <t>-36264644</t>
  </si>
  <si>
    <t>735157643R00</t>
  </si>
  <si>
    <t>Otopná těl.panel. 22 500/ 700</t>
  </si>
  <si>
    <t>552118073</t>
  </si>
  <si>
    <t>735157644R00</t>
  </si>
  <si>
    <t>Otopná těl.panel. 22 500/ 800</t>
  </si>
  <si>
    <t>397826579</t>
  </si>
  <si>
    <t>735157646R00</t>
  </si>
  <si>
    <t>Otopná těl.panel. 22 500/1000</t>
  </si>
  <si>
    <t>-505404248</t>
  </si>
  <si>
    <t>735157682R00</t>
  </si>
  <si>
    <t>Otopná těl.panel. 22 900/ 600</t>
  </si>
  <si>
    <t>1547136767</t>
  </si>
  <si>
    <t>735157683R00</t>
  </si>
  <si>
    <t>Otopná těl.panel. 22 900/ 700</t>
  </si>
  <si>
    <t>1356425817</t>
  </si>
  <si>
    <t>735159524R00</t>
  </si>
  <si>
    <t>Montáž panel.těles 2řadých, s odvzduš.,2040 mm</t>
  </si>
  <si>
    <t>-14378343</t>
  </si>
  <si>
    <t>735191905R00</t>
  </si>
  <si>
    <t>odvzdušnění otopných těles</t>
  </si>
  <si>
    <t>-658665767</t>
  </si>
  <si>
    <t>735191910R00</t>
  </si>
  <si>
    <t>Napuštění vody do otopného systému</t>
  </si>
  <si>
    <t>1146017589</t>
  </si>
  <si>
    <t>904      R03</t>
  </si>
  <si>
    <t>Hzs-zkousky v ramci montaz.praci topná zkouška</t>
  </si>
  <si>
    <t>h</t>
  </si>
  <si>
    <t>1144639335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</si>
  <si>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</si>
  <si>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</si>
  <si>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</si>
  <si>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VRN9 - Ostatní náklady</t>
  </si>
  <si>
    <t>VRN2</t>
  </si>
  <si>
    <t>Příprava staveniště</t>
  </si>
  <si>
    <t>020001000</t>
  </si>
  <si>
    <t xml:space="preserve">Příprava staveniště </t>
  </si>
  <si>
    <t>kpl.</t>
  </si>
  <si>
    <t>1024</t>
  </si>
  <si>
    <t>-1993853022</t>
  </si>
  <si>
    <t>Poznámka k položce:
(specifikace a rozsah - dle vyhlášky 169/2016 Sb.)
-Zřízení trvalé, dočasné deponie a mezideponie
-zřízení příjezdů a přístupů na staveniště
-dodržení podmínek pro provádění staveb z hlediska BOZP (vč. označení stavby)
-dodržování podmínek pro ochranu životního prostředí při výstavbě
-dodržení podmínek - možnosti nakládání s odpady
-splnění zvláštních požadavků na provádění stavby, které vyžadují zvláštní bezpečnostní opatření
)</t>
  </si>
  <si>
    <t>VRN3</t>
  </si>
  <si>
    <t>Zařízení staveniště</t>
  </si>
  <si>
    <t>030001000</t>
  </si>
  <si>
    <t xml:space="preserve">Zařízení staveniště </t>
  </si>
  <si>
    <t>1143062367</t>
  </si>
  <si>
    <t>VRN9</t>
  </si>
  <si>
    <t>Ostatní náklady</t>
  </si>
  <si>
    <t>090001000</t>
  </si>
  <si>
    <t>1222032651</t>
  </si>
  <si>
    <t>Poznámka k položce:
V jednotkové ceně zahrnuty náklady :
-ostatní náklady dle vyhlášky 169/2016 Sb
-náklady zhotovitele spojené s ochranou všech dotčených, jinde nespecifikovaných, dřevin, stromů, porostů a vegetačních ploch při stavebních prací dle ČSN 83 9061 - po celou dobu výstavby
-uvedení všech dotčených ploch, konstrukcí a povrchů do původního, bezvadného stavu
-vytyčení všech inženýrských sítí před zahájením prací vč. řádného zajištění. Zpětné protokolární předání všech inženýrských sítí jednotlivým správcům vč. uvedení dotčených ploch do bezvadného stavu.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</si>
</sst>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8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" fillId="0" borderId="14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2" xfId="0" applyNumberFormat="1" applyFont="1" applyBorder="1" applyAlignment="1">
      <alignment/>
    </xf>
    <xf numFmtId="166" fontId="33" fillId="0" borderId="13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6" fillId="0" borderId="0" xfId="0" applyFont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3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3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7" fillId="3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7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26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16</v>
      </c>
      <c r="BS5" s="18" t="s">
        <v>7</v>
      </c>
    </row>
    <row r="6" spans="2:71" s="1" customFormat="1" ht="36.95" customHeight="1">
      <c r="B6" s="21"/>
      <c r="D6" s="28" t="s">
        <v>17</v>
      </c>
      <c r="K6" s="29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7</v>
      </c>
    </row>
    <row r="7" spans="2:71" s="1" customFormat="1" ht="12" customHeight="1">
      <c r="B7" s="21"/>
      <c r="D7" s="31" t="s">
        <v>19</v>
      </c>
      <c r="K7" s="26" t="s">
        <v>3</v>
      </c>
      <c r="AK7" s="31" t="s">
        <v>20</v>
      </c>
      <c r="AN7" s="26" t="s">
        <v>3</v>
      </c>
      <c r="AR7" s="21"/>
      <c r="BE7" s="30"/>
      <c r="BS7" s="18" t="s">
        <v>7</v>
      </c>
    </row>
    <row r="8" spans="2:71" s="1" customFormat="1" ht="12" customHeight="1">
      <c r="B8" s="21"/>
      <c r="D8" s="31" t="s">
        <v>21</v>
      </c>
      <c r="K8" s="26" t="s">
        <v>22</v>
      </c>
      <c r="AK8" s="31" t="s">
        <v>23</v>
      </c>
      <c r="AN8" s="32" t="s">
        <v>24</v>
      </c>
      <c r="AR8" s="21"/>
      <c r="BE8" s="30"/>
      <c r="BS8" s="18" t="s">
        <v>7</v>
      </c>
    </row>
    <row r="9" spans="2:71" s="1" customFormat="1" ht="14.4" customHeight="1">
      <c r="B9" s="21"/>
      <c r="AR9" s="21"/>
      <c r="BE9" s="30"/>
      <c r="BS9" s="18" t="s">
        <v>7</v>
      </c>
    </row>
    <row r="10" spans="2:71" s="1" customFormat="1" ht="12" customHeight="1">
      <c r="B10" s="21"/>
      <c r="D10" s="31" t="s">
        <v>25</v>
      </c>
      <c r="AK10" s="31" t="s">
        <v>26</v>
      </c>
      <c r="AN10" s="26" t="s">
        <v>3</v>
      </c>
      <c r="AR10" s="21"/>
      <c r="BE10" s="30"/>
      <c r="BS10" s="18" t="s">
        <v>7</v>
      </c>
    </row>
    <row r="11" spans="2:71" s="1" customFormat="1" ht="18.45" customHeight="1">
      <c r="B11" s="21"/>
      <c r="E11" s="26" t="s">
        <v>27</v>
      </c>
      <c r="AK11" s="31" t="s">
        <v>28</v>
      </c>
      <c r="AN11" s="26" t="s">
        <v>3</v>
      </c>
      <c r="AR11" s="21"/>
      <c r="BE11" s="30"/>
      <c r="BS11" s="18" t="s">
        <v>7</v>
      </c>
    </row>
    <row r="12" spans="2:71" s="1" customFormat="1" ht="6.95" customHeight="1">
      <c r="B12" s="21"/>
      <c r="AR12" s="21"/>
      <c r="BE12" s="30"/>
      <c r="BS12" s="18" t="s">
        <v>7</v>
      </c>
    </row>
    <row r="13" spans="2:71" s="1" customFormat="1" ht="12" customHeight="1">
      <c r="B13" s="21"/>
      <c r="D13" s="31" t="s">
        <v>29</v>
      </c>
      <c r="AK13" s="31" t="s">
        <v>26</v>
      </c>
      <c r="AN13" s="33" t="s">
        <v>30</v>
      </c>
      <c r="AR13" s="21"/>
      <c r="BE13" s="30"/>
      <c r="BS13" s="18" t="s">
        <v>7</v>
      </c>
    </row>
    <row r="14" spans="2:71" ht="12">
      <c r="B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30</v>
      </c>
      <c r="AR14" s="21"/>
      <c r="BE14" s="30"/>
      <c r="BS14" s="18" t="s">
        <v>7</v>
      </c>
    </row>
    <row r="15" spans="2:71" s="1" customFormat="1" ht="6.95" customHeight="1">
      <c r="B15" s="21"/>
      <c r="AR15" s="21"/>
      <c r="BE15" s="30"/>
      <c r="BS15" s="18" t="s">
        <v>4</v>
      </c>
    </row>
    <row r="16" spans="2:71" s="1" customFormat="1" ht="12" customHeight="1">
      <c r="B16" s="21"/>
      <c r="D16" s="31" t="s">
        <v>31</v>
      </c>
      <c r="AK16" s="31" t="s">
        <v>26</v>
      </c>
      <c r="AN16" s="26" t="s">
        <v>3</v>
      </c>
      <c r="AR16" s="21"/>
      <c r="BE16" s="30"/>
      <c r="BS16" s="18" t="s">
        <v>4</v>
      </c>
    </row>
    <row r="17" spans="2:71" s="1" customFormat="1" ht="18.45" customHeight="1">
      <c r="B17" s="21"/>
      <c r="E17" s="26" t="s">
        <v>32</v>
      </c>
      <c r="AK17" s="31" t="s">
        <v>28</v>
      </c>
      <c r="AN17" s="26" t="s">
        <v>3</v>
      </c>
      <c r="AR17" s="21"/>
      <c r="BE17" s="30"/>
      <c r="BS17" s="18" t="s">
        <v>33</v>
      </c>
    </row>
    <row r="18" spans="2:71" s="1" customFormat="1" ht="6.95" customHeight="1">
      <c r="B18" s="21"/>
      <c r="AR18" s="21"/>
      <c r="BE18" s="30"/>
      <c r="BS18" s="18" t="s">
        <v>7</v>
      </c>
    </row>
    <row r="19" spans="2:71" s="1" customFormat="1" ht="12" customHeight="1">
      <c r="B19" s="21"/>
      <c r="D19" s="31" t="s">
        <v>34</v>
      </c>
      <c r="AK19" s="31" t="s">
        <v>26</v>
      </c>
      <c r="AN19" s="26" t="s">
        <v>3</v>
      </c>
      <c r="AR19" s="21"/>
      <c r="BE19" s="30"/>
      <c r="BS19" s="18" t="s">
        <v>7</v>
      </c>
    </row>
    <row r="20" spans="2:71" s="1" customFormat="1" ht="18.45" customHeight="1">
      <c r="B20" s="21"/>
      <c r="E20" s="26" t="s">
        <v>32</v>
      </c>
      <c r="AK20" s="31" t="s">
        <v>28</v>
      </c>
      <c r="AN20" s="26" t="s">
        <v>3</v>
      </c>
      <c r="AR20" s="21"/>
      <c r="BE20" s="30"/>
      <c r="BS20" s="18" t="s">
        <v>4</v>
      </c>
    </row>
    <row r="21" spans="2:57" s="1" customFormat="1" ht="6.95" customHeight="1">
      <c r="B21" s="21"/>
      <c r="AR21" s="21"/>
      <c r="BE21" s="30"/>
    </row>
    <row r="22" spans="2:57" s="1" customFormat="1" ht="12" customHeight="1">
      <c r="B22" s="21"/>
      <c r="D22" s="31" t="s">
        <v>35</v>
      </c>
      <c r="AR22" s="21"/>
      <c r="BE22" s="30"/>
    </row>
    <row r="23" spans="2:57" s="1" customFormat="1" ht="47.25" customHeight="1">
      <c r="B23" s="21"/>
      <c r="E23" s="35" t="s">
        <v>36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pans="2:57" s="1" customFormat="1" ht="6.95" customHeight="1">
      <c r="B24" s="21"/>
      <c r="AR24" s="21"/>
      <c r="BE24" s="30"/>
    </row>
    <row r="25" spans="2:57" s="1" customFormat="1" ht="6.95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pans="1:57" s="2" customFormat="1" ht="25.9" customHeight="1">
      <c r="A26" s="37"/>
      <c r="B26" s="38"/>
      <c r="C26" s="37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ROUND(AG54,2)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pans="1:57" s="2" customFormat="1" ht="6.95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pans="1:57" s="2" customFormat="1" ht="12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38"/>
      <c r="BE28" s="30"/>
    </row>
    <row r="29" spans="1:57" s="3" customFormat="1" ht="14.4" customHeight="1">
      <c r="A29" s="3"/>
      <c r="B29" s="43"/>
      <c r="C29" s="3"/>
      <c r="D29" s="31" t="s">
        <v>41</v>
      </c>
      <c r="E29" s="3"/>
      <c r="F29" s="31" t="s">
        <v>42</v>
      </c>
      <c r="G29" s="3"/>
      <c r="H29" s="3"/>
      <c r="I29" s="3"/>
      <c r="J29" s="3"/>
      <c r="K29" s="3"/>
      <c r="L29" s="44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ROUND(AZ54,2)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ROUND(AV54,2)</f>
        <v>0</v>
      </c>
      <c r="AL29" s="3"/>
      <c r="AM29" s="3"/>
      <c r="AN29" s="3"/>
      <c r="AO29" s="3"/>
      <c r="AP29" s="3"/>
      <c r="AQ29" s="3"/>
      <c r="AR29" s="43"/>
      <c r="BE29" s="46"/>
    </row>
    <row r="30" spans="1:57" s="3" customFormat="1" ht="14.4" customHeight="1">
      <c r="A30" s="3"/>
      <c r="B30" s="43"/>
      <c r="C30" s="3"/>
      <c r="D30" s="3"/>
      <c r="E30" s="3"/>
      <c r="F30" s="31" t="s">
        <v>43</v>
      </c>
      <c r="G30" s="3"/>
      <c r="H30" s="3"/>
      <c r="I30" s="3"/>
      <c r="J30" s="3"/>
      <c r="K30" s="3"/>
      <c r="L30" s="44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ROUND(BA54,2)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ROUND(AW54,2)</f>
        <v>0</v>
      </c>
      <c r="AL30" s="3"/>
      <c r="AM30" s="3"/>
      <c r="AN30" s="3"/>
      <c r="AO30" s="3"/>
      <c r="AP30" s="3"/>
      <c r="AQ30" s="3"/>
      <c r="AR30" s="43"/>
      <c r="BE30" s="46"/>
    </row>
    <row r="31" spans="1:57" s="3" customFormat="1" ht="14.4" customHeight="1" hidden="1">
      <c r="A31" s="3"/>
      <c r="B31" s="43"/>
      <c r="C31" s="3"/>
      <c r="D31" s="3"/>
      <c r="E31" s="3"/>
      <c r="F31" s="31" t="s">
        <v>44</v>
      </c>
      <c r="G31" s="3"/>
      <c r="H31" s="3"/>
      <c r="I31" s="3"/>
      <c r="J31" s="3"/>
      <c r="K31" s="3"/>
      <c r="L31" s="44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ROUND(BB54,2)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spans="1:57" s="3" customFormat="1" ht="14.4" customHeight="1" hidden="1">
      <c r="A32" s="3"/>
      <c r="B32" s="43"/>
      <c r="C32" s="3"/>
      <c r="D32" s="3"/>
      <c r="E32" s="3"/>
      <c r="F32" s="31" t="s">
        <v>45</v>
      </c>
      <c r="G32" s="3"/>
      <c r="H32" s="3"/>
      <c r="I32" s="3"/>
      <c r="J32" s="3"/>
      <c r="K32" s="3"/>
      <c r="L32" s="44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ROUND(BC54,2)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spans="1:57" s="3" customFormat="1" ht="14.4" customHeight="1" hidden="1">
      <c r="A33" s="3"/>
      <c r="B33" s="43"/>
      <c r="C33" s="3"/>
      <c r="D33" s="3"/>
      <c r="E33" s="3"/>
      <c r="F33" s="31" t="s">
        <v>46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ROUND(BD54,2)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3"/>
    </row>
    <row r="34" spans="1:57" s="2" customFormat="1" ht="6.95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7"/>
    </row>
    <row r="35" spans="1:57" s="2" customFormat="1" ht="25.9" customHeight="1">
      <c r="A35" s="37"/>
      <c r="B35" s="38"/>
      <c r="C35" s="47"/>
      <c r="D35" s="48" t="s">
        <v>47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48</v>
      </c>
      <c r="U35" s="49"/>
      <c r="V35" s="49"/>
      <c r="W35" s="49"/>
      <c r="X35" s="51" t="s">
        <v>49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pans="1:57" s="2" customFormat="1" ht="6.95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pans="1:57" s="2" customFormat="1" ht="6.95" customHeight="1">
      <c r="A37" s="37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38"/>
      <c r="BE37" s="37"/>
    </row>
    <row r="41" spans="1:57" s="2" customFormat="1" ht="6.95" customHeight="1">
      <c r="A41" s="37"/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38"/>
      <c r="BE41" s="37"/>
    </row>
    <row r="42" spans="1:57" s="2" customFormat="1" ht="24.95" customHeight="1">
      <c r="A42" s="37"/>
      <c r="B42" s="38"/>
      <c r="C42" s="22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BE42" s="37"/>
    </row>
    <row r="43" spans="1:57" s="2" customFormat="1" ht="6.95" customHeight="1">
      <c r="A43" s="37"/>
      <c r="B43" s="38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BE43" s="37"/>
    </row>
    <row r="44" spans="1:57" s="4" customFormat="1" ht="12" customHeight="1">
      <c r="A44" s="4"/>
      <c r="B44" s="58"/>
      <c r="C44" s="31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20_b_04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8"/>
      <c r="BE44" s="4"/>
    </row>
    <row r="45" spans="1:57" s="5" customFormat="1" ht="36.95" customHeight="1">
      <c r="A45" s="5"/>
      <c r="B45" s="59"/>
      <c r="C45" s="60" t="s">
        <v>17</v>
      </c>
      <c r="D45" s="5"/>
      <c r="E45" s="5"/>
      <c r="F45" s="5"/>
      <c r="G45" s="5"/>
      <c r="H45" s="5"/>
      <c r="I45" s="5"/>
      <c r="J45" s="5"/>
      <c r="K45" s="5"/>
      <c r="L45" s="61" t="str">
        <f>K6</f>
        <v>Stavební úpravy objektu bývalé kotelny na sklady nářadí a zahradní techniky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9"/>
      <c r="BE45" s="5"/>
    </row>
    <row r="46" spans="1:57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BE46" s="37"/>
    </row>
    <row r="47" spans="1:57" s="2" customFormat="1" ht="12" customHeight="1">
      <c r="A47" s="37"/>
      <c r="B47" s="38"/>
      <c r="C47" s="31" t="s">
        <v>21</v>
      </c>
      <c r="D47" s="37"/>
      <c r="E47" s="37"/>
      <c r="F47" s="37"/>
      <c r="G47" s="37"/>
      <c r="H47" s="37"/>
      <c r="I47" s="37"/>
      <c r="J47" s="37"/>
      <c r="K47" s="37"/>
      <c r="L47" s="62" t="str">
        <f>IF(K8="","",K8)</f>
        <v>p.č. 1710 v k.ú. Nový Jičín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1" t="s">
        <v>23</v>
      </c>
      <c r="AJ47" s="37"/>
      <c r="AK47" s="37"/>
      <c r="AL47" s="37"/>
      <c r="AM47" s="63" t="str">
        <f>IF(AN8="","",AN8)</f>
        <v>30. 3. 2020</v>
      </c>
      <c r="AN47" s="63"/>
      <c r="AO47" s="37"/>
      <c r="AP47" s="37"/>
      <c r="AQ47" s="37"/>
      <c r="AR47" s="38"/>
      <c r="BE47" s="37"/>
    </row>
    <row r="48" spans="1:57" s="2" customFormat="1" ht="6.95" customHeight="1">
      <c r="A48" s="37"/>
      <c r="B48" s="38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BE48" s="37"/>
    </row>
    <row r="49" spans="1:57" s="2" customFormat="1" ht="15.15" customHeight="1">
      <c r="A49" s="37"/>
      <c r="B49" s="38"/>
      <c r="C49" s="31" t="s">
        <v>25</v>
      </c>
      <c r="D49" s="37"/>
      <c r="E49" s="37"/>
      <c r="F49" s="37"/>
      <c r="G49" s="37"/>
      <c r="H49" s="37"/>
      <c r="I49" s="37"/>
      <c r="J49" s="37"/>
      <c r="K49" s="37"/>
      <c r="L49" s="4" t="str">
        <f>IF(E11="","",E11)</f>
        <v>Město Nový Jičín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1" t="s">
        <v>31</v>
      </c>
      <c r="AJ49" s="37"/>
      <c r="AK49" s="37"/>
      <c r="AL49" s="37"/>
      <c r="AM49" s="64" t="str">
        <f>IF(E17="","",E17)</f>
        <v>BENEPRO, a.s.</v>
      </c>
      <c r="AN49" s="4"/>
      <c r="AO49" s="4"/>
      <c r="AP49" s="4"/>
      <c r="AQ49" s="37"/>
      <c r="AR49" s="38"/>
      <c r="AS49" s="65" t="s">
        <v>51</v>
      </c>
      <c r="AT49" s="66"/>
      <c r="AU49" s="67"/>
      <c r="AV49" s="67"/>
      <c r="AW49" s="67"/>
      <c r="AX49" s="67"/>
      <c r="AY49" s="67"/>
      <c r="AZ49" s="67"/>
      <c r="BA49" s="67"/>
      <c r="BB49" s="67"/>
      <c r="BC49" s="67"/>
      <c r="BD49" s="68"/>
      <c r="BE49" s="37"/>
    </row>
    <row r="50" spans="1:57" s="2" customFormat="1" ht="15.15" customHeight="1">
      <c r="A50" s="37"/>
      <c r="B50" s="38"/>
      <c r="C50" s="31" t="s">
        <v>29</v>
      </c>
      <c r="D50" s="37"/>
      <c r="E50" s="37"/>
      <c r="F50" s="37"/>
      <c r="G50" s="37"/>
      <c r="H50" s="37"/>
      <c r="I50" s="37"/>
      <c r="J50" s="37"/>
      <c r="K50" s="37"/>
      <c r="L50" s="4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1" t="s">
        <v>34</v>
      </c>
      <c r="AJ50" s="37"/>
      <c r="AK50" s="37"/>
      <c r="AL50" s="37"/>
      <c r="AM50" s="64" t="str">
        <f>IF(E20="","",E20)</f>
        <v>BENEPRO, a.s.</v>
      </c>
      <c r="AN50" s="4"/>
      <c r="AO50" s="4"/>
      <c r="AP50" s="4"/>
      <c r="AQ50" s="37"/>
      <c r="AR50" s="38"/>
      <c r="AS50" s="69"/>
      <c r="AT50" s="70"/>
      <c r="AU50" s="71"/>
      <c r="AV50" s="71"/>
      <c r="AW50" s="71"/>
      <c r="AX50" s="71"/>
      <c r="AY50" s="71"/>
      <c r="AZ50" s="71"/>
      <c r="BA50" s="71"/>
      <c r="BB50" s="71"/>
      <c r="BC50" s="71"/>
      <c r="BD50" s="72"/>
      <c r="BE50" s="37"/>
    </row>
    <row r="51" spans="1:57" s="2" customFormat="1" ht="10.8" customHeight="1">
      <c r="A51" s="37"/>
      <c r="B51" s="38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69"/>
      <c r="AT51" s="70"/>
      <c r="AU51" s="71"/>
      <c r="AV51" s="71"/>
      <c r="AW51" s="71"/>
      <c r="AX51" s="71"/>
      <c r="AY51" s="71"/>
      <c r="AZ51" s="71"/>
      <c r="BA51" s="71"/>
      <c r="BB51" s="71"/>
      <c r="BC51" s="71"/>
      <c r="BD51" s="72"/>
      <c r="BE51" s="37"/>
    </row>
    <row r="52" spans="1:57" s="2" customFormat="1" ht="29.25" customHeight="1">
      <c r="A52" s="37"/>
      <c r="B52" s="38"/>
      <c r="C52" s="73" t="s">
        <v>52</v>
      </c>
      <c r="D52" s="74"/>
      <c r="E52" s="74"/>
      <c r="F52" s="74"/>
      <c r="G52" s="74"/>
      <c r="H52" s="75"/>
      <c r="I52" s="76" t="s">
        <v>53</v>
      </c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7" t="s">
        <v>54</v>
      </c>
      <c r="AH52" s="74"/>
      <c r="AI52" s="74"/>
      <c r="AJ52" s="74"/>
      <c r="AK52" s="74"/>
      <c r="AL52" s="74"/>
      <c r="AM52" s="74"/>
      <c r="AN52" s="76" t="s">
        <v>55</v>
      </c>
      <c r="AO52" s="74"/>
      <c r="AP52" s="74"/>
      <c r="AQ52" s="78" t="s">
        <v>56</v>
      </c>
      <c r="AR52" s="38"/>
      <c r="AS52" s="79" t="s">
        <v>57</v>
      </c>
      <c r="AT52" s="80" t="s">
        <v>58</v>
      </c>
      <c r="AU52" s="80" t="s">
        <v>59</v>
      </c>
      <c r="AV52" s="80" t="s">
        <v>60</v>
      </c>
      <c r="AW52" s="80" t="s">
        <v>61</v>
      </c>
      <c r="AX52" s="80" t="s">
        <v>62</v>
      </c>
      <c r="AY52" s="80" t="s">
        <v>63</v>
      </c>
      <c r="AZ52" s="80" t="s">
        <v>64</v>
      </c>
      <c r="BA52" s="80" t="s">
        <v>65</v>
      </c>
      <c r="BB52" s="80" t="s">
        <v>66</v>
      </c>
      <c r="BC52" s="80" t="s">
        <v>67</v>
      </c>
      <c r="BD52" s="81" t="s">
        <v>68</v>
      </c>
      <c r="BE52" s="37"/>
    </row>
    <row r="53" spans="1:57" s="2" customFormat="1" ht="10.8" customHeight="1">
      <c r="A53" s="37"/>
      <c r="B53" s="38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8"/>
      <c r="AS53" s="82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4"/>
      <c r="BE53" s="37"/>
    </row>
    <row r="54" spans="1:90" s="6" customFormat="1" ht="32.4" customHeight="1">
      <c r="A54" s="6"/>
      <c r="B54" s="85"/>
      <c r="C54" s="86" t="s">
        <v>69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8">
        <f>ROUND(AG55+AG56+AG57+SUM(AG61:AG63),2)</f>
        <v>0</v>
      </c>
      <c r="AH54" s="88"/>
      <c r="AI54" s="88"/>
      <c r="AJ54" s="88"/>
      <c r="AK54" s="88"/>
      <c r="AL54" s="88"/>
      <c r="AM54" s="88"/>
      <c r="AN54" s="89">
        <f>SUM(AG54,AT54)</f>
        <v>0</v>
      </c>
      <c r="AO54" s="89"/>
      <c r="AP54" s="89"/>
      <c r="AQ54" s="90" t="s">
        <v>3</v>
      </c>
      <c r="AR54" s="85"/>
      <c r="AS54" s="91">
        <f>ROUND(AS55+AS56+AS57+SUM(AS61:AS63),2)</f>
        <v>0</v>
      </c>
      <c r="AT54" s="92">
        <f>ROUND(SUM(AV54:AW54),2)</f>
        <v>0</v>
      </c>
      <c r="AU54" s="93">
        <f>ROUND(AU55+AU56+AU57+SUM(AU61:AU63),5)</f>
        <v>0</v>
      </c>
      <c r="AV54" s="92">
        <f>ROUND(AZ54*L29,2)</f>
        <v>0</v>
      </c>
      <c r="AW54" s="92">
        <f>ROUND(BA54*L30,2)</f>
        <v>0</v>
      </c>
      <c r="AX54" s="92">
        <f>ROUND(BB54*L29,2)</f>
        <v>0</v>
      </c>
      <c r="AY54" s="92">
        <f>ROUND(BC54*L30,2)</f>
        <v>0</v>
      </c>
      <c r="AZ54" s="92">
        <f>ROUND(AZ55+AZ56+AZ57+SUM(AZ61:AZ63),2)</f>
        <v>0</v>
      </c>
      <c r="BA54" s="92">
        <f>ROUND(BA55+BA56+BA57+SUM(BA61:BA63),2)</f>
        <v>0</v>
      </c>
      <c r="BB54" s="92">
        <f>ROUND(BB55+BB56+BB57+SUM(BB61:BB63),2)</f>
        <v>0</v>
      </c>
      <c r="BC54" s="92">
        <f>ROUND(BC55+BC56+BC57+SUM(BC61:BC63),2)</f>
        <v>0</v>
      </c>
      <c r="BD54" s="94">
        <f>ROUND(BD55+BD56+BD57+SUM(BD61:BD63),2)</f>
        <v>0</v>
      </c>
      <c r="BE54" s="6"/>
      <c r="BS54" s="95" t="s">
        <v>70</v>
      </c>
      <c r="BT54" s="95" t="s">
        <v>71</v>
      </c>
      <c r="BU54" s="96" t="s">
        <v>72</v>
      </c>
      <c r="BV54" s="95" t="s">
        <v>73</v>
      </c>
      <c r="BW54" s="95" t="s">
        <v>5</v>
      </c>
      <c r="BX54" s="95" t="s">
        <v>74</v>
      </c>
      <c r="CL54" s="95" t="s">
        <v>3</v>
      </c>
    </row>
    <row r="55" spans="1:91" s="7" customFormat="1" ht="16.5" customHeight="1">
      <c r="A55" s="97" t="s">
        <v>75</v>
      </c>
      <c r="B55" s="98"/>
      <c r="C55" s="99"/>
      <c r="D55" s="100" t="s">
        <v>76</v>
      </c>
      <c r="E55" s="100"/>
      <c r="F55" s="100"/>
      <c r="G55" s="100"/>
      <c r="H55" s="100"/>
      <c r="I55" s="101"/>
      <c r="J55" s="100" t="s">
        <v>77</v>
      </c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2">
        <f>'D 1.1 - Bourací práce'!J30</f>
        <v>0</v>
      </c>
      <c r="AH55" s="101"/>
      <c r="AI55" s="101"/>
      <c r="AJ55" s="101"/>
      <c r="AK55" s="101"/>
      <c r="AL55" s="101"/>
      <c r="AM55" s="101"/>
      <c r="AN55" s="102">
        <f>SUM(AG55,AT55)</f>
        <v>0</v>
      </c>
      <c r="AO55" s="101"/>
      <c r="AP55" s="101"/>
      <c r="AQ55" s="103" t="s">
        <v>78</v>
      </c>
      <c r="AR55" s="98"/>
      <c r="AS55" s="104">
        <v>0</v>
      </c>
      <c r="AT55" s="105">
        <f>ROUND(SUM(AV55:AW55),2)</f>
        <v>0</v>
      </c>
      <c r="AU55" s="106">
        <f>'D 1.1 - Bourací práce'!P88</f>
        <v>0</v>
      </c>
      <c r="AV55" s="105">
        <f>'D 1.1 - Bourací práce'!J33</f>
        <v>0</v>
      </c>
      <c r="AW55" s="105">
        <f>'D 1.1 - Bourací práce'!J34</f>
        <v>0</v>
      </c>
      <c r="AX55" s="105">
        <f>'D 1.1 - Bourací práce'!J35</f>
        <v>0</v>
      </c>
      <c r="AY55" s="105">
        <f>'D 1.1 - Bourací práce'!J36</f>
        <v>0</v>
      </c>
      <c r="AZ55" s="105">
        <f>'D 1.1 - Bourací práce'!F33</f>
        <v>0</v>
      </c>
      <c r="BA55" s="105">
        <f>'D 1.1 - Bourací práce'!F34</f>
        <v>0</v>
      </c>
      <c r="BB55" s="105">
        <f>'D 1.1 - Bourací práce'!F35</f>
        <v>0</v>
      </c>
      <c r="BC55" s="105">
        <f>'D 1.1 - Bourací práce'!F36</f>
        <v>0</v>
      </c>
      <c r="BD55" s="107">
        <f>'D 1.1 - Bourací práce'!F37</f>
        <v>0</v>
      </c>
      <c r="BE55" s="7"/>
      <c r="BT55" s="108" t="s">
        <v>79</v>
      </c>
      <c r="BV55" s="108" t="s">
        <v>73</v>
      </c>
      <c r="BW55" s="108" t="s">
        <v>80</v>
      </c>
      <c r="BX55" s="108" t="s">
        <v>5</v>
      </c>
      <c r="CL55" s="108" t="s">
        <v>3</v>
      </c>
      <c r="CM55" s="108" t="s">
        <v>81</v>
      </c>
    </row>
    <row r="56" spans="1:91" s="7" customFormat="1" ht="16.5" customHeight="1">
      <c r="A56" s="97" t="s">
        <v>75</v>
      </c>
      <c r="B56" s="98"/>
      <c r="C56" s="99"/>
      <c r="D56" s="100" t="s">
        <v>82</v>
      </c>
      <c r="E56" s="100"/>
      <c r="F56" s="100"/>
      <c r="G56" s="100"/>
      <c r="H56" s="100"/>
      <c r="I56" s="101"/>
      <c r="J56" s="100" t="s">
        <v>83</v>
      </c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2">
        <f>'D 1.2 - Nový stav'!J30</f>
        <v>0</v>
      </c>
      <c r="AH56" s="101"/>
      <c r="AI56" s="101"/>
      <c r="AJ56" s="101"/>
      <c r="AK56" s="101"/>
      <c r="AL56" s="101"/>
      <c r="AM56" s="101"/>
      <c r="AN56" s="102">
        <f>SUM(AG56,AT56)</f>
        <v>0</v>
      </c>
      <c r="AO56" s="101"/>
      <c r="AP56" s="101"/>
      <c r="AQ56" s="103" t="s">
        <v>78</v>
      </c>
      <c r="AR56" s="98"/>
      <c r="AS56" s="104">
        <v>0</v>
      </c>
      <c r="AT56" s="105">
        <f>ROUND(SUM(AV56:AW56),2)</f>
        <v>0</v>
      </c>
      <c r="AU56" s="106">
        <f>'D 1.2 - Nový stav'!P100</f>
        <v>0</v>
      </c>
      <c r="AV56" s="105">
        <f>'D 1.2 - Nový stav'!J33</f>
        <v>0</v>
      </c>
      <c r="AW56" s="105">
        <f>'D 1.2 - Nový stav'!J34</f>
        <v>0</v>
      </c>
      <c r="AX56" s="105">
        <f>'D 1.2 - Nový stav'!J35</f>
        <v>0</v>
      </c>
      <c r="AY56" s="105">
        <f>'D 1.2 - Nový stav'!J36</f>
        <v>0</v>
      </c>
      <c r="AZ56" s="105">
        <f>'D 1.2 - Nový stav'!F33</f>
        <v>0</v>
      </c>
      <c r="BA56" s="105">
        <f>'D 1.2 - Nový stav'!F34</f>
        <v>0</v>
      </c>
      <c r="BB56" s="105">
        <f>'D 1.2 - Nový stav'!F35</f>
        <v>0</v>
      </c>
      <c r="BC56" s="105">
        <f>'D 1.2 - Nový stav'!F36</f>
        <v>0</v>
      </c>
      <c r="BD56" s="107">
        <f>'D 1.2 - Nový stav'!F37</f>
        <v>0</v>
      </c>
      <c r="BE56" s="7"/>
      <c r="BT56" s="108" t="s">
        <v>79</v>
      </c>
      <c r="BV56" s="108" t="s">
        <v>73</v>
      </c>
      <c r="BW56" s="108" t="s">
        <v>84</v>
      </c>
      <c r="BX56" s="108" t="s">
        <v>5</v>
      </c>
      <c r="CL56" s="108" t="s">
        <v>3</v>
      </c>
      <c r="CM56" s="108" t="s">
        <v>81</v>
      </c>
    </row>
    <row r="57" spans="1:91" s="7" customFormat="1" ht="16.5" customHeight="1">
      <c r="A57" s="7"/>
      <c r="B57" s="98"/>
      <c r="C57" s="99"/>
      <c r="D57" s="100" t="s">
        <v>85</v>
      </c>
      <c r="E57" s="100"/>
      <c r="F57" s="100"/>
      <c r="G57" s="100"/>
      <c r="H57" s="100"/>
      <c r="I57" s="101"/>
      <c r="J57" s="100" t="s">
        <v>86</v>
      </c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9">
        <f>ROUND(SUM(AG58:AG60),2)</f>
        <v>0</v>
      </c>
      <c r="AH57" s="101"/>
      <c r="AI57" s="101"/>
      <c r="AJ57" s="101"/>
      <c r="AK57" s="101"/>
      <c r="AL57" s="101"/>
      <c r="AM57" s="101"/>
      <c r="AN57" s="102">
        <f>SUM(AG57,AT57)</f>
        <v>0</v>
      </c>
      <c r="AO57" s="101"/>
      <c r="AP57" s="101"/>
      <c r="AQ57" s="103" t="s">
        <v>78</v>
      </c>
      <c r="AR57" s="98"/>
      <c r="AS57" s="104">
        <f>ROUND(SUM(AS58:AS60),2)</f>
        <v>0</v>
      </c>
      <c r="AT57" s="105">
        <f>ROUND(SUM(AV57:AW57),2)</f>
        <v>0</v>
      </c>
      <c r="AU57" s="106">
        <f>ROUND(SUM(AU58:AU60),5)</f>
        <v>0</v>
      </c>
      <c r="AV57" s="105">
        <f>ROUND(AZ57*L29,2)</f>
        <v>0</v>
      </c>
      <c r="AW57" s="105">
        <f>ROUND(BA57*L30,2)</f>
        <v>0</v>
      </c>
      <c r="AX57" s="105">
        <f>ROUND(BB57*L29,2)</f>
        <v>0</v>
      </c>
      <c r="AY57" s="105">
        <f>ROUND(BC57*L30,2)</f>
        <v>0</v>
      </c>
      <c r="AZ57" s="105">
        <f>ROUND(SUM(AZ58:AZ60),2)</f>
        <v>0</v>
      </c>
      <c r="BA57" s="105">
        <f>ROUND(SUM(BA58:BA60),2)</f>
        <v>0</v>
      </c>
      <c r="BB57" s="105">
        <f>ROUND(SUM(BB58:BB60),2)</f>
        <v>0</v>
      </c>
      <c r="BC57" s="105">
        <f>ROUND(SUM(BC58:BC60),2)</f>
        <v>0</v>
      </c>
      <c r="BD57" s="107">
        <f>ROUND(SUM(BD58:BD60),2)</f>
        <v>0</v>
      </c>
      <c r="BE57" s="7"/>
      <c r="BS57" s="108" t="s">
        <v>70</v>
      </c>
      <c r="BT57" s="108" t="s">
        <v>79</v>
      </c>
      <c r="BU57" s="108" t="s">
        <v>72</v>
      </c>
      <c r="BV57" s="108" t="s">
        <v>73</v>
      </c>
      <c r="BW57" s="108" t="s">
        <v>87</v>
      </c>
      <c r="BX57" s="108" t="s">
        <v>5</v>
      </c>
      <c r="CL57" s="108" t="s">
        <v>3</v>
      </c>
      <c r="CM57" s="108" t="s">
        <v>81</v>
      </c>
    </row>
    <row r="58" spans="1:90" s="4" customFormat="1" ht="23.25" customHeight="1">
      <c r="A58" s="97" t="s">
        <v>75</v>
      </c>
      <c r="B58" s="58"/>
      <c r="C58" s="10"/>
      <c r="D58" s="10"/>
      <c r="E58" s="110" t="s">
        <v>88</v>
      </c>
      <c r="F58" s="110"/>
      <c r="G58" s="110"/>
      <c r="H58" s="110"/>
      <c r="I58" s="110"/>
      <c r="J58" s="10"/>
      <c r="K58" s="110" t="s">
        <v>89</v>
      </c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1">
        <f>'73k2019_1 - elektroinstalace'!J32</f>
        <v>0</v>
      </c>
      <c r="AH58" s="10"/>
      <c r="AI58" s="10"/>
      <c r="AJ58" s="10"/>
      <c r="AK58" s="10"/>
      <c r="AL58" s="10"/>
      <c r="AM58" s="10"/>
      <c r="AN58" s="111">
        <f>SUM(AG58,AT58)</f>
        <v>0</v>
      </c>
      <c r="AO58" s="10"/>
      <c r="AP58" s="10"/>
      <c r="AQ58" s="112" t="s">
        <v>90</v>
      </c>
      <c r="AR58" s="58"/>
      <c r="AS58" s="113">
        <v>0</v>
      </c>
      <c r="AT58" s="114">
        <f>ROUND(SUM(AV58:AW58),2)</f>
        <v>0</v>
      </c>
      <c r="AU58" s="115">
        <f>'73k2019_1 - elektroinstalace'!P91</f>
        <v>0</v>
      </c>
      <c r="AV58" s="114">
        <f>'73k2019_1 - elektroinstalace'!J35</f>
        <v>0</v>
      </c>
      <c r="AW58" s="114">
        <f>'73k2019_1 - elektroinstalace'!J36</f>
        <v>0</v>
      </c>
      <c r="AX58" s="114">
        <f>'73k2019_1 - elektroinstalace'!J37</f>
        <v>0</v>
      </c>
      <c r="AY58" s="114">
        <f>'73k2019_1 - elektroinstalace'!J38</f>
        <v>0</v>
      </c>
      <c r="AZ58" s="114">
        <f>'73k2019_1 - elektroinstalace'!F35</f>
        <v>0</v>
      </c>
      <c r="BA58" s="114">
        <f>'73k2019_1 - elektroinstalace'!F36</f>
        <v>0</v>
      </c>
      <c r="BB58" s="114">
        <f>'73k2019_1 - elektroinstalace'!F37</f>
        <v>0</v>
      </c>
      <c r="BC58" s="114">
        <f>'73k2019_1 - elektroinstalace'!F38</f>
        <v>0</v>
      </c>
      <c r="BD58" s="116">
        <f>'73k2019_1 - elektroinstalace'!F39</f>
        <v>0</v>
      </c>
      <c r="BE58" s="4"/>
      <c r="BT58" s="26" t="s">
        <v>81</v>
      </c>
      <c r="BV58" s="26" t="s">
        <v>73</v>
      </c>
      <c r="BW58" s="26" t="s">
        <v>91</v>
      </c>
      <c r="BX58" s="26" t="s">
        <v>87</v>
      </c>
      <c r="CL58" s="26" t="s">
        <v>3</v>
      </c>
    </row>
    <row r="59" spans="1:90" s="4" customFormat="1" ht="23.25" customHeight="1">
      <c r="A59" s="97" t="s">
        <v>75</v>
      </c>
      <c r="B59" s="58"/>
      <c r="C59" s="10"/>
      <c r="D59" s="10"/>
      <c r="E59" s="110" t="s">
        <v>92</v>
      </c>
      <c r="F59" s="110"/>
      <c r="G59" s="110"/>
      <c r="H59" s="110"/>
      <c r="I59" s="110"/>
      <c r="J59" s="10"/>
      <c r="K59" s="110" t="s">
        <v>93</v>
      </c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1">
        <f>'73k2019_2 - rozvaděč'!J32</f>
        <v>0</v>
      </c>
      <c r="AH59" s="10"/>
      <c r="AI59" s="10"/>
      <c r="AJ59" s="10"/>
      <c r="AK59" s="10"/>
      <c r="AL59" s="10"/>
      <c r="AM59" s="10"/>
      <c r="AN59" s="111">
        <f>SUM(AG59,AT59)</f>
        <v>0</v>
      </c>
      <c r="AO59" s="10"/>
      <c r="AP59" s="10"/>
      <c r="AQ59" s="112" t="s">
        <v>90</v>
      </c>
      <c r="AR59" s="58"/>
      <c r="AS59" s="113">
        <v>0</v>
      </c>
      <c r="AT59" s="114">
        <f>ROUND(SUM(AV59:AW59),2)</f>
        <v>0</v>
      </c>
      <c r="AU59" s="115">
        <f>'73k2019_2 - rozvaděč'!P87</f>
        <v>0</v>
      </c>
      <c r="AV59" s="114">
        <f>'73k2019_2 - rozvaděč'!J35</f>
        <v>0</v>
      </c>
      <c r="AW59" s="114">
        <f>'73k2019_2 - rozvaděč'!J36</f>
        <v>0</v>
      </c>
      <c r="AX59" s="114">
        <f>'73k2019_2 - rozvaděč'!J37</f>
        <v>0</v>
      </c>
      <c r="AY59" s="114">
        <f>'73k2019_2 - rozvaděč'!J38</f>
        <v>0</v>
      </c>
      <c r="AZ59" s="114">
        <f>'73k2019_2 - rozvaděč'!F35</f>
        <v>0</v>
      </c>
      <c r="BA59" s="114">
        <f>'73k2019_2 - rozvaděč'!F36</f>
        <v>0</v>
      </c>
      <c r="BB59" s="114">
        <f>'73k2019_2 - rozvaděč'!F37</f>
        <v>0</v>
      </c>
      <c r="BC59" s="114">
        <f>'73k2019_2 - rozvaděč'!F38</f>
        <v>0</v>
      </c>
      <c r="BD59" s="116">
        <f>'73k2019_2 - rozvaděč'!F39</f>
        <v>0</v>
      </c>
      <c r="BE59" s="4"/>
      <c r="BT59" s="26" t="s">
        <v>81</v>
      </c>
      <c r="BV59" s="26" t="s">
        <v>73</v>
      </c>
      <c r="BW59" s="26" t="s">
        <v>94</v>
      </c>
      <c r="BX59" s="26" t="s">
        <v>87</v>
      </c>
      <c r="CL59" s="26" t="s">
        <v>3</v>
      </c>
    </row>
    <row r="60" spans="1:90" s="4" customFormat="1" ht="23.25" customHeight="1">
      <c r="A60" s="97" t="s">
        <v>75</v>
      </c>
      <c r="B60" s="58"/>
      <c r="C60" s="10"/>
      <c r="D60" s="10"/>
      <c r="E60" s="110" t="s">
        <v>95</v>
      </c>
      <c r="F60" s="110"/>
      <c r="G60" s="110"/>
      <c r="H60" s="110"/>
      <c r="I60" s="110"/>
      <c r="J60" s="10"/>
      <c r="K60" s="110" t="s">
        <v>96</v>
      </c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1">
        <f>'73k2019_3 - hromosvod'!J32</f>
        <v>0</v>
      </c>
      <c r="AH60" s="10"/>
      <c r="AI60" s="10"/>
      <c r="AJ60" s="10"/>
      <c r="AK60" s="10"/>
      <c r="AL60" s="10"/>
      <c r="AM60" s="10"/>
      <c r="AN60" s="111">
        <f>SUM(AG60,AT60)</f>
        <v>0</v>
      </c>
      <c r="AO60" s="10"/>
      <c r="AP60" s="10"/>
      <c r="AQ60" s="112" t="s">
        <v>90</v>
      </c>
      <c r="AR60" s="58"/>
      <c r="AS60" s="113">
        <v>0</v>
      </c>
      <c r="AT60" s="114">
        <f>ROUND(SUM(AV60:AW60),2)</f>
        <v>0</v>
      </c>
      <c r="AU60" s="115">
        <f>'73k2019_3 - hromosvod'!P90</f>
        <v>0</v>
      </c>
      <c r="AV60" s="114">
        <f>'73k2019_3 - hromosvod'!J35</f>
        <v>0</v>
      </c>
      <c r="AW60" s="114">
        <f>'73k2019_3 - hromosvod'!J36</f>
        <v>0</v>
      </c>
      <c r="AX60" s="114">
        <f>'73k2019_3 - hromosvod'!J37</f>
        <v>0</v>
      </c>
      <c r="AY60" s="114">
        <f>'73k2019_3 - hromosvod'!J38</f>
        <v>0</v>
      </c>
      <c r="AZ60" s="114">
        <f>'73k2019_3 - hromosvod'!F35</f>
        <v>0</v>
      </c>
      <c r="BA60" s="114">
        <f>'73k2019_3 - hromosvod'!F36</f>
        <v>0</v>
      </c>
      <c r="BB60" s="114">
        <f>'73k2019_3 - hromosvod'!F37</f>
        <v>0</v>
      </c>
      <c r="BC60" s="114">
        <f>'73k2019_3 - hromosvod'!F38</f>
        <v>0</v>
      </c>
      <c r="BD60" s="116">
        <f>'73k2019_3 - hromosvod'!F39</f>
        <v>0</v>
      </c>
      <c r="BE60" s="4"/>
      <c r="BT60" s="26" t="s">
        <v>81</v>
      </c>
      <c r="BV60" s="26" t="s">
        <v>73</v>
      </c>
      <c r="BW60" s="26" t="s">
        <v>97</v>
      </c>
      <c r="BX60" s="26" t="s">
        <v>87</v>
      </c>
      <c r="CL60" s="26" t="s">
        <v>3</v>
      </c>
    </row>
    <row r="61" spans="1:91" s="7" customFormat="1" ht="16.5" customHeight="1">
      <c r="A61" s="97" t="s">
        <v>75</v>
      </c>
      <c r="B61" s="98"/>
      <c r="C61" s="99"/>
      <c r="D61" s="100" t="s">
        <v>98</v>
      </c>
      <c r="E61" s="100"/>
      <c r="F61" s="100"/>
      <c r="G61" s="100"/>
      <c r="H61" s="100"/>
      <c r="I61" s="101"/>
      <c r="J61" s="100" t="s">
        <v>99</v>
      </c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2">
        <f>'D 1.4 - Rozvody vody a ka...'!J30</f>
        <v>0</v>
      </c>
      <c r="AH61" s="101"/>
      <c r="AI61" s="101"/>
      <c r="AJ61" s="101"/>
      <c r="AK61" s="101"/>
      <c r="AL61" s="101"/>
      <c r="AM61" s="101"/>
      <c r="AN61" s="102">
        <f>SUM(AG61,AT61)</f>
        <v>0</v>
      </c>
      <c r="AO61" s="101"/>
      <c r="AP61" s="101"/>
      <c r="AQ61" s="103" t="s">
        <v>78</v>
      </c>
      <c r="AR61" s="98"/>
      <c r="AS61" s="104">
        <v>0</v>
      </c>
      <c r="AT61" s="105">
        <f>ROUND(SUM(AV61:AW61),2)</f>
        <v>0</v>
      </c>
      <c r="AU61" s="106">
        <f>'D 1.4 - Rozvody vody a ka...'!P87</f>
        <v>0</v>
      </c>
      <c r="AV61" s="105">
        <f>'D 1.4 - Rozvody vody a ka...'!J33</f>
        <v>0</v>
      </c>
      <c r="AW61" s="105">
        <f>'D 1.4 - Rozvody vody a ka...'!J34</f>
        <v>0</v>
      </c>
      <c r="AX61" s="105">
        <f>'D 1.4 - Rozvody vody a ka...'!J35</f>
        <v>0</v>
      </c>
      <c r="AY61" s="105">
        <f>'D 1.4 - Rozvody vody a ka...'!J36</f>
        <v>0</v>
      </c>
      <c r="AZ61" s="105">
        <f>'D 1.4 - Rozvody vody a ka...'!F33</f>
        <v>0</v>
      </c>
      <c r="BA61" s="105">
        <f>'D 1.4 - Rozvody vody a ka...'!F34</f>
        <v>0</v>
      </c>
      <c r="BB61" s="105">
        <f>'D 1.4 - Rozvody vody a ka...'!F35</f>
        <v>0</v>
      </c>
      <c r="BC61" s="105">
        <f>'D 1.4 - Rozvody vody a ka...'!F36</f>
        <v>0</v>
      </c>
      <c r="BD61" s="107">
        <f>'D 1.4 - Rozvody vody a ka...'!F37</f>
        <v>0</v>
      </c>
      <c r="BE61" s="7"/>
      <c r="BT61" s="108" t="s">
        <v>79</v>
      </c>
      <c r="BV61" s="108" t="s">
        <v>73</v>
      </c>
      <c r="BW61" s="108" t="s">
        <v>100</v>
      </c>
      <c r="BX61" s="108" t="s">
        <v>5</v>
      </c>
      <c r="CL61" s="108" t="s">
        <v>3</v>
      </c>
      <c r="CM61" s="108" t="s">
        <v>81</v>
      </c>
    </row>
    <row r="62" spans="1:91" s="7" customFormat="1" ht="16.5" customHeight="1">
      <c r="A62" s="97" t="s">
        <v>75</v>
      </c>
      <c r="B62" s="98"/>
      <c r="C62" s="99"/>
      <c r="D62" s="100" t="s">
        <v>101</v>
      </c>
      <c r="E62" s="100"/>
      <c r="F62" s="100"/>
      <c r="G62" s="100"/>
      <c r="H62" s="100"/>
      <c r="I62" s="101"/>
      <c r="J62" s="100" t="s">
        <v>102</v>
      </c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2">
        <f>'D 1.5 - ÚT'!J30</f>
        <v>0</v>
      </c>
      <c r="AH62" s="101"/>
      <c r="AI62" s="101"/>
      <c r="AJ62" s="101"/>
      <c r="AK62" s="101"/>
      <c r="AL62" s="101"/>
      <c r="AM62" s="101"/>
      <c r="AN62" s="102">
        <f>SUM(AG62,AT62)</f>
        <v>0</v>
      </c>
      <c r="AO62" s="101"/>
      <c r="AP62" s="101"/>
      <c r="AQ62" s="103" t="s">
        <v>78</v>
      </c>
      <c r="AR62" s="98"/>
      <c r="AS62" s="104">
        <v>0</v>
      </c>
      <c r="AT62" s="105">
        <f>ROUND(SUM(AV62:AW62),2)</f>
        <v>0</v>
      </c>
      <c r="AU62" s="106">
        <f>'D 1.5 - ÚT'!P85</f>
        <v>0</v>
      </c>
      <c r="AV62" s="105">
        <f>'D 1.5 - ÚT'!J33</f>
        <v>0</v>
      </c>
      <c r="AW62" s="105">
        <f>'D 1.5 - ÚT'!J34</f>
        <v>0</v>
      </c>
      <c r="AX62" s="105">
        <f>'D 1.5 - ÚT'!J35</f>
        <v>0</v>
      </c>
      <c r="AY62" s="105">
        <f>'D 1.5 - ÚT'!J36</f>
        <v>0</v>
      </c>
      <c r="AZ62" s="105">
        <f>'D 1.5 - ÚT'!F33</f>
        <v>0</v>
      </c>
      <c r="BA62" s="105">
        <f>'D 1.5 - ÚT'!F34</f>
        <v>0</v>
      </c>
      <c r="BB62" s="105">
        <f>'D 1.5 - ÚT'!F35</f>
        <v>0</v>
      </c>
      <c r="BC62" s="105">
        <f>'D 1.5 - ÚT'!F36</f>
        <v>0</v>
      </c>
      <c r="BD62" s="107">
        <f>'D 1.5 - ÚT'!F37</f>
        <v>0</v>
      </c>
      <c r="BE62" s="7"/>
      <c r="BT62" s="108" t="s">
        <v>79</v>
      </c>
      <c r="BV62" s="108" t="s">
        <v>73</v>
      </c>
      <c r="BW62" s="108" t="s">
        <v>103</v>
      </c>
      <c r="BX62" s="108" t="s">
        <v>5</v>
      </c>
      <c r="CL62" s="108" t="s">
        <v>3</v>
      </c>
      <c r="CM62" s="108" t="s">
        <v>81</v>
      </c>
    </row>
    <row r="63" spans="1:91" s="7" customFormat="1" ht="16.5" customHeight="1">
      <c r="A63" s="97" t="s">
        <v>75</v>
      </c>
      <c r="B63" s="98"/>
      <c r="C63" s="99"/>
      <c r="D63" s="100" t="s">
        <v>104</v>
      </c>
      <c r="E63" s="100"/>
      <c r="F63" s="100"/>
      <c r="G63" s="100"/>
      <c r="H63" s="100"/>
      <c r="I63" s="101"/>
      <c r="J63" s="100" t="s">
        <v>105</v>
      </c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2">
        <f>'VRN - Vedlejší rozpočtové...'!J30</f>
        <v>0</v>
      </c>
      <c r="AH63" s="101"/>
      <c r="AI63" s="101"/>
      <c r="AJ63" s="101"/>
      <c r="AK63" s="101"/>
      <c r="AL63" s="101"/>
      <c r="AM63" s="101"/>
      <c r="AN63" s="102">
        <f>SUM(AG63,AT63)</f>
        <v>0</v>
      </c>
      <c r="AO63" s="101"/>
      <c r="AP63" s="101"/>
      <c r="AQ63" s="103" t="s">
        <v>78</v>
      </c>
      <c r="AR63" s="98"/>
      <c r="AS63" s="117">
        <v>0</v>
      </c>
      <c r="AT63" s="118">
        <f>ROUND(SUM(AV63:AW63),2)</f>
        <v>0</v>
      </c>
      <c r="AU63" s="119">
        <f>'VRN - Vedlejší rozpočtové...'!P83</f>
        <v>0</v>
      </c>
      <c r="AV63" s="118">
        <f>'VRN - Vedlejší rozpočtové...'!J33</f>
        <v>0</v>
      </c>
      <c r="AW63" s="118">
        <f>'VRN - Vedlejší rozpočtové...'!J34</f>
        <v>0</v>
      </c>
      <c r="AX63" s="118">
        <f>'VRN - Vedlejší rozpočtové...'!J35</f>
        <v>0</v>
      </c>
      <c r="AY63" s="118">
        <f>'VRN - Vedlejší rozpočtové...'!J36</f>
        <v>0</v>
      </c>
      <c r="AZ63" s="118">
        <f>'VRN - Vedlejší rozpočtové...'!F33</f>
        <v>0</v>
      </c>
      <c r="BA63" s="118">
        <f>'VRN - Vedlejší rozpočtové...'!F34</f>
        <v>0</v>
      </c>
      <c r="BB63" s="118">
        <f>'VRN - Vedlejší rozpočtové...'!F35</f>
        <v>0</v>
      </c>
      <c r="BC63" s="118">
        <f>'VRN - Vedlejší rozpočtové...'!F36</f>
        <v>0</v>
      </c>
      <c r="BD63" s="120">
        <f>'VRN - Vedlejší rozpočtové...'!F37</f>
        <v>0</v>
      </c>
      <c r="BE63" s="7"/>
      <c r="BT63" s="108" t="s">
        <v>79</v>
      </c>
      <c r="BV63" s="108" t="s">
        <v>73</v>
      </c>
      <c r="BW63" s="108" t="s">
        <v>106</v>
      </c>
      <c r="BX63" s="108" t="s">
        <v>5</v>
      </c>
      <c r="CL63" s="108" t="s">
        <v>3</v>
      </c>
      <c r="CM63" s="108" t="s">
        <v>81</v>
      </c>
    </row>
    <row r="64" spans="1:57" s="2" customFormat="1" ht="30" customHeight="1">
      <c r="A64" s="37"/>
      <c r="B64" s="38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s="2" customFormat="1" ht="6.95" customHeight="1">
      <c r="A65" s="37"/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38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</sheetData>
  <mergeCells count="7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E58:I58"/>
    <mergeCell ref="K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D 1.1 - Bourací práce'!C2" display="/"/>
    <hyperlink ref="A56" location="'D 1.2 - Nový stav'!C2" display="/"/>
    <hyperlink ref="A58" location="'73k2019_1 - elektroinstalace'!C2" display="/"/>
    <hyperlink ref="A59" location="'73k2019_2 - rozvaděč'!C2" display="/"/>
    <hyperlink ref="A60" location="'73k2019_3 - hromosvod'!C2" display="/"/>
    <hyperlink ref="A61" location="'D 1.4 - Rozvody vody a ka...'!C2" display="/"/>
    <hyperlink ref="A62" location="'D 1.5 - ÚT'!C2" display="/"/>
    <hyperlink ref="A63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1:31" s="2" customFormat="1" ht="12" customHeight="1" hidden="1">
      <c r="A8" s="37"/>
      <c r="B8" s="38"/>
      <c r="C8" s="37"/>
      <c r="D8" s="31" t="s">
        <v>108</v>
      </c>
      <c r="E8" s="37"/>
      <c r="F8" s="37"/>
      <c r="G8" s="37"/>
      <c r="H8" s="37"/>
      <c r="I8" s="125"/>
      <c r="J8" s="37"/>
      <c r="K8" s="37"/>
      <c r="L8" s="12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1" t="s">
        <v>109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127" t="s">
        <v>20</v>
      </c>
      <c r="J11" s="26" t="s">
        <v>3</v>
      </c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7" t="s">
        <v>23</v>
      </c>
      <c r="J12" s="63" t="str">
        <f>'Rekapitulace stavby'!AN8</f>
        <v>30. 3. 2020</v>
      </c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125"/>
      <c r="J13" s="37"/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25</v>
      </c>
      <c r="E14" s="37"/>
      <c r="F14" s="37"/>
      <c r="G14" s="37"/>
      <c r="H14" s="37"/>
      <c r="I14" s="127" t="s">
        <v>26</v>
      </c>
      <c r="J14" s="26" t="s">
        <v>3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">
        <v>27</v>
      </c>
      <c r="F15" s="37"/>
      <c r="G15" s="37"/>
      <c r="H15" s="37"/>
      <c r="I15" s="127" t="s">
        <v>28</v>
      </c>
      <c r="J15" s="26" t="s">
        <v>3</v>
      </c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125"/>
      <c r="J16" s="37"/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7" t="s">
        <v>28</v>
      </c>
      <c r="J18" s="32" t="str">
        <f>'Rekapitulace stavby'!AN14</f>
        <v>Vyplň údaj</v>
      </c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125"/>
      <c r="J19" s="37"/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31</v>
      </c>
      <c r="E20" s="37"/>
      <c r="F20" s="37"/>
      <c r="G20" s="37"/>
      <c r="H20" s="37"/>
      <c r="I20" s="127" t="s">
        <v>26</v>
      </c>
      <c r="J20" s="26" t="s">
        <v>3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">
        <v>32</v>
      </c>
      <c r="F21" s="37"/>
      <c r="G21" s="37"/>
      <c r="H21" s="37"/>
      <c r="I21" s="127" t="s">
        <v>28</v>
      </c>
      <c r="J21" s="26" t="s">
        <v>3</v>
      </c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125"/>
      <c r="J22" s="37"/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34</v>
      </c>
      <c r="E23" s="37"/>
      <c r="F23" s="37"/>
      <c r="G23" s="37"/>
      <c r="H23" s="37"/>
      <c r="I23" s="127" t="s">
        <v>26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">
        <v>32</v>
      </c>
      <c r="F24" s="37"/>
      <c r="G24" s="37"/>
      <c r="H24" s="37"/>
      <c r="I24" s="127" t="s">
        <v>28</v>
      </c>
      <c r="J24" s="26" t="s">
        <v>3</v>
      </c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125"/>
      <c r="J25" s="37"/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35</v>
      </c>
      <c r="E26" s="37"/>
      <c r="F26" s="37"/>
      <c r="G26" s="37"/>
      <c r="H26" s="37"/>
      <c r="I26" s="125"/>
      <c r="J26" s="37"/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8"/>
      <c r="B27" s="129"/>
      <c r="C27" s="128"/>
      <c r="D27" s="128"/>
      <c r="E27" s="35" t="s">
        <v>3</v>
      </c>
      <c r="F27" s="35"/>
      <c r="G27" s="35"/>
      <c r="H27" s="35"/>
      <c r="I27" s="130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3"/>
      <c r="E29" s="83"/>
      <c r="F29" s="83"/>
      <c r="G29" s="83"/>
      <c r="H29" s="83"/>
      <c r="I29" s="132"/>
      <c r="J29" s="83"/>
      <c r="K29" s="83"/>
      <c r="L29" s="12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33" t="s">
        <v>37</v>
      </c>
      <c r="E30" s="37"/>
      <c r="F30" s="37"/>
      <c r="G30" s="37"/>
      <c r="H30" s="37"/>
      <c r="I30" s="125"/>
      <c r="J30" s="89">
        <f>ROUND(J88,2)</f>
        <v>0</v>
      </c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39</v>
      </c>
      <c r="G32" s="37"/>
      <c r="H32" s="37"/>
      <c r="I32" s="134" t="s">
        <v>38</v>
      </c>
      <c r="J32" s="42" t="s">
        <v>40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35" t="s">
        <v>41</v>
      </c>
      <c r="E33" s="31" t="s">
        <v>42</v>
      </c>
      <c r="F33" s="136">
        <f>ROUND((SUM(BE88:BE190)),2)</f>
        <v>0</v>
      </c>
      <c r="G33" s="37"/>
      <c r="H33" s="37"/>
      <c r="I33" s="137">
        <v>0.21</v>
      </c>
      <c r="J33" s="136">
        <f>ROUND(((SUM(BE88:BE190))*I33),2)</f>
        <v>0</v>
      </c>
      <c r="K33" s="37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43</v>
      </c>
      <c r="F34" s="136">
        <f>ROUND((SUM(BF88:BF190)),2)</f>
        <v>0</v>
      </c>
      <c r="G34" s="37"/>
      <c r="H34" s="37"/>
      <c r="I34" s="137">
        <v>0.15</v>
      </c>
      <c r="J34" s="136">
        <f>ROUND(((SUM(BF88:BF190))*I34),2)</f>
        <v>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6">
        <f>ROUND((SUM(BG88:BG190)),2)</f>
        <v>0</v>
      </c>
      <c r="G35" s="37"/>
      <c r="H35" s="37"/>
      <c r="I35" s="137">
        <v>0.21</v>
      </c>
      <c r="J35" s="136">
        <f>0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6">
        <f>ROUND((SUM(BH88:BH190)),2)</f>
        <v>0</v>
      </c>
      <c r="G36" s="37"/>
      <c r="H36" s="37"/>
      <c r="I36" s="137">
        <v>0.15</v>
      </c>
      <c r="J36" s="136">
        <f>0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6">
        <f>ROUND((SUM(BI88:BI190)),2)</f>
        <v>0</v>
      </c>
      <c r="G37" s="37"/>
      <c r="H37" s="37"/>
      <c r="I37" s="137">
        <v>0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125"/>
      <c r="J38" s="37"/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38"/>
      <c r="D39" s="139" t="s">
        <v>47</v>
      </c>
      <c r="E39" s="75"/>
      <c r="F39" s="75"/>
      <c r="G39" s="140" t="s">
        <v>48</v>
      </c>
      <c r="H39" s="141" t="s">
        <v>49</v>
      </c>
      <c r="I39" s="142"/>
      <c r="J39" s="143">
        <f>SUM(J30:J37)</f>
        <v>0</v>
      </c>
      <c r="K39" s="144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54"/>
      <c r="C40" s="55"/>
      <c r="D40" s="55"/>
      <c r="E40" s="55"/>
      <c r="F40" s="55"/>
      <c r="G40" s="55"/>
      <c r="H40" s="55"/>
      <c r="I40" s="145"/>
      <c r="J40" s="55"/>
      <c r="K40" s="55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146"/>
      <c r="J44" s="57"/>
      <c r="K44" s="57"/>
      <c r="L44" s="12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110</v>
      </c>
      <c r="D45" s="37"/>
      <c r="E45" s="37"/>
      <c r="F45" s="37"/>
      <c r="G45" s="37"/>
      <c r="H45" s="37"/>
      <c r="I45" s="125"/>
      <c r="J45" s="37"/>
      <c r="K45" s="37"/>
      <c r="L45" s="12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125"/>
      <c r="J46" s="37"/>
      <c r="K46" s="3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3.25" customHeight="1">
      <c r="A48" s="37"/>
      <c r="B48" s="38"/>
      <c r="C48" s="37"/>
      <c r="D48" s="37"/>
      <c r="E48" s="124" t="str">
        <f>E7</f>
        <v>Stavební úpravy objektu bývalé kotelny na sklady nářadí a zahradní techniky</v>
      </c>
      <c r="F48" s="31"/>
      <c r="G48" s="31"/>
      <c r="H48" s="31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108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D 1.1 - Bourací práce</v>
      </c>
      <c r="F50" s="37"/>
      <c r="G50" s="37"/>
      <c r="H50" s="37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125"/>
      <c r="J51" s="37"/>
      <c r="K51" s="37"/>
      <c r="L51" s="12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p.č. 1710 v k.ú. Nový Jičín</v>
      </c>
      <c r="G52" s="37"/>
      <c r="H52" s="37"/>
      <c r="I52" s="127" t="s">
        <v>23</v>
      </c>
      <c r="J52" s="63" t="str">
        <f>IF(J12="","",J12)</f>
        <v>30. 3. 2020</v>
      </c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Město Nový Jičín</v>
      </c>
      <c r="G54" s="37"/>
      <c r="H54" s="37"/>
      <c r="I54" s="127" t="s">
        <v>31</v>
      </c>
      <c r="J54" s="35" t="str">
        <f>E21</f>
        <v>BENEPRO, a.s.</v>
      </c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127" t="s">
        <v>34</v>
      </c>
      <c r="J55" s="35" t="str">
        <f>E24</f>
        <v>BENEPRO, a.s.</v>
      </c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125"/>
      <c r="J56" s="37"/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7" t="s">
        <v>111</v>
      </c>
      <c r="D57" s="138"/>
      <c r="E57" s="138"/>
      <c r="F57" s="138"/>
      <c r="G57" s="138"/>
      <c r="H57" s="138"/>
      <c r="I57" s="148"/>
      <c r="J57" s="149" t="s">
        <v>112</v>
      </c>
      <c r="K57" s="138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125"/>
      <c r="J58" s="37"/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0" t="s">
        <v>69</v>
      </c>
      <c r="D59" s="37"/>
      <c r="E59" s="37"/>
      <c r="F59" s="37"/>
      <c r="G59" s="37"/>
      <c r="H59" s="37"/>
      <c r="I59" s="125"/>
      <c r="J59" s="89">
        <f>J88</f>
        <v>0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113</v>
      </c>
    </row>
    <row r="60" spans="1:31" s="9" customFormat="1" ht="24.95" customHeight="1">
      <c r="A60" s="9"/>
      <c r="B60" s="151"/>
      <c r="C60" s="9"/>
      <c r="D60" s="152" t="s">
        <v>114</v>
      </c>
      <c r="E60" s="153"/>
      <c r="F60" s="153"/>
      <c r="G60" s="153"/>
      <c r="H60" s="153"/>
      <c r="I60" s="154"/>
      <c r="J60" s="155">
        <f>J89</f>
        <v>0</v>
      </c>
      <c r="K60" s="9"/>
      <c r="L60" s="15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56"/>
      <c r="C61" s="10"/>
      <c r="D61" s="157" t="s">
        <v>115</v>
      </c>
      <c r="E61" s="158"/>
      <c r="F61" s="158"/>
      <c r="G61" s="158"/>
      <c r="H61" s="158"/>
      <c r="I61" s="159"/>
      <c r="J61" s="160">
        <f>J90</f>
        <v>0</v>
      </c>
      <c r="K61" s="10"/>
      <c r="L61" s="15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56"/>
      <c r="C62" s="10"/>
      <c r="D62" s="157" t="s">
        <v>116</v>
      </c>
      <c r="E62" s="158"/>
      <c r="F62" s="158"/>
      <c r="G62" s="158"/>
      <c r="H62" s="158"/>
      <c r="I62" s="159"/>
      <c r="J62" s="160">
        <f>J94</f>
        <v>0</v>
      </c>
      <c r="K62" s="10"/>
      <c r="L62" s="15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56"/>
      <c r="C63" s="10"/>
      <c r="D63" s="157" t="s">
        <v>117</v>
      </c>
      <c r="E63" s="158"/>
      <c r="F63" s="158"/>
      <c r="G63" s="158"/>
      <c r="H63" s="158"/>
      <c r="I63" s="159"/>
      <c r="J63" s="160">
        <f>J152</f>
        <v>0</v>
      </c>
      <c r="K63" s="10"/>
      <c r="L63" s="15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51"/>
      <c r="C64" s="9"/>
      <c r="D64" s="152" t="s">
        <v>118</v>
      </c>
      <c r="E64" s="153"/>
      <c r="F64" s="153"/>
      <c r="G64" s="153"/>
      <c r="H64" s="153"/>
      <c r="I64" s="154"/>
      <c r="J64" s="155">
        <f>J162</f>
        <v>0</v>
      </c>
      <c r="K64" s="9"/>
      <c r="L64" s="15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6"/>
      <c r="C65" s="10"/>
      <c r="D65" s="157" t="s">
        <v>119</v>
      </c>
      <c r="E65" s="158"/>
      <c r="F65" s="158"/>
      <c r="G65" s="158"/>
      <c r="H65" s="158"/>
      <c r="I65" s="159"/>
      <c r="J65" s="160">
        <f>J163</f>
        <v>0</v>
      </c>
      <c r="K65" s="10"/>
      <c r="L65" s="15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6"/>
      <c r="C66" s="10"/>
      <c r="D66" s="157" t="s">
        <v>120</v>
      </c>
      <c r="E66" s="158"/>
      <c r="F66" s="158"/>
      <c r="G66" s="158"/>
      <c r="H66" s="158"/>
      <c r="I66" s="159"/>
      <c r="J66" s="160">
        <f>J173</f>
        <v>0</v>
      </c>
      <c r="K66" s="10"/>
      <c r="L66" s="15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56"/>
      <c r="C67" s="10"/>
      <c r="D67" s="157" t="s">
        <v>121</v>
      </c>
      <c r="E67" s="158"/>
      <c r="F67" s="158"/>
      <c r="G67" s="158"/>
      <c r="H67" s="158"/>
      <c r="I67" s="159"/>
      <c r="J67" s="160">
        <f>J179</f>
        <v>0</v>
      </c>
      <c r="K67" s="10"/>
      <c r="L67" s="15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56"/>
      <c r="C68" s="10"/>
      <c r="D68" s="157" t="s">
        <v>122</v>
      </c>
      <c r="E68" s="158"/>
      <c r="F68" s="158"/>
      <c r="G68" s="158"/>
      <c r="H68" s="158"/>
      <c r="I68" s="159"/>
      <c r="J68" s="160">
        <f>J188</f>
        <v>0</v>
      </c>
      <c r="K68" s="10"/>
      <c r="L68" s="15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7"/>
      <c r="B69" s="38"/>
      <c r="C69" s="37"/>
      <c r="D69" s="37"/>
      <c r="E69" s="37"/>
      <c r="F69" s="37"/>
      <c r="G69" s="37"/>
      <c r="H69" s="37"/>
      <c r="I69" s="125"/>
      <c r="J69" s="37"/>
      <c r="K69" s="37"/>
      <c r="L69" s="12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4"/>
      <c r="C70" s="55"/>
      <c r="D70" s="55"/>
      <c r="E70" s="55"/>
      <c r="F70" s="55"/>
      <c r="G70" s="55"/>
      <c r="H70" s="55"/>
      <c r="I70" s="145"/>
      <c r="J70" s="55"/>
      <c r="K70" s="55"/>
      <c r="L70" s="12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6"/>
      <c r="C74" s="57"/>
      <c r="D74" s="57"/>
      <c r="E74" s="57"/>
      <c r="F74" s="57"/>
      <c r="G74" s="57"/>
      <c r="H74" s="57"/>
      <c r="I74" s="146"/>
      <c r="J74" s="57"/>
      <c r="K74" s="57"/>
      <c r="L74" s="12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2" t="s">
        <v>123</v>
      </c>
      <c r="D75" s="37"/>
      <c r="E75" s="37"/>
      <c r="F75" s="37"/>
      <c r="G75" s="37"/>
      <c r="H75" s="37"/>
      <c r="I75" s="125"/>
      <c r="J75" s="37"/>
      <c r="K75" s="3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7"/>
      <c r="D76" s="37"/>
      <c r="E76" s="37"/>
      <c r="F76" s="37"/>
      <c r="G76" s="37"/>
      <c r="H76" s="37"/>
      <c r="I76" s="125"/>
      <c r="J76" s="37"/>
      <c r="K76" s="37"/>
      <c r="L76" s="12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17</v>
      </c>
      <c r="D77" s="37"/>
      <c r="E77" s="37"/>
      <c r="F77" s="37"/>
      <c r="G77" s="37"/>
      <c r="H77" s="37"/>
      <c r="I77" s="125"/>
      <c r="J77" s="37"/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3.25" customHeight="1">
      <c r="A78" s="37"/>
      <c r="B78" s="38"/>
      <c r="C78" s="37"/>
      <c r="D78" s="37"/>
      <c r="E78" s="124" t="str">
        <f>E7</f>
        <v>Stavební úpravy objektu bývalé kotelny na sklady nářadí a zahradní techniky</v>
      </c>
      <c r="F78" s="31"/>
      <c r="G78" s="31"/>
      <c r="H78" s="31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108</v>
      </c>
      <c r="D79" s="37"/>
      <c r="E79" s="37"/>
      <c r="F79" s="37"/>
      <c r="G79" s="37"/>
      <c r="H79" s="37"/>
      <c r="I79" s="125"/>
      <c r="J79" s="37"/>
      <c r="K79" s="37"/>
      <c r="L79" s="12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7"/>
      <c r="D80" s="37"/>
      <c r="E80" s="61" t="str">
        <f>E9</f>
        <v>D 1.1 - Bourací práce</v>
      </c>
      <c r="F80" s="37"/>
      <c r="G80" s="37"/>
      <c r="H80" s="37"/>
      <c r="I80" s="125"/>
      <c r="J80" s="37"/>
      <c r="K80" s="37"/>
      <c r="L80" s="12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7"/>
      <c r="D81" s="37"/>
      <c r="E81" s="37"/>
      <c r="F81" s="37"/>
      <c r="G81" s="37"/>
      <c r="H81" s="37"/>
      <c r="I81" s="125"/>
      <c r="J81" s="37"/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21</v>
      </c>
      <c r="D82" s="37"/>
      <c r="E82" s="37"/>
      <c r="F82" s="26" t="str">
        <f>F12</f>
        <v>p.č. 1710 v k.ú. Nový Jičín</v>
      </c>
      <c r="G82" s="37"/>
      <c r="H82" s="37"/>
      <c r="I82" s="127" t="s">
        <v>23</v>
      </c>
      <c r="J82" s="63" t="str">
        <f>IF(J12="","",J12)</f>
        <v>30. 3. 2020</v>
      </c>
      <c r="K82" s="37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5"/>
      <c r="J83" s="37"/>
      <c r="K83" s="37"/>
      <c r="L83" s="12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25</v>
      </c>
      <c r="D84" s="37"/>
      <c r="E84" s="37"/>
      <c r="F84" s="26" t="str">
        <f>E15</f>
        <v>Město Nový Jičín</v>
      </c>
      <c r="G84" s="37"/>
      <c r="H84" s="37"/>
      <c r="I84" s="127" t="s">
        <v>31</v>
      </c>
      <c r="J84" s="35" t="str">
        <f>E21</f>
        <v>BENEPRO, a.s.</v>
      </c>
      <c r="K84" s="37"/>
      <c r="L84" s="12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5.15" customHeight="1">
      <c r="A85" s="37"/>
      <c r="B85" s="38"/>
      <c r="C85" s="31" t="s">
        <v>29</v>
      </c>
      <c r="D85" s="37"/>
      <c r="E85" s="37"/>
      <c r="F85" s="26" t="str">
        <f>IF(E18="","",E18)</f>
        <v>Vyplň údaj</v>
      </c>
      <c r="G85" s="37"/>
      <c r="H85" s="37"/>
      <c r="I85" s="127" t="s">
        <v>34</v>
      </c>
      <c r="J85" s="35" t="str">
        <f>E24</f>
        <v>BENEPRO, a.s.</v>
      </c>
      <c r="K85" s="37"/>
      <c r="L85" s="12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0.3" customHeight="1">
      <c r="A86" s="37"/>
      <c r="B86" s="38"/>
      <c r="C86" s="37"/>
      <c r="D86" s="37"/>
      <c r="E86" s="37"/>
      <c r="F86" s="37"/>
      <c r="G86" s="37"/>
      <c r="H86" s="37"/>
      <c r="I86" s="125"/>
      <c r="J86" s="37"/>
      <c r="K86" s="37"/>
      <c r="L86" s="12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11" customFormat="1" ht="29.25" customHeight="1">
      <c r="A87" s="161"/>
      <c r="B87" s="162"/>
      <c r="C87" s="163" t="s">
        <v>124</v>
      </c>
      <c r="D87" s="164" t="s">
        <v>56</v>
      </c>
      <c r="E87" s="164" t="s">
        <v>52</v>
      </c>
      <c r="F87" s="164" t="s">
        <v>53</v>
      </c>
      <c r="G87" s="164" t="s">
        <v>125</v>
      </c>
      <c r="H87" s="164" t="s">
        <v>126</v>
      </c>
      <c r="I87" s="165" t="s">
        <v>127</v>
      </c>
      <c r="J87" s="164" t="s">
        <v>112</v>
      </c>
      <c r="K87" s="166" t="s">
        <v>128</v>
      </c>
      <c r="L87" s="167"/>
      <c r="M87" s="79" t="s">
        <v>3</v>
      </c>
      <c r="N87" s="80" t="s">
        <v>41</v>
      </c>
      <c r="O87" s="80" t="s">
        <v>129</v>
      </c>
      <c r="P87" s="80" t="s">
        <v>130</v>
      </c>
      <c r="Q87" s="80" t="s">
        <v>131</v>
      </c>
      <c r="R87" s="80" t="s">
        <v>132</v>
      </c>
      <c r="S87" s="80" t="s">
        <v>133</v>
      </c>
      <c r="T87" s="81" t="s">
        <v>134</v>
      </c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</row>
    <row r="88" spans="1:63" s="2" customFormat="1" ht="22.8" customHeight="1">
      <c r="A88" s="37"/>
      <c r="B88" s="38"/>
      <c r="C88" s="86" t="s">
        <v>135</v>
      </c>
      <c r="D88" s="37"/>
      <c r="E88" s="37"/>
      <c r="F88" s="37"/>
      <c r="G88" s="37"/>
      <c r="H88" s="37"/>
      <c r="I88" s="125"/>
      <c r="J88" s="168">
        <f>BK88</f>
        <v>0</v>
      </c>
      <c r="K88" s="37"/>
      <c r="L88" s="38"/>
      <c r="M88" s="82"/>
      <c r="N88" s="67"/>
      <c r="O88" s="83"/>
      <c r="P88" s="169">
        <f>P89+P162</f>
        <v>0</v>
      </c>
      <c r="Q88" s="83"/>
      <c r="R88" s="169">
        <f>R89+R162</f>
        <v>0</v>
      </c>
      <c r="S88" s="83"/>
      <c r="T88" s="170">
        <f>T89+T162</f>
        <v>154.01444650000002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8" t="s">
        <v>70</v>
      </c>
      <c r="AU88" s="18" t="s">
        <v>113</v>
      </c>
      <c r="BK88" s="171">
        <f>BK89+BK162</f>
        <v>0</v>
      </c>
    </row>
    <row r="89" spans="1:63" s="12" customFormat="1" ht="25.9" customHeight="1">
      <c r="A89" s="12"/>
      <c r="B89" s="172"/>
      <c r="C89" s="12"/>
      <c r="D89" s="173" t="s">
        <v>70</v>
      </c>
      <c r="E89" s="174" t="s">
        <v>136</v>
      </c>
      <c r="F89" s="174" t="s">
        <v>137</v>
      </c>
      <c r="G89" s="12"/>
      <c r="H89" s="12"/>
      <c r="I89" s="175"/>
      <c r="J89" s="176">
        <f>BK89</f>
        <v>0</v>
      </c>
      <c r="K89" s="12"/>
      <c r="L89" s="172"/>
      <c r="M89" s="177"/>
      <c r="N89" s="178"/>
      <c r="O89" s="178"/>
      <c r="P89" s="179">
        <f>P90+P94+P152</f>
        <v>0</v>
      </c>
      <c r="Q89" s="178"/>
      <c r="R89" s="179">
        <f>R90+R94+R152</f>
        <v>0</v>
      </c>
      <c r="S89" s="178"/>
      <c r="T89" s="180">
        <f>T90+T94+T152</f>
        <v>78.84469800000001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73" t="s">
        <v>79</v>
      </c>
      <c r="AT89" s="181" t="s">
        <v>70</v>
      </c>
      <c r="AU89" s="181" t="s">
        <v>71</v>
      </c>
      <c r="AY89" s="173" t="s">
        <v>138</v>
      </c>
      <c r="BK89" s="182">
        <f>BK90+BK94+BK152</f>
        <v>0</v>
      </c>
    </row>
    <row r="90" spans="1:63" s="12" customFormat="1" ht="22.8" customHeight="1">
      <c r="A90" s="12"/>
      <c r="B90" s="172"/>
      <c r="C90" s="12"/>
      <c r="D90" s="173" t="s">
        <v>70</v>
      </c>
      <c r="E90" s="183" t="s">
        <v>79</v>
      </c>
      <c r="F90" s="183" t="s">
        <v>139</v>
      </c>
      <c r="G90" s="12"/>
      <c r="H90" s="12"/>
      <c r="I90" s="175"/>
      <c r="J90" s="184">
        <f>BK90</f>
        <v>0</v>
      </c>
      <c r="K90" s="12"/>
      <c r="L90" s="172"/>
      <c r="M90" s="177"/>
      <c r="N90" s="178"/>
      <c r="O90" s="178"/>
      <c r="P90" s="179">
        <f>SUM(P91:P93)</f>
        <v>0</v>
      </c>
      <c r="Q90" s="178"/>
      <c r="R90" s="179">
        <f>SUM(R91:R93)</f>
        <v>0</v>
      </c>
      <c r="S90" s="178"/>
      <c r="T90" s="180">
        <f>SUM(T91:T93)</f>
        <v>5.64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73" t="s">
        <v>79</v>
      </c>
      <c r="AT90" s="181" t="s">
        <v>70</v>
      </c>
      <c r="AU90" s="181" t="s">
        <v>79</v>
      </c>
      <c r="AY90" s="173" t="s">
        <v>138</v>
      </c>
      <c r="BK90" s="182">
        <f>SUM(BK91:BK93)</f>
        <v>0</v>
      </c>
    </row>
    <row r="91" spans="1:65" s="2" customFormat="1" ht="55.5" customHeight="1">
      <c r="A91" s="37"/>
      <c r="B91" s="185"/>
      <c r="C91" s="186" t="s">
        <v>79</v>
      </c>
      <c r="D91" s="186" t="s">
        <v>140</v>
      </c>
      <c r="E91" s="187" t="s">
        <v>141</v>
      </c>
      <c r="F91" s="188" t="s">
        <v>142</v>
      </c>
      <c r="G91" s="189" t="s">
        <v>143</v>
      </c>
      <c r="H91" s="190">
        <v>24</v>
      </c>
      <c r="I91" s="191"/>
      <c r="J91" s="192">
        <f>ROUND(I91*H91,2)</f>
        <v>0</v>
      </c>
      <c r="K91" s="188" t="s">
        <v>144</v>
      </c>
      <c r="L91" s="38"/>
      <c r="M91" s="193" t="s">
        <v>3</v>
      </c>
      <c r="N91" s="194" t="s">
        <v>42</v>
      </c>
      <c r="O91" s="71"/>
      <c r="P91" s="195">
        <f>O91*H91</f>
        <v>0</v>
      </c>
      <c r="Q91" s="195">
        <v>0</v>
      </c>
      <c r="R91" s="195">
        <f>Q91*H91</f>
        <v>0</v>
      </c>
      <c r="S91" s="195">
        <v>0.235</v>
      </c>
      <c r="T91" s="196">
        <f>S91*H91</f>
        <v>5.64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7" t="s">
        <v>145</v>
      </c>
      <c r="AT91" s="197" t="s">
        <v>140</v>
      </c>
      <c r="AU91" s="197" t="s">
        <v>81</v>
      </c>
      <c r="AY91" s="18" t="s">
        <v>138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18" t="s">
        <v>79</v>
      </c>
      <c r="BK91" s="198">
        <f>ROUND(I91*H91,2)</f>
        <v>0</v>
      </c>
      <c r="BL91" s="18" t="s">
        <v>145</v>
      </c>
      <c r="BM91" s="197" t="s">
        <v>146</v>
      </c>
    </row>
    <row r="92" spans="1:51" s="13" customFormat="1" ht="12">
      <c r="A92" s="13"/>
      <c r="B92" s="199"/>
      <c r="C92" s="13"/>
      <c r="D92" s="200" t="s">
        <v>147</v>
      </c>
      <c r="E92" s="201" t="s">
        <v>3</v>
      </c>
      <c r="F92" s="202" t="s">
        <v>148</v>
      </c>
      <c r="G92" s="13"/>
      <c r="H92" s="201" t="s">
        <v>3</v>
      </c>
      <c r="I92" s="203"/>
      <c r="J92" s="13"/>
      <c r="K92" s="13"/>
      <c r="L92" s="199"/>
      <c r="M92" s="204"/>
      <c r="N92" s="205"/>
      <c r="O92" s="205"/>
      <c r="P92" s="205"/>
      <c r="Q92" s="205"/>
      <c r="R92" s="205"/>
      <c r="S92" s="205"/>
      <c r="T92" s="20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01" t="s">
        <v>147</v>
      </c>
      <c r="AU92" s="201" t="s">
        <v>81</v>
      </c>
      <c r="AV92" s="13" t="s">
        <v>79</v>
      </c>
      <c r="AW92" s="13" t="s">
        <v>33</v>
      </c>
      <c r="AX92" s="13" t="s">
        <v>71</v>
      </c>
      <c r="AY92" s="201" t="s">
        <v>138</v>
      </c>
    </row>
    <row r="93" spans="1:51" s="14" customFormat="1" ht="12">
      <c r="A93" s="14"/>
      <c r="B93" s="207"/>
      <c r="C93" s="14"/>
      <c r="D93" s="200" t="s">
        <v>147</v>
      </c>
      <c r="E93" s="208" t="s">
        <v>3</v>
      </c>
      <c r="F93" s="209" t="s">
        <v>149</v>
      </c>
      <c r="G93" s="14"/>
      <c r="H93" s="210">
        <v>24</v>
      </c>
      <c r="I93" s="211"/>
      <c r="J93" s="14"/>
      <c r="K93" s="14"/>
      <c r="L93" s="207"/>
      <c r="M93" s="212"/>
      <c r="N93" s="213"/>
      <c r="O93" s="213"/>
      <c r="P93" s="213"/>
      <c r="Q93" s="213"/>
      <c r="R93" s="213"/>
      <c r="S93" s="213"/>
      <c r="T93" s="2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08" t="s">
        <v>147</v>
      </c>
      <c r="AU93" s="208" t="s">
        <v>81</v>
      </c>
      <c r="AV93" s="14" t="s">
        <v>81</v>
      </c>
      <c r="AW93" s="14" t="s">
        <v>33</v>
      </c>
      <c r="AX93" s="14" t="s">
        <v>79</v>
      </c>
      <c r="AY93" s="208" t="s">
        <v>138</v>
      </c>
    </row>
    <row r="94" spans="1:63" s="12" customFormat="1" ht="22.8" customHeight="1">
      <c r="A94" s="12"/>
      <c r="B94" s="172"/>
      <c r="C94" s="12"/>
      <c r="D94" s="173" t="s">
        <v>70</v>
      </c>
      <c r="E94" s="183" t="s">
        <v>150</v>
      </c>
      <c r="F94" s="183" t="s">
        <v>151</v>
      </c>
      <c r="G94" s="12"/>
      <c r="H94" s="12"/>
      <c r="I94" s="175"/>
      <c r="J94" s="184">
        <f>BK94</f>
        <v>0</v>
      </c>
      <c r="K94" s="12"/>
      <c r="L94" s="172"/>
      <c r="M94" s="177"/>
      <c r="N94" s="178"/>
      <c r="O94" s="178"/>
      <c r="P94" s="179">
        <f>SUM(P95:P151)</f>
        <v>0</v>
      </c>
      <c r="Q94" s="178"/>
      <c r="R94" s="179">
        <f>SUM(R95:R151)</f>
        <v>0</v>
      </c>
      <c r="S94" s="178"/>
      <c r="T94" s="180">
        <f>SUM(T95:T151)</f>
        <v>73.20469800000001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73" t="s">
        <v>79</v>
      </c>
      <c r="AT94" s="181" t="s">
        <v>70</v>
      </c>
      <c r="AU94" s="181" t="s">
        <v>79</v>
      </c>
      <c r="AY94" s="173" t="s">
        <v>138</v>
      </c>
      <c r="BK94" s="182">
        <f>SUM(BK95:BK151)</f>
        <v>0</v>
      </c>
    </row>
    <row r="95" spans="1:65" s="2" customFormat="1" ht="21.75" customHeight="1">
      <c r="A95" s="37"/>
      <c r="B95" s="185"/>
      <c r="C95" s="186" t="s">
        <v>81</v>
      </c>
      <c r="D95" s="186" t="s">
        <v>140</v>
      </c>
      <c r="E95" s="187" t="s">
        <v>152</v>
      </c>
      <c r="F95" s="188" t="s">
        <v>153</v>
      </c>
      <c r="G95" s="189" t="s">
        <v>154</v>
      </c>
      <c r="H95" s="190">
        <v>0.93</v>
      </c>
      <c r="I95" s="191"/>
      <c r="J95" s="192">
        <f>ROUND(I95*H95,2)</f>
        <v>0</v>
      </c>
      <c r="K95" s="188" t="s">
        <v>144</v>
      </c>
      <c r="L95" s="38"/>
      <c r="M95" s="193" t="s">
        <v>3</v>
      </c>
      <c r="N95" s="194" t="s">
        <v>42</v>
      </c>
      <c r="O95" s="71"/>
      <c r="P95" s="195">
        <f>O95*H95</f>
        <v>0</v>
      </c>
      <c r="Q95" s="195">
        <v>0</v>
      </c>
      <c r="R95" s="195">
        <f>Q95*H95</f>
        <v>0</v>
      </c>
      <c r="S95" s="195">
        <v>1.8</v>
      </c>
      <c r="T95" s="196">
        <f>S95*H95</f>
        <v>1.6740000000000002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7" t="s">
        <v>145</v>
      </c>
      <c r="AT95" s="197" t="s">
        <v>140</v>
      </c>
      <c r="AU95" s="197" t="s">
        <v>81</v>
      </c>
      <c r="AY95" s="18" t="s">
        <v>138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8" t="s">
        <v>79</v>
      </c>
      <c r="BK95" s="198">
        <f>ROUND(I95*H95,2)</f>
        <v>0</v>
      </c>
      <c r="BL95" s="18" t="s">
        <v>145</v>
      </c>
      <c r="BM95" s="197" t="s">
        <v>155</v>
      </c>
    </row>
    <row r="96" spans="1:51" s="13" customFormat="1" ht="12">
      <c r="A96" s="13"/>
      <c r="B96" s="199"/>
      <c r="C96" s="13"/>
      <c r="D96" s="200" t="s">
        <v>147</v>
      </c>
      <c r="E96" s="201" t="s">
        <v>3</v>
      </c>
      <c r="F96" s="202" t="s">
        <v>156</v>
      </c>
      <c r="G96" s="13"/>
      <c r="H96" s="201" t="s">
        <v>3</v>
      </c>
      <c r="I96" s="203"/>
      <c r="J96" s="13"/>
      <c r="K96" s="13"/>
      <c r="L96" s="199"/>
      <c r="M96" s="204"/>
      <c r="N96" s="205"/>
      <c r="O96" s="205"/>
      <c r="P96" s="205"/>
      <c r="Q96" s="205"/>
      <c r="R96" s="205"/>
      <c r="S96" s="205"/>
      <c r="T96" s="206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01" t="s">
        <v>147</v>
      </c>
      <c r="AU96" s="201" t="s">
        <v>81</v>
      </c>
      <c r="AV96" s="13" t="s">
        <v>79</v>
      </c>
      <c r="AW96" s="13" t="s">
        <v>33</v>
      </c>
      <c r="AX96" s="13" t="s">
        <v>71</v>
      </c>
      <c r="AY96" s="201" t="s">
        <v>138</v>
      </c>
    </row>
    <row r="97" spans="1:51" s="14" customFormat="1" ht="12">
      <c r="A97" s="14"/>
      <c r="B97" s="207"/>
      <c r="C97" s="14"/>
      <c r="D97" s="200" t="s">
        <v>147</v>
      </c>
      <c r="E97" s="208" t="s">
        <v>3</v>
      </c>
      <c r="F97" s="209" t="s">
        <v>157</v>
      </c>
      <c r="G97" s="14"/>
      <c r="H97" s="210">
        <v>0.93</v>
      </c>
      <c r="I97" s="211"/>
      <c r="J97" s="14"/>
      <c r="K97" s="14"/>
      <c r="L97" s="207"/>
      <c r="M97" s="212"/>
      <c r="N97" s="213"/>
      <c r="O97" s="213"/>
      <c r="P97" s="213"/>
      <c r="Q97" s="213"/>
      <c r="R97" s="213"/>
      <c r="S97" s="213"/>
      <c r="T97" s="2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08" t="s">
        <v>147</v>
      </c>
      <c r="AU97" s="208" t="s">
        <v>81</v>
      </c>
      <c r="AV97" s="14" t="s">
        <v>81</v>
      </c>
      <c r="AW97" s="14" t="s">
        <v>33</v>
      </c>
      <c r="AX97" s="14" t="s">
        <v>79</v>
      </c>
      <c r="AY97" s="208" t="s">
        <v>138</v>
      </c>
    </row>
    <row r="98" spans="1:65" s="2" customFormat="1" ht="16.5" customHeight="1">
      <c r="A98" s="37"/>
      <c r="B98" s="185"/>
      <c r="C98" s="186" t="s">
        <v>158</v>
      </c>
      <c r="D98" s="186" t="s">
        <v>140</v>
      </c>
      <c r="E98" s="187" t="s">
        <v>159</v>
      </c>
      <c r="F98" s="188" t="s">
        <v>160</v>
      </c>
      <c r="G98" s="189" t="s">
        <v>154</v>
      </c>
      <c r="H98" s="190">
        <v>4.067</v>
      </c>
      <c r="I98" s="191"/>
      <c r="J98" s="192">
        <f>ROUND(I98*H98,2)</f>
        <v>0</v>
      </c>
      <c r="K98" s="188" t="s">
        <v>144</v>
      </c>
      <c r="L98" s="38"/>
      <c r="M98" s="193" t="s">
        <v>3</v>
      </c>
      <c r="N98" s="194" t="s">
        <v>42</v>
      </c>
      <c r="O98" s="71"/>
      <c r="P98" s="195">
        <f>O98*H98</f>
        <v>0</v>
      </c>
      <c r="Q98" s="195">
        <v>0</v>
      </c>
      <c r="R98" s="195">
        <f>Q98*H98</f>
        <v>0</v>
      </c>
      <c r="S98" s="195">
        <v>2</v>
      </c>
      <c r="T98" s="196">
        <f>S98*H98</f>
        <v>8.134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7" t="s">
        <v>145</v>
      </c>
      <c r="AT98" s="197" t="s">
        <v>140</v>
      </c>
      <c r="AU98" s="197" t="s">
        <v>81</v>
      </c>
      <c r="AY98" s="18" t="s">
        <v>138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8" t="s">
        <v>79</v>
      </c>
      <c r="BK98" s="198">
        <f>ROUND(I98*H98,2)</f>
        <v>0</v>
      </c>
      <c r="BL98" s="18" t="s">
        <v>145</v>
      </c>
      <c r="BM98" s="197" t="s">
        <v>161</v>
      </c>
    </row>
    <row r="99" spans="1:51" s="13" customFormat="1" ht="12">
      <c r="A99" s="13"/>
      <c r="B99" s="199"/>
      <c r="C99" s="13"/>
      <c r="D99" s="200" t="s">
        <v>147</v>
      </c>
      <c r="E99" s="201" t="s">
        <v>3</v>
      </c>
      <c r="F99" s="202" t="s">
        <v>162</v>
      </c>
      <c r="G99" s="13"/>
      <c r="H99" s="201" t="s">
        <v>3</v>
      </c>
      <c r="I99" s="203"/>
      <c r="J99" s="13"/>
      <c r="K99" s="13"/>
      <c r="L99" s="199"/>
      <c r="M99" s="204"/>
      <c r="N99" s="205"/>
      <c r="O99" s="205"/>
      <c r="P99" s="205"/>
      <c r="Q99" s="205"/>
      <c r="R99" s="205"/>
      <c r="S99" s="205"/>
      <c r="T99" s="20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01" t="s">
        <v>147</v>
      </c>
      <c r="AU99" s="201" t="s">
        <v>81</v>
      </c>
      <c r="AV99" s="13" t="s">
        <v>79</v>
      </c>
      <c r="AW99" s="13" t="s">
        <v>33</v>
      </c>
      <c r="AX99" s="13" t="s">
        <v>71</v>
      </c>
      <c r="AY99" s="201" t="s">
        <v>138</v>
      </c>
    </row>
    <row r="100" spans="1:51" s="14" customFormat="1" ht="12">
      <c r="A100" s="14"/>
      <c r="B100" s="207"/>
      <c r="C100" s="14"/>
      <c r="D100" s="200" t="s">
        <v>147</v>
      </c>
      <c r="E100" s="208" t="s">
        <v>3</v>
      </c>
      <c r="F100" s="209" t="s">
        <v>163</v>
      </c>
      <c r="G100" s="14"/>
      <c r="H100" s="210">
        <v>0.288</v>
      </c>
      <c r="I100" s="211"/>
      <c r="J100" s="14"/>
      <c r="K100" s="14"/>
      <c r="L100" s="207"/>
      <c r="M100" s="212"/>
      <c r="N100" s="213"/>
      <c r="O100" s="213"/>
      <c r="P100" s="213"/>
      <c r="Q100" s="213"/>
      <c r="R100" s="213"/>
      <c r="S100" s="213"/>
      <c r="T100" s="2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08" t="s">
        <v>147</v>
      </c>
      <c r="AU100" s="208" t="s">
        <v>81</v>
      </c>
      <c r="AV100" s="14" t="s">
        <v>81</v>
      </c>
      <c r="AW100" s="14" t="s">
        <v>33</v>
      </c>
      <c r="AX100" s="14" t="s">
        <v>71</v>
      </c>
      <c r="AY100" s="208" t="s">
        <v>138</v>
      </c>
    </row>
    <row r="101" spans="1:51" s="14" customFormat="1" ht="12">
      <c r="A101" s="14"/>
      <c r="B101" s="207"/>
      <c r="C101" s="14"/>
      <c r="D101" s="200" t="s">
        <v>147</v>
      </c>
      <c r="E101" s="208" t="s">
        <v>3</v>
      </c>
      <c r="F101" s="209" t="s">
        <v>164</v>
      </c>
      <c r="G101" s="14"/>
      <c r="H101" s="210">
        <v>0.24</v>
      </c>
      <c r="I101" s="211"/>
      <c r="J101" s="14"/>
      <c r="K101" s="14"/>
      <c r="L101" s="207"/>
      <c r="M101" s="212"/>
      <c r="N101" s="213"/>
      <c r="O101" s="213"/>
      <c r="P101" s="213"/>
      <c r="Q101" s="213"/>
      <c r="R101" s="213"/>
      <c r="S101" s="213"/>
      <c r="T101" s="2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08" t="s">
        <v>147</v>
      </c>
      <c r="AU101" s="208" t="s">
        <v>81</v>
      </c>
      <c r="AV101" s="14" t="s">
        <v>81</v>
      </c>
      <c r="AW101" s="14" t="s">
        <v>33</v>
      </c>
      <c r="AX101" s="14" t="s">
        <v>71</v>
      </c>
      <c r="AY101" s="208" t="s">
        <v>138</v>
      </c>
    </row>
    <row r="102" spans="1:51" s="14" customFormat="1" ht="12">
      <c r="A102" s="14"/>
      <c r="B102" s="207"/>
      <c r="C102" s="14"/>
      <c r="D102" s="200" t="s">
        <v>147</v>
      </c>
      <c r="E102" s="208" t="s">
        <v>3</v>
      </c>
      <c r="F102" s="209" t="s">
        <v>165</v>
      </c>
      <c r="G102" s="14"/>
      <c r="H102" s="210">
        <v>0.33</v>
      </c>
      <c r="I102" s="211"/>
      <c r="J102" s="14"/>
      <c r="K102" s="14"/>
      <c r="L102" s="207"/>
      <c r="M102" s="212"/>
      <c r="N102" s="213"/>
      <c r="O102" s="213"/>
      <c r="P102" s="213"/>
      <c r="Q102" s="213"/>
      <c r="R102" s="213"/>
      <c r="S102" s="213"/>
      <c r="T102" s="2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08" t="s">
        <v>147</v>
      </c>
      <c r="AU102" s="208" t="s">
        <v>81</v>
      </c>
      <c r="AV102" s="14" t="s">
        <v>81</v>
      </c>
      <c r="AW102" s="14" t="s">
        <v>33</v>
      </c>
      <c r="AX102" s="14" t="s">
        <v>71</v>
      </c>
      <c r="AY102" s="208" t="s">
        <v>138</v>
      </c>
    </row>
    <row r="103" spans="1:51" s="14" customFormat="1" ht="12">
      <c r="A103" s="14"/>
      <c r="B103" s="207"/>
      <c r="C103" s="14"/>
      <c r="D103" s="200" t="s">
        <v>147</v>
      </c>
      <c r="E103" s="208" t="s">
        <v>3</v>
      </c>
      <c r="F103" s="209" t="s">
        <v>166</v>
      </c>
      <c r="G103" s="14"/>
      <c r="H103" s="210">
        <v>1.701</v>
      </c>
      <c r="I103" s="211"/>
      <c r="J103" s="14"/>
      <c r="K103" s="14"/>
      <c r="L103" s="207"/>
      <c r="M103" s="212"/>
      <c r="N103" s="213"/>
      <c r="O103" s="213"/>
      <c r="P103" s="213"/>
      <c r="Q103" s="213"/>
      <c r="R103" s="213"/>
      <c r="S103" s="213"/>
      <c r="T103" s="2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08" t="s">
        <v>147</v>
      </c>
      <c r="AU103" s="208" t="s">
        <v>81</v>
      </c>
      <c r="AV103" s="14" t="s">
        <v>81</v>
      </c>
      <c r="AW103" s="14" t="s">
        <v>33</v>
      </c>
      <c r="AX103" s="14" t="s">
        <v>71</v>
      </c>
      <c r="AY103" s="208" t="s">
        <v>138</v>
      </c>
    </row>
    <row r="104" spans="1:51" s="14" customFormat="1" ht="12">
      <c r="A104" s="14"/>
      <c r="B104" s="207"/>
      <c r="C104" s="14"/>
      <c r="D104" s="200" t="s">
        <v>147</v>
      </c>
      <c r="E104" s="208" t="s">
        <v>3</v>
      </c>
      <c r="F104" s="209" t="s">
        <v>167</v>
      </c>
      <c r="G104" s="14"/>
      <c r="H104" s="210">
        <v>1.058</v>
      </c>
      <c r="I104" s="211"/>
      <c r="J104" s="14"/>
      <c r="K104" s="14"/>
      <c r="L104" s="207"/>
      <c r="M104" s="212"/>
      <c r="N104" s="213"/>
      <c r="O104" s="213"/>
      <c r="P104" s="213"/>
      <c r="Q104" s="213"/>
      <c r="R104" s="213"/>
      <c r="S104" s="213"/>
      <c r="T104" s="2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08" t="s">
        <v>147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138</v>
      </c>
    </row>
    <row r="105" spans="1:51" s="13" customFormat="1" ht="12">
      <c r="A105" s="13"/>
      <c r="B105" s="199"/>
      <c r="C105" s="13"/>
      <c r="D105" s="200" t="s">
        <v>147</v>
      </c>
      <c r="E105" s="201" t="s">
        <v>3</v>
      </c>
      <c r="F105" s="202" t="s">
        <v>168</v>
      </c>
      <c r="G105" s="13"/>
      <c r="H105" s="201" t="s">
        <v>3</v>
      </c>
      <c r="I105" s="203"/>
      <c r="J105" s="13"/>
      <c r="K105" s="13"/>
      <c r="L105" s="199"/>
      <c r="M105" s="204"/>
      <c r="N105" s="205"/>
      <c r="O105" s="205"/>
      <c r="P105" s="205"/>
      <c r="Q105" s="205"/>
      <c r="R105" s="205"/>
      <c r="S105" s="205"/>
      <c r="T105" s="20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01" t="s">
        <v>147</v>
      </c>
      <c r="AU105" s="201" t="s">
        <v>81</v>
      </c>
      <c r="AV105" s="13" t="s">
        <v>79</v>
      </c>
      <c r="AW105" s="13" t="s">
        <v>33</v>
      </c>
      <c r="AX105" s="13" t="s">
        <v>71</v>
      </c>
      <c r="AY105" s="201" t="s">
        <v>138</v>
      </c>
    </row>
    <row r="106" spans="1:51" s="14" customFormat="1" ht="12">
      <c r="A106" s="14"/>
      <c r="B106" s="207"/>
      <c r="C106" s="14"/>
      <c r="D106" s="200" t="s">
        <v>147</v>
      </c>
      <c r="E106" s="208" t="s">
        <v>3</v>
      </c>
      <c r="F106" s="209" t="s">
        <v>169</v>
      </c>
      <c r="G106" s="14"/>
      <c r="H106" s="210">
        <v>0.45</v>
      </c>
      <c r="I106" s="211"/>
      <c r="J106" s="14"/>
      <c r="K106" s="14"/>
      <c r="L106" s="207"/>
      <c r="M106" s="212"/>
      <c r="N106" s="213"/>
      <c r="O106" s="213"/>
      <c r="P106" s="213"/>
      <c r="Q106" s="213"/>
      <c r="R106" s="213"/>
      <c r="S106" s="213"/>
      <c r="T106" s="2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08" t="s">
        <v>147</v>
      </c>
      <c r="AU106" s="208" t="s">
        <v>81</v>
      </c>
      <c r="AV106" s="14" t="s">
        <v>81</v>
      </c>
      <c r="AW106" s="14" t="s">
        <v>33</v>
      </c>
      <c r="AX106" s="14" t="s">
        <v>71</v>
      </c>
      <c r="AY106" s="208" t="s">
        <v>138</v>
      </c>
    </row>
    <row r="107" spans="1:51" s="15" customFormat="1" ht="12">
      <c r="A107" s="15"/>
      <c r="B107" s="215"/>
      <c r="C107" s="15"/>
      <c r="D107" s="200" t="s">
        <v>147</v>
      </c>
      <c r="E107" s="216" t="s">
        <v>3</v>
      </c>
      <c r="F107" s="217" t="s">
        <v>170</v>
      </c>
      <c r="G107" s="15"/>
      <c r="H107" s="218">
        <v>4.067</v>
      </c>
      <c r="I107" s="219"/>
      <c r="J107" s="15"/>
      <c r="K107" s="15"/>
      <c r="L107" s="215"/>
      <c r="M107" s="220"/>
      <c r="N107" s="221"/>
      <c r="O107" s="221"/>
      <c r="P107" s="221"/>
      <c r="Q107" s="221"/>
      <c r="R107" s="221"/>
      <c r="S107" s="221"/>
      <c r="T107" s="222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16" t="s">
        <v>147</v>
      </c>
      <c r="AU107" s="216" t="s">
        <v>81</v>
      </c>
      <c r="AV107" s="15" t="s">
        <v>145</v>
      </c>
      <c r="AW107" s="15" t="s">
        <v>33</v>
      </c>
      <c r="AX107" s="15" t="s">
        <v>79</v>
      </c>
      <c r="AY107" s="216" t="s">
        <v>138</v>
      </c>
    </row>
    <row r="108" spans="1:65" s="2" customFormat="1" ht="33" customHeight="1">
      <c r="A108" s="37"/>
      <c r="B108" s="185"/>
      <c r="C108" s="186" t="s">
        <v>145</v>
      </c>
      <c r="D108" s="186" t="s">
        <v>140</v>
      </c>
      <c r="E108" s="187" t="s">
        <v>171</v>
      </c>
      <c r="F108" s="188" t="s">
        <v>172</v>
      </c>
      <c r="G108" s="189" t="s">
        <v>154</v>
      </c>
      <c r="H108" s="190">
        <v>2.94</v>
      </c>
      <c r="I108" s="191"/>
      <c r="J108" s="192">
        <f>ROUND(I108*H108,2)</f>
        <v>0</v>
      </c>
      <c r="K108" s="188" t="s">
        <v>144</v>
      </c>
      <c r="L108" s="38"/>
      <c r="M108" s="193" t="s">
        <v>3</v>
      </c>
      <c r="N108" s="194" t="s">
        <v>42</v>
      </c>
      <c r="O108" s="71"/>
      <c r="P108" s="195">
        <f>O108*H108</f>
        <v>0</v>
      </c>
      <c r="Q108" s="195">
        <v>0</v>
      </c>
      <c r="R108" s="195">
        <f>Q108*H108</f>
        <v>0</v>
      </c>
      <c r="S108" s="195">
        <v>1.95</v>
      </c>
      <c r="T108" s="196">
        <f>S108*H108</f>
        <v>5.733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7" t="s">
        <v>145</v>
      </c>
      <c r="AT108" s="197" t="s">
        <v>140</v>
      </c>
      <c r="AU108" s="197" t="s">
        <v>81</v>
      </c>
      <c r="AY108" s="18" t="s">
        <v>138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8" t="s">
        <v>79</v>
      </c>
      <c r="BK108" s="198">
        <f>ROUND(I108*H108,2)</f>
        <v>0</v>
      </c>
      <c r="BL108" s="18" t="s">
        <v>145</v>
      </c>
      <c r="BM108" s="197" t="s">
        <v>173</v>
      </c>
    </row>
    <row r="109" spans="1:51" s="13" customFormat="1" ht="12">
      <c r="A109" s="13"/>
      <c r="B109" s="199"/>
      <c r="C109" s="13"/>
      <c r="D109" s="200" t="s">
        <v>147</v>
      </c>
      <c r="E109" s="201" t="s">
        <v>3</v>
      </c>
      <c r="F109" s="202" t="s">
        <v>174</v>
      </c>
      <c r="G109" s="13"/>
      <c r="H109" s="201" t="s">
        <v>3</v>
      </c>
      <c r="I109" s="203"/>
      <c r="J109" s="13"/>
      <c r="K109" s="13"/>
      <c r="L109" s="199"/>
      <c r="M109" s="204"/>
      <c r="N109" s="205"/>
      <c r="O109" s="205"/>
      <c r="P109" s="205"/>
      <c r="Q109" s="205"/>
      <c r="R109" s="205"/>
      <c r="S109" s="205"/>
      <c r="T109" s="20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01" t="s">
        <v>147</v>
      </c>
      <c r="AU109" s="201" t="s">
        <v>81</v>
      </c>
      <c r="AV109" s="13" t="s">
        <v>79</v>
      </c>
      <c r="AW109" s="13" t="s">
        <v>33</v>
      </c>
      <c r="AX109" s="13" t="s">
        <v>71</v>
      </c>
      <c r="AY109" s="201" t="s">
        <v>138</v>
      </c>
    </row>
    <row r="110" spans="1:51" s="14" customFormat="1" ht="12">
      <c r="A110" s="14"/>
      <c r="B110" s="207"/>
      <c r="C110" s="14"/>
      <c r="D110" s="200" t="s">
        <v>147</v>
      </c>
      <c r="E110" s="208" t="s">
        <v>3</v>
      </c>
      <c r="F110" s="209" t="s">
        <v>175</v>
      </c>
      <c r="G110" s="14"/>
      <c r="H110" s="210">
        <v>2.94</v>
      </c>
      <c r="I110" s="211"/>
      <c r="J110" s="14"/>
      <c r="K110" s="14"/>
      <c r="L110" s="207"/>
      <c r="M110" s="212"/>
      <c r="N110" s="213"/>
      <c r="O110" s="213"/>
      <c r="P110" s="213"/>
      <c r="Q110" s="213"/>
      <c r="R110" s="213"/>
      <c r="S110" s="213"/>
      <c r="T110" s="2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08" t="s">
        <v>147</v>
      </c>
      <c r="AU110" s="208" t="s">
        <v>81</v>
      </c>
      <c r="AV110" s="14" t="s">
        <v>81</v>
      </c>
      <c r="AW110" s="14" t="s">
        <v>33</v>
      </c>
      <c r="AX110" s="14" t="s">
        <v>79</v>
      </c>
      <c r="AY110" s="208" t="s">
        <v>138</v>
      </c>
    </row>
    <row r="111" spans="1:65" s="2" customFormat="1" ht="33" customHeight="1">
      <c r="A111" s="37"/>
      <c r="B111" s="185"/>
      <c r="C111" s="186" t="s">
        <v>176</v>
      </c>
      <c r="D111" s="186" t="s">
        <v>140</v>
      </c>
      <c r="E111" s="187" t="s">
        <v>177</v>
      </c>
      <c r="F111" s="188" t="s">
        <v>178</v>
      </c>
      <c r="G111" s="189" t="s">
        <v>154</v>
      </c>
      <c r="H111" s="190">
        <v>23.282</v>
      </c>
      <c r="I111" s="191"/>
      <c r="J111" s="192">
        <f>ROUND(I111*H111,2)</f>
        <v>0</v>
      </c>
      <c r="K111" s="188" t="s">
        <v>144</v>
      </c>
      <c r="L111" s="38"/>
      <c r="M111" s="193" t="s">
        <v>3</v>
      </c>
      <c r="N111" s="194" t="s">
        <v>42</v>
      </c>
      <c r="O111" s="71"/>
      <c r="P111" s="195">
        <f>O111*H111</f>
        <v>0</v>
      </c>
      <c r="Q111" s="195">
        <v>0</v>
      </c>
      <c r="R111" s="195">
        <f>Q111*H111</f>
        <v>0</v>
      </c>
      <c r="S111" s="195">
        <v>1.671</v>
      </c>
      <c r="T111" s="196">
        <f>S111*H111</f>
        <v>38.904222000000004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7" t="s">
        <v>145</v>
      </c>
      <c r="AT111" s="197" t="s">
        <v>140</v>
      </c>
      <c r="AU111" s="197" t="s">
        <v>81</v>
      </c>
      <c r="AY111" s="18" t="s">
        <v>138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8" t="s">
        <v>79</v>
      </c>
      <c r="BK111" s="198">
        <f>ROUND(I111*H111,2)</f>
        <v>0</v>
      </c>
      <c r="BL111" s="18" t="s">
        <v>145</v>
      </c>
      <c r="BM111" s="197" t="s">
        <v>179</v>
      </c>
    </row>
    <row r="112" spans="1:51" s="14" customFormat="1" ht="12">
      <c r="A112" s="14"/>
      <c r="B112" s="207"/>
      <c r="C112" s="14"/>
      <c r="D112" s="200" t="s">
        <v>147</v>
      </c>
      <c r="E112" s="208" t="s">
        <v>3</v>
      </c>
      <c r="F112" s="209" t="s">
        <v>180</v>
      </c>
      <c r="G112" s="14"/>
      <c r="H112" s="210">
        <v>4.284</v>
      </c>
      <c r="I112" s="211"/>
      <c r="J112" s="14"/>
      <c r="K112" s="14"/>
      <c r="L112" s="207"/>
      <c r="M112" s="212"/>
      <c r="N112" s="213"/>
      <c r="O112" s="213"/>
      <c r="P112" s="213"/>
      <c r="Q112" s="213"/>
      <c r="R112" s="213"/>
      <c r="S112" s="213"/>
      <c r="T112" s="2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08" t="s">
        <v>147</v>
      </c>
      <c r="AU112" s="208" t="s">
        <v>81</v>
      </c>
      <c r="AV112" s="14" t="s">
        <v>81</v>
      </c>
      <c r="AW112" s="14" t="s">
        <v>33</v>
      </c>
      <c r="AX112" s="14" t="s">
        <v>71</v>
      </c>
      <c r="AY112" s="208" t="s">
        <v>138</v>
      </c>
    </row>
    <row r="113" spans="1:51" s="14" customFormat="1" ht="12">
      <c r="A113" s="14"/>
      <c r="B113" s="207"/>
      <c r="C113" s="14"/>
      <c r="D113" s="200" t="s">
        <v>147</v>
      </c>
      <c r="E113" s="208" t="s">
        <v>3</v>
      </c>
      <c r="F113" s="209" t="s">
        <v>181</v>
      </c>
      <c r="G113" s="14"/>
      <c r="H113" s="210">
        <v>18.998</v>
      </c>
      <c r="I113" s="211"/>
      <c r="J113" s="14"/>
      <c r="K113" s="14"/>
      <c r="L113" s="207"/>
      <c r="M113" s="212"/>
      <c r="N113" s="213"/>
      <c r="O113" s="213"/>
      <c r="P113" s="213"/>
      <c r="Q113" s="213"/>
      <c r="R113" s="213"/>
      <c r="S113" s="213"/>
      <c r="T113" s="2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08" t="s">
        <v>147</v>
      </c>
      <c r="AU113" s="208" t="s">
        <v>81</v>
      </c>
      <c r="AV113" s="14" t="s">
        <v>81</v>
      </c>
      <c r="AW113" s="14" t="s">
        <v>33</v>
      </c>
      <c r="AX113" s="14" t="s">
        <v>71</v>
      </c>
      <c r="AY113" s="208" t="s">
        <v>138</v>
      </c>
    </row>
    <row r="114" spans="1:51" s="15" customFormat="1" ht="12">
      <c r="A114" s="15"/>
      <c r="B114" s="215"/>
      <c r="C114" s="15"/>
      <c r="D114" s="200" t="s">
        <v>147</v>
      </c>
      <c r="E114" s="216" t="s">
        <v>3</v>
      </c>
      <c r="F114" s="217" t="s">
        <v>170</v>
      </c>
      <c r="G114" s="15"/>
      <c r="H114" s="218">
        <v>23.282</v>
      </c>
      <c r="I114" s="219"/>
      <c r="J114" s="15"/>
      <c r="K114" s="15"/>
      <c r="L114" s="215"/>
      <c r="M114" s="220"/>
      <c r="N114" s="221"/>
      <c r="O114" s="221"/>
      <c r="P114" s="221"/>
      <c r="Q114" s="221"/>
      <c r="R114" s="221"/>
      <c r="S114" s="221"/>
      <c r="T114" s="222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16" t="s">
        <v>147</v>
      </c>
      <c r="AU114" s="216" t="s">
        <v>81</v>
      </c>
      <c r="AV114" s="15" t="s">
        <v>145</v>
      </c>
      <c r="AW114" s="15" t="s">
        <v>33</v>
      </c>
      <c r="AX114" s="15" t="s">
        <v>79</v>
      </c>
      <c r="AY114" s="216" t="s">
        <v>138</v>
      </c>
    </row>
    <row r="115" spans="1:65" s="2" customFormat="1" ht="21.75" customHeight="1">
      <c r="A115" s="37"/>
      <c r="B115" s="185"/>
      <c r="C115" s="186" t="s">
        <v>182</v>
      </c>
      <c r="D115" s="186" t="s">
        <v>140</v>
      </c>
      <c r="E115" s="187" t="s">
        <v>183</v>
      </c>
      <c r="F115" s="188" t="s">
        <v>184</v>
      </c>
      <c r="G115" s="189" t="s">
        <v>154</v>
      </c>
      <c r="H115" s="190">
        <v>2.239</v>
      </c>
      <c r="I115" s="191"/>
      <c r="J115" s="192">
        <f>ROUND(I115*H115,2)</f>
        <v>0</v>
      </c>
      <c r="K115" s="188" t="s">
        <v>144</v>
      </c>
      <c r="L115" s="38"/>
      <c r="M115" s="193" t="s">
        <v>3</v>
      </c>
      <c r="N115" s="194" t="s">
        <v>42</v>
      </c>
      <c r="O115" s="71"/>
      <c r="P115" s="195">
        <f>O115*H115</f>
        <v>0</v>
      </c>
      <c r="Q115" s="195">
        <v>0</v>
      </c>
      <c r="R115" s="195">
        <f>Q115*H115</f>
        <v>0</v>
      </c>
      <c r="S115" s="195">
        <v>2.2</v>
      </c>
      <c r="T115" s="196">
        <f>S115*H115</f>
        <v>4.9258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7" t="s">
        <v>145</v>
      </c>
      <c r="AT115" s="197" t="s">
        <v>140</v>
      </c>
      <c r="AU115" s="197" t="s">
        <v>81</v>
      </c>
      <c r="AY115" s="18" t="s">
        <v>138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8" t="s">
        <v>79</v>
      </c>
      <c r="BK115" s="198">
        <f>ROUND(I115*H115,2)</f>
        <v>0</v>
      </c>
      <c r="BL115" s="18" t="s">
        <v>145</v>
      </c>
      <c r="BM115" s="197" t="s">
        <v>185</v>
      </c>
    </row>
    <row r="116" spans="1:51" s="13" customFormat="1" ht="12">
      <c r="A116" s="13"/>
      <c r="B116" s="199"/>
      <c r="C116" s="13"/>
      <c r="D116" s="200" t="s">
        <v>147</v>
      </c>
      <c r="E116" s="201" t="s">
        <v>3</v>
      </c>
      <c r="F116" s="202" t="s">
        <v>186</v>
      </c>
      <c r="G116" s="13"/>
      <c r="H116" s="201" t="s">
        <v>3</v>
      </c>
      <c r="I116" s="203"/>
      <c r="J116" s="13"/>
      <c r="K116" s="13"/>
      <c r="L116" s="199"/>
      <c r="M116" s="204"/>
      <c r="N116" s="205"/>
      <c r="O116" s="205"/>
      <c r="P116" s="205"/>
      <c r="Q116" s="205"/>
      <c r="R116" s="205"/>
      <c r="S116" s="205"/>
      <c r="T116" s="20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01" t="s">
        <v>147</v>
      </c>
      <c r="AU116" s="201" t="s">
        <v>81</v>
      </c>
      <c r="AV116" s="13" t="s">
        <v>79</v>
      </c>
      <c r="AW116" s="13" t="s">
        <v>33</v>
      </c>
      <c r="AX116" s="13" t="s">
        <v>71</v>
      </c>
      <c r="AY116" s="201" t="s">
        <v>138</v>
      </c>
    </row>
    <row r="117" spans="1:51" s="14" customFormat="1" ht="12">
      <c r="A117" s="14"/>
      <c r="B117" s="207"/>
      <c r="C117" s="14"/>
      <c r="D117" s="200" t="s">
        <v>147</v>
      </c>
      <c r="E117" s="208" t="s">
        <v>3</v>
      </c>
      <c r="F117" s="209" t="s">
        <v>187</v>
      </c>
      <c r="G117" s="14"/>
      <c r="H117" s="210">
        <v>2.239</v>
      </c>
      <c r="I117" s="211"/>
      <c r="J117" s="14"/>
      <c r="K117" s="14"/>
      <c r="L117" s="207"/>
      <c r="M117" s="212"/>
      <c r="N117" s="213"/>
      <c r="O117" s="213"/>
      <c r="P117" s="213"/>
      <c r="Q117" s="213"/>
      <c r="R117" s="213"/>
      <c r="S117" s="213"/>
      <c r="T117" s="2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08" t="s">
        <v>147</v>
      </c>
      <c r="AU117" s="208" t="s">
        <v>81</v>
      </c>
      <c r="AV117" s="14" t="s">
        <v>81</v>
      </c>
      <c r="AW117" s="14" t="s">
        <v>33</v>
      </c>
      <c r="AX117" s="14" t="s">
        <v>79</v>
      </c>
      <c r="AY117" s="208" t="s">
        <v>138</v>
      </c>
    </row>
    <row r="118" spans="1:65" s="2" customFormat="1" ht="21.75" customHeight="1">
      <c r="A118" s="37"/>
      <c r="B118" s="185"/>
      <c r="C118" s="186" t="s">
        <v>188</v>
      </c>
      <c r="D118" s="186" t="s">
        <v>140</v>
      </c>
      <c r="E118" s="187" t="s">
        <v>189</v>
      </c>
      <c r="F118" s="188" t="s">
        <v>190</v>
      </c>
      <c r="G118" s="189" t="s">
        <v>143</v>
      </c>
      <c r="H118" s="190">
        <v>18.46</v>
      </c>
      <c r="I118" s="191"/>
      <c r="J118" s="192">
        <f>ROUND(I118*H118,2)</f>
        <v>0</v>
      </c>
      <c r="K118" s="188" t="s">
        <v>144</v>
      </c>
      <c r="L118" s="38"/>
      <c r="M118" s="193" t="s">
        <v>3</v>
      </c>
      <c r="N118" s="194" t="s">
        <v>42</v>
      </c>
      <c r="O118" s="71"/>
      <c r="P118" s="195">
        <f>O118*H118</f>
        <v>0</v>
      </c>
      <c r="Q118" s="195">
        <v>0</v>
      </c>
      <c r="R118" s="195">
        <f>Q118*H118</f>
        <v>0</v>
      </c>
      <c r="S118" s="195">
        <v>0.09</v>
      </c>
      <c r="T118" s="196">
        <f>S118*H118</f>
        <v>1.6614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7" t="s">
        <v>145</v>
      </c>
      <c r="AT118" s="197" t="s">
        <v>140</v>
      </c>
      <c r="AU118" s="197" t="s">
        <v>81</v>
      </c>
      <c r="AY118" s="18" t="s">
        <v>138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79</v>
      </c>
      <c r="BK118" s="198">
        <f>ROUND(I118*H118,2)</f>
        <v>0</v>
      </c>
      <c r="BL118" s="18" t="s">
        <v>145</v>
      </c>
      <c r="BM118" s="197" t="s">
        <v>191</v>
      </c>
    </row>
    <row r="119" spans="1:51" s="14" customFormat="1" ht="12">
      <c r="A119" s="14"/>
      <c r="B119" s="207"/>
      <c r="C119" s="14"/>
      <c r="D119" s="200" t="s">
        <v>147</v>
      </c>
      <c r="E119" s="208" t="s">
        <v>3</v>
      </c>
      <c r="F119" s="209" t="s">
        <v>192</v>
      </c>
      <c r="G119" s="14"/>
      <c r="H119" s="210">
        <v>18.46</v>
      </c>
      <c r="I119" s="211"/>
      <c r="J119" s="14"/>
      <c r="K119" s="14"/>
      <c r="L119" s="207"/>
      <c r="M119" s="212"/>
      <c r="N119" s="213"/>
      <c r="O119" s="213"/>
      <c r="P119" s="213"/>
      <c r="Q119" s="213"/>
      <c r="R119" s="213"/>
      <c r="S119" s="213"/>
      <c r="T119" s="2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08" t="s">
        <v>147</v>
      </c>
      <c r="AU119" s="208" t="s">
        <v>81</v>
      </c>
      <c r="AV119" s="14" t="s">
        <v>81</v>
      </c>
      <c r="AW119" s="14" t="s">
        <v>33</v>
      </c>
      <c r="AX119" s="14" t="s">
        <v>79</v>
      </c>
      <c r="AY119" s="208" t="s">
        <v>138</v>
      </c>
    </row>
    <row r="120" spans="1:65" s="2" customFormat="1" ht="33" customHeight="1">
      <c r="A120" s="37"/>
      <c r="B120" s="185"/>
      <c r="C120" s="186" t="s">
        <v>193</v>
      </c>
      <c r="D120" s="186" t="s">
        <v>140</v>
      </c>
      <c r="E120" s="187" t="s">
        <v>194</v>
      </c>
      <c r="F120" s="188" t="s">
        <v>195</v>
      </c>
      <c r="G120" s="189" t="s">
        <v>143</v>
      </c>
      <c r="H120" s="190">
        <v>18.46</v>
      </c>
      <c r="I120" s="191"/>
      <c r="J120" s="192">
        <f>ROUND(I120*H120,2)</f>
        <v>0</v>
      </c>
      <c r="K120" s="188" t="s">
        <v>144</v>
      </c>
      <c r="L120" s="38"/>
      <c r="M120" s="193" t="s">
        <v>3</v>
      </c>
      <c r="N120" s="194" t="s">
        <v>42</v>
      </c>
      <c r="O120" s="71"/>
      <c r="P120" s="195">
        <f>O120*H120</f>
        <v>0</v>
      </c>
      <c r="Q120" s="195">
        <v>0</v>
      </c>
      <c r="R120" s="195">
        <f>Q120*H120</f>
        <v>0</v>
      </c>
      <c r="S120" s="195">
        <v>0.035</v>
      </c>
      <c r="T120" s="196">
        <f>S120*H120</f>
        <v>0.6461000000000001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7" t="s">
        <v>145</v>
      </c>
      <c r="AT120" s="197" t="s">
        <v>140</v>
      </c>
      <c r="AU120" s="197" t="s">
        <v>81</v>
      </c>
      <c r="AY120" s="18" t="s">
        <v>138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79</v>
      </c>
      <c r="BK120" s="198">
        <f>ROUND(I120*H120,2)</f>
        <v>0</v>
      </c>
      <c r="BL120" s="18" t="s">
        <v>145</v>
      </c>
      <c r="BM120" s="197" t="s">
        <v>196</v>
      </c>
    </row>
    <row r="121" spans="1:65" s="2" customFormat="1" ht="33" customHeight="1">
      <c r="A121" s="37"/>
      <c r="B121" s="185"/>
      <c r="C121" s="186" t="s">
        <v>150</v>
      </c>
      <c r="D121" s="186" t="s">
        <v>140</v>
      </c>
      <c r="E121" s="187" t="s">
        <v>197</v>
      </c>
      <c r="F121" s="188" t="s">
        <v>198</v>
      </c>
      <c r="G121" s="189" t="s">
        <v>143</v>
      </c>
      <c r="H121" s="190">
        <v>1.5</v>
      </c>
      <c r="I121" s="191"/>
      <c r="J121" s="192">
        <f>ROUND(I121*H121,2)</f>
        <v>0</v>
      </c>
      <c r="K121" s="188" t="s">
        <v>144</v>
      </c>
      <c r="L121" s="38"/>
      <c r="M121" s="193" t="s">
        <v>3</v>
      </c>
      <c r="N121" s="194" t="s">
        <v>42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0.089</v>
      </c>
      <c r="T121" s="196">
        <f>S121*H121</f>
        <v>0.1335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7" t="s">
        <v>145</v>
      </c>
      <c r="AT121" s="197" t="s">
        <v>140</v>
      </c>
      <c r="AU121" s="197" t="s">
        <v>81</v>
      </c>
      <c r="AY121" s="18" t="s">
        <v>138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8" t="s">
        <v>79</v>
      </c>
      <c r="BK121" s="198">
        <f>ROUND(I121*H121,2)</f>
        <v>0</v>
      </c>
      <c r="BL121" s="18" t="s">
        <v>145</v>
      </c>
      <c r="BM121" s="197" t="s">
        <v>199</v>
      </c>
    </row>
    <row r="122" spans="1:51" s="13" customFormat="1" ht="12">
      <c r="A122" s="13"/>
      <c r="B122" s="199"/>
      <c r="C122" s="13"/>
      <c r="D122" s="200" t="s">
        <v>147</v>
      </c>
      <c r="E122" s="201" t="s">
        <v>3</v>
      </c>
      <c r="F122" s="202" t="s">
        <v>200</v>
      </c>
      <c r="G122" s="13"/>
      <c r="H122" s="201" t="s">
        <v>3</v>
      </c>
      <c r="I122" s="203"/>
      <c r="J122" s="13"/>
      <c r="K122" s="13"/>
      <c r="L122" s="199"/>
      <c r="M122" s="204"/>
      <c r="N122" s="205"/>
      <c r="O122" s="205"/>
      <c r="P122" s="205"/>
      <c r="Q122" s="205"/>
      <c r="R122" s="205"/>
      <c r="S122" s="205"/>
      <c r="T122" s="206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01" t="s">
        <v>147</v>
      </c>
      <c r="AU122" s="201" t="s">
        <v>81</v>
      </c>
      <c r="AV122" s="13" t="s">
        <v>79</v>
      </c>
      <c r="AW122" s="13" t="s">
        <v>33</v>
      </c>
      <c r="AX122" s="13" t="s">
        <v>71</v>
      </c>
      <c r="AY122" s="201" t="s">
        <v>138</v>
      </c>
    </row>
    <row r="123" spans="1:51" s="14" customFormat="1" ht="12">
      <c r="A123" s="14"/>
      <c r="B123" s="207"/>
      <c r="C123" s="14"/>
      <c r="D123" s="200" t="s">
        <v>147</v>
      </c>
      <c r="E123" s="208" t="s">
        <v>3</v>
      </c>
      <c r="F123" s="209" t="s">
        <v>201</v>
      </c>
      <c r="G123" s="14"/>
      <c r="H123" s="210">
        <v>1.5</v>
      </c>
      <c r="I123" s="211"/>
      <c r="J123" s="14"/>
      <c r="K123" s="14"/>
      <c r="L123" s="207"/>
      <c r="M123" s="212"/>
      <c r="N123" s="213"/>
      <c r="O123" s="213"/>
      <c r="P123" s="213"/>
      <c r="Q123" s="213"/>
      <c r="R123" s="213"/>
      <c r="S123" s="213"/>
      <c r="T123" s="2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08" t="s">
        <v>147</v>
      </c>
      <c r="AU123" s="208" t="s">
        <v>81</v>
      </c>
      <c r="AV123" s="14" t="s">
        <v>81</v>
      </c>
      <c r="AW123" s="14" t="s">
        <v>33</v>
      </c>
      <c r="AX123" s="14" t="s">
        <v>79</v>
      </c>
      <c r="AY123" s="208" t="s">
        <v>138</v>
      </c>
    </row>
    <row r="124" spans="1:65" s="2" customFormat="1" ht="33" customHeight="1">
      <c r="A124" s="37"/>
      <c r="B124" s="185"/>
      <c r="C124" s="186" t="s">
        <v>202</v>
      </c>
      <c r="D124" s="186" t="s">
        <v>140</v>
      </c>
      <c r="E124" s="187" t="s">
        <v>203</v>
      </c>
      <c r="F124" s="188" t="s">
        <v>204</v>
      </c>
      <c r="G124" s="189" t="s">
        <v>143</v>
      </c>
      <c r="H124" s="190">
        <v>16.416</v>
      </c>
      <c r="I124" s="191"/>
      <c r="J124" s="192">
        <f>ROUND(I124*H124,2)</f>
        <v>0</v>
      </c>
      <c r="K124" s="188" t="s">
        <v>144</v>
      </c>
      <c r="L124" s="38"/>
      <c r="M124" s="193" t="s">
        <v>3</v>
      </c>
      <c r="N124" s="194" t="s">
        <v>42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0.061</v>
      </c>
      <c r="T124" s="196">
        <f>S124*H124</f>
        <v>1.001376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7" t="s">
        <v>145</v>
      </c>
      <c r="AT124" s="197" t="s">
        <v>140</v>
      </c>
      <c r="AU124" s="197" t="s">
        <v>81</v>
      </c>
      <c r="AY124" s="18" t="s">
        <v>138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79</v>
      </c>
      <c r="BK124" s="198">
        <f>ROUND(I124*H124,2)</f>
        <v>0</v>
      </c>
      <c r="BL124" s="18" t="s">
        <v>145</v>
      </c>
      <c r="BM124" s="197" t="s">
        <v>205</v>
      </c>
    </row>
    <row r="125" spans="1:51" s="13" customFormat="1" ht="12">
      <c r="A125" s="13"/>
      <c r="B125" s="199"/>
      <c r="C125" s="13"/>
      <c r="D125" s="200" t="s">
        <v>147</v>
      </c>
      <c r="E125" s="201" t="s">
        <v>3</v>
      </c>
      <c r="F125" s="202" t="s">
        <v>200</v>
      </c>
      <c r="G125" s="13"/>
      <c r="H125" s="201" t="s">
        <v>3</v>
      </c>
      <c r="I125" s="203"/>
      <c r="J125" s="13"/>
      <c r="K125" s="13"/>
      <c r="L125" s="199"/>
      <c r="M125" s="204"/>
      <c r="N125" s="205"/>
      <c r="O125" s="205"/>
      <c r="P125" s="205"/>
      <c r="Q125" s="205"/>
      <c r="R125" s="205"/>
      <c r="S125" s="205"/>
      <c r="T125" s="20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01" t="s">
        <v>147</v>
      </c>
      <c r="AU125" s="201" t="s">
        <v>81</v>
      </c>
      <c r="AV125" s="13" t="s">
        <v>79</v>
      </c>
      <c r="AW125" s="13" t="s">
        <v>33</v>
      </c>
      <c r="AX125" s="13" t="s">
        <v>71</v>
      </c>
      <c r="AY125" s="201" t="s">
        <v>138</v>
      </c>
    </row>
    <row r="126" spans="1:51" s="14" customFormat="1" ht="12">
      <c r="A126" s="14"/>
      <c r="B126" s="207"/>
      <c r="C126" s="14"/>
      <c r="D126" s="200" t="s">
        <v>147</v>
      </c>
      <c r="E126" s="208" t="s">
        <v>3</v>
      </c>
      <c r="F126" s="209" t="s">
        <v>206</v>
      </c>
      <c r="G126" s="14"/>
      <c r="H126" s="210">
        <v>4.95</v>
      </c>
      <c r="I126" s="211"/>
      <c r="J126" s="14"/>
      <c r="K126" s="14"/>
      <c r="L126" s="207"/>
      <c r="M126" s="212"/>
      <c r="N126" s="213"/>
      <c r="O126" s="213"/>
      <c r="P126" s="213"/>
      <c r="Q126" s="213"/>
      <c r="R126" s="213"/>
      <c r="S126" s="213"/>
      <c r="T126" s="2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8" t="s">
        <v>147</v>
      </c>
      <c r="AU126" s="208" t="s">
        <v>81</v>
      </c>
      <c r="AV126" s="14" t="s">
        <v>81</v>
      </c>
      <c r="AW126" s="14" t="s">
        <v>33</v>
      </c>
      <c r="AX126" s="14" t="s">
        <v>71</v>
      </c>
      <c r="AY126" s="208" t="s">
        <v>138</v>
      </c>
    </row>
    <row r="127" spans="1:51" s="14" customFormat="1" ht="12">
      <c r="A127" s="14"/>
      <c r="B127" s="207"/>
      <c r="C127" s="14"/>
      <c r="D127" s="200" t="s">
        <v>147</v>
      </c>
      <c r="E127" s="208" t="s">
        <v>3</v>
      </c>
      <c r="F127" s="209" t="s">
        <v>207</v>
      </c>
      <c r="G127" s="14"/>
      <c r="H127" s="210">
        <v>4</v>
      </c>
      <c r="I127" s="211"/>
      <c r="J127" s="14"/>
      <c r="K127" s="14"/>
      <c r="L127" s="207"/>
      <c r="M127" s="212"/>
      <c r="N127" s="213"/>
      <c r="O127" s="213"/>
      <c r="P127" s="213"/>
      <c r="Q127" s="213"/>
      <c r="R127" s="213"/>
      <c r="S127" s="213"/>
      <c r="T127" s="2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8" t="s">
        <v>147</v>
      </c>
      <c r="AU127" s="208" t="s">
        <v>81</v>
      </c>
      <c r="AV127" s="14" t="s">
        <v>81</v>
      </c>
      <c r="AW127" s="14" t="s">
        <v>33</v>
      </c>
      <c r="AX127" s="14" t="s">
        <v>71</v>
      </c>
      <c r="AY127" s="208" t="s">
        <v>138</v>
      </c>
    </row>
    <row r="128" spans="1:51" s="14" customFormat="1" ht="12">
      <c r="A128" s="14"/>
      <c r="B128" s="207"/>
      <c r="C128" s="14"/>
      <c r="D128" s="200" t="s">
        <v>147</v>
      </c>
      <c r="E128" s="208" t="s">
        <v>3</v>
      </c>
      <c r="F128" s="209" t="s">
        <v>208</v>
      </c>
      <c r="G128" s="14"/>
      <c r="H128" s="210">
        <v>2.364</v>
      </c>
      <c r="I128" s="211"/>
      <c r="J128" s="14"/>
      <c r="K128" s="14"/>
      <c r="L128" s="207"/>
      <c r="M128" s="212"/>
      <c r="N128" s="213"/>
      <c r="O128" s="213"/>
      <c r="P128" s="213"/>
      <c r="Q128" s="213"/>
      <c r="R128" s="213"/>
      <c r="S128" s="213"/>
      <c r="T128" s="2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08" t="s">
        <v>147</v>
      </c>
      <c r="AU128" s="208" t="s">
        <v>81</v>
      </c>
      <c r="AV128" s="14" t="s">
        <v>81</v>
      </c>
      <c r="AW128" s="14" t="s">
        <v>33</v>
      </c>
      <c r="AX128" s="14" t="s">
        <v>71</v>
      </c>
      <c r="AY128" s="208" t="s">
        <v>138</v>
      </c>
    </row>
    <row r="129" spans="1:51" s="14" customFormat="1" ht="12">
      <c r="A129" s="14"/>
      <c r="B129" s="207"/>
      <c r="C129" s="14"/>
      <c r="D129" s="200" t="s">
        <v>147</v>
      </c>
      <c r="E129" s="208" t="s">
        <v>3</v>
      </c>
      <c r="F129" s="209" t="s">
        <v>209</v>
      </c>
      <c r="G129" s="14"/>
      <c r="H129" s="210">
        <v>3.152</v>
      </c>
      <c r="I129" s="211"/>
      <c r="J129" s="14"/>
      <c r="K129" s="14"/>
      <c r="L129" s="207"/>
      <c r="M129" s="212"/>
      <c r="N129" s="213"/>
      <c r="O129" s="213"/>
      <c r="P129" s="213"/>
      <c r="Q129" s="213"/>
      <c r="R129" s="213"/>
      <c r="S129" s="213"/>
      <c r="T129" s="2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08" t="s">
        <v>147</v>
      </c>
      <c r="AU129" s="208" t="s">
        <v>81</v>
      </c>
      <c r="AV129" s="14" t="s">
        <v>81</v>
      </c>
      <c r="AW129" s="14" t="s">
        <v>33</v>
      </c>
      <c r="AX129" s="14" t="s">
        <v>71</v>
      </c>
      <c r="AY129" s="208" t="s">
        <v>138</v>
      </c>
    </row>
    <row r="130" spans="1:51" s="14" customFormat="1" ht="12">
      <c r="A130" s="14"/>
      <c r="B130" s="207"/>
      <c r="C130" s="14"/>
      <c r="D130" s="200" t="s">
        <v>147</v>
      </c>
      <c r="E130" s="208" t="s">
        <v>3</v>
      </c>
      <c r="F130" s="209" t="s">
        <v>210</v>
      </c>
      <c r="G130" s="14"/>
      <c r="H130" s="210">
        <v>1.95</v>
      </c>
      <c r="I130" s="211"/>
      <c r="J130" s="14"/>
      <c r="K130" s="14"/>
      <c r="L130" s="207"/>
      <c r="M130" s="212"/>
      <c r="N130" s="213"/>
      <c r="O130" s="213"/>
      <c r="P130" s="213"/>
      <c r="Q130" s="213"/>
      <c r="R130" s="213"/>
      <c r="S130" s="213"/>
      <c r="T130" s="2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08" t="s">
        <v>147</v>
      </c>
      <c r="AU130" s="208" t="s">
        <v>81</v>
      </c>
      <c r="AV130" s="14" t="s">
        <v>81</v>
      </c>
      <c r="AW130" s="14" t="s">
        <v>33</v>
      </c>
      <c r="AX130" s="14" t="s">
        <v>71</v>
      </c>
      <c r="AY130" s="208" t="s">
        <v>138</v>
      </c>
    </row>
    <row r="131" spans="1:51" s="15" customFormat="1" ht="12">
      <c r="A131" s="15"/>
      <c r="B131" s="215"/>
      <c r="C131" s="15"/>
      <c r="D131" s="200" t="s">
        <v>147</v>
      </c>
      <c r="E131" s="216" t="s">
        <v>3</v>
      </c>
      <c r="F131" s="217" t="s">
        <v>170</v>
      </c>
      <c r="G131" s="15"/>
      <c r="H131" s="218">
        <v>16.416</v>
      </c>
      <c r="I131" s="219"/>
      <c r="J131" s="15"/>
      <c r="K131" s="15"/>
      <c r="L131" s="215"/>
      <c r="M131" s="220"/>
      <c r="N131" s="221"/>
      <c r="O131" s="221"/>
      <c r="P131" s="221"/>
      <c r="Q131" s="221"/>
      <c r="R131" s="221"/>
      <c r="S131" s="221"/>
      <c r="T131" s="22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16" t="s">
        <v>147</v>
      </c>
      <c r="AU131" s="216" t="s">
        <v>81</v>
      </c>
      <c r="AV131" s="15" t="s">
        <v>145</v>
      </c>
      <c r="AW131" s="15" t="s">
        <v>33</v>
      </c>
      <c r="AX131" s="15" t="s">
        <v>79</v>
      </c>
      <c r="AY131" s="216" t="s">
        <v>138</v>
      </c>
    </row>
    <row r="132" spans="1:65" s="2" customFormat="1" ht="33" customHeight="1">
      <c r="A132" s="37"/>
      <c r="B132" s="185"/>
      <c r="C132" s="186" t="s">
        <v>211</v>
      </c>
      <c r="D132" s="186" t="s">
        <v>140</v>
      </c>
      <c r="E132" s="187" t="s">
        <v>212</v>
      </c>
      <c r="F132" s="188" t="s">
        <v>213</v>
      </c>
      <c r="G132" s="189" t="s">
        <v>214</v>
      </c>
      <c r="H132" s="190">
        <v>2</v>
      </c>
      <c r="I132" s="191"/>
      <c r="J132" s="192">
        <f>ROUND(I132*H132,2)</f>
        <v>0</v>
      </c>
      <c r="K132" s="188" t="s">
        <v>144</v>
      </c>
      <c r="L132" s="38"/>
      <c r="M132" s="193" t="s">
        <v>3</v>
      </c>
      <c r="N132" s="194" t="s">
        <v>42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0.025</v>
      </c>
      <c r="T132" s="196">
        <f>S132*H132</f>
        <v>0.05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7" t="s">
        <v>145</v>
      </c>
      <c r="AT132" s="197" t="s">
        <v>140</v>
      </c>
      <c r="AU132" s="197" t="s">
        <v>81</v>
      </c>
      <c r="AY132" s="18" t="s">
        <v>138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8" t="s">
        <v>79</v>
      </c>
      <c r="BK132" s="198">
        <f>ROUND(I132*H132,2)</f>
        <v>0</v>
      </c>
      <c r="BL132" s="18" t="s">
        <v>145</v>
      </c>
      <c r="BM132" s="197" t="s">
        <v>215</v>
      </c>
    </row>
    <row r="133" spans="1:51" s="13" customFormat="1" ht="12">
      <c r="A133" s="13"/>
      <c r="B133" s="199"/>
      <c r="C133" s="13"/>
      <c r="D133" s="200" t="s">
        <v>147</v>
      </c>
      <c r="E133" s="201" t="s">
        <v>3</v>
      </c>
      <c r="F133" s="202" t="s">
        <v>216</v>
      </c>
      <c r="G133" s="13"/>
      <c r="H133" s="201" t="s">
        <v>3</v>
      </c>
      <c r="I133" s="203"/>
      <c r="J133" s="13"/>
      <c r="K133" s="13"/>
      <c r="L133" s="199"/>
      <c r="M133" s="204"/>
      <c r="N133" s="205"/>
      <c r="O133" s="205"/>
      <c r="P133" s="205"/>
      <c r="Q133" s="205"/>
      <c r="R133" s="205"/>
      <c r="S133" s="205"/>
      <c r="T133" s="20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1" t="s">
        <v>147</v>
      </c>
      <c r="AU133" s="201" t="s">
        <v>81</v>
      </c>
      <c r="AV133" s="13" t="s">
        <v>79</v>
      </c>
      <c r="AW133" s="13" t="s">
        <v>33</v>
      </c>
      <c r="AX133" s="13" t="s">
        <v>71</v>
      </c>
      <c r="AY133" s="201" t="s">
        <v>138</v>
      </c>
    </row>
    <row r="134" spans="1:51" s="14" customFormat="1" ht="12">
      <c r="A134" s="14"/>
      <c r="B134" s="207"/>
      <c r="C134" s="14"/>
      <c r="D134" s="200" t="s">
        <v>147</v>
      </c>
      <c r="E134" s="208" t="s">
        <v>3</v>
      </c>
      <c r="F134" s="209" t="s">
        <v>81</v>
      </c>
      <c r="G134" s="14"/>
      <c r="H134" s="210">
        <v>2</v>
      </c>
      <c r="I134" s="211"/>
      <c r="J134" s="14"/>
      <c r="K134" s="14"/>
      <c r="L134" s="207"/>
      <c r="M134" s="212"/>
      <c r="N134" s="213"/>
      <c r="O134" s="213"/>
      <c r="P134" s="213"/>
      <c r="Q134" s="213"/>
      <c r="R134" s="213"/>
      <c r="S134" s="213"/>
      <c r="T134" s="2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08" t="s">
        <v>147</v>
      </c>
      <c r="AU134" s="208" t="s">
        <v>81</v>
      </c>
      <c r="AV134" s="14" t="s">
        <v>81</v>
      </c>
      <c r="AW134" s="14" t="s">
        <v>33</v>
      </c>
      <c r="AX134" s="14" t="s">
        <v>79</v>
      </c>
      <c r="AY134" s="208" t="s">
        <v>138</v>
      </c>
    </row>
    <row r="135" spans="1:65" s="2" customFormat="1" ht="33" customHeight="1">
      <c r="A135" s="37"/>
      <c r="B135" s="185"/>
      <c r="C135" s="186" t="s">
        <v>217</v>
      </c>
      <c r="D135" s="186" t="s">
        <v>140</v>
      </c>
      <c r="E135" s="187" t="s">
        <v>218</v>
      </c>
      <c r="F135" s="188" t="s">
        <v>219</v>
      </c>
      <c r="G135" s="189" t="s">
        <v>143</v>
      </c>
      <c r="H135" s="190">
        <v>2.58</v>
      </c>
      <c r="I135" s="191"/>
      <c r="J135" s="192">
        <f>ROUND(I135*H135,2)</f>
        <v>0</v>
      </c>
      <c r="K135" s="188" t="s">
        <v>144</v>
      </c>
      <c r="L135" s="38"/>
      <c r="M135" s="193" t="s">
        <v>3</v>
      </c>
      <c r="N135" s="194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0.365</v>
      </c>
      <c r="T135" s="196">
        <f>S135*H135</f>
        <v>0.9417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7" t="s">
        <v>145</v>
      </c>
      <c r="AT135" s="197" t="s">
        <v>140</v>
      </c>
      <c r="AU135" s="197" t="s">
        <v>81</v>
      </c>
      <c r="AY135" s="18" t="s">
        <v>138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8" t="s">
        <v>79</v>
      </c>
      <c r="BK135" s="198">
        <f>ROUND(I135*H135,2)</f>
        <v>0</v>
      </c>
      <c r="BL135" s="18" t="s">
        <v>145</v>
      </c>
      <c r="BM135" s="197" t="s">
        <v>220</v>
      </c>
    </row>
    <row r="136" spans="1:51" s="13" customFormat="1" ht="12">
      <c r="A136" s="13"/>
      <c r="B136" s="199"/>
      <c r="C136" s="13"/>
      <c r="D136" s="200" t="s">
        <v>147</v>
      </c>
      <c r="E136" s="201" t="s">
        <v>3</v>
      </c>
      <c r="F136" s="202" t="s">
        <v>221</v>
      </c>
      <c r="G136" s="13"/>
      <c r="H136" s="201" t="s">
        <v>3</v>
      </c>
      <c r="I136" s="203"/>
      <c r="J136" s="13"/>
      <c r="K136" s="13"/>
      <c r="L136" s="199"/>
      <c r="M136" s="204"/>
      <c r="N136" s="205"/>
      <c r="O136" s="205"/>
      <c r="P136" s="205"/>
      <c r="Q136" s="205"/>
      <c r="R136" s="205"/>
      <c r="S136" s="205"/>
      <c r="T136" s="20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1" t="s">
        <v>147</v>
      </c>
      <c r="AU136" s="201" t="s">
        <v>81</v>
      </c>
      <c r="AV136" s="13" t="s">
        <v>79</v>
      </c>
      <c r="AW136" s="13" t="s">
        <v>33</v>
      </c>
      <c r="AX136" s="13" t="s">
        <v>71</v>
      </c>
      <c r="AY136" s="201" t="s">
        <v>138</v>
      </c>
    </row>
    <row r="137" spans="1:51" s="14" customFormat="1" ht="12">
      <c r="A137" s="14"/>
      <c r="B137" s="207"/>
      <c r="C137" s="14"/>
      <c r="D137" s="200" t="s">
        <v>147</v>
      </c>
      <c r="E137" s="208" t="s">
        <v>3</v>
      </c>
      <c r="F137" s="209" t="s">
        <v>222</v>
      </c>
      <c r="G137" s="14"/>
      <c r="H137" s="210">
        <v>0.6</v>
      </c>
      <c r="I137" s="211"/>
      <c r="J137" s="14"/>
      <c r="K137" s="14"/>
      <c r="L137" s="207"/>
      <c r="M137" s="212"/>
      <c r="N137" s="213"/>
      <c r="O137" s="213"/>
      <c r="P137" s="213"/>
      <c r="Q137" s="213"/>
      <c r="R137" s="213"/>
      <c r="S137" s="213"/>
      <c r="T137" s="2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8" t="s">
        <v>147</v>
      </c>
      <c r="AU137" s="208" t="s">
        <v>81</v>
      </c>
      <c r="AV137" s="14" t="s">
        <v>81</v>
      </c>
      <c r="AW137" s="14" t="s">
        <v>33</v>
      </c>
      <c r="AX137" s="14" t="s">
        <v>71</v>
      </c>
      <c r="AY137" s="208" t="s">
        <v>138</v>
      </c>
    </row>
    <row r="138" spans="1:51" s="13" customFormat="1" ht="12">
      <c r="A138" s="13"/>
      <c r="B138" s="199"/>
      <c r="C138" s="13"/>
      <c r="D138" s="200" t="s">
        <v>147</v>
      </c>
      <c r="E138" s="201" t="s">
        <v>3</v>
      </c>
      <c r="F138" s="202" t="s">
        <v>223</v>
      </c>
      <c r="G138" s="13"/>
      <c r="H138" s="201" t="s">
        <v>3</v>
      </c>
      <c r="I138" s="203"/>
      <c r="J138" s="13"/>
      <c r="K138" s="13"/>
      <c r="L138" s="199"/>
      <c r="M138" s="204"/>
      <c r="N138" s="205"/>
      <c r="O138" s="205"/>
      <c r="P138" s="205"/>
      <c r="Q138" s="205"/>
      <c r="R138" s="205"/>
      <c r="S138" s="205"/>
      <c r="T138" s="20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1" t="s">
        <v>147</v>
      </c>
      <c r="AU138" s="201" t="s">
        <v>81</v>
      </c>
      <c r="AV138" s="13" t="s">
        <v>79</v>
      </c>
      <c r="AW138" s="13" t="s">
        <v>33</v>
      </c>
      <c r="AX138" s="13" t="s">
        <v>71</v>
      </c>
      <c r="AY138" s="201" t="s">
        <v>138</v>
      </c>
    </row>
    <row r="139" spans="1:51" s="14" customFormat="1" ht="12">
      <c r="A139" s="14"/>
      <c r="B139" s="207"/>
      <c r="C139" s="14"/>
      <c r="D139" s="200" t="s">
        <v>147</v>
      </c>
      <c r="E139" s="208" t="s">
        <v>3</v>
      </c>
      <c r="F139" s="209" t="s">
        <v>224</v>
      </c>
      <c r="G139" s="14"/>
      <c r="H139" s="210">
        <v>1.98</v>
      </c>
      <c r="I139" s="211"/>
      <c r="J139" s="14"/>
      <c r="K139" s="14"/>
      <c r="L139" s="207"/>
      <c r="M139" s="212"/>
      <c r="N139" s="213"/>
      <c r="O139" s="213"/>
      <c r="P139" s="213"/>
      <c r="Q139" s="213"/>
      <c r="R139" s="213"/>
      <c r="S139" s="213"/>
      <c r="T139" s="2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8" t="s">
        <v>147</v>
      </c>
      <c r="AU139" s="208" t="s">
        <v>81</v>
      </c>
      <c r="AV139" s="14" t="s">
        <v>81</v>
      </c>
      <c r="AW139" s="14" t="s">
        <v>33</v>
      </c>
      <c r="AX139" s="14" t="s">
        <v>71</v>
      </c>
      <c r="AY139" s="208" t="s">
        <v>138</v>
      </c>
    </row>
    <row r="140" spans="1:51" s="15" customFormat="1" ht="12">
      <c r="A140" s="15"/>
      <c r="B140" s="215"/>
      <c r="C140" s="15"/>
      <c r="D140" s="200" t="s">
        <v>147</v>
      </c>
      <c r="E140" s="216" t="s">
        <v>3</v>
      </c>
      <c r="F140" s="217" t="s">
        <v>170</v>
      </c>
      <c r="G140" s="15"/>
      <c r="H140" s="218">
        <v>2.58</v>
      </c>
      <c r="I140" s="219"/>
      <c r="J140" s="15"/>
      <c r="K140" s="15"/>
      <c r="L140" s="215"/>
      <c r="M140" s="220"/>
      <c r="N140" s="221"/>
      <c r="O140" s="221"/>
      <c r="P140" s="221"/>
      <c r="Q140" s="221"/>
      <c r="R140" s="221"/>
      <c r="S140" s="221"/>
      <c r="T140" s="22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6" t="s">
        <v>147</v>
      </c>
      <c r="AU140" s="216" t="s">
        <v>81</v>
      </c>
      <c r="AV140" s="15" t="s">
        <v>145</v>
      </c>
      <c r="AW140" s="15" t="s">
        <v>33</v>
      </c>
      <c r="AX140" s="15" t="s">
        <v>79</v>
      </c>
      <c r="AY140" s="216" t="s">
        <v>138</v>
      </c>
    </row>
    <row r="141" spans="1:65" s="2" customFormat="1" ht="33" customHeight="1">
      <c r="A141" s="37"/>
      <c r="B141" s="185"/>
      <c r="C141" s="186" t="s">
        <v>225</v>
      </c>
      <c r="D141" s="186" t="s">
        <v>140</v>
      </c>
      <c r="E141" s="187" t="s">
        <v>226</v>
      </c>
      <c r="F141" s="188" t="s">
        <v>227</v>
      </c>
      <c r="G141" s="189" t="s">
        <v>154</v>
      </c>
      <c r="H141" s="190">
        <v>3.36</v>
      </c>
      <c r="I141" s="191"/>
      <c r="J141" s="192">
        <f>ROUND(I141*H141,2)</f>
        <v>0</v>
      </c>
      <c r="K141" s="188" t="s">
        <v>144</v>
      </c>
      <c r="L141" s="38"/>
      <c r="M141" s="193" t="s">
        <v>3</v>
      </c>
      <c r="N141" s="194" t="s">
        <v>42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2.4</v>
      </c>
      <c r="T141" s="196">
        <f>S141*H141</f>
        <v>8.064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7" t="s">
        <v>145</v>
      </c>
      <c r="AT141" s="197" t="s">
        <v>140</v>
      </c>
      <c r="AU141" s="197" t="s">
        <v>81</v>
      </c>
      <c r="AY141" s="18" t="s">
        <v>138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8" t="s">
        <v>79</v>
      </c>
      <c r="BK141" s="198">
        <f>ROUND(I141*H141,2)</f>
        <v>0</v>
      </c>
      <c r="BL141" s="18" t="s">
        <v>145</v>
      </c>
      <c r="BM141" s="197" t="s">
        <v>228</v>
      </c>
    </row>
    <row r="142" spans="1:51" s="13" customFormat="1" ht="12">
      <c r="A142" s="13"/>
      <c r="B142" s="199"/>
      <c r="C142" s="13"/>
      <c r="D142" s="200" t="s">
        <v>147</v>
      </c>
      <c r="E142" s="201" t="s">
        <v>3</v>
      </c>
      <c r="F142" s="202" t="s">
        <v>229</v>
      </c>
      <c r="G142" s="13"/>
      <c r="H142" s="201" t="s">
        <v>3</v>
      </c>
      <c r="I142" s="203"/>
      <c r="J142" s="13"/>
      <c r="K142" s="13"/>
      <c r="L142" s="199"/>
      <c r="M142" s="204"/>
      <c r="N142" s="205"/>
      <c r="O142" s="205"/>
      <c r="P142" s="205"/>
      <c r="Q142" s="205"/>
      <c r="R142" s="205"/>
      <c r="S142" s="205"/>
      <c r="T142" s="20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01" t="s">
        <v>147</v>
      </c>
      <c r="AU142" s="201" t="s">
        <v>81</v>
      </c>
      <c r="AV142" s="13" t="s">
        <v>79</v>
      </c>
      <c r="AW142" s="13" t="s">
        <v>33</v>
      </c>
      <c r="AX142" s="13" t="s">
        <v>71</v>
      </c>
      <c r="AY142" s="201" t="s">
        <v>138</v>
      </c>
    </row>
    <row r="143" spans="1:51" s="14" customFormat="1" ht="12">
      <c r="A143" s="14"/>
      <c r="B143" s="207"/>
      <c r="C143" s="14"/>
      <c r="D143" s="200" t="s">
        <v>147</v>
      </c>
      <c r="E143" s="208" t="s">
        <v>3</v>
      </c>
      <c r="F143" s="209" t="s">
        <v>230</v>
      </c>
      <c r="G143" s="14"/>
      <c r="H143" s="210">
        <v>0.48</v>
      </c>
      <c r="I143" s="211"/>
      <c r="J143" s="14"/>
      <c r="K143" s="14"/>
      <c r="L143" s="207"/>
      <c r="M143" s="212"/>
      <c r="N143" s="213"/>
      <c r="O143" s="213"/>
      <c r="P143" s="213"/>
      <c r="Q143" s="213"/>
      <c r="R143" s="213"/>
      <c r="S143" s="213"/>
      <c r="T143" s="2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8" t="s">
        <v>147</v>
      </c>
      <c r="AU143" s="208" t="s">
        <v>81</v>
      </c>
      <c r="AV143" s="14" t="s">
        <v>81</v>
      </c>
      <c r="AW143" s="14" t="s">
        <v>33</v>
      </c>
      <c r="AX143" s="14" t="s">
        <v>71</v>
      </c>
      <c r="AY143" s="208" t="s">
        <v>138</v>
      </c>
    </row>
    <row r="144" spans="1:51" s="14" customFormat="1" ht="12">
      <c r="A144" s="14"/>
      <c r="B144" s="207"/>
      <c r="C144" s="14"/>
      <c r="D144" s="200" t="s">
        <v>147</v>
      </c>
      <c r="E144" s="208" t="s">
        <v>3</v>
      </c>
      <c r="F144" s="209" t="s">
        <v>231</v>
      </c>
      <c r="G144" s="14"/>
      <c r="H144" s="210">
        <v>0.88</v>
      </c>
      <c r="I144" s="211"/>
      <c r="J144" s="14"/>
      <c r="K144" s="14"/>
      <c r="L144" s="207"/>
      <c r="M144" s="212"/>
      <c r="N144" s="213"/>
      <c r="O144" s="213"/>
      <c r="P144" s="213"/>
      <c r="Q144" s="213"/>
      <c r="R144" s="213"/>
      <c r="S144" s="213"/>
      <c r="T144" s="2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08" t="s">
        <v>147</v>
      </c>
      <c r="AU144" s="208" t="s">
        <v>81</v>
      </c>
      <c r="AV144" s="14" t="s">
        <v>81</v>
      </c>
      <c r="AW144" s="14" t="s">
        <v>33</v>
      </c>
      <c r="AX144" s="14" t="s">
        <v>71</v>
      </c>
      <c r="AY144" s="208" t="s">
        <v>138</v>
      </c>
    </row>
    <row r="145" spans="1:51" s="14" customFormat="1" ht="12">
      <c r="A145" s="14"/>
      <c r="B145" s="207"/>
      <c r="C145" s="14"/>
      <c r="D145" s="200" t="s">
        <v>147</v>
      </c>
      <c r="E145" s="208" t="s">
        <v>3</v>
      </c>
      <c r="F145" s="209" t="s">
        <v>232</v>
      </c>
      <c r="G145" s="14"/>
      <c r="H145" s="210">
        <v>2</v>
      </c>
      <c r="I145" s="211"/>
      <c r="J145" s="14"/>
      <c r="K145" s="14"/>
      <c r="L145" s="207"/>
      <c r="M145" s="212"/>
      <c r="N145" s="213"/>
      <c r="O145" s="213"/>
      <c r="P145" s="213"/>
      <c r="Q145" s="213"/>
      <c r="R145" s="213"/>
      <c r="S145" s="213"/>
      <c r="T145" s="2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08" t="s">
        <v>147</v>
      </c>
      <c r="AU145" s="208" t="s">
        <v>81</v>
      </c>
      <c r="AV145" s="14" t="s">
        <v>81</v>
      </c>
      <c r="AW145" s="14" t="s">
        <v>33</v>
      </c>
      <c r="AX145" s="14" t="s">
        <v>71</v>
      </c>
      <c r="AY145" s="208" t="s">
        <v>138</v>
      </c>
    </row>
    <row r="146" spans="1:51" s="15" customFormat="1" ht="12">
      <c r="A146" s="15"/>
      <c r="B146" s="215"/>
      <c r="C146" s="15"/>
      <c r="D146" s="200" t="s">
        <v>147</v>
      </c>
      <c r="E146" s="216" t="s">
        <v>3</v>
      </c>
      <c r="F146" s="217" t="s">
        <v>170</v>
      </c>
      <c r="G146" s="15"/>
      <c r="H146" s="218">
        <v>3.36</v>
      </c>
      <c r="I146" s="219"/>
      <c r="J146" s="15"/>
      <c r="K146" s="15"/>
      <c r="L146" s="215"/>
      <c r="M146" s="220"/>
      <c r="N146" s="221"/>
      <c r="O146" s="221"/>
      <c r="P146" s="221"/>
      <c r="Q146" s="221"/>
      <c r="R146" s="221"/>
      <c r="S146" s="221"/>
      <c r="T146" s="222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16" t="s">
        <v>147</v>
      </c>
      <c r="AU146" s="216" t="s">
        <v>81</v>
      </c>
      <c r="AV146" s="15" t="s">
        <v>145</v>
      </c>
      <c r="AW146" s="15" t="s">
        <v>33</v>
      </c>
      <c r="AX146" s="15" t="s">
        <v>79</v>
      </c>
      <c r="AY146" s="216" t="s">
        <v>138</v>
      </c>
    </row>
    <row r="147" spans="1:65" s="2" customFormat="1" ht="44.25" customHeight="1">
      <c r="A147" s="37"/>
      <c r="B147" s="185"/>
      <c r="C147" s="186" t="s">
        <v>233</v>
      </c>
      <c r="D147" s="186" t="s">
        <v>140</v>
      </c>
      <c r="E147" s="187" t="s">
        <v>234</v>
      </c>
      <c r="F147" s="188" t="s">
        <v>235</v>
      </c>
      <c r="G147" s="189" t="s">
        <v>214</v>
      </c>
      <c r="H147" s="190">
        <v>1</v>
      </c>
      <c r="I147" s="191"/>
      <c r="J147" s="192">
        <f>ROUND(I147*H147,2)</f>
        <v>0</v>
      </c>
      <c r="K147" s="188" t="s">
        <v>144</v>
      </c>
      <c r="L147" s="38"/>
      <c r="M147" s="193" t="s">
        <v>3</v>
      </c>
      <c r="N147" s="194" t="s">
        <v>42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0.054</v>
      </c>
      <c r="T147" s="196">
        <f>S147*H147</f>
        <v>0.054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7" t="s">
        <v>145</v>
      </c>
      <c r="AT147" s="197" t="s">
        <v>140</v>
      </c>
      <c r="AU147" s="197" t="s">
        <v>81</v>
      </c>
      <c r="AY147" s="18" t="s">
        <v>138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8" t="s">
        <v>79</v>
      </c>
      <c r="BK147" s="198">
        <f>ROUND(I147*H147,2)</f>
        <v>0</v>
      </c>
      <c r="BL147" s="18" t="s">
        <v>145</v>
      </c>
      <c r="BM147" s="197" t="s">
        <v>236</v>
      </c>
    </row>
    <row r="148" spans="1:51" s="13" customFormat="1" ht="12">
      <c r="A148" s="13"/>
      <c r="B148" s="199"/>
      <c r="C148" s="13"/>
      <c r="D148" s="200" t="s">
        <v>147</v>
      </c>
      <c r="E148" s="201" t="s">
        <v>3</v>
      </c>
      <c r="F148" s="202" t="s">
        <v>168</v>
      </c>
      <c r="G148" s="13"/>
      <c r="H148" s="201" t="s">
        <v>3</v>
      </c>
      <c r="I148" s="203"/>
      <c r="J148" s="13"/>
      <c r="K148" s="13"/>
      <c r="L148" s="199"/>
      <c r="M148" s="204"/>
      <c r="N148" s="205"/>
      <c r="O148" s="205"/>
      <c r="P148" s="205"/>
      <c r="Q148" s="205"/>
      <c r="R148" s="205"/>
      <c r="S148" s="205"/>
      <c r="T148" s="20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1" t="s">
        <v>147</v>
      </c>
      <c r="AU148" s="201" t="s">
        <v>81</v>
      </c>
      <c r="AV148" s="13" t="s">
        <v>79</v>
      </c>
      <c r="AW148" s="13" t="s">
        <v>33</v>
      </c>
      <c r="AX148" s="13" t="s">
        <v>71</v>
      </c>
      <c r="AY148" s="201" t="s">
        <v>138</v>
      </c>
    </row>
    <row r="149" spans="1:51" s="14" customFormat="1" ht="12">
      <c r="A149" s="14"/>
      <c r="B149" s="207"/>
      <c r="C149" s="14"/>
      <c r="D149" s="200" t="s">
        <v>147</v>
      </c>
      <c r="E149" s="208" t="s">
        <v>3</v>
      </c>
      <c r="F149" s="209" t="s">
        <v>79</v>
      </c>
      <c r="G149" s="14"/>
      <c r="H149" s="210">
        <v>1</v>
      </c>
      <c r="I149" s="211"/>
      <c r="J149" s="14"/>
      <c r="K149" s="14"/>
      <c r="L149" s="207"/>
      <c r="M149" s="212"/>
      <c r="N149" s="213"/>
      <c r="O149" s="213"/>
      <c r="P149" s="213"/>
      <c r="Q149" s="213"/>
      <c r="R149" s="213"/>
      <c r="S149" s="213"/>
      <c r="T149" s="2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8" t="s">
        <v>147</v>
      </c>
      <c r="AU149" s="208" t="s">
        <v>81</v>
      </c>
      <c r="AV149" s="14" t="s">
        <v>81</v>
      </c>
      <c r="AW149" s="14" t="s">
        <v>33</v>
      </c>
      <c r="AX149" s="14" t="s">
        <v>79</v>
      </c>
      <c r="AY149" s="208" t="s">
        <v>138</v>
      </c>
    </row>
    <row r="150" spans="1:65" s="2" customFormat="1" ht="33" customHeight="1">
      <c r="A150" s="37"/>
      <c r="B150" s="185"/>
      <c r="C150" s="186" t="s">
        <v>9</v>
      </c>
      <c r="D150" s="186" t="s">
        <v>140</v>
      </c>
      <c r="E150" s="187" t="s">
        <v>237</v>
      </c>
      <c r="F150" s="188" t="s">
        <v>238</v>
      </c>
      <c r="G150" s="189" t="s">
        <v>143</v>
      </c>
      <c r="H150" s="190">
        <v>14.4</v>
      </c>
      <c r="I150" s="191"/>
      <c r="J150" s="192">
        <f>ROUND(I150*H150,2)</f>
        <v>0</v>
      </c>
      <c r="K150" s="188" t="s">
        <v>144</v>
      </c>
      <c r="L150" s="38"/>
      <c r="M150" s="193" t="s">
        <v>3</v>
      </c>
      <c r="N150" s="194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0.089</v>
      </c>
      <c r="T150" s="196">
        <f>S150*H150</f>
        <v>1.2816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145</v>
      </c>
      <c r="AT150" s="197" t="s">
        <v>140</v>
      </c>
      <c r="AU150" s="197" t="s">
        <v>81</v>
      </c>
      <c r="AY150" s="18" t="s">
        <v>138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79</v>
      </c>
      <c r="BK150" s="198">
        <f>ROUND(I150*H150,2)</f>
        <v>0</v>
      </c>
      <c r="BL150" s="18" t="s">
        <v>145</v>
      </c>
      <c r="BM150" s="197" t="s">
        <v>239</v>
      </c>
    </row>
    <row r="151" spans="1:51" s="14" customFormat="1" ht="12">
      <c r="A151" s="14"/>
      <c r="B151" s="207"/>
      <c r="C151" s="14"/>
      <c r="D151" s="200" t="s">
        <v>147</v>
      </c>
      <c r="E151" s="208" t="s">
        <v>3</v>
      </c>
      <c r="F151" s="209" t="s">
        <v>240</v>
      </c>
      <c r="G151" s="14"/>
      <c r="H151" s="210">
        <v>14.4</v>
      </c>
      <c r="I151" s="211"/>
      <c r="J151" s="14"/>
      <c r="K151" s="14"/>
      <c r="L151" s="207"/>
      <c r="M151" s="212"/>
      <c r="N151" s="213"/>
      <c r="O151" s="213"/>
      <c r="P151" s="213"/>
      <c r="Q151" s="213"/>
      <c r="R151" s="213"/>
      <c r="S151" s="213"/>
      <c r="T151" s="2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08" t="s">
        <v>147</v>
      </c>
      <c r="AU151" s="208" t="s">
        <v>81</v>
      </c>
      <c r="AV151" s="14" t="s">
        <v>81</v>
      </c>
      <c r="AW151" s="14" t="s">
        <v>33</v>
      </c>
      <c r="AX151" s="14" t="s">
        <v>79</v>
      </c>
      <c r="AY151" s="208" t="s">
        <v>138</v>
      </c>
    </row>
    <row r="152" spans="1:63" s="12" customFormat="1" ht="22.8" customHeight="1">
      <c r="A152" s="12"/>
      <c r="B152" s="172"/>
      <c r="C152" s="12"/>
      <c r="D152" s="173" t="s">
        <v>70</v>
      </c>
      <c r="E152" s="183" t="s">
        <v>241</v>
      </c>
      <c r="F152" s="183" t="s">
        <v>242</v>
      </c>
      <c r="G152" s="12"/>
      <c r="H152" s="12"/>
      <c r="I152" s="175"/>
      <c r="J152" s="184">
        <f>BK152</f>
        <v>0</v>
      </c>
      <c r="K152" s="12"/>
      <c r="L152" s="172"/>
      <c r="M152" s="177"/>
      <c r="N152" s="178"/>
      <c r="O152" s="178"/>
      <c r="P152" s="179">
        <f>SUM(P153:P161)</f>
        <v>0</v>
      </c>
      <c r="Q152" s="178"/>
      <c r="R152" s="179">
        <f>SUM(R153:R161)</f>
        <v>0</v>
      </c>
      <c r="S152" s="178"/>
      <c r="T152" s="180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73" t="s">
        <v>79</v>
      </c>
      <c r="AT152" s="181" t="s">
        <v>70</v>
      </c>
      <c r="AU152" s="181" t="s">
        <v>79</v>
      </c>
      <c r="AY152" s="173" t="s">
        <v>138</v>
      </c>
      <c r="BK152" s="182">
        <f>SUM(BK153:BK161)</f>
        <v>0</v>
      </c>
    </row>
    <row r="153" spans="1:65" s="2" customFormat="1" ht="33" customHeight="1">
      <c r="A153" s="37"/>
      <c r="B153" s="185"/>
      <c r="C153" s="186" t="s">
        <v>243</v>
      </c>
      <c r="D153" s="186" t="s">
        <v>140</v>
      </c>
      <c r="E153" s="187" t="s">
        <v>244</v>
      </c>
      <c r="F153" s="188" t="s">
        <v>245</v>
      </c>
      <c r="G153" s="189" t="s">
        <v>246</v>
      </c>
      <c r="H153" s="190">
        <v>154.014</v>
      </c>
      <c r="I153" s="191"/>
      <c r="J153" s="192">
        <f>ROUND(I153*H153,2)</f>
        <v>0</v>
      </c>
      <c r="K153" s="188" t="s">
        <v>144</v>
      </c>
      <c r="L153" s="38"/>
      <c r="M153" s="193" t="s">
        <v>3</v>
      </c>
      <c r="N153" s="194" t="s">
        <v>42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7" t="s">
        <v>145</v>
      </c>
      <c r="AT153" s="197" t="s">
        <v>140</v>
      </c>
      <c r="AU153" s="197" t="s">
        <v>81</v>
      </c>
      <c r="AY153" s="18" t="s">
        <v>138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8" t="s">
        <v>79</v>
      </c>
      <c r="BK153" s="198">
        <f>ROUND(I153*H153,2)</f>
        <v>0</v>
      </c>
      <c r="BL153" s="18" t="s">
        <v>145</v>
      </c>
      <c r="BM153" s="197" t="s">
        <v>247</v>
      </c>
    </row>
    <row r="154" spans="1:65" s="2" customFormat="1" ht="21.75" customHeight="1">
      <c r="A154" s="37"/>
      <c r="B154" s="185"/>
      <c r="C154" s="186" t="s">
        <v>248</v>
      </c>
      <c r="D154" s="186" t="s">
        <v>140</v>
      </c>
      <c r="E154" s="187" t="s">
        <v>249</v>
      </c>
      <c r="F154" s="188" t="s">
        <v>250</v>
      </c>
      <c r="G154" s="189" t="s">
        <v>246</v>
      </c>
      <c r="H154" s="190">
        <v>154.014</v>
      </c>
      <c r="I154" s="191"/>
      <c r="J154" s="192">
        <f>ROUND(I154*H154,2)</f>
        <v>0</v>
      </c>
      <c r="K154" s="188" t="s">
        <v>144</v>
      </c>
      <c r="L154" s="38"/>
      <c r="M154" s="193" t="s">
        <v>3</v>
      </c>
      <c r="N154" s="194" t="s">
        <v>42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145</v>
      </c>
      <c r="AT154" s="197" t="s">
        <v>140</v>
      </c>
      <c r="AU154" s="197" t="s">
        <v>81</v>
      </c>
      <c r="AY154" s="18" t="s">
        <v>138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79</v>
      </c>
      <c r="BK154" s="198">
        <f>ROUND(I154*H154,2)</f>
        <v>0</v>
      </c>
      <c r="BL154" s="18" t="s">
        <v>145</v>
      </c>
      <c r="BM154" s="197" t="s">
        <v>251</v>
      </c>
    </row>
    <row r="155" spans="1:65" s="2" customFormat="1" ht="33" customHeight="1">
      <c r="A155" s="37"/>
      <c r="B155" s="185"/>
      <c r="C155" s="186" t="s">
        <v>252</v>
      </c>
      <c r="D155" s="186" t="s">
        <v>140</v>
      </c>
      <c r="E155" s="187" t="s">
        <v>253</v>
      </c>
      <c r="F155" s="188" t="s">
        <v>254</v>
      </c>
      <c r="G155" s="189" t="s">
        <v>246</v>
      </c>
      <c r="H155" s="190">
        <v>616.056</v>
      </c>
      <c r="I155" s="191"/>
      <c r="J155" s="192">
        <f>ROUND(I155*H155,2)</f>
        <v>0</v>
      </c>
      <c r="K155" s="188" t="s">
        <v>144</v>
      </c>
      <c r="L155" s="38"/>
      <c r="M155" s="193" t="s">
        <v>3</v>
      </c>
      <c r="N155" s="194" t="s">
        <v>42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7" t="s">
        <v>145</v>
      </c>
      <c r="AT155" s="197" t="s">
        <v>140</v>
      </c>
      <c r="AU155" s="197" t="s">
        <v>81</v>
      </c>
      <c r="AY155" s="18" t="s">
        <v>138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8" t="s">
        <v>79</v>
      </c>
      <c r="BK155" s="198">
        <f>ROUND(I155*H155,2)</f>
        <v>0</v>
      </c>
      <c r="BL155" s="18" t="s">
        <v>145</v>
      </c>
      <c r="BM155" s="197" t="s">
        <v>255</v>
      </c>
    </row>
    <row r="156" spans="1:47" s="2" customFormat="1" ht="12">
      <c r="A156" s="37"/>
      <c r="B156" s="38"/>
      <c r="C156" s="37"/>
      <c r="D156" s="200" t="s">
        <v>256</v>
      </c>
      <c r="E156" s="37"/>
      <c r="F156" s="223" t="s">
        <v>257</v>
      </c>
      <c r="G156" s="37"/>
      <c r="H156" s="37"/>
      <c r="I156" s="125"/>
      <c r="J156" s="37"/>
      <c r="K156" s="37"/>
      <c r="L156" s="38"/>
      <c r="M156" s="224"/>
      <c r="N156" s="225"/>
      <c r="O156" s="71"/>
      <c r="P156" s="71"/>
      <c r="Q156" s="71"/>
      <c r="R156" s="71"/>
      <c r="S156" s="71"/>
      <c r="T156" s="72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8" t="s">
        <v>256</v>
      </c>
      <c r="AU156" s="18" t="s">
        <v>81</v>
      </c>
    </row>
    <row r="157" spans="1:51" s="14" customFormat="1" ht="12">
      <c r="A157" s="14"/>
      <c r="B157" s="207"/>
      <c r="C157" s="14"/>
      <c r="D157" s="200" t="s">
        <v>147</v>
      </c>
      <c r="E157" s="14"/>
      <c r="F157" s="209" t="s">
        <v>258</v>
      </c>
      <c r="G157" s="14"/>
      <c r="H157" s="210">
        <v>616.056</v>
      </c>
      <c r="I157" s="211"/>
      <c r="J157" s="14"/>
      <c r="K157" s="14"/>
      <c r="L157" s="207"/>
      <c r="M157" s="212"/>
      <c r="N157" s="213"/>
      <c r="O157" s="213"/>
      <c r="P157" s="213"/>
      <c r="Q157" s="213"/>
      <c r="R157" s="213"/>
      <c r="S157" s="213"/>
      <c r="T157" s="2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08" t="s">
        <v>147</v>
      </c>
      <c r="AU157" s="208" t="s">
        <v>81</v>
      </c>
      <c r="AV157" s="14" t="s">
        <v>81</v>
      </c>
      <c r="AW157" s="14" t="s">
        <v>4</v>
      </c>
      <c r="AX157" s="14" t="s">
        <v>79</v>
      </c>
      <c r="AY157" s="208" t="s">
        <v>138</v>
      </c>
    </row>
    <row r="158" spans="1:65" s="2" customFormat="1" ht="33" customHeight="1">
      <c r="A158" s="37"/>
      <c r="B158" s="185"/>
      <c r="C158" s="186" t="s">
        <v>259</v>
      </c>
      <c r="D158" s="186" t="s">
        <v>140</v>
      </c>
      <c r="E158" s="187" t="s">
        <v>260</v>
      </c>
      <c r="F158" s="188" t="s">
        <v>261</v>
      </c>
      <c r="G158" s="189" t="s">
        <v>246</v>
      </c>
      <c r="H158" s="190">
        <v>13.069</v>
      </c>
      <c r="I158" s="191"/>
      <c r="J158" s="192">
        <f>ROUND(I158*H158,2)</f>
        <v>0</v>
      </c>
      <c r="K158" s="188" t="s">
        <v>144</v>
      </c>
      <c r="L158" s="38"/>
      <c r="M158" s="193" t="s">
        <v>3</v>
      </c>
      <c r="N158" s="194" t="s">
        <v>42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7" t="s">
        <v>145</v>
      </c>
      <c r="AT158" s="197" t="s">
        <v>140</v>
      </c>
      <c r="AU158" s="197" t="s">
        <v>81</v>
      </c>
      <c r="AY158" s="18" t="s">
        <v>138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8" t="s">
        <v>79</v>
      </c>
      <c r="BK158" s="198">
        <f>ROUND(I158*H158,2)</f>
        <v>0</v>
      </c>
      <c r="BL158" s="18" t="s">
        <v>145</v>
      </c>
      <c r="BM158" s="197" t="s">
        <v>262</v>
      </c>
    </row>
    <row r="159" spans="1:65" s="2" customFormat="1" ht="33" customHeight="1">
      <c r="A159" s="37"/>
      <c r="B159" s="185"/>
      <c r="C159" s="186" t="s">
        <v>263</v>
      </c>
      <c r="D159" s="186" t="s">
        <v>140</v>
      </c>
      <c r="E159" s="187" t="s">
        <v>264</v>
      </c>
      <c r="F159" s="188" t="s">
        <v>265</v>
      </c>
      <c r="G159" s="189" t="s">
        <v>246</v>
      </c>
      <c r="H159" s="190">
        <v>9.006</v>
      </c>
      <c r="I159" s="191"/>
      <c r="J159" s="192">
        <f>ROUND(I159*H159,2)</f>
        <v>0</v>
      </c>
      <c r="K159" s="188" t="s">
        <v>144</v>
      </c>
      <c r="L159" s="38"/>
      <c r="M159" s="193" t="s">
        <v>3</v>
      </c>
      <c r="N159" s="194" t="s">
        <v>42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7" t="s">
        <v>145</v>
      </c>
      <c r="AT159" s="197" t="s">
        <v>140</v>
      </c>
      <c r="AU159" s="197" t="s">
        <v>81</v>
      </c>
      <c r="AY159" s="18" t="s">
        <v>138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8" t="s">
        <v>79</v>
      </c>
      <c r="BK159" s="198">
        <f>ROUND(I159*H159,2)</f>
        <v>0</v>
      </c>
      <c r="BL159" s="18" t="s">
        <v>145</v>
      </c>
      <c r="BM159" s="197" t="s">
        <v>266</v>
      </c>
    </row>
    <row r="160" spans="1:65" s="2" customFormat="1" ht="33" customHeight="1">
      <c r="A160" s="37"/>
      <c r="B160" s="185"/>
      <c r="C160" s="186" t="s">
        <v>8</v>
      </c>
      <c r="D160" s="186" t="s">
        <v>140</v>
      </c>
      <c r="E160" s="187" t="s">
        <v>267</v>
      </c>
      <c r="F160" s="188" t="s">
        <v>268</v>
      </c>
      <c r="G160" s="189" t="s">
        <v>246</v>
      </c>
      <c r="H160" s="190">
        <v>46.311</v>
      </c>
      <c r="I160" s="191"/>
      <c r="J160" s="192">
        <f>ROUND(I160*H160,2)</f>
        <v>0</v>
      </c>
      <c r="K160" s="188" t="s">
        <v>144</v>
      </c>
      <c r="L160" s="38"/>
      <c r="M160" s="193" t="s">
        <v>3</v>
      </c>
      <c r="N160" s="194" t="s">
        <v>42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7" t="s">
        <v>145</v>
      </c>
      <c r="AT160" s="197" t="s">
        <v>140</v>
      </c>
      <c r="AU160" s="197" t="s">
        <v>81</v>
      </c>
      <c r="AY160" s="18" t="s">
        <v>138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79</v>
      </c>
      <c r="BK160" s="198">
        <f>ROUND(I160*H160,2)</f>
        <v>0</v>
      </c>
      <c r="BL160" s="18" t="s">
        <v>145</v>
      </c>
      <c r="BM160" s="197" t="s">
        <v>269</v>
      </c>
    </row>
    <row r="161" spans="1:65" s="2" customFormat="1" ht="44.25" customHeight="1">
      <c r="A161" s="37"/>
      <c r="B161" s="185"/>
      <c r="C161" s="186" t="s">
        <v>270</v>
      </c>
      <c r="D161" s="186" t="s">
        <v>140</v>
      </c>
      <c r="E161" s="187" t="s">
        <v>271</v>
      </c>
      <c r="F161" s="188" t="s">
        <v>272</v>
      </c>
      <c r="G161" s="189" t="s">
        <v>246</v>
      </c>
      <c r="H161" s="190">
        <v>85.628</v>
      </c>
      <c r="I161" s="191"/>
      <c r="J161" s="192">
        <f>ROUND(I161*H161,2)</f>
        <v>0</v>
      </c>
      <c r="K161" s="188" t="s">
        <v>144</v>
      </c>
      <c r="L161" s="38"/>
      <c r="M161" s="193" t="s">
        <v>3</v>
      </c>
      <c r="N161" s="194" t="s">
        <v>42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7" t="s">
        <v>145</v>
      </c>
      <c r="AT161" s="197" t="s">
        <v>140</v>
      </c>
      <c r="AU161" s="197" t="s">
        <v>81</v>
      </c>
      <c r="AY161" s="18" t="s">
        <v>138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8" t="s">
        <v>79</v>
      </c>
      <c r="BK161" s="198">
        <f>ROUND(I161*H161,2)</f>
        <v>0</v>
      </c>
      <c r="BL161" s="18" t="s">
        <v>145</v>
      </c>
      <c r="BM161" s="197" t="s">
        <v>273</v>
      </c>
    </row>
    <row r="162" spans="1:63" s="12" customFormat="1" ht="25.9" customHeight="1">
      <c r="A162" s="12"/>
      <c r="B162" s="172"/>
      <c r="C162" s="12"/>
      <c r="D162" s="173" t="s">
        <v>70</v>
      </c>
      <c r="E162" s="174" t="s">
        <v>274</v>
      </c>
      <c r="F162" s="174" t="s">
        <v>275</v>
      </c>
      <c r="G162" s="12"/>
      <c r="H162" s="12"/>
      <c r="I162" s="175"/>
      <c r="J162" s="176">
        <f>BK162</f>
        <v>0</v>
      </c>
      <c r="K162" s="12"/>
      <c r="L162" s="172"/>
      <c r="M162" s="177"/>
      <c r="N162" s="178"/>
      <c r="O162" s="178"/>
      <c r="P162" s="179">
        <f>P163+P173+P179+P188</f>
        <v>0</v>
      </c>
      <c r="Q162" s="178"/>
      <c r="R162" s="179">
        <f>R163+R173+R179+R188</f>
        <v>0</v>
      </c>
      <c r="S162" s="178"/>
      <c r="T162" s="180">
        <f>T163+T173+T179+T188</f>
        <v>75.16974850000001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173" t="s">
        <v>81</v>
      </c>
      <c r="AT162" s="181" t="s">
        <v>70</v>
      </c>
      <c r="AU162" s="181" t="s">
        <v>71</v>
      </c>
      <c r="AY162" s="173" t="s">
        <v>138</v>
      </c>
      <c r="BK162" s="182">
        <f>BK163+BK173+BK179+BK188</f>
        <v>0</v>
      </c>
    </row>
    <row r="163" spans="1:63" s="12" customFormat="1" ht="22.8" customHeight="1">
      <c r="A163" s="12"/>
      <c r="B163" s="172"/>
      <c r="C163" s="12"/>
      <c r="D163" s="173" t="s">
        <v>70</v>
      </c>
      <c r="E163" s="183" t="s">
        <v>276</v>
      </c>
      <c r="F163" s="183" t="s">
        <v>277</v>
      </c>
      <c r="G163" s="12"/>
      <c r="H163" s="12"/>
      <c r="I163" s="175"/>
      <c r="J163" s="184">
        <f>BK163</f>
        <v>0</v>
      </c>
      <c r="K163" s="12"/>
      <c r="L163" s="172"/>
      <c r="M163" s="177"/>
      <c r="N163" s="178"/>
      <c r="O163" s="178"/>
      <c r="P163" s="179">
        <f>SUM(P164:P172)</f>
        <v>0</v>
      </c>
      <c r="Q163" s="178"/>
      <c r="R163" s="179">
        <f>SUM(R164:R172)</f>
        <v>0</v>
      </c>
      <c r="S163" s="178"/>
      <c r="T163" s="180">
        <f>SUM(T164:T172)</f>
        <v>74.23973000000001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73" t="s">
        <v>81</v>
      </c>
      <c r="AT163" s="181" t="s">
        <v>70</v>
      </c>
      <c r="AU163" s="181" t="s">
        <v>79</v>
      </c>
      <c r="AY163" s="173" t="s">
        <v>138</v>
      </c>
      <c r="BK163" s="182">
        <f>SUM(BK164:BK172)</f>
        <v>0</v>
      </c>
    </row>
    <row r="164" spans="1:65" s="2" customFormat="1" ht="21.75" customHeight="1">
      <c r="A164" s="37"/>
      <c r="B164" s="185"/>
      <c r="C164" s="186" t="s">
        <v>278</v>
      </c>
      <c r="D164" s="186" t="s">
        <v>140</v>
      </c>
      <c r="E164" s="187" t="s">
        <v>279</v>
      </c>
      <c r="F164" s="188" t="s">
        <v>280</v>
      </c>
      <c r="G164" s="189" t="s">
        <v>143</v>
      </c>
      <c r="H164" s="190">
        <v>122.98</v>
      </c>
      <c r="I164" s="191"/>
      <c r="J164" s="192">
        <f>ROUND(I164*H164,2)</f>
        <v>0</v>
      </c>
      <c r="K164" s="188" t="s">
        <v>144</v>
      </c>
      <c r="L164" s="38"/>
      <c r="M164" s="193" t="s">
        <v>3</v>
      </c>
      <c r="N164" s="194" t="s">
        <v>42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0.014</v>
      </c>
      <c r="T164" s="196">
        <f>S164*H164</f>
        <v>1.7217200000000001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243</v>
      </c>
      <c r="AT164" s="197" t="s">
        <v>140</v>
      </c>
      <c r="AU164" s="197" t="s">
        <v>81</v>
      </c>
      <c r="AY164" s="18" t="s">
        <v>138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79</v>
      </c>
      <c r="BK164" s="198">
        <f>ROUND(I164*H164,2)</f>
        <v>0</v>
      </c>
      <c r="BL164" s="18" t="s">
        <v>243</v>
      </c>
      <c r="BM164" s="197" t="s">
        <v>281</v>
      </c>
    </row>
    <row r="165" spans="1:51" s="14" customFormat="1" ht="12">
      <c r="A165" s="14"/>
      <c r="B165" s="207"/>
      <c r="C165" s="14"/>
      <c r="D165" s="200" t="s">
        <v>147</v>
      </c>
      <c r="E165" s="208" t="s">
        <v>3</v>
      </c>
      <c r="F165" s="209" t="s">
        <v>282</v>
      </c>
      <c r="G165" s="14"/>
      <c r="H165" s="210">
        <v>122.98</v>
      </c>
      <c r="I165" s="211"/>
      <c r="J165" s="14"/>
      <c r="K165" s="14"/>
      <c r="L165" s="207"/>
      <c r="M165" s="212"/>
      <c r="N165" s="213"/>
      <c r="O165" s="213"/>
      <c r="P165" s="213"/>
      <c r="Q165" s="213"/>
      <c r="R165" s="213"/>
      <c r="S165" s="213"/>
      <c r="T165" s="2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08" t="s">
        <v>147</v>
      </c>
      <c r="AU165" s="208" t="s">
        <v>81</v>
      </c>
      <c r="AV165" s="14" t="s">
        <v>81</v>
      </c>
      <c r="AW165" s="14" t="s">
        <v>33</v>
      </c>
      <c r="AX165" s="14" t="s">
        <v>79</v>
      </c>
      <c r="AY165" s="208" t="s">
        <v>138</v>
      </c>
    </row>
    <row r="166" spans="1:65" s="2" customFormat="1" ht="21.75" customHeight="1">
      <c r="A166" s="37"/>
      <c r="B166" s="185"/>
      <c r="C166" s="186" t="s">
        <v>283</v>
      </c>
      <c r="D166" s="186" t="s">
        <v>140</v>
      </c>
      <c r="E166" s="187" t="s">
        <v>284</v>
      </c>
      <c r="F166" s="188" t="s">
        <v>285</v>
      </c>
      <c r="G166" s="189" t="s">
        <v>143</v>
      </c>
      <c r="H166" s="190">
        <v>122.98</v>
      </c>
      <c r="I166" s="191"/>
      <c r="J166" s="192">
        <f>ROUND(I166*H166,2)</f>
        <v>0</v>
      </c>
      <c r="K166" s="188" t="s">
        <v>144</v>
      </c>
      <c r="L166" s="38"/>
      <c r="M166" s="193" t="s">
        <v>3</v>
      </c>
      <c r="N166" s="194" t="s">
        <v>42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0.002</v>
      </c>
      <c r="T166" s="196">
        <f>S166*H166</f>
        <v>0.24596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7" t="s">
        <v>243</v>
      </c>
      <c r="AT166" s="197" t="s">
        <v>140</v>
      </c>
      <c r="AU166" s="197" t="s">
        <v>81</v>
      </c>
      <c r="AY166" s="18" t="s">
        <v>138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8" t="s">
        <v>79</v>
      </c>
      <c r="BK166" s="198">
        <f>ROUND(I166*H166,2)</f>
        <v>0</v>
      </c>
      <c r="BL166" s="18" t="s">
        <v>243</v>
      </c>
      <c r="BM166" s="197" t="s">
        <v>286</v>
      </c>
    </row>
    <row r="167" spans="1:65" s="2" customFormat="1" ht="21.75" customHeight="1">
      <c r="A167" s="37"/>
      <c r="B167" s="185"/>
      <c r="C167" s="186" t="s">
        <v>287</v>
      </c>
      <c r="D167" s="186" t="s">
        <v>140</v>
      </c>
      <c r="E167" s="187" t="s">
        <v>288</v>
      </c>
      <c r="F167" s="188" t="s">
        <v>289</v>
      </c>
      <c r="G167" s="189" t="s">
        <v>290</v>
      </c>
      <c r="H167" s="190">
        <v>48.7</v>
      </c>
      <c r="I167" s="191"/>
      <c r="J167" s="192">
        <f>ROUND(I167*H167,2)</f>
        <v>0</v>
      </c>
      <c r="K167" s="188" t="s">
        <v>144</v>
      </c>
      <c r="L167" s="38"/>
      <c r="M167" s="193" t="s">
        <v>3</v>
      </c>
      <c r="N167" s="194" t="s">
        <v>42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0.0017</v>
      </c>
      <c r="T167" s="196">
        <f>S167*H167</f>
        <v>0.08279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7" t="s">
        <v>243</v>
      </c>
      <c r="AT167" s="197" t="s">
        <v>140</v>
      </c>
      <c r="AU167" s="197" t="s">
        <v>81</v>
      </c>
      <c r="AY167" s="18" t="s">
        <v>138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8" t="s">
        <v>79</v>
      </c>
      <c r="BK167" s="198">
        <f>ROUND(I167*H167,2)</f>
        <v>0</v>
      </c>
      <c r="BL167" s="18" t="s">
        <v>243</v>
      </c>
      <c r="BM167" s="197" t="s">
        <v>291</v>
      </c>
    </row>
    <row r="168" spans="1:51" s="14" customFormat="1" ht="12">
      <c r="A168" s="14"/>
      <c r="B168" s="207"/>
      <c r="C168" s="14"/>
      <c r="D168" s="200" t="s">
        <v>147</v>
      </c>
      <c r="E168" s="208" t="s">
        <v>3</v>
      </c>
      <c r="F168" s="209" t="s">
        <v>292</v>
      </c>
      <c r="G168" s="14"/>
      <c r="H168" s="210">
        <v>48.7</v>
      </c>
      <c r="I168" s="211"/>
      <c r="J168" s="14"/>
      <c r="K168" s="14"/>
      <c r="L168" s="207"/>
      <c r="M168" s="212"/>
      <c r="N168" s="213"/>
      <c r="O168" s="213"/>
      <c r="P168" s="213"/>
      <c r="Q168" s="213"/>
      <c r="R168" s="213"/>
      <c r="S168" s="213"/>
      <c r="T168" s="2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08" t="s">
        <v>147</v>
      </c>
      <c r="AU168" s="208" t="s">
        <v>81</v>
      </c>
      <c r="AV168" s="14" t="s">
        <v>81</v>
      </c>
      <c r="AW168" s="14" t="s">
        <v>33</v>
      </c>
      <c r="AX168" s="14" t="s">
        <v>79</v>
      </c>
      <c r="AY168" s="208" t="s">
        <v>138</v>
      </c>
    </row>
    <row r="169" spans="1:65" s="2" customFormat="1" ht="21.75" customHeight="1">
      <c r="A169" s="37"/>
      <c r="B169" s="185"/>
      <c r="C169" s="186" t="s">
        <v>293</v>
      </c>
      <c r="D169" s="186" t="s">
        <v>140</v>
      </c>
      <c r="E169" s="187" t="s">
        <v>294</v>
      </c>
      <c r="F169" s="188" t="s">
        <v>295</v>
      </c>
      <c r="G169" s="189" t="s">
        <v>143</v>
      </c>
      <c r="H169" s="190">
        <v>122.98</v>
      </c>
      <c r="I169" s="191"/>
      <c r="J169" s="192">
        <f>ROUND(I169*H169,2)</f>
        <v>0</v>
      </c>
      <c r="K169" s="188" t="s">
        <v>144</v>
      </c>
      <c r="L169" s="38"/>
      <c r="M169" s="193" t="s">
        <v>3</v>
      </c>
      <c r="N169" s="194" t="s">
        <v>42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0.167</v>
      </c>
      <c r="T169" s="196">
        <f>S169*H169</f>
        <v>20.537660000000002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7" t="s">
        <v>243</v>
      </c>
      <c r="AT169" s="197" t="s">
        <v>140</v>
      </c>
      <c r="AU169" s="197" t="s">
        <v>81</v>
      </c>
      <c r="AY169" s="18" t="s">
        <v>138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79</v>
      </c>
      <c r="BK169" s="198">
        <f>ROUND(I169*H169,2)</f>
        <v>0</v>
      </c>
      <c r="BL169" s="18" t="s">
        <v>243</v>
      </c>
      <c r="BM169" s="197" t="s">
        <v>296</v>
      </c>
    </row>
    <row r="170" spans="1:65" s="2" customFormat="1" ht="33" customHeight="1">
      <c r="A170" s="37"/>
      <c r="B170" s="185"/>
      <c r="C170" s="186" t="s">
        <v>297</v>
      </c>
      <c r="D170" s="186" t="s">
        <v>140</v>
      </c>
      <c r="E170" s="187" t="s">
        <v>298</v>
      </c>
      <c r="F170" s="188" t="s">
        <v>299</v>
      </c>
      <c r="G170" s="189" t="s">
        <v>143</v>
      </c>
      <c r="H170" s="190">
        <v>614.9</v>
      </c>
      <c r="I170" s="191"/>
      <c r="J170" s="192">
        <f>ROUND(I170*H170,2)</f>
        <v>0</v>
      </c>
      <c r="K170" s="188" t="s">
        <v>144</v>
      </c>
      <c r="L170" s="38"/>
      <c r="M170" s="193" t="s">
        <v>3</v>
      </c>
      <c r="N170" s="194" t="s">
        <v>42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0.084</v>
      </c>
      <c r="T170" s="196">
        <f>S170*H170</f>
        <v>51.6516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7" t="s">
        <v>243</v>
      </c>
      <c r="AT170" s="197" t="s">
        <v>140</v>
      </c>
      <c r="AU170" s="197" t="s">
        <v>81</v>
      </c>
      <c r="AY170" s="18" t="s">
        <v>138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8" t="s">
        <v>79</v>
      </c>
      <c r="BK170" s="198">
        <f>ROUND(I170*H170,2)</f>
        <v>0</v>
      </c>
      <c r="BL170" s="18" t="s">
        <v>243</v>
      </c>
      <c r="BM170" s="197" t="s">
        <v>300</v>
      </c>
    </row>
    <row r="171" spans="1:51" s="13" customFormat="1" ht="12">
      <c r="A171" s="13"/>
      <c r="B171" s="199"/>
      <c r="C171" s="13"/>
      <c r="D171" s="200" t="s">
        <v>147</v>
      </c>
      <c r="E171" s="201" t="s">
        <v>3</v>
      </c>
      <c r="F171" s="202" t="s">
        <v>301</v>
      </c>
      <c r="G171" s="13"/>
      <c r="H171" s="201" t="s">
        <v>3</v>
      </c>
      <c r="I171" s="203"/>
      <c r="J171" s="13"/>
      <c r="K171" s="13"/>
      <c r="L171" s="199"/>
      <c r="M171" s="204"/>
      <c r="N171" s="205"/>
      <c r="O171" s="205"/>
      <c r="P171" s="205"/>
      <c r="Q171" s="205"/>
      <c r="R171" s="205"/>
      <c r="S171" s="205"/>
      <c r="T171" s="206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1" t="s">
        <v>147</v>
      </c>
      <c r="AU171" s="201" t="s">
        <v>81</v>
      </c>
      <c r="AV171" s="13" t="s">
        <v>79</v>
      </c>
      <c r="AW171" s="13" t="s">
        <v>33</v>
      </c>
      <c r="AX171" s="13" t="s">
        <v>71</v>
      </c>
      <c r="AY171" s="201" t="s">
        <v>138</v>
      </c>
    </row>
    <row r="172" spans="1:51" s="14" customFormat="1" ht="12">
      <c r="A172" s="14"/>
      <c r="B172" s="207"/>
      <c r="C172" s="14"/>
      <c r="D172" s="200" t="s">
        <v>147</v>
      </c>
      <c r="E172" s="208" t="s">
        <v>3</v>
      </c>
      <c r="F172" s="209" t="s">
        <v>302</v>
      </c>
      <c r="G172" s="14"/>
      <c r="H172" s="210">
        <v>614.9</v>
      </c>
      <c r="I172" s="211"/>
      <c r="J172" s="14"/>
      <c r="K172" s="14"/>
      <c r="L172" s="207"/>
      <c r="M172" s="212"/>
      <c r="N172" s="213"/>
      <c r="O172" s="213"/>
      <c r="P172" s="213"/>
      <c r="Q172" s="213"/>
      <c r="R172" s="213"/>
      <c r="S172" s="213"/>
      <c r="T172" s="2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08" t="s">
        <v>147</v>
      </c>
      <c r="AU172" s="208" t="s">
        <v>81</v>
      </c>
      <c r="AV172" s="14" t="s">
        <v>81</v>
      </c>
      <c r="AW172" s="14" t="s">
        <v>33</v>
      </c>
      <c r="AX172" s="14" t="s">
        <v>79</v>
      </c>
      <c r="AY172" s="208" t="s">
        <v>138</v>
      </c>
    </row>
    <row r="173" spans="1:63" s="12" customFormat="1" ht="22.8" customHeight="1">
      <c r="A173" s="12"/>
      <c r="B173" s="172"/>
      <c r="C173" s="12"/>
      <c r="D173" s="173" t="s">
        <v>70</v>
      </c>
      <c r="E173" s="183" t="s">
        <v>303</v>
      </c>
      <c r="F173" s="183" t="s">
        <v>304</v>
      </c>
      <c r="G173" s="12"/>
      <c r="H173" s="12"/>
      <c r="I173" s="175"/>
      <c r="J173" s="184">
        <f>BK173</f>
        <v>0</v>
      </c>
      <c r="K173" s="12"/>
      <c r="L173" s="172"/>
      <c r="M173" s="177"/>
      <c r="N173" s="178"/>
      <c r="O173" s="178"/>
      <c r="P173" s="179">
        <f>SUM(P174:P178)</f>
        <v>0</v>
      </c>
      <c r="Q173" s="178"/>
      <c r="R173" s="179">
        <f>SUM(R174:R178)</f>
        <v>0</v>
      </c>
      <c r="S173" s="178"/>
      <c r="T173" s="180">
        <f>SUM(T174:T178)</f>
        <v>0.07550000000000001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73" t="s">
        <v>81</v>
      </c>
      <c r="AT173" s="181" t="s">
        <v>70</v>
      </c>
      <c r="AU173" s="181" t="s">
        <v>79</v>
      </c>
      <c r="AY173" s="173" t="s">
        <v>138</v>
      </c>
      <c r="BK173" s="182">
        <f>SUM(BK174:BK178)</f>
        <v>0</v>
      </c>
    </row>
    <row r="174" spans="1:65" s="2" customFormat="1" ht="21.75" customHeight="1">
      <c r="A174" s="37"/>
      <c r="B174" s="185"/>
      <c r="C174" s="186" t="s">
        <v>305</v>
      </c>
      <c r="D174" s="186" t="s">
        <v>140</v>
      </c>
      <c r="E174" s="187" t="s">
        <v>306</v>
      </c>
      <c r="F174" s="188" t="s">
        <v>307</v>
      </c>
      <c r="G174" s="189" t="s">
        <v>308</v>
      </c>
      <c r="H174" s="190">
        <v>1</v>
      </c>
      <c r="I174" s="191"/>
      <c r="J174" s="192">
        <f>ROUND(I174*H174,2)</f>
        <v>0</v>
      </c>
      <c r="K174" s="188" t="s">
        <v>144</v>
      </c>
      <c r="L174" s="38"/>
      <c r="M174" s="193" t="s">
        <v>3</v>
      </c>
      <c r="N174" s="194" t="s">
        <v>42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0.01933</v>
      </c>
      <c r="T174" s="196">
        <f>S174*H174</f>
        <v>0.01933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243</v>
      </c>
      <c r="AT174" s="197" t="s">
        <v>140</v>
      </c>
      <c r="AU174" s="197" t="s">
        <v>81</v>
      </c>
      <c r="AY174" s="18" t="s">
        <v>138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79</v>
      </c>
      <c r="BK174" s="198">
        <f>ROUND(I174*H174,2)</f>
        <v>0</v>
      </c>
      <c r="BL174" s="18" t="s">
        <v>243</v>
      </c>
      <c r="BM174" s="197" t="s">
        <v>309</v>
      </c>
    </row>
    <row r="175" spans="1:65" s="2" customFormat="1" ht="16.5" customHeight="1">
      <c r="A175" s="37"/>
      <c r="B175" s="185"/>
      <c r="C175" s="186" t="s">
        <v>310</v>
      </c>
      <c r="D175" s="186" t="s">
        <v>140</v>
      </c>
      <c r="E175" s="187" t="s">
        <v>311</v>
      </c>
      <c r="F175" s="188" t="s">
        <v>312</v>
      </c>
      <c r="G175" s="189" t="s">
        <v>308</v>
      </c>
      <c r="H175" s="190">
        <v>1</v>
      </c>
      <c r="I175" s="191"/>
      <c r="J175" s="192">
        <f>ROUND(I175*H175,2)</f>
        <v>0</v>
      </c>
      <c r="K175" s="188" t="s">
        <v>144</v>
      </c>
      <c r="L175" s="38"/>
      <c r="M175" s="193" t="s">
        <v>3</v>
      </c>
      <c r="N175" s="194" t="s">
        <v>42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0.01946</v>
      </c>
      <c r="T175" s="196">
        <f>S175*H175</f>
        <v>0.01946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7" t="s">
        <v>243</v>
      </c>
      <c r="AT175" s="197" t="s">
        <v>140</v>
      </c>
      <c r="AU175" s="197" t="s">
        <v>81</v>
      </c>
      <c r="AY175" s="18" t="s">
        <v>138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8" t="s">
        <v>79</v>
      </c>
      <c r="BK175" s="198">
        <f>ROUND(I175*H175,2)</f>
        <v>0</v>
      </c>
      <c r="BL175" s="18" t="s">
        <v>243</v>
      </c>
      <c r="BM175" s="197" t="s">
        <v>313</v>
      </c>
    </row>
    <row r="176" spans="1:65" s="2" customFormat="1" ht="16.5" customHeight="1">
      <c r="A176" s="37"/>
      <c r="B176" s="185"/>
      <c r="C176" s="186" t="s">
        <v>314</v>
      </c>
      <c r="D176" s="186" t="s">
        <v>140</v>
      </c>
      <c r="E176" s="187" t="s">
        <v>315</v>
      </c>
      <c r="F176" s="188" t="s">
        <v>316</v>
      </c>
      <c r="G176" s="189" t="s">
        <v>308</v>
      </c>
      <c r="H176" s="190">
        <v>1</v>
      </c>
      <c r="I176" s="191"/>
      <c r="J176" s="192">
        <f>ROUND(I176*H176,2)</f>
        <v>0</v>
      </c>
      <c r="K176" s="188" t="s">
        <v>144</v>
      </c>
      <c r="L176" s="38"/>
      <c r="M176" s="193" t="s">
        <v>3</v>
      </c>
      <c r="N176" s="194" t="s">
        <v>42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0.0329</v>
      </c>
      <c r="T176" s="196">
        <f>S176*H176</f>
        <v>0.0329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7" t="s">
        <v>243</v>
      </c>
      <c r="AT176" s="197" t="s">
        <v>140</v>
      </c>
      <c r="AU176" s="197" t="s">
        <v>81</v>
      </c>
      <c r="AY176" s="18" t="s">
        <v>138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8" t="s">
        <v>79</v>
      </c>
      <c r="BK176" s="198">
        <f>ROUND(I176*H176,2)</f>
        <v>0</v>
      </c>
      <c r="BL176" s="18" t="s">
        <v>243</v>
      </c>
      <c r="BM176" s="197" t="s">
        <v>317</v>
      </c>
    </row>
    <row r="177" spans="1:65" s="2" customFormat="1" ht="16.5" customHeight="1">
      <c r="A177" s="37"/>
      <c r="B177" s="185"/>
      <c r="C177" s="186" t="s">
        <v>318</v>
      </c>
      <c r="D177" s="186" t="s">
        <v>140</v>
      </c>
      <c r="E177" s="187" t="s">
        <v>319</v>
      </c>
      <c r="F177" s="188" t="s">
        <v>320</v>
      </c>
      <c r="G177" s="189" t="s">
        <v>308</v>
      </c>
      <c r="H177" s="190">
        <v>1</v>
      </c>
      <c r="I177" s="191"/>
      <c r="J177" s="192">
        <f>ROUND(I177*H177,2)</f>
        <v>0</v>
      </c>
      <c r="K177" s="188" t="s">
        <v>144</v>
      </c>
      <c r="L177" s="38"/>
      <c r="M177" s="193" t="s">
        <v>3</v>
      </c>
      <c r="N177" s="194" t="s">
        <v>42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0.00156</v>
      </c>
      <c r="T177" s="196">
        <f>S177*H177</f>
        <v>0.00156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7" t="s">
        <v>243</v>
      </c>
      <c r="AT177" s="197" t="s">
        <v>140</v>
      </c>
      <c r="AU177" s="197" t="s">
        <v>81</v>
      </c>
      <c r="AY177" s="18" t="s">
        <v>138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8" t="s">
        <v>79</v>
      </c>
      <c r="BK177" s="198">
        <f>ROUND(I177*H177,2)</f>
        <v>0</v>
      </c>
      <c r="BL177" s="18" t="s">
        <v>243</v>
      </c>
      <c r="BM177" s="197" t="s">
        <v>321</v>
      </c>
    </row>
    <row r="178" spans="1:65" s="2" customFormat="1" ht="21.75" customHeight="1">
      <c r="A178" s="37"/>
      <c r="B178" s="185"/>
      <c r="C178" s="186" t="s">
        <v>322</v>
      </c>
      <c r="D178" s="186" t="s">
        <v>140</v>
      </c>
      <c r="E178" s="187" t="s">
        <v>323</v>
      </c>
      <c r="F178" s="188" t="s">
        <v>324</v>
      </c>
      <c r="G178" s="189" t="s">
        <v>214</v>
      </c>
      <c r="H178" s="190">
        <v>1</v>
      </c>
      <c r="I178" s="191"/>
      <c r="J178" s="192">
        <f>ROUND(I178*H178,2)</f>
        <v>0</v>
      </c>
      <c r="K178" s="188" t="s">
        <v>144</v>
      </c>
      <c r="L178" s="38"/>
      <c r="M178" s="193" t="s">
        <v>3</v>
      </c>
      <c r="N178" s="194" t="s">
        <v>42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0.00225</v>
      </c>
      <c r="T178" s="196">
        <f>S178*H178</f>
        <v>0.00225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7" t="s">
        <v>243</v>
      </c>
      <c r="AT178" s="197" t="s">
        <v>140</v>
      </c>
      <c r="AU178" s="197" t="s">
        <v>81</v>
      </c>
      <c r="AY178" s="18" t="s">
        <v>138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79</v>
      </c>
      <c r="BK178" s="198">
        <f>ROUND(I178*H178,2)</f>
        <v>0</v>
      </c>
      <c r="BL178" s="18" t="s">
        <v>243</v>
      </c>
      <c r="BM178" s="197" t="s">
        <v>325</v>
      </c>
    </row>
    <row r="179" spans="1:63" s="12" customFormat="1" ht="22.8" customHeight="1">
      <c r="A179" s="12"/>
      <c r="B179" s="172"/>
      <c r="C179" s="12"/>
      <c r="D179" s="173" t="s">
        <v>70</v>
      </c>
      <c r="E179" s="183" t="s">
        <v>326</v>
      </c>
      <c r="F179" s="183" t="s">
        <v>327</v>
      </c>
      <c r="G179" s="12"/>
      <c r="H179" s="12"/>
      <c r="I179" s="175"/>
      <c r="J179" s="184">
        <f>BK179</f>
        <v>0</v>
      </c>
      <c r="K179" s="12"/>
      <c r="L179" s="172"/>
      <c r="M179" s="177"/>
      <c r="N179" s="178"/>
      <c r="O179" s="178"/>
      <c r="P179" s="179">
        <f>SUM(P180:P187)</f>
        <v>0</v>
      </c>
      <c r="Q179" s="178"/>
      <c r="R179" s="179">
        <f>SUM(R180:R187)</f>
        <v>0</v>
      </c>
      <c r="S179" s="178"/>
      <c r="T179" s="180">
        <f>SUM(T180:T187)</f>
        <v>0.1665585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173" t="s">
        <v>81</v>
      </c>
      <c r="AT179" s="181" t="s">
        <v>70</v>
      </c>
      <c r="AU179" s="181" t="s">
        <v>79</v>
      </c>
      <c r="AY179" s="173" t="s">
        <v>138</v>
      </c>
      <c r="BK179" s="182">
        <f>SUM(BK180:BK187)</f>
        <v>0</v>
      </c>
    </row>
    <row r="180" spans="1:65" s="2" customFormat="1" ht="21.75" customHeight="1">
      <c r="A180" s="37"/>
      <c r="B180" s="185"/>
      <c r="C180" s="186" t="s">
        <v>328</v>
      </c>
      <c r="D180" s="186" t="s">
        <v>140</v>
      </c>
      <c r="E180" s="187" t="s">
        <v>329</v>
      </c>
      <c r="F180" s="188" t="s">
        <v>330</v>
      </c>
      <c r="G180" s="189" t="s">
        <v>290</v>
      </c>
      <c r="H180" s="190">
        <v>29.85</v>
      </c>
      <c r="I180" s="191"/>
      <c r="J180" s="192">
        <f>ROUND(I180*H180,2)</f>
        <v>0</v>
      </c>
      <c r="K180" s="188" t="s">
        <v>144</v>
      </c>
      <c r="L180" s="38"/>
      <c r="M180" s="193" t="s">
        <v>3</v>
      </c>
      <c r="N180" s="194" t="s">
        <v>42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0.00191</v>
      </c>
      <c r="T180" s="196">
        <f>S180*H180</f>
        <v>0.0570135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7" t="s">
        <v>243</v>
      </c>
      <c r="AT180" s="197" t="s">
        <v>140</v>
      </c>
      <c r="AU180" s="197" t="s">
        <v>81</v>
      </c>
      <c r="AY180" s="18" t="s">
        <v>138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8" t="s">
        <v>79</v>
      </c>
      <c r="BK180" s="198">
        <f>ROUND(I180*H180,2)</f>
        <v>0</v>
      </c>
      <c r="BL180" s="18" t="s">
        <v>243</v>
      </c>
      <c r="BM180" s="197" t="s">
        <v>331</v>
      </c>
    </row>
    <row r="181" spans="1:51" s="14" customFormat="1" ht="12">
      <c r="A181" s="14"/>
      <c r="B181" s="207"/>
      <c r="C181" s="14"/>
      <c r="D181" s="200" t="s">
        <v>147</v>
      </c>
      <c r="E181" s="208" t="s">
        <v>3</v>
      </c>
      <c r="F181" s="209" t="s">
        <v>332</v>
      </c>
      <c r="G181" s="14"/>
      <c r="H181" s="210">
        <v>29.85</v>
      </c>
      <c r="I181" s="211"/>
      <c r="J181" s="14"/>
      <c r="K181" s="14"/>
      <c r="L181" s="207"/>
      <c r="M181" s="212"/>
      <c r="N181" s="213"/>
      <c r="O181" s="213"/>
      <c r="P181" s="213"/>
      <c r="Q181" s="213"/>
      <c r="R181" s="213"/>
      <c r="S181" s="213"/>
      <c r="T181" s="2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08" t="s">
        <v>147</v>
      </c>
      <c r="AU181" s="208" t="s">
        <v>81</v>
      </c>
      <c r="AV181" s="14" t="s">
        <v>81</v>
      </c>
      <c r="AW181" s="14" t="s">
        <v>33</v>
      </c>
      <c r="AX181" s="14" t="s">
        <v>79</v>
      </c>
      <c r="AY181" s="208" t="s">
        <v>138</v>
      </c>
    </row>
    <row r="182" spans="1:65" s="2" customFormat="1" ht="21.75" customHeight="1">
      <c r="A182" s="37"/>
      <c r="B182" s="185"/>
      <c r="C182" s="186" t="s">
        <v>333</v>
      </c>
      <c r="D182" s="186" t="s">
        <v>140</v>
      </c>
      <c r="E182" s="187" t="s">
        <v>334</v>
      </c>
      <c r="F182" s="188" t="s">
        <v>335</v>
      </c>
      <c r="G182" s="189" t="s">
        <v>290</v>
      </c>
      <c r="H182" s="190">
        <v>8.5</v>
      </c>
      <c r="I182" s="191"/>
      <c r="J182" s="192">
        <f>ROUND(I182*H182,2)</f>
        <v>0</v>
      </c>
      <c r="K182" s="188" t="s">
        <v>144</v>
      </c>
      <c r="L182" s="38"/>
      <c r="M182" s="193" t="s">
        <v>3</v>
      </c>
      <c r="N182" s="194" t="s">
        <v>42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0.00167</v>
      </c>
      <c r="T182" s="196">
        <f>S182*H182</f>
        <v>0.014195000000000001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243</v>
      </c>
      <c r="AT182" s="197" t="s">
        <v>140</v>
      </c>
      <c r="AU182" s="197" t="s">
        <v>81</v>
      </c>
      <c r="AY182" s="18" t="s">
        <v>138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79</v>
      </c>
      <c r="BK182" s="198">
        <f>ROUND(I182*H182,2)</f>
        <v>0</v>
      </c>
      <c r="BL182" s="18" t="s">
        <v>243</v>
      </c>
      <c r="BM182" s="197" t="s">
        <v>336</v>
      </c>
    </row>
    <row r="183" spans="1:51" s="14" customFormat="1" ht="12">
      <c r="A183" s="14"/>
      <c r="B183" s="207"/>
      <c r="C183" s="14"/>
      <c r="D183" s="200" t="s">
        <v>147</v>
      </c>
      <c r="E183" s="208" t="s">
        <v>3</v>
      </c>
      <c r="F183" s="209" t="s">
        <v>337</v>
      </c>
      <c r="G183" s="14"/>
      <c r="H183" s="210">
        <v>8.5</v>
      </c>
      <c r="I183" s="211"/>
      <c r="J183" s="14"/>
      <c r="K183" s="14"/>
      <c r="L183" s="207"/>
      <c r="M183" s="212"/>
      <c r="N183" s="213"/>
      <c r="O183" s="213"/>
      <c r="P183" s="213"/>
      <c r="Q183" s="213"/>
      <c r="R183" s="213"/>
      <c r="S183" s="213"/>
      <c r="T183" s="2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08" t="s">
        <v>147</v>
      </c>
      <c r="AU183" s="208" t="s">
        <v>81</v>
      </c>
      <c r="AV183" s="14" t="s">
        <v>81</v>
      </c>
      <c r="AW183" s="14" t="s">
        <v>33</v>
      </c>
      <c r="AX183" s="14" t="s">
        <v>79</v>
      </c>
      <c r="AY183" s="208" t="s">
        <v>138</v>
      </c>
    </row>
    <row r="184" spans="1:65" s="2" customFormat="1" ht="16.5" customHeight="1">
      <c r="A184" s="37"/>
      <c r="B184" s="185"/>
      <c r="C184" s="186" t="s">
        <v>338</v>
      </c>
      <c r="D184" s="186" t="s">
        <v>140</v>
      </c>
      <c r="E184" s="187" t="s">
        <v>339</v>
      </c>
      <c r="F184" s="188" t="s">
        <v>340</v>
      </c>
      <c r="G184" s="189" t="s">
        <v>290</v>
      </c>
      <c r="H184" s="190">
        <v>18.8</v>
      </c>
      <c r="I184" s="191"/>
      <c r="J184" s="192">
        <f>ROUND(I184*H184,2)</f>
        <v>0</v>
      </c>
      <c r="K184" s="188" t="s">
        <v>144</v>
      </c>
      <c r="L184" s="38"/>
      <c r="M184" s="193" t="s">
        <v>3</v>
      </c>
      <c r="N184" s="194" t="s">
        <v>42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0.00175</v>
      </c>
      <c r="T184" s="196">
        <f>S184*H184</f>
        <v>0.0329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7" t="s">
        <v>243</v>
      </c>
      <c r="AT184" s="197" t="s">
        <v>140</v>
      </c>
      <c r="AU184" s="197" t="s">
        <v>81</v>
      </c>
      <c r="AY184" s="18" t="s">
        <v>138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8" t="s">
        <v>79</v>
      </c>
      <c r="BK184" s="198">
        <f>ROUND(I184*H184,2)</f>
        <v>0</v>
      </c>
      <c r="BL184" s="18" t="s">
        <v>243</v>
      </c>
      <c r="BM184" s="197" t="s">
        <v>341</v>
      </c>
    </row>
    <row r="185" spans="1:51" s="14" customFormat="1" ht="12">
      <c r="A185" s="14"/>
      <c r="B185" s="207"/>
      <c r="C185" s="14"/>
      <c r="D185" s="200" t="s">
        <v>147</v>
      </c>
      <c r="E185" s="208" t="s">
        <v>3</v>
      </c>
      <c r="F185" s="209" t="s">
        <v>342</v>
      </c>
      <c r="G185" s="14"/>
      <c r="H185" s="210">
        <v>18.8</v>
      </c>
      <c r="I185" s="211"/>
      <c r="J185" s="14"/>
      <c r="K185" s="14"/>
      <c r="L185" s="207"/>
      <c r="M185" s="212"/>
      <c r="N185" s="213"/>
      <c r="O185" s="213"/>
      <c r="P185" s="213"/>
      <c r="Q185" s="213"/>
      <c r="R185" s="213"/>
      <c r="S185" s="213"/>
      <c r="T185" s="2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8" t="s">
        <v>147</v>
      </c>
      <c r="AU185" s="208" t="s">
        <v>81</v>
      </c>
      <c r="AV185" s="14" t="s">
        <v>81</v>
      </c>
      <c r="AW185" s="14" t="s">
        <v>33</v>
      </c>
      <c r="AX185" s="14" t="s">
        <v>79</v>
      </c>
      <c r="AY185" s="208" t="s">
        <v>138</v>
      </c>
    </row>
    <row r="186" spans="1:65" s="2" customFormat="1" ht="21.75" customHeight="1">
      <c r="A186" s="37"/>
      <c r="B186" s="185"/>
      <c r="C186" s="186" t="s">
        <v>343</v>
      </c>
      <c r="D186" s="186" t="s">
        <v>140</v>
      </c>
      <c r="E186" s="187" t="s">
        <v>344</v>
      </c>
      <c r="F186" s="188" t="s">
        <v>345</v>
      </c>
      <c r="G186" s="189" t="s">
        <v>290</v>
      </c>
      <c r="H186" s="190">
        <v>17.2</v>
      </c>
      <c r="I186" s="191"/>
      <c r="J186" s="192">
        <f>ROUND(I186*H186,2)</f>
        <v>0</v>
      </c>
      <c r="K186" s="188" t="s">
        <v>144</v>
      </c>
      <c r="L186" s="38"/>
      <c r="M186" s="193" t="s">
        <v>3</v>
      </c>
      <c r="N186" s="194" t="s">
        <v>42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0.0026</v>
      </c>
      <c r="T186" s="196">
        <f>S186*H186</f>
        <v>0.044719999999999996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7" t="s">
        <v>243</v>
      </c>
      <c r="AT186" s="197" t="s">
        <v>140</v>
      </c>
      <c r="AU186" s="197" t="s">
        <v>81</v>
      </c>
      <c r="AY186" s="18" t="s">
        <v>138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8" t="s">
        <v>79</v>
      </c>
      <c r="BK186" s="198">
        <f>ROUND(I186*H186,2)</f>
        <v>0</v>
      </c>
      <c r="BL186" s="18" t="s">
        <v>243</v>
      </c>
      <c r="BM186" s="197" t="s">
        <v>346</v>
      </c>
    </row>
    <row r="187" spans="1:65" s="2" customFormat="1" ht="16.5" customHeight="1">
      <c r="A187" s="37"/>
      <c r="B187" s="185"/>
      <c r="C187" s="186" t="s">
        <v>347</v>
      </c>
      <c r="D187" s="186" t="s">
        <v>140</v>
      </c>
      <c r="E187" s="187" t="s">
        <v>348</v>
      </c>
      <c r="F187" s="188" t="s">
        <v>349</v>
      </c>
      <c r="G187" s="189" t="s">
        <v>290</v>
      </c>
      <c r="H187" s="190">
        <v>4.5</v>
      </c>
      <c r="I187" s="191"/>
      <c r="J187" s="192">
        <f>ROUND(I187*H187,2)</f>
        <v>0</v>
      </c>
      <c r="K187" s="188" t="s">
        <v>144</v>
      </c>
      <c r="L187" s="38"/>
      <c r="M187" s="193" t="s">
        <v>3</v>
      </c>
      <c r="N187" s="194" t="s">
        <v>42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0.00394</v>
      </c>
      <c r="T187" s="196">
        <f>S187*H187</f>
        <v>0.01773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7" t="s">
        <v>243</v>
      </c>
      <c r="AT187" s="197" t="s">
        <v>140</v>
      </c>
      <c r="AU187" s="197" t="s">
        <v>81</v>
      </c>
      <c r="AY187" s="18" t="s">
        <v>138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79</v>
      </c>
      <c r="BK187" s="198">
        <f>ROUND(I187*H187,2)</f>
        <v>0</v>
      </c>
      <c r="BL187" s="18" t="s">
        <v>243</v>
      </c>
      <c r="BM187" s="197" t="s">
        <v>350</v>
      </c>
    </row>
    <row r="188" spans="1:63" s="12" customFormat="1" ht="22.8" customHeight="1">
      <c r="A188" s="12"/>
      <c r="B188" s="172"/>
      <c r="C188" s="12"/>
      <c r="D188" s="173" t="s">
        <v>70</v>
      </c>
      <c r="E188" s="183" t="s">
        <v>351</v>
      </c>
      <c r="F188" s="183" t="s">
        <v>352</v>
      </c>
      <c r="G188" s="12"/>
      <c r="H188" s="12"/>
      <c r="I188" s="175"/>
      <c r="J188" s="184">
        <f>BK188</f>
        <v>0</v>
      </c>
      <c r="K188" s="12"/>
      <c r="L188" s="172"/>
      <c r="M188" s="177"/>
      <c r="N188" s="178"/>
      <c r="O188" s="178"/>
      <c r="P188" s="179">
        <f>SUM(P189:P190)</f>
        <v>0</v>
      </c>
      <c r="Q188" s="178"/>
      <c r="R188" s="179">
        <f>SUM(R189:R190)</f>
        <v>0</v>
      </c>
      <c r="S188" s="178"/>
      <c r="T188" s="180">
        <f>SUM(T189:T190)</f>
        <v>0.68796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73" t="s">
        <v>81</v>
      </c>
      <c r="AT188" s="181" t="s">
        <v>70</v>
      </c>
      <c r="AU188" s="181" t="s">
        <v>79</v>
      </c>
      <c r="AY188" s="173" t="s">
        <v>138</v>
      </c>
      <c r="BK188" s="182">
        <f>SUM(BK189:BK190)</f>
        <v>0</v>
      </c>
    </row>
    <row r="189" spans="1:65" s="2" customFormat="1" ht="16.5" customHeight="1">
      <c r="A189" s="37"/>
      <c r="B189" s="185"/>
      <c r="C189" s="186" t="s">
        <v>353</v>
      </c>
      <c r="D189" s="186" t="s">
        <v>140</v>
      </c>
      <c r="E189" s="187" t="s">
        <v>354</v>
      </c>
      <c r="F189" s="188" t="s">
        <v>355</v>
      </c>
      <c r="G189" s="189" t="s">
        <v>143</v>
      </c>
      <c r="H189" s="190">
        <v>32.76</v>
      </c>
      <c r="I189" s="191"/>
      <c r="J189" s="192">
        <f>ROUND(I189*H189,2)</f>
        <v>0</v>
      </c>
      <c r="K189" s="188" t="s">
        <v>144</v>
      </c>
      <c r="L189" s="38"/>
      <c r="M189" s="193" t="s">
        <v>3</v>
      </c>
      <c r="N189" s="194" t="s">
        <v>42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0.021</v>
      </c>
      <c r="T189" s="196">
        <f>S189*H189</f>
        <v>0.68796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243</v>
      </c>
      <c r="AT189" s="197" t="s">
        <v>140</v>
      </c>
      <c r="AU189" s="197" t="s">
        <v>81</v>
      </c>
      <c r="AY189" s="18" t="s">
        <v>138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79</v>
      </c>
      <c r="BK189" s="198">
        <f>ROUND(I189*H189,2)</f>
        <v>0</v>
      </c>
      <c r="BL189" s="18" t="s">
        <v>243</v>
      </c>
      <c r="BM189" s="197" t="s">
        <v>356</v>
      </c>
    </row>
    <row r="190" spans="1:51" s="14" customFormat="1" ht="12">
      <c r="A190" s="14"/>
      <c r="B190" s="207"/>
      <c r="C190" s="14"/>
      <c r="D190" s="200" t="s">
        <v>147</v>
      </c>
      <c r="E190" s="208" t="s">
        <v>3</v>
      </c>
      <c r="F190" s="209" t="s">
        <v>357</v>
      </c>
      <c r="G190" s="14"/>
      <c r="H190" s="210">
        <v>32.76</v>
      </c>
      <c r="I190" s="211"/>
      <c r="J190" s="14"/>
      <c r="K190" s="14"/>
      <c r="L190" s="207"/>
      <c r="M190" s="226"/>
      <c r="N190" s="227"/>
      <c r="O190" s="227"/>
      <c r="P190" s="227"/>
      <c r="Q190" s="227"/>
      <c r="R190" s="227"/>
      <c r="S190" s="227"/>
      <c r="T190" s="22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8" t="s">
        <v>147</v>
      </c>
      <c r="AU190" s="208" t="s">
        <v>81</v>
      </c>
      <c r="AV190" s="14" t="s">
        <v>81</v>
      </c>
      <c r="AW190" s="14" t="s">
        <v>33</v>
      </c>
      <c r="AX190" s="14" t="s">
        <v>79</v>
      </c>
      <c r="AY190" s="208" t="s">
        <v>138</v>
      </c>
    </row>
    <row r="191" spans="1:31" s="2" customFormat="1" ht="6.95" customHeight="1">
      <c r="A191" s="37"/>
      <c r="B191" s="54"/>
      <c r="C191" s="55"/>
      <c r="D191" s="55"/>
      <c r="E191" s="55"/>
      <c r="F191" s="55"/>
      <c r="G191" s="55"/>
      <c r="H191" s="55"/>
      <c r="I191" s="145"/>
      <c r="J191" s="55"/>
      <c r="K191" s="55"/>
      <c r="L191" s="38"/>
      <c r="M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</row>
  </sheetData>
  <autoFilter ref="C87:K190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1:31" s="2" customFormat="1" ht="12" customHeight="1" hidden="1">
      <c r="A8" s="37"/>
      <c r="B8" s="38"/>
      <c r="C8" s="37"/>
      <c r="D8" s="31" t="s">
        <v>108</v>
      </c>
      <c r="E8" s="37"/>
      <c r="F8" s="37"/>
      <c r="G8" s="37"/>
      <c r="H8" s="37"/>
      <c r="I8" s="125"/>
      <c r="J8" s="37"/>
      <c r="K8" s="37"/>
      <c r="L8" s="12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1" t="s">
        <v>358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127" t="s">
        <v>20</v>
      </c>
      <c r="J11" s="26" t="s">
        <v>3</v>
      </c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7" t="s">
        <v>23</v>
      </c>
      <c r="J12" s="63" t="str">
        <f>'Rekapitulace stavby'!AN8</f>
        <v>30. 3. 2020</v>
      </c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125"/>
      <c r="J13" s="37"/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25</v>
      </c>
      <c r="E14" s="37"/>
      <c r="F14" s="37"/>
      <c r="G14" s="37"/>
      <c r="H14" s="37"/>
      <c r="I14" s="127" t="s">
        <v>26</v>
      </c>
      <c r="J14" s="26" t="s">
        <v>3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">
        <v>27</v>
      </c>
      <c r="F15" s="37"/>
      <c r="G15" s="37"/>
      <c r="H15" s="37"/>
      <c r="I15" s="127" t="s">
        <v>28</v>
      </c>
      <c r="J15" s="26" t="s">
        <v>3</v>
      </c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125"/>
      <c r="J16" s="37"/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7" t="s">
        <v>28</v>
      </c>
      <c r="J18" s="32" t="str">
        <f>'Rekapitulace stavby'!AN14</f>
        <v>Vyplň údaj</v>
      </c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125"/>
      <c r="J19" s="37"/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31</v>
      </c>
      <c r="E20" s="37"/>
      <c r="F20" s="37"/>
      <c r="G20" s="37"/>
      <c r="H20" s="37"/>
      <c r="I20" s="127" t="s">
        <v>26</v>
      </c>
      <c r="J20" s="26" t="s">
        <v>3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">
        <v>32</v>
      </c>
      <c r="F21" s="37"/>
      <c r="G21" s="37"/>
      <c r="H21" s="37"/>
      <c r="I21" s="127" t="s">
        <v>28</v>
      </c>
      <c r="J21" s="26" t="s">
        <v>3</v>
      </c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125"/>
      <c r="J22" s="37"/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34</v>
      </c>
      <c r="E23" s="37"/>
      <c r="F23" s="37"/>
      <c r="G23" s="37"/>
      <c r="H23" s="37"/>
      <c r="I23" s="127" t="s">
        <v>26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">
        <v>32</v>
      </c>
      <c r="F24" s="37"/>
      <c r="G24" s="37"/>
      <c r="H24" s="37"/>
      <c r="I24" s="127" t="s">
        <v>28</v>
      </c>
      <c r="J24" s="26" t="s">
        <v>3</v>
      </c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125"/>
      <c r="J25" s="37"/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35</v>
      </c>
      <c r="E26" s="37"/>
      <c r="F26" s="37"/>
      <c r="G26" s="37"/>
      <c r="H26" s="37"/>
      <c r="I26" s="125"/>
      <c r="J26" s="37"/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8"/>
      <c r="B27" s="129"/>
      <c r="C27" s="128"/>
      <c r="D27" s="128"/>
      <c r="E27" s="35" t="s">
        <v>3</v>
      </c>
      <c r="F27" s="35"/>
      <c r="G27" s="35"/>
      <c r="H27" s="35"/>
      <c r="I27" s="130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3"/>
      <c r="E29" s="83"/>
      <c r="F29" s="83"/>
      <c r="G29" s="83"/>
      <c r="H29" s="83"/>
      <c r="I29" s="132"/>
      <c r="J29" s="83"/>
      <c r="K29" s="83"/>
      <c r="L29" s="12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33" t="s">
        <v>37</v>
      </c>
      <c r="E30" s="37"/>
      <c r="F30" s="37"/>
      <c r="G30" s="37"/>
      <c r="H30" s="37"/>
      <c r="I30" s="125"/>
      <c r="J30" s="89">
        <f>ROUND(J100,2)</f>
        <v>0</v>
      </c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39</v>
      </c>
      <c r="G32" s="37"/>
      <c r="H32" s="37"/>
      <c r="I32" s="134" t="s">
        <v>38</v>
      </c>
      <c r="J32" s="42" t="s">
        <v>40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35" t="s">
        <v>41</v>
      </c>
      <c r="E33" s="31" t="s">
        <v>42</v>
      </c>
      <c r="F33" s="136">
        <f>ROUND((SUM(BE100:BE373)),2)</f>
        <v>0</v>
      </c>
      <c r="G33" s="37"/>
      <c r="H33" s="37"/>
      <c r="I33" s="137">
        <v>0.21</v>
      </c>
      <c r="J33" s="136">
        <f>ROUND(((SUM(BE100:BE373))*I33),2)</f>
        <v>0</v>
      </c>
      <c r="K33" s="37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43</v>
      </c>
      <c r="F34" s="136">
        <f>ROUND((SUM(BF100:BF373)),2)</f>
        <v>0</v>
      </c>
      <c r="G34" s="37"/>
      <c r="H34" s="37"/>
      <c r="I34" s="137">
        <v>0.15</v>
      </c>
      <c r="J34" s="136">
        <f>ROUND(((SUM(BF100:BF373))*I34),2)</f>
        <v>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6">
        <f>ROUND((SUM(BG100:BG373)),2)</f>
        <v>0</v>
      </c>
      <c r="G35" s="37"/>
      <c r="H35" s="37"/>
      <c r="I35" s="137">
        <v>0.21</v>
      </c>
      <c r="J35" s="136">
        <f>0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6">
        <f>ROUND((SUM(BH100:BH373)),2)</f>
        <v>0</v>
      </c>
      <c r="G36" s="37"/>
      <c r="H36" s="37"/>
      <c r="I36" s="137">
        <v>0.15</v>
      </c>
      <c r="J36" s="136">
        <f>0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6">
        <f>ROUND((SUM(BI100:BI373)),2)</f>
        <v>0</v>
      </c>
      <c r="G37" s="37"/>
      <c r="H37" s="37"/>
      <c r="I37" s="137">
        <v>0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125"/>
      <c r="J38" s="37"/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38"/>
      <c r="D39" s="139" t="s">
        <v>47</v>
      </c>
      <c r="E39" s="75"/>
      <c r="F39" s="75"/>
      <c r="G39" s="140" t="s">
        <v>48</v>
      </c>
      <c r="H39" s="141" t="s">
        <v>49</v>
      </c>
      <c r="I39" s="142"/>
      <c r="J39" s="143">
        <f>SUM(J30:J37)</f>
        <v>0</v>
      </c>
      <c r="K39" s="144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54"/>
      <c r="C40" s="55"/>
      <c r="D40" s="55"/>
      <c r="E40" s="55"/>
      <c r="F40" s="55"/>
      <c r="G40" s="55"/>
      <c r="H40" s="55"/>
      <c r="I40" s="145"/>
      <c r="J40" s="55"/>
      <c r="K40" s="55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146"/>
      <c r="J44" s="57"/>
      <c r="K44" s="57"/>
      <c r="L44" s="12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110</v>
      </c>
      <c r="D45" s="37"/>
      <c r="E45" s="37"/>
      <c r="F45" s="37"/>
      <c r="G45" s="37"/>
      <c r="H45" s="37"/>
      <c r="I45" s="125"/>
      <c r="J45" s="37"/>
      <c r="K45" s="37"/>
      <c r="L45" s="12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125"/>
      <c r="J46" s="37"/>
      <c r="K46" s="3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3.25" customHeight="1">
      <c r="A48" s="37"/>
      <c r="B48" s="38"/>
      <c r="C48" s="37"/>
      <c r="D48" s="37"/>
      <c r="E48" s="124" t="str">
        <f>E7</f>
        <v>Stavební úpravy objektu bývalé kotelny na sklady nářadí a zahradní techniky</v>
      </c>
      <c r="F48" s="31"/>
      <c r="G48" s="31"/>
      <c r="H48" s="31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108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D 1.2 - Nový stav</v>
      </c>
      <c r="F50" s="37"/>
      <c r="G50" s="37"/>
      <c r="H50" s="37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125"/>
      <c r="J51" s="37"/>
      <c r="K51" s="37"/>
      <c r="L51" s="12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p.č. 1710 v k.ú. Nový Jičín</v>
      </c>
      <c r="G52" s="37"/>
      <c r="H52" s="37"/>
      <c r="I52" s="127" t="s">
        <v>23</v>
      </c>
      <c r="J52" s="63" t="str">
        <f>IF(J12="","",J12)</f>
        <v>30. 3. 2020</v>
      </c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Město Nový Jičín</v>
      </c>
      <c r="G54" s="37"/>
      <c r="H54" s="37"/>
      <c r="I54" s="127" t="s">
        <v>31</v>
      </c>
      <c r="J54" s="35" t="str">
        <f>E21</f>
        <v>BENEPRO, a.s.</v>
      </c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127" t="s">
        <v>34</v>
      </c>
      <c r="J55" s="35" t="str">
        <f>E24</f>
        <v>BENEPRO, a.s.</v>
      </c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125"/>
      <c r="J56" s="37"/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7" t="s">
        <v>111</v>
      </c>
      <c r="D57" s="138"/>
      <c r="E57" s="138"/>
      <c r="F57" s="138"/>
      <c r="G57" s="138"/>
      <c r="H57" s="138"/>
      <c r="I57" s="148"/>
      <c r="J57" s="149" t="s">
        <v>112</v>
      </c>
      <c r="K57" s="138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125"/>
      <c r="J58" s="37"/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0" t="s">
        <v>69</v>
      </c>
      <c r="D59" s="37"/>
      <c r="E59" s="37"/>
      <c r="F59" s="37"/>
      <c r="G59" s="37"/>
      <c r="H59" s="37"/>
      <c r="I59" s="125"/>
      <c r="J59" s="89">
        <f>J100</f>
        <v>0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113</v>
      </c>
    </row>
    <row r="60" spans="1:31" s="9" customFormat="1" ht="24.95" customHeight="1">
      <c r="A60" s="9"/>
      <c r="B60" s="151"/>
      <c r="C60" s="9"/>
      <c r="D60" s="152" t="s">
        <v>114</v>
      </c>
      <c r="E60" s="153"/>
      <c r="F60" s="153"/>
      <c r="G60" s="153"/>
      <c r="H60" s="153"/>
      <c r="I60" s="154"/>
      <c r="J60" s="155">
        <f>J101</f>
        <v>0</v>
      </c>
      <c r="K60" s="9"/>
      <c r="L60" s="15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56"/>
      <c r="C61" s="10"/>
      <c r="D61" s="157" t="s">
        <v>359</v>
      </c>
      <c r="E61" s="158"/>
      <c r="F61" s="158"/>
      <c r="G61" s="158"/>
      <c r="H61" s="158"/>
      <c r="I61" s="159"/>
      <c r="J61" s="160">
        <f>J102</f>
        <v>0</v>
      </c>
      <c r="K61" s="10"/>
      <c r="L61" s="15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56"/>
      <c r="C62" s="10"/>
      <c r="D62" s="157" t="s">
        <v>360</v>
      </c>
      <c r="E62" s="158"/>
      <c r="F62" s="158"/>
      <c r="G62" s="158"/>
      <c r="H62" s="158"/>
      <c r="I62" s="159"/>
      <c r="J62" s="160">
        <f>J129</f>
        <v>0</v>
      </c>
      <c r="K62" s="10"/>
      <c r="L62" s="15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56"/>
      <c r="C63" s="10"/>
      <c r="D63" s="157" t="s">
        <v>361</v>
      </c>
      <c r="E63" s="158"/>
      <c r="F63" s="158"/>
      <c r="G63" s="158"/>
      <c r="H63" s="158"/>
      <c r="I63" s="159"/>
      <c r="J63" s="160">
        <f>J160</f>
        <v>0</v>
      </c>
      <c r="K63" s="10"/>
      <c r="L63" s="15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56"/>
      <c r="C64" s="10"/>
      <c r="D64" s="157" t="s">
        <v>362</v>
      </c>
      <c r="E64" s="158"/>
      <c r="F64" s="158"/>
      <c r="G64" s="158"/>
      <c r="H64" s="158"/>
      <c r="I64" s="159"/>
      <c r="J64" s="160">
        <f>J177</f>
        <v>0</v>
      </c>
      <c r="K64" s="10"/>
      <c r="L64" s="15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56"/>
      <c r="C65" s="10"/>
      <c r="D65" s="157" t="s">
        <v>116</v>
      </c>
      <c r="E65" s="158"/>
      <c r="F65" s="158"/>
      <c r="G65" s="158"/>
      <c r="H65" s="158"/>
      <c r="I65" s="159"/>
      <c r="J65" s="160">
        <f>J219</f>
        <v>0</v>
      </c>
      <c r="K65" s="10"/>
      <c r="L65" s="15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6"/>
      <c r="C66" s="10"/>
      <c r="D66" s="157" t="s">
        <v>363</v>
      </c>
      <c r="E66" s="158"/>
      <c r="F66" s="158"/>
      <c r="G66" s="158"/>
      <c r="H66" s="158"/>
      <c r="I66" s="159"/>
      <c r="J66" s="160">
        <f>J223</f>
        <v>0</v>
      </c>
      <c r="K66" s="10"/>
      <c r="L66" s="15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1"/>
      <c r="C67" s="9"/>
      <c r="D67" s="152" t="s">
        <v>118</v>
      </c>
      <c r="E67" s="153"/>
      <c r="F67" s="153"/>
      <c r="G67" s="153"/>
      <c r="H67" s="153"/>
      <c r="I67" s="154"/>
      <c r="J67" s="155">
        <f>J225</f>
        <v>0</v>
      </c>
      <c r="K67" s="9"/>
      <c r="L67" s="15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56"/>
      <c r="C68" s="10"/>
      <c r="D68" s="157" t="s">
        <v>364</v>
      </c>
      <c r="E68" s="158"/>
      <c r="F68" s="158"/>
      <c r="G68" s="158"/>
      <c r="H68" s="158"/>
      <c r="I68" s="159"/>
      <c r="J68" s="160">
        <f>J226</f>
        <v>0</v>
      </c>
      <c r="K68" s="10"/>
      <c r="L68" s="15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56"/>
      <c r="C69" s="10"/>
      <c r="D69" s="157" t="s">
        <v>119</v>
      </c>
      <c r="E69" s="158"/>
      <c r="F69" s="158"/>
      <c r="G69" s="158"/>
      <c r="H69" s="158"/>
      <c r="I69" s="159"/>
      <c r="J69" s="160">
        <f>J232</f>
        <v>0</v>
      </c>
      <c r="K69" s="10"/>
      <c r="L69" s="15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56"/>
      <c r="C70" s="10"/>
      <c r="D70" s="157" t="s">
        <v>365</v>
      </c>
      <c r="E70" s="158"/>
      <c r="F70" s="158"/>
      <c r="G70" s="158"/>
      <c r="H70" s="158"/>
      <c r="I70" s="159"/>
      <c r="J70" s="160">
        <f>J254</f>
        <v>0</v>
      </c>
      <c r="K70" s="10"/>
      <c r="L70" s="15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56"/>
      <c r="C71" s="10"/>
      <c r="D71" s="157" t="s">
        <v>366</v>
      </c>
      <c r="E71" s="158"/>
      <c r="F71" s="158"/>
      <c r="G71" s="158"/>
      <c r="H71" s="158"/>
      <c r="I71" s="159"/>
      <c r="J71" s="160">
        <f>J268</f>
        <v>0</v>
      </c>
      <c r="K71" s="10"/>
      <c r="L71" s="15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56"/>
      <c r="C72" s="10"/>
      <c r="D72" s="157" t="s">
        <v>367</v>
      </c>
      <c r="E72" s="158"/>
      <c r="F72" s="158"/>
      <c r="G72" s="158"/>
      <c r="H72" s="158"/>
      <c r="I72" s="159"/>
      <c r="J72" s="160">
        <f>J271</f>
        <v>0</v>
      </c>
      <c r="K72" s="10"/>
      <c r="L72" s="15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56"/>
      <c r="C73" s="10"/>
      <c r="D73" s="157" t="s">
        <v>368</v>
      </c>
      <c r="E73" s="158"/>
      <c r="F73" s="158"/>
      <c r="G73" s="158"/>
      <c r="H73" s="158"/>
      <c r="I73" s="159"/>
      <c r="J73" s="160">
        <f>J275</f>
        <v>0</v>
      </c>
      <c r="K73" s="10"/>
      <c r="L73" s="15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56"/>
      <c r="C74" s="10"/>
      <c r="D74" s="157" t="s">
        <v>121</v>
      </c>
      <c r="E74" s="158"/>
      <c r="F74" s="158"/>
      <c r="G74" s="158"/>
      <c r="H74" s="158"/>
      <c r="I74" s="159"/>
      <c r="J74" s="160">
        <f>J288</f>
        <v>0</v>
      </c>
      <c r="K74" s="10"/>
      <c r="L74" s="15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56"/>
      <c r="C75" s="10"/>
      <c r="D75" s="157" t="s">
        <v>369</v>
      </c>
      <c r="E75" s="158"/>
      <c r="F75" s="158"/>
      <c r="G75" s="158"/>
      <c r="H75" s="158"/>
      <c r="I75" s="159"/>
      <c r="J75" s="160">
        <f>J298</f>
        <v>0</v>
      </c>
      <c r="K75" s="10"/>
      <c r="L75" s="15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56"/>
      <c r="C76" s="10"/>
      <c r="D76" s="157" t="s">
        <v>122</v>
      </c>
      <c r="E76" s="158"/>
      <c r="F76" s="158"/>
      <c r="G76" s="158"/>
      <c r="H76" s="158"/>
      <c r="I76" s="159"/>
      <c r="J76" s="160">
        <f>J318</f>
        <v>0</v>
      </c>
      <c r="K76" s="10"/>
      <c r="L76" s="15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56"/>
      <c r="C77" s="10"/>
      <c r="D77" s="157" t="s">
        <v>370</v>
      </c>
      <c r="E77" s="158"/>
      <c r="F77" s="158"/>
      <c r="G77" s="158"/>
      <c r="H77" s="158"/>
      <c r="I77" s="159"/>
      <c r="J77" s="160">
        <f>J327</f>
        <v>0</v>
      </c>
      <c r="K77" s="10"/>
      <c r="L77" s="15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56"/>
      <c r="C78" s="10"/>
      <c r="D78" s="157" t="s">
        <v>371</v>
      </c>
      <c r="E78" s="158"/>
      <c r="F78" s="158"/>
      <c r="G78" s="158"/>
      <c r="H78" s="158"/>
      <c r="I78" s="159"/>
      <c r="J78" s="160">
        <f>J338</f>
        <v>0</v>
      </c>
      <c r="K78" s="10"/>
      <c r="L78" s="15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56"/>
      <c r="C79" s="10"/>
      <c r="D79" s="157" t="s">
        <v>372</v>
      </c>
      <c r="E79" s="158"/>
      <c r="F79" s="158"/>
      <c r="G79" s="158"/>
      <c r="H79" s="158"/>
      <c r="I79" s="159"/>
      <c r="J79" s="160">
        <f>J347</f>
        <v>0</v>
      </c>
      <c r="K79" s="10"/>
      <c r="L79" s="15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56"/>
      <c r="C80" s="10"/>
      <c r="D80" s="157" t="s">
        <v>373</v>
      </c>
      <c r="E80" s="158"/>
      <c r="F80" s="158"/>
      <c r="G80" s="158"/>
      <c r="H80" s="158"/>
      <c r="I80" s="159"/>
      <c r="J80" s="160">
        <f>J357</f>
        <v>0</v>
      </c>
      <c r="K80" s="10"/>
      <c r="L80" s="15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37"/>
      <c r="B81" s="38"/>
      <c r="C81" s="37"/>
      <c r="D81" s="37"/>
      <c r="E81" s="37"/>
      <c r="F81" s="37"/>
      <c r="G81" s="37"/>
      <c r="H81" s="37"/>
      <c r="I81" s="125"/>
      <c r="J81" s="37"/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54"/>
      <c r="C82" s="55"/>
      <c r="D82" s="55"/>
      <c r="E82" s="55"/>
      <c r="F82" s="55"/>
      <c r="G82" s="55"/>
      <c r="H82" s="55"/>
      <c r="I82" s="145"/>
      <c r="J82" s="55"/>
      <c r="K82" s="55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6" spans="1:31" s="2" customFormat="1" ht="6.95" customHeight="1">
      <c r="A86" s="37"/>
      <c r="B86" s="56"/>
      <c r="C86" s="57"/>
      <c r="D86" s="57"/>
      <c r="E86" s="57"/>
      <c r="F86" s="57"/>
      <c r="G86" s="57"/>
      <c r="H86" s="57"/>
      <c r="I86" s="146"/>
      <c r="J86" s="57"/>
      <c r="K86" s="57"/>
      <c r="L86" s="12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24.95" customHeight="1">
      <c r="A87" s="37"/>
      <c r="B87" s="38"/>
      <c r="C87" s="22" t="s">
        <v>123</v>
      </c>
      <c r="D87" s="37"/>
      <c r="E87" s="37"/>
      <c r="F87" s="37"/>
      <c r="G87" s="37"/>
      <c r="H87" s="37"/>
      <c r="I87" s="125"/>
      <c r="J87" s="37"/>
      <c r="K87" s="37"/>
      <c r="L87" s="12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7"/>
      <c r="D88" s="37"/>
      <c r="E88" s="37"/>
      <c r="F88" s="37"/>
      <c r="G88" s="37"/>
      <c r="H88" s="37"/>
      <c r="I88" s="125"/>
      <c r="J88" s="37"/>
      <c r="K88" s="37"/>
      <c r="L88" s="12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17</v>
      </c>
      <c r="D89" s="37"/>
      <c r="E89" s="37"/>
      <c r="F89" s="37"/>
      <c r="G89" s="37"/>
      <c r="H89" s="37"/>
      <c r="I89" s="125"/>
      <c r="J89" s="37"/>
      <c r="K89" s="37"/>
      <c r="L89" s="12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3.25" customHeight="1">
      <c r="A90" s="37"/>
      <c r="B90" s="38"/>
      <c r="C90" s="37"/>
      <c r="D90" s="37"/>
      <c r="E90" s="124" t="str">
        <f>E7</f>
        <v>Stavební úpravy objektu bývalé kotelny na sklady nářadí a zahradní techniky</v>
      </c>
      <c r="F90" s="31"/>
      <c r="G90" s="31"/>
      <c r="H90" s="31"/>
      <c r="I90" s="125"/>
      <c r="J90" s="37"/>
      <c r="K90" s="37"/>
      <c r="L90" s="126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1" t="s">
        <v>108</v>
      </c>
      <c r="D91" s="37"/>
      <c r="E91" s="37"/>
      <c r="F91" s="37"/>
      <c r="G91" s="37"/>
      <c r="H91" s="37"/>
      <c r="I91" s="125"/>
      <c r="J91" s="37"/>
      <c r="K91" s="37"/>
      <c r="L91" s="126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7"/>
      <c r="D92" s="37"/>
      <c r="E92" s="61" t="str">
        <f>E9</f>
        <v>D 1.2 - Nový stav</v>
      </c>
      <c r="F92" s="37"/>
      <c r="G92" s="37"/>
      <c r="H92" s="37"/>
      <c r="I92" s="125"/>
      <c r="J92" s="37"/>
      <c r="K92" s="37"/>
      <c r="L92" s="126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7"/>
      <c r="D93" s="37"/>
      <c r="E93" s="37"/>
      <c r="F93" s="37"/>
      <c r="G93" s="37"/>
      <c r="H93" s="37"/>
      <c r="I93" s="125"/>
      <c r="J93" s="37"/>
      <c r="K93" s="37"/>
      <c r="L93" s="126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2" customHeight="1">
      <c r="A94" s="37"/>
      <c r="B94" s="38"/>
      <c r="C94" s="31" t="s">
        <v>21</v>
      </c>
      <c r="D94" s="37"/>
      <c r="E94" s="37"/>
      <c r="F94" s="26" t="str">
        <f>F12</f>
        <v>p.č. 1710 v k.ú. Nový Jičín</v>
      </c>
      <c r="G94" s="37"/>
      <c r="H94" s="37"/>
      <c r="I94" s="127" t="s">
        <v>23</v>
      </c>
      <c r="J94" s="63" t="str">
        <f>IF(J12="","",J12)</f>
        <v>30. 3. 2020</v>
      </c>
      <c r="K94" s="37"/>
      <c r="L94" s="126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6.95" customHeight="1">
      <c r="A95" s="37"/>
      <c r="B95" s="38"/>
      <c r="C95" s="37"/>
      <c r="D95" s="37"/>
      <c r="E95" s="37"/>
      <c r="F95" s="37"/>
      <c r="G95" s="37"/>
      <c r="H95" s="37"/>
      <c r="I95" s="125"/>
      <c r="J95" s="37"/>
      <c r="K95" s="37"/>
      <c r="L95" s="126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5.15" customHeight="1">
      <c r="A96" s="37"/>
      <c r="B96" s="38"/>
      <c r="C96" s="31" t="s">
        <v>25</v>
      </c>
      <c r="D96" s="37"/>
      <c r="E96" s="37"/>
      <c r="F96" s="26" t="str">
        <f>E15</f>
        <v>Město Nový Jičín</v>
      </c>
      <c r="G96" s="37"/>
      <c r="H96" s="37"/>
      <c r="I96" s="127" t="s">
        <v>31</v>
      </c>
      <c r="J96" s="35" t="str">
        <f>E21</f>
        <v>BENEPRO, a.s.</v>
      </c>
      <c r="K96" s="37"/>
      <c r="L96" s="126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5.15" customHeight="1">
      <c r="A97" s="37"/>
      <c r="B97" s="38"/>
      <c r="C97" s="31" t="s">
        <v>29</v>
      </c>
      <c r="D97" s="37"/>
      <c r="E97" s="37"/>
      <c r="F97" s="26" t="str">
        <f>IF(E18="","",E18)</f>
        <v>Vyplň údaj</v>
      </c>
      <c r="G97" s="37"/>
      <c r="H97" s="37"/>
      <c r="I97" s="127" t="s">
        <v>34</v>
      </c>
      <c r="J97" s="35" t="str">
        <f>E24</f>
        <v>BENEPRO, a.s.</v>
      </c>
      <c r="K97" s="37"/>
      <c r="L97" s="126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0.3" customHeight="1">
      <c r="A98" s="37"/>
      <c r="B98" s="38"/>
      <c r="C98" s="37"/>
      <c r="D98" s="37"/>
      <c r="E98" s="37"/>
      <c r="F98" s="37"/>
      <c r="G98" s="37"/>
      <c r="H98" s="37"/>
      <c r="I98" s="125"/>
      <c r="J98" s="37"/>
      <c r="K98" s="37"/>
      <c r="L98" s="126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11" customFormat="1" ht="29.25" customHeight="1">
      <c r="A99" s="161"/>
      <c r="B99" s="162"/>
      <c r="C99" s="163" t="s">
        <v>124</v>
      </c>
      <c r="D99" s="164" t="s">
        <v>56</v>
      </c>
      <c r="E99" s="164" t="s">
        <v>52</v>
      </c>
      <c r="F99" s="164" t="s">
        <v>53</v>
      </c>
      <c r="G99" s="164" t="s">
        <v>125</v>
      </c>
      <c r="H99" s="164" t="s">
        <v>126</v>
      </c>
      <c r="I99" s="165" t="s">
        <v>127</v>
      </c>
      <c r="J99" s="164" t="s">
        <v>112</v>
      </c>
      <c r="K99" s="166" t="s">
        <v>128</v>
      </c>
      <c r="L99" s="167"/>
      <c r="M99" s="79" t="s">
        <v>3</v>
      </c>
      <c r="N99" s="80" t="s">
        <v>41</v>
      </c>
      <c r="O99" s="80" t="s">
        <v>129</v>
      </c>
      <c r="P99" s="80" t="s">
        <v>130</v>
      </c>
      <c r="Q99" s="80" t="s">
        <v>131</v>
      </c>
      <c r="R99" s="80" t="s">
        <v>132</v>
      </c>
      <c r="S99" s="80" t="s">
        <v>133</v>
      </c>
      <c r="T99" s="81" t="s">
        <v>134</v>
      </c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</row>
    <row r="100" spans="1:63" s="2" customFormat="1" ht="22.8" customHeight="1">
      <c r="A100" s="37"/>
      <c r="B100" s="38"/>
      <c r="C100" s="86" t="s">
        <v>135</v>
      </c>
      <c r="D100" s="37"/>
      <c r="E100" s="37"/>
      <c r="F100" s="37"/>
      <c r="G100" s="37"/>
      <c r="H100" s="37"/>
      <c r="I100" s="125"/>
      <c r="J100" s="168">
        <f>BK100</f>
        <v>0</v>
      </c>
      <c r="K100" s="37"/>
      <c r="L100" s="38"/>
      <c r="M100" s="82"/>
      <c r="N100" s="67"/>
      <c r="O100" s="83"/>
      <c r="P100" s="169">
        <f>P101+P225</f>
        <v>0</v>
      </c>
      <c r="Q100" s="83"/>
      <c r="R100" s="169">
        <f>R101+R225</f>
        <v>62.25460454000001</v>
      </c>
      <c r="S100" s="83"/>
      <c r="T100" s="170">
        <f>T101+T225</f>
        <v>0.10246585000000001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8" t="s">
        <v>70</v>
      </c>
      <c r="AU100" s="18" t="s">
        <v>113</v>
      </c>
      <c r="BK100" s="171">
        <f>BK101+BK225</f>
        <v>0</v>
      </c>
    </row>
    <row r="101" spans="1:63" s="12" customFormat="1" ht="25.9" customHeight="1">
      <c r="A101" s="12"/>
      <c r="B101" s="172"/>
      <c r="C101" s="12"/>
      <c r="D101" s="173" t="s">
        <v>70</v>
      </c>
      <c r="E101" s="174" t="s">
        <v>136</v>
      </c>
      <c r="F101" s="174" t="s">
        <v>137</v>
      </c>
      <c r="G101" s="12"/>
      <c r="H101" s="12"/>
      <c r="I101" s="175"/>
      <c r="J101" s="176">
        <f>BK101</f>
        <v>0</v>
      </c>
      <c r="K101" s="12"/>
      <c r="L101" s="172"/>
      <c r="M101" s="177"/>
      <c r="N101" s="178"/>
      <c r="O101" s="178"/>
      <c r="P101" s="179">
        <f>P102+P129+P160+P177+P219+P223</f>
        <v>0</v>
      </c>
      <c r="Q101" s="178"/>
      <c r="R101" s="179">
        <f>R102+R129+R160+R177+R219+R223</f>
        <v>54.50575503000001</v>
      </c>
      <c r="S101" s="178"/>
      <c r="T101" s="180">
        <f>T102+T129+T160+T177+T219+T223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73" t="s">
        <v>79</v>
      </c>
      <c r="AT101" s="181" t="s">
        <v>70</v>
      </c>
      <c r="AU101" s="181" t="s">
        <v>71</v>
      </c>
      <c r="AY101" s="173" t="s">
        <v>138</v>
      </c>
      <c r="BK101" s="182">
        <f>BK102+BK129+BK160+BK177+BK219+BK223</f>
        <v>0</v>
      </c>
    </row>
    <row r="102" spans="1:63" s="12" customFormat="1" ht="22.8" customHeight="1">
      <c r="A102" s="12"/>
      <c r="B102" s="172"/>
      <c r="C102" s="12"/>
      <c r="D102" s="173" t="s">
        <v>70</v>
      </c>
      <c r="E102" s="183" t="s">
        <v>81</v>
      </c>
      <c r="F102" s="183" t="s">
        <v>374</v>
      </c>
      <c r="G102" s="12"/>
      <c r="H102" s="12"/>
      <c r="I102" s="175"/>
      <c r="J102" s="184">
        <f>BK102</f>
        <v>0</v>
      </c>
      <c r="K102" s="12"/>
      <c r="L102" s="172"/>
      <c r="M102" s="177"/>
      <c r="N102" s="178"/>
      <c r="O102" s="178"/>
      <c r="P102" s="179">
        <f>SUM(P103:P128)</f>
        <v>0</v>
      </c>
      <c r="Q102" s="178"/>
      <c r="R102" s="179">
        <f>SUM(R103:R128)</f>
        <v>13.403160510000003</v>
      </c>
      <c r="S102" s="178"/>
      <c r="T102" s="180">
        <f>SUM(T103:T128)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73" t="s">
        <v>79</v>
      </c>
      <c r="AT102" s="181" t="s">
        <v>70</v>
      </c>
      <c r="AU102" s="181" t="s">
        <v>79</v>
      </c>
      <c r="AY102" s="173" t="s">
        <v>138</v>
      </c>
      <c r="BK102" s="182">
        <f>SUM(BK103:BK128)</f>
        <v>0</v>
      </c>
    </row>
    <row r="103" spans="1:65" s="2" customFormat="1" ht="21.75" customHeight="1">
      <c r="A103" s="37"/>
      <c r="B103" s="185"/>
      <c r="C103" s="186" t="s">
        <v>79</v>
      </c>
      <c r="D103" s="186" t="s">
        <v>140</v>
      </c>
      <c r="E103" s="187" t="s">
        <v>375</v>
      </c>
      <c r="F103" s="188" t="s">
        <v>376</v>
      </c>
      <c r="G103" s="189" t="s">
        <v>154</v>
      </c>
      <c r="H103" s="190">
        <v>2.1</v>
      </c>
      <c r="I103" s="191"/>
      <c r="J103" s="192">
        <f>ROUND(I103*H103,2)</f>
        <v>0</v>
      </c>
      <c r="K103" s="188" t="s">
        <v>144</v>
      </c>
      <c r="L103" s="38"/>
      <c r="M103" s="193" t="s">
        <v>3</v>
      </c>
      <c r="N103" s="194" t="s">
        <v>42</v>
      </c>
      <c r="O103" s="71"/>
      <c r="P103" s="195">
        <f>O103*H103</f>
        <v>0</v>
      </c>
      <c r="Q103" s="195">
        <v>1.98</v>
      </c>
      <c r="R103" s="195">
        <f>Q103*H103</f>
        <v>4.158</v>
      </c>
      <c r="S103" s="195">
        <v>0</v>
      </c>
      <c r="T103" s="19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7" t="s">
        <v>145</v>
      </c>
      <c r="AT103" s="197" t="s">
        <v>140</v>
      </c>
      <c r="AU103" s="197" t="s">
        <v>81</v>
      </c>
      <c r="AY103" s="18" t="s">
        <v>138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18" t="s">
        <v>79</v>
      </c>
      <c r="BK103" s="198">
        <f>ROUND(I103*H103,2)</f>
        <v>0</v>
      </c>
      <c r="BL103" s="18" t="s">
        <v>145</v>
      </c>
      <c r="BM103" s="197" t="s">
        <v>377</v>
      </c>
    </row>
    <row r="104" spans="1:51" s="13" customFormat="1" ht="12">
      <c r="A104" s="13"/>
      <c r="B104" s="199"/>
      <c r="C104" s="13"/>
      <c r="D104" s="200" t="s">
        <v>147</v>
      </c>
      <c r="E104" s="201" t="s">
        <v>3</v>
      </c>
      <c r="F104" s="202" t="s">
        <v>378</v>
      </c>
      <c r="G104" s="13"/>
      <c r="H104" s="201" t="s">
        <v>3</v>
      </c>
      <c r="I104" s="203"/>
      <c r="J104" s="13"/>
      <c r="K104" s="13"/>
      <c r="L104" s="199"/>
      <c r="M104" s="204"/>
      <c r="N104" s="205"/>
      <c r="O104" s="205"/>
      <c r="P104" s="205"/>
      <c r="Q104" s="205"/>
      <c r="R104" s="205"/>
      <c r="S104" s="205"/>
      <c r="T104" s="20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01" t="s">
        <v>147</v>
      </c>
      <c r="AU104" s="201" t="s">
        <v>81</v>
      </c>
      <c r="AV104" s="13" t="s">
        <v>79</v>
      </c>
      <c r="AW104" s="13" t="s">
        <v>33</v>
      </c>
      <c r="AX104" s="13" t="s">
        <v>71</v>
      </c>
      <c r="AY104" s="201" t="s">
        <v>138</v>
      </c>
    </row>
    <row r="105" spans="1:51" s="14" customFormat="1" ht="12">
      <c r="A105" s="14"/>
      <c r="B105" s="207"/>
      <c r="C105" s="14"/>
      <c r="D105" s="200" t="s">
        <v>147</v>
      </c>
      <c r="E105" s="208" t="s">
        <v>3</v>
      </c>
      <c r="F105" s="209" t="s">
        <v>379</v>
      </c>
      <c r="G105" s="14"/>
      <c r="H105" s="210">
        <v>2.1</v>
      </c>
      <c r="I105" s="211"/>
      <c r="J105" s="14"/>
      <c r="K105" s="14"/>
      <c r="L105" s="207"/>
      <c r="M105" s="212"/>
      <c r="N105" s="213"/>
      <c r="O105" s="213"/>
      <c r="P105" s="213"/>
      <c r="Q105" s="213"/>
      <c r="R105" s="213"/>
      <c r="S105" s="213"/>
      <c r="T105" s="2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08" t="s">
        <v>147</v>
      </c>
      <c r="AU105" s="208" t="s">
        <v>81</v>
      </c>
      <c r="AV105" s="14" t="s">
        <v>81</v>
      </c>
      <c r="AW105" s="14" t="s">
        <v>33</v>
      </c>
      <c r="AX105" s="14" t="s">
        <v>79</v>
      </c>
      <c r="AY105" s="208" t="s">
        <v>138</v>
      </c>
    </row>
    <row r="106" spans="1:65" s="2" customFormat="1" ht="21.75" customHeight="1">
      <c r="A106" s="37"/>
      <c r="B106" s="185"/>
      <c r="C106" s="186" t="s">
        <v>81</v>
      </c>
      <c r="D106" s="186" t="s">
        <v>140</v>
      </c>
      <c r="E106" s="187" t="s">
        <v>380</v>
      </c>
      <c r="F106" s="188" t="s">
        <v>381</v>
      </c>
      <c r="G106" s="189" t="s">
        <v>154</v>
      </c>
      <c r="H106" s="190">
        <v>3.684</v>
      </c>
      <c r="I106" s="191"/>
      <c r="J106" s="192">
        <f>ROUND(I106*H106,2)</f>
        <v>0</v>
      </c>
      <c r="K106" s="188" t="s">
        <v>144</v>
      </c>
      <c r="L106" s="38"/>
      <c r="M106" s="193" t="s">
        <v>3</v>
      </c>
      <c r="N106" s="194" t="s">
        <v>42</v>
      </c>
      <c r="O106" s="71"/>
      <c r="P106" s="195">
        <f>O106*H106</f>
        <v>0</v>
      </c>
      <c r="Q106" s="195">
        <v>2.45329</v>
      </c>
      <c r="R106" s="195">
        <f>Q106*H106</f>
        <v>9.037920360000001</v>
      </c>
      <c r="S106" s="195">
        <v>0</v>
      </c>
      <c r="T106" s="19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7" t="s">
        <v>145</v>
      </c>
      <c r="AT106" s="197" t="s">
        <v>140</v>
      </c>
      <c r="AU106" s="197" t="s">
        <v>81</v>
      </c>
      <c r="AY106" s="18" t="s">
        <v>138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18" t="s">
        <v>79</v>
      </c>
      <c r="BK106" s="198">
        <f>ROUND(I106*H106,2)</f>
        <v>0</v>
      </c>
      <c r="BL106" s="18" t="s">
        <v>145</v>
      </c>
      <c r="BM106" s="197" t="s">
        <v>382</v>
      </c>
    </row>
    <row r="107" spans="1:51" s="13" customFormat="1" ht="12">
      <c r="A107" s="13"/>
      <c r="B107" s="199"/>
      <c r="C107" s="13"/>
      <c r="D107" s="200" t="s">
        <v>147</v>
      </c>
      <c r="E107" s="201" t="s">
        <v>3</v>
      </c>
      <c r="F107" s="202" t="s">
        <v>378</v>
      </c>
      <c r="G107" s="13"/>
      <c r="H107" s="201" t="s">
        <v>3</v>
      </c>
      <c r="I107" s="203"/>
      <c r="J107" s="13"/>
      <c r="K107" s="13"/>
      <c r="L107" s="199"/>
      <c r="M107" s="204"/>
      <c r="N107" s="205"/>
      <c r="O107" s="205"/>
      <c r="P107" s="205"/>
      <c r="Q107" s="205"/>
      <c r="R107" s="205"/>
      <c r="S107" s="205"/>
      <c r="T107" s="20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01" t="s">
        <v>147</v>
      </c>
      <c r="AU107" s="201" t="s">
        <v>81</v>
      </c>
      <c r="AV107" s="13" t="s">
        <v>79</v>
      </c>
      <c r="AW107" s="13" t="s">
        <v>33</v>
      </c>
      <c r="AX107" s="13" t="s">
        <v>71</v>
      </c>
      <c r="AY107" s="201" t="s">
        <v>138</v>
      </c>
    </row>
    <row r="108" spans="1:51" s="14" customFormat="1" ht="12">
      <c r="A108" s="14"/>
      <c r="B108" s="207"/>
      <c r="C108" s="14"/>
      <c r="D108" s="200" t="s">
        <v>147</v>
      </c>
      <c r="E108" s="208" t="s">
        <v>3</v>
      </c>
      <c r="F108" s="209" t="s">
        <v>383</v>
      </c>
      <c r="G108" s="14"/>
      <c r="H108" s="210">
        <v>0.3</v>
      </c>
      <c r="I108" s="211"/>
      <c r="J108" s="14"/>
      <c r="K108" s="14"/>
      <c r="L108" s="207"/>
      <c r="M108" s="212"/>
      <c r="N108" s="213"/>
      <c r="O108" s="213"/>
      <c r="P108" s="213"/>
      <c r="Q108" s="213"/>
      <c r="R108" s="213"/>
      <c r="S108" s="213"/>
      <c r="T108" s="2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08" t="s">
        <v>147</v>
      </c>
      <c r="AU108" s="208" t="s">
        <v>81</v>
      </c>
      <c r="AV108" s="14" t="s">
        <v>81</v>
      </c>
      <c r="AW108" s="14" t="s">
        <v>33</v>
      </c>
      <c r="AX108" s="14" t="s">
        <v>71</v>
      </c>
      <c r="AY108" s="208" t="s">
        <v>138</v>
      </c>
    </row>
    <row r="109" spans="1:51" s="14" customFormat="1" ht="12">
      <c r="A109" s="14"/>
      <c r="B109" s="207"/>
      <c r="C109" s="14"/>
      <c r="D109" s="200" t="s">
        <v>147</v>
      </c>
      <c r="E109" s="208" t="s">
        <v>3</v>
      </c>
      <c r="F109" s="209" t="s">
        <v>384</v>
      </c>
      <c r="G109" s="14"/>
      <c r="H109" s="210">
        <v>0.6</v>
      </c>
      <c r="I109" s="211"/>
      <c r="J109" s="14"/>
      <c r="K109" s="14"/>
      <c r="L109" s="207"/>
      <c r="M109" s="212"/>
      <c r="N109" s="213"/>
      <c r="O109" s="213"/>
      <c r="P109" s="213"/>
      <c r="Q109" s="213"/>
      <c r="R109" s="213"/>
      <c r="S109" s="213"/>
      <c r="T109" s="2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08" t="s">
        <v>147</v>
      </c>
      <c r="AU109" s="208" t="s">
        <v>81</v>
      </c>
      <c r="AV109" s="14" t="s">
        <v>81</v>
      </c>
      <c r="AW109" s="14" t="s">
        <v>33</v>
      </c>
      <c r="AX109" s="14" t="s">
        <v>71</v>
      </c>
      <c r="AY109" s="208" t="s">
        <v>138</v>
      </c>
    </row>
    <row r="110" spans="1:51" s="14" customFormat="1" ht="12">
      <c r="A110" s="14"/>
      <c r="B110" s="207"/>
      <c r="C110" s="14"/>
      <c r="D110" s="200" t="s">
        <v>147</v>
      </c>
      <c r="E110" s="208" t="s">
        <v>3</v>
      </c>
      <c r="F110" s="209" t="s">
        <v>385</v>
      </c>
      <c r="G110" s="14"/>
      <c r="H110" s="210">
        <v>0.144</v>
      </c>
      <c r="I110" s="211"/>
      <c r="J110" s="14"/>
      <c r="K110" s="14"/>
      <c r="L110" s="207"/>
      <c r="M110" s="212"/>
      <c r="N110" s="213"/>
      <c r="O110" s="213"/>
      <c r="P110" s="213"/>
      <c r="Q110" s="213"/>
      <c r="R110" s="213"/>
      <c r="S110" s="213"/>
      <c r="T110" s="2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08" t="s">
        <v>147</v>
      </c>
      <c r="AU110" s="208" t="s">
        <v>81</v>
      </c>
      <c r="AV110" s="14" t="s">
        <v>81</v>
      </c>
      <c r="AW110" s="14" t="s">
        <v>33</v>
      </c>
      <c r="AX110" s="14" t="s">
        <v>71</v>
      </c>
      <c r="AY110" s="208" t="s">
        <v>138</v>
      </c>
    </row>
    <row r="111" spans="1:51" s="14" customFormat="1" ht="12">
      <c r="A111" s="14"/>
      <c r="B111" s="207"/>
      <c r="C111" s="14"/>
      <c r="D111" s="200" t="s">
        <v>147</v>
      </c>
      <c r="E111" s="208" t="s">
        <v>3</v>
      </c>
      <c r="F111" s="209" t="s">
        <v>386</v>
      </c>
      <c r="G111" s="14"/>
      <c r="H111" s="210">
        <v>0.12</v>
      </c>
      <c r="I111" s="211"/>
      <c r="J111" s="14"/>
      <c r="K111" s="14"/>
      <c r="L111" s="207"/>
      <c r="M111" s="212"/>
      <c r="N111" s="213"/>
      <c r="O111" s="213"/>
      <c r="P111" s="213"/>
      <c r="Q111" s="213"/>
      <c r="R111" s="213"/>
      <c r="S111" s="213"/>
      <c r="T111" s="2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08" t="s">
        <v>147</v>
      </c>
      <c r="AU111" s="208" t="s">
        <v>81</v>
      </c>
      <c r="AV111" s="14" t="s">
        <v>81</v>
      </c>
      <c r="AW111" s="14" t="s">
        <v>33</v>
      </c>
      <c r="AX111" s="14" t="s">
        <v>71</v>
      </c>
      <c r="AY111" s="208" t="s">
        <v>138</v>
      </c>
    </row>
    <row r="112" spans="1:51" s="14" customFormat="1" ht="12">
      <c r="A112" s="14"/>
      <c r="B112" s="207"/>
      <c r="C112" s="14"/>
      <c r="D112" s="200" t="s">
        <v>147</v>
      </c>
      <c r="E112" s="208" t="s">
        <v>3</v>
      </c>
      <c r="F112" s="209" t="s">
        <v>387</v>
      </c>
      <c r="G112" s="14"/>
      <c r="H112" s="210">
        <v>0.165</v>
      </c>
      <c r="I112" s="211"/>
      <c r="J112" s="14"/>
      <c r="K112" s="14"/>
      <c r="L112" s="207"/>
      <c r="M112" s="212"/>
      <c r="N112" s="213"/>
      <c r="O112" s="213"/>
      <c r="P112" s="213"/>
      <c r="Q112" s="213"/>
      <c r="R112" s="213"/>
      <c r="S112" s="213"/>
      <c r="T112" s="2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08" t="s">
        <v>147</v>
      </c>
      <c r="AU112" s="208" t="s">
        <v>81</v>
      </c>
      <c r="AV112" s="14" t="s">
        <v>81</v>
      </c>
      <c r="AW112" s="14" t="s">
        <v>33</v>
      </c>
      <c r="AX112" s="14" t="s">
        <v>71</v>
      </c>
      <c r="AY112" s="208" t="s">
        <v>138</v>
      </c>
    </row>
    <row r="113" spans="1:51" s="14" customFormat="1" ht="12">
      <c r="A113" s="14"/>
      <c r="B113" s="207"/>
      <c r="C113" s="14"/>
      <c r="D113" s="200" t="s">
        <v>147</v>
      </c>
      <c r="E113" s="208" t="s">
        <v>3</v>
      </c>
      <c r="F113" s="209" t="s">
        <v>388</v>
      </c>
      <c r="G113" s="14"/>
      <c r="H113" s="210">
        <v>0.975</v>
      </c>
      <c r="I113" s="211"/>
      <c r="J113" s="14"/>
      <c r="K113" s="14"/>
      <c r="L113" s="207"/>
      <c r="M113" s="212"/>
      <c r="N113" s="213"/>
      <c r="O113" s="213"/>
      <c r="P113" s="213"/>
      <c r="Q113" s="213"/>
      <c r="R113" s="213"/>
      <c r="S113" s="213"/>
      <c r="T113" s="2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08" t="s">
        <v>147</v>
      </c>
      <c r="AU113" s="208" t="s">
        <v>81</v>
      </c>
      <c r="AV113" s="14" t="s">
        <v>81</v>
      </c>
      <c r="AW113" s="14" t="s">
        <v>33</v>
      </c>
      <c r="AX113" s="14" t="s">
        <v>71</v>
      </c>
      <c r="AY113" s="208" t="s">
        <v>138</v>
      </c>
    </row>
    <row r="114" spans="1:51" s="14" customFormat="1" ht="12">
      <c r="A114" s="14"/>
      <c r="B114" s="207"/>
      <c r="C114" s="14"/>
      <c r="D114" s="200" t="s">
        <v>147</v>
      </c>
      <c r="E114" s="208" t="s">
        <v>3</v>
      </c>
      <c r="F114" s="209" t="s">
        <v>389</v>
      </c>
      <c r="G114" s="14"/>
      <c r="H114" s="210">
        <v>0.851</v>
      </c>
      <c r="I114" s="211"/>
      <c r="J114" s="14"/>
      <c r="K114" s="14"/>
      <c r="L114" s="207"/>
      <c r="M114" s="212"/>
      <c r="N114" s="213"/>
      <c r="O114" s="213"/>
      <c r="P114" s="213"/>
      <c r="Q114" s="213"/>
      <c r="R114" s="213"/>
      <c r="S114" s="213"/>
      <c r="T114" s="2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08" t="s">
        <v>147</v>
      </c>
      <c r="AU114" s="208" t="s">
        <v>81</v>
      </c>
      <c r="AV114" s="14" t="s">
        <v>81</v>
      </c>
      <c r="AW114" s="14" t="s">
        <v>33</v>
      </c>
      <c r="AX114" s="14" t="s">
        <v>71</v>
      </c>
      <c r="AY114" s="208" t="s">
        <v>138</v>
      </c>
    </row>
    <row r="115" spans="1:51" s="14" customFormat="1" ht="12">
      <c r="A115" s="14"/>
      <c r="B115" s="207"/>
      <c r="C115" s="14"/>
      <c r="D115" s="200" t="s">
        <v>147</v>
      </c>
      <c r="E115" s="208" t="s">
        <v>3</v>
      </c>
      <c r="F115" s="209" t="s">
        <v>390</v>
      </c>
      <c r="G115" s="14"/>
      <c r="H115" s="210">
        <v>0.529</v>
      </c>
      <c r="I115" s="211"/>
      <c r="J115" s="14"/>
      <c r="K115" s="14"/>
      <c r="L115" s="207"/>
      <c r="M115" s="212"/>
      <c r="N115" s="213"/>
      <c r="O115" s="213"/>
      <c r="P115" s="213"/>
      <c r="Q115" s="213"/>
      <c r="R115" s="213"/>
      <c r="S115" s="213"/>
      <c r="T115" s="2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08" t="s">
        <v>147</v>
      </c>
      <c r="AU115" s="208" t="s">
        <v>81</v>
      </c>
      <c r="AV115" s="14" t="s">
        <v>81</v>
      </c>
      <c r="AW115" s="14" t="s">
        <v>33</v>
      </c>
      <c r="AX115" s="14" t="s">
        <v>71</v>
      </c>
      <c r="AY115" s="208" t="s">
        <v>138</v>
      </c>
    </row>
    <row r="116" spans="1:51" s="15" customFormat="1" ht="12">
      <c r="A116" s="15"/>
      <c r="B116" s="215"/>
      <c r="C116" s="15"/>
      <c r="D116" s="200" t="s">
        <v>147</v>
      </c>
      <c r="E116" s="216" t="s">
        <v>3</v>
      </c>
      <c r="F116" s="217" t="s">
        <v>170</v>
      </c>
      <c r="G116" s="15"/>
      <c r="H116" s="218">
        <v>3.684</v>
      </c>
      <c r="I116" s="219"/>
      <c r="J116" s="15"/>
      <c r="K116" s="15"/>
      <c r="L116" s="215"/>
      <c r="M116" s="220"/>
      <c r="N116" s="221"/>
      <c r="O116" s="221"/>
      <c r="P116" s="221"/>
      <c r="Q116" s="221"/>
      <c r="R116" s="221"/>
      <c r="S116" s="221"/>
      <c r="T116" s="22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16" t="s">
        <v>147</v>
      </c>
      <c r="AU116" s="216" t="s">
        <v>81</v>
      </c>
      <c r="AV116" s="15" t="s">
        <v>145</v>
      </c>
      <c r="AW116" s="15" t="s">
        <v>33</v>
      </c>
      <c r="AX116" s="15" t="s">
        <v>79</v>
      </c>
      <c r="AY116" s="216" t="s">
        <v>138</v>
      </c>
    </row>
    <row r="117" spans="1:65" s="2" customFormat="1" ht="21.75" customHeight="1">
      <c r="A117" s="37"/>
      <c r="B117" s="185"/>
      <c r="C117" s="186" t="s">
        <v>158</v>
      </c>
      <c r="D117" s="186" t="s">
        <v>140</v>
      </c>
      <c r="E117" s="187" t="s">
        <v>391</v>
      </c>
      <c r="F117" s="188" t="s">
        <v>392</v>
      </c>
      <c r="G117" s="189" t="s">
        <v>246</v>
      </c>
      <c r="H117" s="190">
        <v>0.195</v>
      </c>
      <c r="I117" s="191"/>
      <c r="J117" s="192">
        <f>ROUND(I117*H117,2)</f>
        <v>0</v>
      </c>
      <c r="K117" s="188" t="s">
        <v>144</v>
      </c>
      <c r="L117" s="38"/>
      <c r="M117" s="193" t="s">
        <v>3</v>
      </c>
      <c r="N117" s="194" t="s">
        <v>42</v>
      </c>
      <c r="O117" s="71"/>
      <c r="P117" s="195">
        <f>O117*H117</f>
        <v>0</v>
      </c>
      <c r="Q117" s="195">
        <v>1.06277</v>
      </c>
      <c r="R117" s="195">
        <f>Q117*H117</f>
        <v>0.20724015</v>
      </c>
      <c r="S117" s="195">
        <v>0</v>
      </c>
      <c r="T117" s="19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7" t="s">
        <v>145</v>
      </c>
      <c r="AT117" s="197" t="s">
        <v>140</v>
      </c>
      <c r="AU117" s="197" t="s">
        <v>81</v>
      </c>
      <c r="AY117" s="18" t="s">
        <v>138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8" t="s">
        <v>79</v>
      </c>
      <c r="BK117" s="198">
        <f>ROUND(I117*H117,2)</f>
        <v>0</v>
      </c>
      <c r="BL117" s="18" t="s">
        <v>145</v>
      </c>
      <c r="BM117" s="197" t="s">
        <v>393</v>
      </c>
    </row>
    <row r="118" spans="1:47" s="2" customFormat="1" ht="12">
      <c r="A118" s="37"/>
      <c r="B118" s="38"/>
      <c r="C118" s="37"/>
      <c r="D118" s="200" t="s">
        <v>256</v>
      </c>
      <c r="E118" s="37"/>
      <c r="F118" s="223" t="s">
        <v>394</v>
      </c>
      <c r="G118" s="37"/>
      <c r="H118" s="37"/>
      <c r="I118" s="125"/>
      <c r="J118" s="37"/>
      <c r="K118" s="37"/>
      <c r="L118" s="38"/>
      <c r="M118" s="224"/>
      <c r="N118" s="225"/>
      <c r="O118" s="71"/>
      <c r="P118" s="71"/>
      <c r="Q118" s="71"/>
      <c r="R118" s="71"/>
      <c r="S118" s="71"/>
      <c r="T118" s="72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18" t="s">
        <v>256</v>
      </c>
      <c r="AU118" s="18" t="s">
        <v>81</v>
      </c>
    </row>
    <row r="119" spans="1:51" s="13" customFormat="1" ht="12">
      <c r="A119" s="13"/>
      <c r="B119" s="199"/>
      <c r="C119" s="13"/>
      <c r="D119" s="200" t="s">
        <v>147</v>
      </c>
      <c r="E119" s="201" t="s">
        <v>3</v>
      </c>
      <c r="F119" s="202" t="s">
        <v>378</v>
      </c>
      <c r="G119" s="13"/>
      <c r="H119" s="201" t="s">
        <v>3</v>
      </c>
      <c r="I119" s="203"/>
      <c r="J119" s="13"/>
      <c r="K119" s="13"/>
      <c r="L119" s="199"/>
      <c r="M119" s="204"/>
      <c r="N119" s="205"/>
      <c r="O119" s="205"/>
      <c r="P119" s="205"/>
      <c r="Q119" s="205"/>
      <c r="R119" s="205"/>
      <c r="S119" s="205"/>
      <c r="T119" s="20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01" t="s">
        <v>147</v>
      </c>
      <c r="AU119" s="201" t="s">
        <v>81</v>
      </c>
      <c r="AV119" s="13" t="s">
        <v>79</v>
      </c>
      <c r="AW119" s="13" t="s">
        <v>33</v>
      </c>
      <c r="AX119" s="13" t="s">
        <v>71</v>
      </c>
      <c r="AY119" s="201" t="s">
        <v>138</v>
      </c>
    </row>
    <row r="120" spans="1:51" s="14" customFormat="1" ht="12">
      <c r="A120" s="14"/>
      <c r="B120" s="207"/>
      <c r="C120" s="14"/>
      <c r="D120" s="200" t="s">
        <v>147</v>
      </c>
      <c r="E120" s="208" t="s">
        <v>3</v>
      </c>
      <c r="F120" s="209" t="s">
        <v>395</v>
      </c>
      <c r="G120" s="14"/>
      <c r="H120" s="210">
        <v>0.024</v>
      </c>
      <c r="I120" s="211"/>
      <c r="J120" s="14"/>
      <c r="K120" s="14"/>
      <c r="L120" s="207"/>
      <c r="M120" s="212"/>
      <c r="N120" s="213"/>
      <c r="O120" s="213"/>
      <c r="P120" s="213"/>
      <c r="Q120" s="213"/>
      <c r="R120" s="213"/>
      <c r="S120" s="213"/>
      <c r="T120" s="2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08" t="s">
        <v>147</v>
      </c>
      <c r="AU120" s="208" t="s">
        <v>81</v>
      </c>
      <c r="AV120" s="14" t="s">
        <v>81</v>
      </c>
      <c r="AW120" s="14" t="s">
        <v>33</v>
      </c>
      <c r="AX120" s="14" t="s">
        <v>71</v>
      </c>
      <c r="AY120" s="208" t="s">
        <v>138</v>
      </c>
    </row>
    <row r="121" spans="1:51" s="14" customFormat="1" ht="12">
      <c r="A121" s="14"/>
      <c r="B121" s="207"/>
      <c r="C121" s="14"/>
      <c r="D121" s="200" t="s">
        <v>147</v>
      </c>
      <c r="E121" s="208" t="s">
        <v>3</v>
      </c>
      <c r="F121" s="209" t="s">
        <v>395</v>
      </c>
      <c r="G121" s="14"/>
      <c r="H121" s="210">
        <v>0.024</v>
      </c>
      <c r="I121" s="211"/>
      <c r="J121" s="14"/>
      <c r="K121" s="14"/>
      <c r="L121" s="207"/>
      <c r="M121" s="212"/>
      <c r="N121" s="213"/>
      <c r="O121" s="213"/>
      <c r="P121" s="213"/>
      <c r="Q121" s="213"/>
      <c r="R121" s="213"/>
      <c r="S121" s="213"/>
      <c r="T121" s="2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08" t="s">
        <v>147</v>
      </c>
      <c r="AU121" s="208" t="s">
        <v>81</v>
      </c>
      <c r="AV121" s="14" t="s">
        <v>81</v>
      </c>
      <c r="AW121" s="14" t="s">
        <v>33</v>
      </c>
      <c r="AX121" s="14" t="s">
        <v>71</v>
      </c>
      <c r="AY121" s="208" t="s">
        <v>138</v>
      </c>
    </row>
    <row r="122" spans="1:51" s="14" customFormat="1" ht="12">
      <c r="A122" s="14"/>
      <c r="B122" s="207"/>
      <c r="C122" s="14"/>
      <c r="D122" s="200" t="s">
        <v>147</v>
      </c>
      <c r="E122" s="208" t="s">
        <v>3</v>
      </c>
      <c r="F122" s="209" t="s">
        <v>396</v>
      </c>
      <c r="G122" s="14"/>
      <c r="H122" s="210">
        <v>0.008</v>
      </c>
      <c r="I122" s="211"/>
      <c r="J122" s="14"/>
      <c r="K122" s="14"/>
      <c r="L122" s="207"/>
      <c r="M122" s="212"/>
      <c r="N122" s="213"/>
      <c r="O122" s="213"/>
      <c r="P122" s="213"/>
      <c r="Q122" s="213"/>
      <c r="R122" s="213"/>
      <c r="S122" s="213"/>
      <c r="T122" s="2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08" t="s">
        <v>147</v>
      </c>
      <c r="AU122" s="208" t="s">
        <v>81</v>
      </c>
      <c r="AV122" s="14" t="s">
        <v>81</v>
      </c>
      <c r="AW122" s="14" t="s">
        <v>33</v>
      </c>
      <c r="AX122" s="14" t="s">
        <v>71</v>
      </c>
      <c r="AY122" s="208" t="s">
        <v>138</v>
      </c>
    </row>
    <row r="123" spans="1:51" s="14" customFormat="1" ht="12">
      <c r="A123" s="14"/>
      <c r="B123" s="207"/>
      <c r="C123" s="14"/>
      <c r="D123" s="200" t="s">
        <v>147</v>
      </c>
      <c r="E123" s="208" t="s">
        <v>3</v>
      </c>
      <c r="F123" s="209" t="s">
        <v>397</v>
      </c>
      <c r="G123" s="14"/>
      <c r="H123" s="210">
        <v>0.006</v>
      </c>
      <c r="I123" s="211"/>
      <c r="J123" s="14"/>
      <c r="K123" s="14"/>
      <c r="L123" s="207"/>
      <c r="M123" s="212"/>
      <c r="N123" s="213"/>
      <c r="O123" s="213"/>
      <c r="P123" s="213"/>
      <c r="Q123" s="213"/>
      <c r="R123" s="213"/>
      <c r="S123" s="213"/>
      <c r="T123" s="2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08" t="s">
        <v>147</v>
      </c>
      <c r="AU123" s="208" t="s">
        <v>81</v>
      </c>
      <c r="AV123" s="14" t="s">
        <v>81</v>
      </c>
      <c r="AW123" s="14" t="s">
        <v>33</v>
      </c>
      <c r="AX123" s="14" t="s">
        <v>71</v>
      </c>
      <c r="AY123" s="208" t="s">
        <v>138</v>
      </c>
    </row>
    <row r="124" spans="1:51" s="14" customFormat="1" ht="12">
      <c r="A124" s="14"/>
      <c r="B124" s="207"/>
      <c r="C124" s="14"/>
      <c r="D124" s="200" t="s">
        <v>147</v>
      </c>
      <c r="E124" s="208" t="s">
        <v>3</v>
      </c>
      <c r="F124" s="209" t="s">
        <v>398</v>
      </c>
      <c r="G124" s="14"/>
      <c r="H124" s="210">
        <v>0.009</v>
      </c>
      <c r="I124" s="211"/>
      <c r="J124" s="14"/>
      <c r="K124" s="14"/>
      <c r="L124" s="207"/>
      <c r="M124" s="212"/>
      <c r="N124" s="213"/>
      <c r="O124" s="213"/>
      <c r="P124" s="213"/>
      <c r="Q124" s="213"/>
      <c r="R124" s="213"/>
      <c r="S124" s="213"/>
      <c r="T124" s="2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08" t="s">
        <v>147</v>
      </c>
      <c r="AU124" s="208" t="s">
        <v>81</v>
      </c>
      <c r="AV124" s="14" t="s">
        <v>81</v>
      </c>
      <c r="AW124" s="14" t="s">
        <v>33</v>
      </c>
      <c r="AX124" s="14" t="s">
        <v>71</v>
      </c>
      <c r="AY124" s="208" t="s">
        <v>138</v>
      </c>
    </row>
    <row r="125" spans="1:51" s="14" customFormat="1" ht="12">
      <c r="A125" s="14"/>
      <c r="B125" s="207"/>
      <c r="C125" s="14"/>
      <c r="D125" s="200" t="s">
        <v>147</v>
      </c>
      <c r="E125" s="208" t="s">
        <v>3</v>
      </c>
      <c r="F125" s="209" t="s">
        <v>399</v>
      </c>
      <c r="G125" s="14"/>
      <c r="H125" s="210">
        <v>0.051</v>
      </c>
      <c r="I125" s="211"/>
      <c r="J125" s="14"/>
      <c r="K125" s="14"/>
      <c r="L125" s="207"/>
      <c r="M125" s="212"/>
      <c r="N125" s="213"/>
      <c r="O125" s="213"/>
      <c r="P125" s="213"/>
      <c r="Q125" s="213"/>
      <c r="R125" s="213"/>
      <c r="S125" s="213"/>
      <c r="T125" s="2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08" t="s">
        <v>147</v>
      </c>
      <c r="AU125" s="208" t="s">
        <v>81</v>
      </c>
      <c r="AV125" s="14" t="s">
        <v>81</v>
      </c>
      <c r="AW125" s="14" t="s">
        <v>33</v>
      </c>
      <c r="AX125" s="14" t="s">
        <v>71</v>
      </c>
      <c r="AY125" s="208" t="s">
        <v>138</v>
      </c>
    </row>
    <row r="126" spans="1:51" s="14" customFormat="1" ht="12">
      <c r="A126" s="14"/>
      <c r="B126" s="207"/>
      <c r="C126" s="14"/>
      <c r="D126" s="200" t="s">
        <v>147</v>
      </c>
      <c r="E126" s="208" t="s">
        <v>3</v>
      </c>
      <c r="F126" s="209" t="s">
        <v>400</v>
      </c>
      <c r="G126" s="14"/>
      <c r="H126" s="210">
        <v>0.045</v>
      </c>
      <c r="I126" s="211"/>
      <c r="J126" s="14"/>
      <c r="K126" s="14"/>
      <c r="L126" s="207"/>
      <c r="M126" s="212"/>
      <c r="N126" s="213"/>
      <c r="O126" s="213"/>
      <c r="P126" s="213"/>
      <c r="Q126" s="213"/>
      <c r="R126" s="213"/>
      <c r="S126" s="213"/>
      <c r="T126" s="2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08" t="s">
        <v>147</v>
      </c>
      <c r="AU126" s="208" t="s">
        <v>81</v>
      </c>
      <c r="AV126" s="14" t="s">
        <v>81</v>
      </c>
      <c r="AW126" s="14" t="s">
        <v>33</v>
      </c>
      <c r="AX126" s="14" t="s">
        <v>71</v>
      </c>
      <c r="AY126" s="208" t="s">
        <v>138</v>
      </c>
    </row>
    <row r="127" spans="1:51" s="14" customFormat="1" ht="12">
      <c r="A127" s="14"/>
      <c r="B127" s="207"/>
      <c r="C127" s="14"/>
      <c r="D127" s="200" t="s">
        <v>147</v>
      </c>
      <c r="E127" s="208" t="s">
        <v>3</v>
      </c>
      <c r="F127" s="209" t="s">
        <v>401</v>
      </c>
      <c r="G127" s="14"/>
      <c r="H127" s="210">
        <v>0.028</v>
      </c>
      <c r="I127" s="211"/>
      <c r="J127" s="14"/>
      <c r="K127" s="14"/>
      <c r="L127" s="207"/>
      <c r="M127" s="212"/>
      <c r="N127" s="213"/>
      <c r="O127" s="213"/>
      <c r="P127" s="213"/>
      <c r="Q127" s="213"/>
      <c r="R127" s="213"/>
      <c r="S127" s="213"/>
      <c r="T127" s="2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08" t="s">
        <v>147</v>
      </c>
      <c r="AU127" s="208" t="s">
        <v>81</v>
      </c>
      <c r="AV127" s="14" t="s">
        <v>81</v>
      </c>
      <c r="AW127" s="14" t="s">
        <v>33</v>
      </c>
      <c r="AX127" s="14" t="s">
        <v>71</v>
      </c>
      <c r="AY127" s="208" t="s">
        <v>138</v>
      </c>
    </row>
    <row r="128" spans="1:51" s="15" customFormat="1" ht="12">
      <c r="A128" s="15"/>
      <c r="B128" s="215"/>
      <c r="C128" s="15"/>
      <c r="D128" s="200" t="s">
        <v>147</v>
      </c>
      <c r="E128" s="216" t="s">
        <v>3</v>
      </c>
      <c r="F128" s="217" t="s">
        <v>170</v>
      </c>
      <c r="G128" s="15"/>
      <c r="H128" s="218">
        <v>0.195</v>
      </c>
      <c r="I128" s="219"/>
      <c r="J128" s="15"/>
      <c r="K128" s="15"/>
      <c r="L128" s="215"/>
      <c r="M128" s="220"/>
      <c r="N128" s="221"/>
      <c r="O128" s="221"/>
      <c r="P128" s="221"/>
      <c r="Q128" s="221"/>
      <c r="R128" s="221"/>
      <c r="S128" s="221"/>
      <c r="T128" s="22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16" t="s">
        <v>147</v>
      </c>
      <c r="AU128" s="216" t="s">
        <v>81</v>
      </c>
      <c r="AV128" s="15" t="s">
        <v>145</v>
      </c>
      <c r="AW128" s="15" t="s">
        <v>33</v>
      </c>
      <c r="AX128" s="15" t="s">
        <v>79</v>
      </c>
      <c r="AY128" s="216" t="s">
        <v>138</v>
      </c>
    </row>
    <row r="129" spans="1:63" s="12" customFormat="1" ht="22.8" customHeight="1">
      <c r="A129" s="12"/>
      <c r="B129" s="172"/>
      <c r="C129" s="12"/>
      <c r="D129" s="173" t="s">
        <v>70</v>
      </c>
      <c r="E129" s="183" t="s">
        <v>158</v>
      </c>
      <c r="F129" s="183" t="s">
        <v>402</v>
      </c>
      <c r="G129" s="12"/>
      <c r="H129" s="12"/>
      <c r="I129" s="175"/>
      <c r="J129" s="184">
        <f>BK129</f>
        <v>0</v>
      </c>
      <c r="K129" s="12"/>
      <c r="L129" s="172"/>
      <c r="M129" s="177"/>
      <c r="N129" s="178"/>
      <c r="O129" s="178"/>
      <c r="P129" s="179">
        <f>SUM(P130:P159)</f>
        <v>0</v>
      </c>
      <c r="Q129" s="178"/>
      <c r="R129" s="179">
        <f>SUM(R130:R159)</f>
        <v>8.01104352</v>
      </c>
      <c r="S129" s="178"/>
      <c r="T129" s="180">
        <f>SUM(T130:T159)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73" t="s">
        <v>79</v>
      </c>
      <c r="AT129" s="181" t="s">
        <v>70</v>
      </c>
      <c r="AU129" s="181" t="s">
        <v>79</v>
      </c>
      <c r="AY129" s="173" t="s">
        <v>138</v>
      </c>
      <c r="BK129" s="182">
        <f>SUM(BK130:BK159)</f>
        <v>0</v>
      </c>
    </row>
    <row r="130" spans="1:65" s="2" customFormat="1" ht="33" customHeight="1">
      <c r="A130" s="37"/>
      <c r="B130" s="185"/>
      <c r="C130" s="186" t="s">
        <v>145</v>
      </c>
      <c r="D130" s="186" t="s">
        <v>140</v>
      </c>
      <c r="E130" s="187" t="s">
        <v>403</v>
      </c>
      <c r="F130" s="188" t="s">
        <v>404</v>
      </c>
      <c r="G130" s="189" t="s">
        <v>143</v>
      </c>
      <c r="H130" s="190">
        <v>19.404</v>
      </c>
      <c r="I130" s="191"/>
      <c r="J130" s="192">
        <f>ROUND(I130*H130,2)</f>
        <v>0</v>
      </c>
      <c r="K130" s="188" t="s">
        <v>144</v>
      </c>
      <c r="L130" s="38"/>
      <c r="M130" s="193" t="s">
        <v>3</v>
      </c>
      <c r="N130" s="194" t="s">
        <v>42</v>
      </c>
      <c r="O130" s="71"/>
      <c r="P130" s="195">
        <f>O130*H130</f>
        <v>0</v>
      </c>
      <c r="Q130" s="195">
        <v>0.22158</v>
      </c>
      <c r="R130" s="195">
        <f>Q130*H130</f>
        <v>4.29953832</v>
      </c>
      <c r="S130" s="195">
        <v>0</v>
      </c>
      <c r="T130" s="19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7" t="s">
        <v>145</v>
      </c>
      <c r="AT130" s="197" t="s">
        <v>140</v>
      </c>
      <c r="AU130" s="197" t="s">
        <v>81</v>
      </c>
      <c r="AY130" s="18" t="s">
        <v>138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8" t="s">
        <v>79</v>
      </c>
      <c r="BK130" s="198">
        <f>ROUND(I130*H130,2)</f>
        <v>0</v>
      </c>
      <c r="BL130" s="18" t="s">
        <v>145</v>
      </c>
      <c r="BM130" s="197" t="s">
        <v>405</v>
      </c>
    </row>
    <row r="131" spans="1:51" s="13" customFormat="1" ht="12">
      <c r="A131" s="13"/>
      <c r="B131" s="199"/>
      <c r="C131" s="13"/>
      <c r="D131" s="200" t="s">
        <v>147</v>
      </c>
      <c r="E131" s="201" t="s">
        <v>3</v>
      </c>
      <c r="F131" s="202" t="s">
        <v>406</v>
      </c>
      <c r="G131" s="13"/>
      <c r="H131" s="201" t="s">
        <v>3</v>
      </c>
      <c r="I131" s="203"/>
      <c r="J131" s="13"/>
      <c r="K131" s="13"/>
      <c r="L131" s="199"/>
      <c r="M131" s="204"/>
      <c r="N131" s="205"/>
      <c r="O131" s="205"/>
      <c r="P131" s="205"/>
      <c r="Q131" s="205"/>
      <c r="R131" s="205"/>
      <c r="S131" s="205"/>
      <c r="T131" s="20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01" t="s">
        <v>147</v>
      </c>
      <c r="AU131" s="201" t="s">
        <v>81</v>
      </c>
      <c r="AV131" s="13" t="s">
        <v>79</v>
      </c>
      <c r="AW131" s="13" t="s">
        <v>33</v>
      </c>
      <c r="AX131" s="13" t="s">
        <v>71</v>
      </c>
      <c r="AY131" s="201" t="s">
        <v>138</v>
      </c>
    </row>
    <row r="132" spans="1:51" s="14" customFormat="1" ht="12">
      <c r="A132" s="14"/>
      <c r="B132" s="207"/>
      <c r="C132" s="14"/>
      <c r="D132" s="200" t="s">
        <v>147</v>
      </c>
      <c r="E132" s="208" t="s">
        <v>3</v>
      </c>
      <c r="F132" s="209" t="s">
        <v>407</v>
      </c>
      <c r="G132" s="14"/>
      <c r="H132" s="210">
        <v>19.404</v>
      </c>
      <c r="I132" s="211"/>
      <c r="J132" s="14"/>
      <c r="K132" s="14"/>
      <c r="L132" s="207"/>
      <c r="M132" s="212"/>
      <c r="N132" s="213"/>
      <c r="O132" s="213"/>
      <c r="P132" s="213"/>
      <c r="Q132" s="213"/>
      <c r="R132" s="213"/>
      <c r="S132" s="213"/>
      <c r="T132" s="2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8" t="s">
        <v>147</v>
      </c>
      <c r="AU132" s="208" t="s">
        <v>81</v>
      </c>
      <c r="AV132" s="14" t="s">
        <v>81</v>
      </c>
      <c r="AW132" s="14" t="s">
        <v>33</v>
      </c>
      <c r="AX132" s="14" t="s">
        <v>79</v>
      </c>
      <c r="AY132" s="208" t="s">
        <v>138</v>
      </c>
    </row>
    <row r="133" spans="1:65" s="2" customFormat="1" ht="33" customHeight="1">
      <c r="A133" s="37"/>
      <c r="B133" s="185"/>
      <c r="C133" s="186" t="s">
        <v>176</v>
      </c>
      <c r="D133" s="186" t="s">
        <v>140</v>
      </c>
      <c r="E133" s="187" t="s">
        <v>408</v>
      </c>
      <c r="F133" s="188" t="s">
        <v>409</v>
      </c>
      <c r="G133" s="189" t="s">
        <v>143</v>
      </c>
      <c r="H133" s="190">
        <v>9.78</v>
      </c>
      <c r="I133" s="191"/>
      <c r="J133" s="192">
        <f>ROUND(I133*H133,2)</f>
        <v>0</v>
      </c>
      <c r="K133" s="188" t="s">
        <v>144</v>
      </c>
      <c r="L133" s="38"/>
      <c r="M133" s="193" t="s">
        <v>3</v>
      </c>
      <c r="N133" s="194" t="s">
        <v>42</v>
      </c>
      <c r="O133" s="71"/>
      <c r="P133" s="195">
        <f>O133*H133</f>
        <v>0</v>
      </c>
      <c r="Q133" s="195">
        <v>0.28723</v>
      </c>
      <c r="R133" s="195">
        <f>Q133*H133</f>
        <v>2.8091093999999996</v>
      </c>
      <c r="S133" s="195">
        <v>0</v>
      </c>
      <c r="T133" s="19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7" t="s">
        <v>145</v>
      </c>
      <c r="AT133" s="197" t="s">
        <v>140</v>
      </c>
      <c r="AU133" s="197" t="s">
        <v>81</v>
      </c>
      <c r="AY133" s="18" t="s">
        <v>138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8" t="s">
        <v>79</v>
      </c>
      <c r="BK133" s="198">
        <f>ROUND(I133*H133,2)</f>
        <v>0</v>
      </c>
      <c r="BL133" s="18" t="s">
        <v>145</v>
      </c>
      <c r="BM133" s="197" t="s">
        <v>410</v>
      </c>
    </row>
    <row r="134" spans="1:51" s="13" customFormat="1" ht="12">
      <c r="A134" s="13"/>
      <c r="B134" s="199"/>
      <c r="C134" s="13"/>
      <c r="D134" s="200" t="s">
        <v>147</v>
      </c>
      <c r="E134" s="201" t="s">
        <v>3</v>
      </c>
      <c r="F134" s="202" t="s">
        <v>411</v>
      </c>
      <c r="G134" s="13"/>
      <c r="H134" s="201" t="s">
        <v>3</v>
      </c>
      <c r="I134" s="203"/>
      <c r="J134" s="13"/>
      <c r="K134" s="13"/>
      <c r="L134" s="199"/>
      <c r="M134" s="204"/>
      <c r="N134" s="205"/>
      <c r="O134" s="205"/>
      <c r="P134" s="205"/>
      <c r="Q134" s="205"/>
      <c r="R134" s="205"/>
      <c r="S134" s="205"/>
      <c r="T134" s="20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1" t="s">
        <v>147</v>
      </c>
      <c r="AU134" s="201" t="s">
        <v>81</v>
      </c>
      <c r="AV134" s="13" t="s">
        <v>79</v>
      </c>
      <c r="AW134" s="13" t="s">
        <v>33</v>
      </c>
      <c r="AX134" s="13" t="s">
        <v>71</v>
      </c>
      <c r="AY134" s="201" t="s">
        <v>138</v>
      </c>
    </row>
    <row r="135" spans="1:51" s="14" customFormat="1" ht="12">
      <c r="A135" s="14"/>
      <c r="B135" s="207"/>
      <c r="C135" s="14"/>
      <c r="D135" s="200" t="s">
        <v>147</v>
      </c>
      <c r="E135" s="208" t="s">
        <v>3</v>
      </c>
      <c r="F135" s="209" t="s">
        <v>412</v>
      </c>
      <c r="G135" s="14"/>
      <c r="H135" s="210">
        <v>2</v>
      </c>
      <c r="I135" s="211"/>
      <c r="J135" s="14"/>
      <c r="K135" s="14"/>
      <c r="L135" s="207"/>
      <c r="M135" s="212"/>
      <c r="N135" s="213"/>
      <c r="O135" s="213"/>
      <c r="P135" s="213"/>
      <c r="Q135" s="213"/>
      <c r="R135" s="213"/>
      <c r="S135" s="213"/>
      <c r="T135" s="2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08" t="s">
        <v>147</v>
      </c>
      <c r="AU135" s="208" t="s">
        <v>81</v>
      </c>
      <c r="AV135" s="14" t="s">
        <v>81</v>
      </c>
      <c r="AW135" s="14" t="s">
        <v>33</v>
      </c>
      <c r="AX135" s="14" t="s">
        <v>71</v>
      </c>
      <c r="AY135" s="208" t="s">
        <v>138</v>
      </c>
    </row>
    <row r="136" spans="1:51" s="14" customFormat="1" ht="12">
      <c r="A136" s="14"/>
      <c r="B136" s="207"/>
      <c r="C136" s="14"/>
      <c r="D136" s="200" t="s">
        <v>147</v>
      </c>
      <c r="E136" s="208" t="s">
        <v>3</v>
      </c>
      <c r="F136" s="209" t="s">
        <v>413</v>
      </c>
      <c r="G136" s="14"/>
      <c r="H136" s="210">
        <v>0.5</v>
      </c>
      <c r="I136" s="211"/>
      <c r="J136" s="14"/>
      <c r="K136" s="14"/>
      <c r="L136" s="207"/>
      <c r="M136" s="212"/>
      <c r="N136" s="213"/>
      <c r="O136" s="213"/>
      <c r="P136" s="213"/>
      <c r="Q136" s="213"/>
      <c r="R136" s="213"/>
      <c r="S136" s="213"/>
      <c r="T136" s="2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8" t="s">
        <v>147</v>
      </c>
      <c r="AU136" s="208" t="s">
        <v>81</v>
      </c>
      <c r="AV136" s="14" t="s">
        <v>81</v>
      </c>
      <c r="AW136" s="14" t="s">
        <v>33</v>
      </c>
      <c r="AX136" s="14" t="s">
        <v>71</v>
      </c>
      <c r="AY136" s="208" t="s">
        <v>138</v>
      </c>
    </row>
    <row r="137" spans="1:51" s="14" customFormat="1" ht="12">
      <c r="A137" s="14"/>
      <c r="B137" s="207"/>
      <c r="C137" s="14"/>
      <c r="D137" s="200" t="s">
        <v>147</v>
      </c>
      <c r="E137" s="208" t="s">
        <v>3</v>
      </c>
      <c r="F137" s="209" t="s">
        <v>412</v>
      </c>
      <c r="G137" s="14"/>
      <c r="H137" s="210">
        <v>2</v>
      </c>
      <c r="I137" s="211"/>
      <c r="J137" s="14"/>
      <c r="K137" s="14"/>
      <c r="L137" s="207"/>
      <c r="M137" s="212"/>
      <c r="N137" s="213"/>
      <c r="O137" s="213"/>
      <c r="P137" s="213"/>
      <c r="Q137" s="213"/>
      <c r="R137" s="213"/>
      <c r="S137" s="213"/>
      <c r="T137" s="2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08" t="s">
        <v>147</v>
      </c>
      <c r="AU137" s="208" t="s">
        <v>81</v>
      </c>
      <c r="AV137" s="14" t="s">
        <v>81</v>
      </c>
      <c r="AW137" s="14" t="s">
        <v>33</v>
      </c>
      <c r="AX137" s="14" t="s">
        <v>71</v>
      </c>
      <c r="AY137" s="208" t="s">
        <v>138</v>
      </c>
    </row>
    <row r="138" spans="1:51" s="14" customFormat="1" ht="12">
      <c r="A138" s="14"/>
      <c r="B138" s="207"/>
      <c r="C138" s="14"/>
      <c r="D138" s="200" t="s">
        <v>147</v>
      </c>
      <c r="E138" s="208" t="s">
        <v>3</v>
      </c>
      <c r="F138" s="209" t="s">
        <v>414</v>
      </c>
      <c r="G138" s="14"/>
      <c r="H138" s="210">
        <v>1.8</v>
      </c>
      <c r="I138" s="211"/>
      <c r="J138" s="14"/>
      <c r="K138" s="14"/>
      <c r="L138" s="207"/>
      <c r="M138" s="212"/>
      <c r="N138" s="213"/>
      <c r="O138" s="213"/>
      <c r="P138" s="213"/>
      <c r="Q138" s="213"/>
      <c r="R138" s="213"/>
      <c r="S138" s="213"/>
      <c r="T138" s="2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08" t="s">
        <v>147</v>
      </c>
      <c r="AU138" s="208" t="s">
        <v>81</v>
      </c>
      <c r="AV138" s="14" t="s">
        <v>81</v>
      </c>
      <c r="AW138" s="14" t="s">
        <v>33</v>
      </c>
      <c r="AX138" s="14" t="s">
        <v>71</v>
      </c>
      <c r="AY138" s="208" t="s">
        <v>138</v>
      </c>
    </row>
    <row r="139" spans="1:51" s="14" customFormat="1" ht="12">
      <c r="A139" s="14"/>
      <c r="B139" s="207"/>
      <c r="C139" s="14"/>
      <c r="D139" s="200" t="s">
        <v>147</v>
      </c>
      <c r="E139" s="208" t="s">
        <v>3</v>
      </c>
      <c r="F139" s="209" t="s">
        <v>415</v>
      </c>
      <c r="G139" s="14"/>
      <c r="H139" s="210">
        <v>1.98</v>
      </c>
      <c r="I139" s="211"/>
      <c r="J139" s="14"/>
      <c r="K139" s="14"/>
      <c r="L139" s="207"/>
      <c r="M139" s="212"/>
      <c r="N139" s="213"/>
      <c r="O139" s="213"/>
      <c r="P139" s="213"/>
      <c r="Q139" s="213"/>
      <c r="R139" s="213"/>
      <c r="S139" s="213"/>
      <c r="T139" s="2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8" t="s">
        <v>147</v>
      </c>
      <c r="AU139" s="208" t="s">
        <v>81</v>
      </c>
      <c r="AV139" s="14" t="s">
        <v>81</v>
      </c>
      <c r="AW139" s="14" t="s">
        <v>33</v>
      </c>
      <c r="AX139" s="14" t="s">
        <v>71</v>
      </c>
      <c r="AY139" s="208" t="s">
        <v>138</v>
      </c>
    </row>
    <row r="140" spans="1:51" s="14" customFormat="1" ht="12">
      <c r="A140" s="14"/>
      <c r="B140" s="207"/>
      <c r="C140" s="14"/>
      <c r="D140" s="200" t="s">
        <v>147</v>
      </c>
      <c r="E140" s="208" t="s">
        <v>3</v>
      </c>
      <c r="F140" s="209" t="s">
        <v>201</v>
      </c>
      <c r="G140" s="14"/>
      <c r="H140" s="210">
        <v>1.5</v>
      </c>
      <c r="I140" s="211"/>
      <c r="J140" s="14"/>
      <c r="K140" s="14"/>
      <c r="L140" s="207"/>
      <c r="M140" s="212"/>
      <c r="N140" s="213"/>
      <c r="O140" s="213"/>
      <c r="P140" s="213"/>
      <c r="Q140" s="213"/>
      <c r="R140" s="213"/>
      <c r="S140" s="213"/>
      <c r="T140" s="2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08" t="s">
        <v>147</v>
      </c>
      <c r="AU140" s="208" t="s">
        <v>81</v>
      </c>
      <c r="AV140" s="14" t="s">
        <v>81</v>
      </c>
      <c r="AW140" s="14" t="s">
        <v>33</v>
      </c>
      <c r="AX140" s="14" t="s">
        <v>71</v>
      </c>
      <c r="AY140" s="208" t="s">
        <v>138</v>
      </c>
    </row>
    <row r="141" spans="1:51" s="15" customFormat="1" ht="12">
      <c r="A141" s="15"/>
      <c r="B141" s="215"/>
      <c r="C141" s="15"/>
      <c r="D141" s="200" t="s">
        <v>147</v>
      </c>
      <c r="E141" s="216" t="s">
        <v>3</v>
      </c>
      <c r="F141" s="217" t="s">
        <v>170</v>
      </c>
      <c r="G141" s="15"/>
      <c r="H141" s="218">
        <v>9.78</v>
      </c>
      <c r="I141" s="219"/>
      <c r="J141" s="15"/>
      <c r="K141" s="15"/>
      <c r="L141" s="215"/>
      <c r="M141" s="220"/>
      <c r="N141" s="221"/>
      <c r="O141" s="221"/>
      <c r="P141" s="221"/>
      <c r="Q141" s="221"/>
      <c r="R141" s="221"/>
      <c r="S141" s="221"/>
      <c r="T141" s="222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16" t="s">
        <v>147</v>
      </c>
      <c r="AU141" s="216" t="s">
        <v>81</v>
      </c>
      <c r="AV141" s="15" t="s">
        <v>145</v>
      </c>
      <c r="AW141" s="15" t="s">
        <v>33</v>
      </c>
      <c r="AX141" s="15" t="s">
        <v>79</v>
      </c>
      <c r="AY141" s="216" t="s">
        <v>138</v>
      </c>
    </row>
    <row r="142" spans="1:65" s="2" customFormat="1" ht="33" customHeight="1">
      <c r="A142" s="37"/>
      <c r="B142" s="185"/>
      <c r="C142" s="186" t="s">
        <v>182</v>
      </c>
      <c r="D142" s="186" t="s">
        <v>140</v>
      </c>
      <c r="E142" s="187" t="s">
        <v>416</v>
      </c>
      <c r="F142" s="188" t="s">
        <v>417</v>
      </c>
      <c r="G142" s="189" t="s">
        <v>246</v>
      </c>
      <c r="H142" s="190">
        <v>0.27</v>
      </c>
      <c r="I142" s="191"/>
      <c r="J142" s="192">
        <f>ROUND(I142*H142,2)</f>
        <v>0</v>
      </c>
      <c r="K142" s="188" t="s">
        <v>144</v>
      </c>
      <c r="L142" s="38"/>
      <c r="M142" s="193" t="s">
        <v>3</v>
      </c>
      <c r="N142" s="194" t="s">
        <v>42</v>
      </c>
      <c r="O142" s="71"/>
      <c r="P142" s="195">
        <f>O142*H142</f>
        <v>0</v>
      </c>
      <c r="Q142" s="195">
        <v>0.01954</v>
      </c>
      <c r="R142" s="195">
        <f>Q142*H142</f>
        <v>0.0052758</v>
      </c>
      <c r="S142" s="195">
        <v>0</v>
      </c>
      <c r="T142" s="19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7" t="s">
        <v>145</v>
      </c>
      <c r="AT142" s="197" t="s">
        <v>140</v>
      </c>
      <c r="AU142" s="197" t="s">
        <v>81</v>
      </c>
      <c r="AY142" s="18" t="s">
        <v>138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8" t="s">
        <v>79</v>
      </c>
      <c r="BK142" s="198">
        <f>ROUND(I142*H142,2)</f>
        <v>0</v>
      </c>
      <c r="BL142" s="18" t="s">
        <v>145</v>
      </c>
      <c r="BM142" s="197" t="s">
        <v>418</v>
      </c>
    </row>
    <row r="143" spans="1:47" s="2" customFormat="1" ht="12">
      <c r="A143" s="37"/>
      <c r="B143" s="38"/>
      <c r="C143" s="37"/>
      <c r="D143" s="200" t="s">
        <v>256</v>
      </c>
      <c r="E143" s="37"/>
      <c r="F143" s="223" t="s">
        <v>419</v>
      </c>
      <c r="G143" s="37"/>
      <c r="H143" s="37"/>
      <c r="I143" s="125"/>
      <c r="J143" s="37"/>
      <c r="K143" s="37"/>
      <c r="L143" s="38"/>
      <c r="M143" s="224"/>
      <c r="N143" s="225"/>
      <c r="O143" s="71"/>
      <c r="P143" s="71"/>
      <c r="Q143" s="71"/>
      <c r="R143" s="71"/>
      <c r="S143" s="71"/>
      <c r="T143" s="72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8" t="s">
        <v>256</v>
      </c>
      <c r="AU143" s="18" t="s">
        <v>81</v>
      </c>
    </row>
    <row r="144" spans="1:51" s="13" customFormat="1" ht="12">
      <c r="A144" s="13"/>
      <c r="B144" s="199"/>
      <c r="C144" s="13"/>
      <c r="D144" s="200" t="s">
        <v>147</v>
      </c>
      <c r="E144" s="201" t="s">
        <v>3</v>
      </c>
      <c r="F144" s="202" t="s">
        <v>420</v>
      </c>
      <c r="G144" s="13"/>
      <c r="H144" s="201" t="s">
        <v>3</v>
      </c>
      <c r="I144" s="203"/>
      <c r="J144" s="13"/>
      <c r="K144" s="13"/>
      <c r="L144" s="199"/>
      <c r="M144" s="204"/>
      <c r="N144" s="205"/>
      <c r="O144" s="205"/>
      <c r="P144" s="205"/>
      <c r="Q144" s="205"/>
      <c r="R144" s="205"/>
      <c r="S144" s="205"/>
      <c r="T144" s="20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1" t="s">
        <v>147</v>
      </c>
      <c r="AU144" s="201" t="s">
        <v>81</v>
      </c>
      <c r="AV144" s="13" t="s">
        <v>79</v>
      </c>
      <c r="AW144" s="13" t="s">
        <v>33</v>
      </c>
      <c r="AX144" s="13" t="s">
        <v>71</v>
      </c>
      <c r="AY144" s="201" t="s">
        <v>138</v>
      </c>
    </row>
    <row r="145" spans="1:51" s="13" customFormat="1" ht="12">
      <c r="A145" s="13"/>
      <c r="B145" s="199"/>
      <c r="C145" s="13"/>
      <c r="D145" s="200" t="s">
        <v>147</v>
      </c>
      <c r="E145" s="201" t="s">
        <v>3</v>
      </c>
      <c r="F145" s="202" t="s">
        <v>421</v>
      </c>
      <c r="G145" s="13"/>
      <c r="H145" s="201" t="s">
        <v>3</v>
      </c>
      <c r="I145" s="203"/>
      <c r="J145" s="13"/>
      <c r="K145" s="13"/>
      <c r="L145" s="199"/>
      <c r="M145" s="204"/>
      <c r="N145" s="205"/>
      <c r="O145" s="205"/>
      <c r="P145" s="205"/>
      <c r="Q145" s="205"/>
      <c r="R145" s="205"/>
      <c r="S145" s="205"/>
      <c r="T145" s="20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1" t="s">
        <v>147</v>
      </c>
      <c r="AU145" s="201" t="s">
        <v>81</v>
      </c>
      <c r="AV145" s="13" t="s">
        <v>79</v>
      </c>
      <c r="AW145" s="13" t="s">
        <v>33</v>
      </c>
      <c r="AX145" s="13" t="s">
        <v>71</v>
      </c>
      <c r="AY145" s="201" t="s">
        <v>138</v>
      </c>
    </row>
    <row r="146" spans="1:51" s="14" customFormat="1" ht="12">
      <c r="A146" s="14"/>
      <c r="B146" s="207"/>
      <c r="C146" s="14"/>
      <c r="D146" s="200" t="s">
        <v>147</v>
      </c>
      <c r="E146" s="208" t="s">
        <v>3</v>
      </c>
      <c r="F146" s="209" t="s">
        <v>422</v>
      </c>
      <c r="G146" s="14"/>
      <c r="H146" s="210">
        <v>0.034</v>
      </c>
      <c r="I146" s="211"/>
      <c r="J146" s="14"/>
      <c r="K146" s="14"/>
      <c r="L146" s="207"/>
      <c r="M146" s="212"/>
      <c r="N146" s="213"/>
      <c r="O146" s="213"/>
      <c r="P146" s="213"/>
      <c r="Q146" s="213"/>
      <c r="R146" s="213"/>
      <c r="S146" s="213"/>
      <c r="T146" s="2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08" t="s">
        <v>147</v>
      </c>
      <c r="AU146" s="208" t="s">
        <v>81</v>
      </c>
      <c r="AV146" s="14" t="s">
        <v>81</v>
      </c>
      <c r="AW146" s="14" t="s">
        <v>33</v>
      </c>
      <c r="AX146" s="14" t="s">
        <v>71</v>
      </c>
      <c r="AY146" s="208" t="s">
        <v>138</v>
      </c>
    </row>
    <row r="147" spans="1:51" s="14" customFormat="1" ht="12">
      <c r="A147" s="14"/>
      <c r="B147" s="207"/>
      <c r="C147" s="14"/>
      <c r="D147" s="200" t="s">
        <v>147</v>
      </c>
      <c r="E147" s="208" t="s">
        <v>3</v>
      </c>
      <c r="F147" s="209" t="s">
        <v>422</v>
      </c>
      <c r="G147" s="14"/>
      <c r="H147" s="210">
        <v>0.034</v>
      </c>
      <c r="I147" s="211"/>
      <c r="J147" s="14"/>
      <c r="K147" s="14"/>
      <c r="L147" s="207"/>
      <c r="M147" s="212"/>
      <c r="N147" s="213"/>
      <c r="O147" s="213"/>
      <c r="P147" s="213"/>
      <c r="Q147" s="213"/>
      <c r="R147" s="213"/>
      <c r="S147" s="213"/>
      <c r="T147" s="2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08" t="s">
        <v>147</v>
      </c>
      <c r="AU147" s="208" t="s">
        <v>81</v>
      </c>
      <c r="AV147" s="14" t="s">
        <v>81</v>
      </c>
      <c r="AW147" s="14" t="s">
        <v>33</v>
      </c>
      <c r="AX147" s="14" t="s">
        <v>71</v>
      </c>
      <c r="AY147" s="208" t="s">
        <v>138</v>
      </c>
    </row>
    <row r="148" spans="1:51" s="13" customFormat="1" ht="12">
      <c r="A148" s="13"/>
      <c r="B148" s="199"/>
      <c r="C148" s="13"/>
      <c r="D148" s="200" t="s">
        <v>147</v>
      </c>
      <c r="E148" s="201" t="s">
        <v>3</v>
      </c>
      <c r="F148" s="202" t="s">
        <v>423</v>
      </c>
      <c r="G148" s="13"/>
      <c r="H148" s="201" t="s">
        <v>3</v>
      </c>
      <c r="I148" s="203"/>
      <c r="J148" s="13"/>
      <c r="K148" s="13"/>
      <c r="L148" s="199"/>
      <c r="M148" s="204"/>
      <c r="N148" s="205"/>
      <c r="O148" s="205"/>
      <c r="P148" s="205"/>
      <c r="Q148" s="205"/>
      <c r="R148" s="205"/>
      <c r="S148" s="205"/>
      <c r="T148" s="20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01" t="s">
        <v>147</v>
      </c>
      <c r="AU148" s="201" t="s">
        <v>81</v>
      </c>
      <c r="AV148" s="13" t="s">
        <v>79</v>
      </c>
      <c r="AW148" s="13" t="s">
        <v>33</v>
      </c>
      <c r="AX148" s="13" t="s">
        <v>71</v>
      </c>
      <c r="AY148" s="201" t="s">
        <v>138</v>
      </c>
    </row>
    <row r="149" spans="1:51" s="14" customFormat="1" ht="12">
      <c r="A149" s="14"/>
      <c r="B149" s="207"/>
      <c r="C149" s="14"/>
      <c r="D149" s="200" t="s">
        <v>147</v>
      </c>
      <c r="E149" s="208" t="s">
        <v>3</v>
      </c>
      <c r="F149" s="209" t="s">
        <v>424</v>
      </c>
      <c r="G149" s="14"/>
      <c r="H149" s="210">
        <v>0.202</v>
      </c>
      <c r="I149" s="211"/>
      <c r="J149" s="14"/>
      <c r="K149" s="14"/>
      <c r="L149" s="207"/>
      <c r="M149" s="212"/>
      <c r="N149" s="213"/>
      <c r="O149" s="213"/>
      <c r="P149" s="213"/>
      <c r="Q149" s="213"/>
      <c r="R149" s="213"/>
      <c r="S149" s="213"/>
      <c r="T149" s="2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08" t="s">
        <v>147</v>
      </c>
      <c r="AU149" s="208" t="s">
        <v>81</v>
      </c>
      <c r="AV149" s="14" t="s">
        <v>81</v>
      </c>
      <c r="AW149" s="14" t="s">
        <v>33</v>
      </c>
      <c r="AX149" s="14" t="s">
        <v>71</v>
      </c>
      <c r="AY149" s="208" t="s">
        <v>138</v>
      </c>
    </row>
    <row r="150" spans="1:51" s="15" customFormat="1" ht="12">
      <c r="A150" s="15"/>
      <c r="B150" s="215"/>
      <c r="C150" s="15"/>
      <c r="D150" s="200" t="s">
        <v>147</v>
      </c>
      <c r="E150" s="216" t="s">
        <v>3</v>
      </c>
      <c r="F150" s="217" t="s">
        <v>170</v>
      </c>
      <c r="G150" s="15"/>
      <c r="H150" s="218">
        <v>0.27</v>
      </c>
      <c r="I150" s="219"/>
      <c r="J150" s="15"/>
      <c r="K150" s="15"/>
      <c r="L150" s="215"/>
      <c r="M150" s="220"/>
      <c r="N150" s="221"/>
      <c r="O150" s="221"/>
      <c r="P150" s="221"/>
      <c r="Q150" s="221"/>
      <c r="R150" s="221"/>
      <c r="S150" s="221"/>
      <c r="T150" s="222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16" t="s">
        <v>147</v>
      </c>
      <c r="AU150" s="216" t="s">
        <v>81</v>
      </c>
      <c r="AV150" s="15" t="s">
        <v>145</v>
      </c>
      <c r="AW150" s="15" t="s">
        <v>33</v>
      </c>
      <c r="AX150" s="15" t="s">
        <v>79</v>
      </c>
      <c r="AY150" s="216" t="s">
        <v>138</v>
      </c>
    </row>
    <row r="151" spans="1:65" s="2" customFormat="1" ht="16.5" customHeight="1">
      <c r="A151" s="37"/>
      <c r="B151" s="185"/>
      <c r="C151" s="229" t="s">
        <v>188</v>
      </c>
      <c r="D151" s="229" t="s">
        <v>425</v>
      </c>
      <c r="E151" s="230" t="s">
        <v>426</v>
      </c>
      <c r="F151" s="231" t="s">
        <v>427</v>
      </c>
      <c r="G151" s="232" t="s">
        <v>246</v>
      </c>
      <c r="H151" s="233">
        <v>0.068</v>
      </c>
      <c r="I151" s="234"/>
      <c r="J151" s="235">
        <f>ROUND(I151*H151,2)</f>
        <v>0</v>
      </c>
      <c r="K151" s="231" t="s">
        <v>144</v>
      </c>
      <c r="L151" s="236"/>
      <c r="M151" s="237" t="s">
        <v>3</v>
      </c>
      <c r="N151" s="238" t="s">
        <v>42</v>
      </c>
      <c r="O151" s="71"/>
      <c r="P151" s="195">
        <f>O151*H151</f>
        <v>0</v>
      </c>
      <c r="Q151" s="195">
        <v>1</v>
      </c>
      <c r="R151" s="195">
        <f>Q151*H151</f>
        <v>0.068</v>
      </c>
      <c r="S151" s="195">
        <v>0</v>
      </c>
      <c r="T151" s="19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7" t="s">
        <v>193</v>
      </c>
      <c r="AT151" s="197" t="s">
        <v>425</v>
      </c>
      <c r="AU151" s="197" t="s">
        <v>81</v>
      </c>
      <c r="AY151" s="18" t="s">
        <v>138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8" t="s">
        <v>79</v>
      </c>
      <c r="BK151" s="198">
        <f>ROUND(I151*H151,2)</f>
        <v>0</v>
      </c>
      <c r="BL151" s="18" t="s">
        <v>145</v>
      </c>
      <c r="BM151" s="197" t="s">
        <v>428</v>
      </c>
    </row>
    <row r="152" spans="1:51" s="14" customFormat="1" ht="12">
      <c r="A152" s="14"/>
      <c r="B152" s="207"/>
      <c r="C152" s="14"/>
      <c r="D152" s="200" t="s">
        <v>147</v>
      </c>
      <c r="E152" s="208" t="s">
        <v>3</v>
      </c>
      <c r="F152" s="209" t="s">
        <v>422</v>
      </c>
      <c r="G152" s="14"/>
      <c r="H152" s="210">
        <v>0.034</v>
      </c>
      <c r="I152" s="211"/>
      <c r="J152" s="14"/>
      <c r="K152" s="14"/>
      <c r="L152" s="207"/>
      <c r="M152" s="212"/>
      <c r="N152" s="213"/>
      <c r="O152" s="213"/>
      <c r="P152" s="213"/>
      <c r="Q152" s="213"/>
      <c r="R152" s="213"/>
      <c r="S152" s="213"/>
      <c r="T152" s="2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08" t="s">
        <v>147</v>
      </c>
      <c r="AU152" s="208" t="s">
        <v>81</v>
      </c>
      <c r="AV152" s="14" t="s">
        <v>81</v>
      </c>
      <c r="AW152" s="14" t="s">
        <v>33</v>
      </c>
      <c r="AX152" s="14" t="s">
        <v>71</v>
      </c>
      <c r="AY152" s="208" t="s">
        <v>138</v>
      </c>
    </row>
    <row r="153" spans="1:51" s="14" customFormat="1" ht="12">
      <c r="A153" s="14"/>
      <c r="B153" s="207"/>
      <c r="C153" s="14"/>
      <c r="D153" s="200" t="s">
        <v>147</v>
      </c>
      <c r="E153" s="208" t="s">
        <v>3</v>
      </c>
      <c r="F153" s="209" t="s">
        <v>422</v>
      </c>
      <c r="G153" s="14"/>
      <c r="H153" s="210">
        <v>0.034</v>
      </c>
      <c r="I153" s="211"/>
      <c r="J153" s="14"/>
      <c r="K153" s="14"/>
      <c r="L153" s="207"/>
      <c r="M153" s="212"/>
      <c r="N153" s="213"/>
      <c r="O153" s="213"/>
      <c r="P153" s="213"/>
      <c r="Q153" s="213"/>
      <c r="R153" s="213"/>
      <c r="S153" s="213"/>
      <c r="T153" s="2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08" t="s">
        <v>147</v>
      </c>
      <c r="AU153" s="208" t="s">
        <v>81</v>
      </c>
      <c r="AV153" s="14" t="s">
        <v>81</v>
      </c>
      <c r="AW153" s="14" t="s">
        <v>33</v>
      </c>
      <c r="AX153" s="14" t="s">
        <v>71</v>
      </c>
      <c r="AY153" s="208" t="s">
        <v>138</v>
      </c>
    </row>
    <row r="154" spans="1:51" s="15" customFormat="1" ht="12">
      <c r="A154" s="15"/>
      <c r="B154" s="215"/>
      <c r="C154" s="15"/>
      <c r="D154" s="200" t="s">
        <v>147</v>
      </c>
      <c r="E154" s="216" t="s">
        <v>3</v>
      </c>
      <c r="F154" s="217" t="s">
        <v>170</v>
      </c>
      <c r="G154" s="15"/>
      <c r="H154" s="218">
        <v>0.068</v>
      </c>
      <c r="I154" s="219"/>
      <c r="J154" s="15"/>
      <c r="K154" s="15"/>
      <c r="L154" s="215"/>
      <c r="M154" s="220"/>
      <c r="N154" s="221"/>
      <c r="O154" s="221"/>
      <c r="P154" s="221"/>
      <c r="Q154" s="221"/>
      <c r="R154" s="221"/>
      <c r="S154" s="221"/>
      <c r="T154" s="222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16" t="s">
        <v>147</v>
      </c>
      <c r="AU154" s="216" t="s">
        <v>81</v>
      </c>
      <c r="AV154" s="15" t="s">
        <v>145</v>
      </c>
      <c r="AW154" s="15" t="s">
        <v>33</v>
      </c>
      <c r="AX154" s="15" t="s">
        <v>79</v>
      </c>
      <c r="AY154" s="216" t="s">
        <v>138</v>
      </c>
    </row>
    <row r="155" spans="1:65" s="2" customFormat="1" ht="16.5" customHeight="1">
      <c r="A155" s="37"/>
      <c r="B155" s="185"/>
      <c r="C155" s="229" t="s">
        <v>193</v>
      </c>
      <c r="D155" s="229" t="s">
        <v>425</v>
      </c>
      <c r="E155" s="230" t="s">
        <v>429</v>
      </c>
      <c r="F155" s="231" t="s">
        <v>430</v>
      </c>
      <c r="G155" s="232" t="s">
        <v>246</v>
      </c>
      <c r="H155" s="233">
        <v>0.202</v>
      </c>
      <c r="I155" s="234"/>
      <c r="J155" s="235">
        <f>ROUND(I155*H155,2)</f>
        <v>0</v>
      </c>
      <c r="K155" s="231" t="s">
        <v>144</v>
      </c>
      <c r="L155" s="236"/>
      <c r="M155" s="237" t="s">
        <v>3</v>
      </c>
      <c r="N155" s="238" t="s">
        <v>42</v>
      </c>
      <c r="O155" s="71"/>
      <c r="P155" s="195">
        <f>O155*H155</f>
        <v>0</v>
      </c>
      <c r="Q155" s="195">
        <v>1</v>
      </c>
      <c r="R155" s="195">
        <f>Q155*H155</f>
        <v>0.202</v>
      </c>
      <c r="S155" s="195">
        <v>0</v>
      </c>
      <c r="T155" s="19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7" t="s">
        <v>193</v>
      </c>
      <c r="AT155" s="197" t="s">
        <v>425</v>
      </c>
      <c r="AU155" s="197" t="s">
        <v>81</v>
      </c>
      <c r="AY155" s="18" t="s">
        <v>138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8" t="s">
        <v>79</v>
      </c>
      <c r="BK155" s="198">
        <f>ROUND(I155*H155,2)</f>
        <v>0</v>
      </c>
      <c r="BL155" s="18" t="s">
        <v>145</v>
      </c>
      <c r="BM155" s="197" t="s">
        <v>431</v>
      </c>
    </row>
    <row r="156" spans="1:51" s="14" customFormat="1" ht="12">
      <c r="A156" s="14"/>
      <c r="B156" s="207"/>
      <c r="C156" s="14"/>
      <c r="D156" s="200" t="s">
        <v>147</v>
      </c>
      <c r="E156" s="208" t="s">
        <v>3</v>
      </c>
      <c r="F156" s="209" t="s">
        <v>424</v>
      </c>
      <c r="G156" s="14"/>
      <c r="H156" s="210">
        <v>0.202</v>
      </c>
      <c r="I156" s="211"/>
      <c r="J156" s="14"/>
      <c r="K156" s="14"/>
      <c r="L156" s="207"/>
      <c r="M156" s="212"/>
      <c r="N156" s="213"/>
      <c r="O156" s="213"/>
      <c r="P156" s="213"/>
      <c r="Q156" s="213"/>
      <c r="R156" s="213"/>
      <c r="S156" s="213"/>
      <c r="T156" s="2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08" t="s">
        <v>147</v>
      </c>
      <c r="AU156" s="208" t="s">
        <v>81</v>
      </c>
      <c r="AV156" s="14" t="s">
        <v>81</v>
      </c>
      <c r="AW156" s="14" t="s">
        <v>33</v>
      </c>
      <c r="AX156" s="14" t="s">
        <v>79</v>
      </c>
      <c r="AY156" s="208" t="s">
        <v>138</v>
      </c>
    </row>
    <row r="157" spans="1:65" s="2" customFormat="1" ht="44.25" customHeight="1">
      <c r="A157" s="37"/>
      <c r="B157" s="185"/>
      <c r="C157" s="186" t="s">
        <v>150</v>
      </c>
      <c r="D157" s="186" t="s">
        <v>140</v>
      </c>
      <c r="E157" s="187" t="s">
        <v>432</v>
      </c>
      <c r="F157" s="188" t="s">
        <v>433</v>
      </c>
      <c r="G157" s="189" t="s">
        <v>143</v>
      </c>
      <c r="H157" s="190">
        <v>1.95</v>
      </c>
      <c r="I157" s="191"/>
      <c r="J157" s="192">
        <f>ROUND(I157*H157,2)</f>
        <v>0</v>
      </c>
      <c r="K157" s="188" t="s">
        <v>144</v>
      </c>
      <c r="L157" s="38"/>
      <c r="M157" s="193" t="s">
        <v>3</v>
      </c>
      <c r="N157" s="194" t="s">
        <v>42</v>
      </c>
      <c r="O157" s="71"/>
      <c r="P157" s="195">
        <f>O157*H157</f>
        <v>0</v>
      </c>
      <c r="Q157" s="195">
        <v>0.3216</v>
      </c>
      <c r="R157" s="195">
        <f>Q157*H157</f>
        <v>0.62712</v>
      </c>
      <c r="S157" s="195">
        <v>0</v>
      </c>
      <c r="T157" s="19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7" t="s">
        <v>145</v>
      </c>
      <c r="AT157" s="197" t="s">
        <v>140</v>
      </c>
      <c r="AU157" s="197" t="s">
        <v>81</v>
      </c>
      <c r="AY157" s="18" t="s">
        <v>138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8" t="s">
        <v>79</v>
      </c>
      <c r="BK157" s="198">
        <f>ROUND(I157*H157,2)</f>
        <v>0</v>
      </c>
      <c r="BL157" s="18" t="s">
        <v>145</v>
      </c>
      <c r="BM157" s="197" t="s">
        <v>434</v>
      </c>
    </row>
    <row r="158" spans="1:51" s="13" customFormat="1" ht="12">
      <c r="A158" s="13"/>
      <c r="B158" s="199"/>
      <c r="C158" s="13"/>
      <c r="D158" s="200" t="s">
        <v>147</v>
      </c>
      <c r="E158" s="201" t="s">
        <v>3</v>
      </c>
      <c r="F158" s="202" t="s">
        <v>435</v>
      </c>
      <c r="G158" s="13"/>
      <c r="H158" s="201" t="s">
        <v>3</v>
      </c>
      <c r="I158" s="203"/>
      <c r="J158" s="13"/>
      <c r="K158" s="13"/>
      <c r="L158" s="199"/>
      <c r="M158" s="204"/>
      <c r="N158" s="205"/>
      <c r="O158" s="205"/>
      <c r="P158" s="205"/>
      <c r="Q158" s="205"/>
      <c r="R158" s="205"/>
      <c r="S158" s="205"/>
      <c r="T158" s="20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1" t="s">
        <v>147</v>
      </c>
      <c r="AU158" s="201" t="s">
        <v>81</v>
      </c>
      <c r="AV158" s="13" t="s">
        <v>79</v>
      </c>
      <c r="AW158" s="13" t="s">
        <v>33</v>
      </c>
      <c r="AX158" s="13" t="s">
        <v>71</v>
      </c>
      <c r="AY158" s="201" t="s">
        <v>138</v>
      </c>
    </row>
    <row r="159" spans="1:51" s="14" customFormat="1" ht="12">
      <c r="A159" s="14"/>
      <c r="B159" s="207"/>
      <c r="C159" s="14"/>
      <c r="D159" s="200" t="s">
        <v>147</v>
      </c>
      <c r="E159" s="208" t="s">
        <v>3</v>
      </c>
      <c r="F159" s="209" t="s">
        <v>210</v>
      </c>
      <c r="G159" s="14"/>
      <c r="H159" s="210">
        <v>1.95</v>
      </c>
      <c r="I159" s="211"/>
      <c r="J159" s="14"/>
      <c r="K159" s="14"/>
      <c r="L159" s="207"/>
      <c r="M159" s="212"/>
      <c r="N159" s="213"/>
      <c r="O159" s="213"/>
      <c r="P159" s="213"/>
      <c r="Q159" s="213"/>
      <c r="R159" s="213"/>
      <c r="S159" s="213"/>
      <c r="T159" s="2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8" t="s">
        <v>147</v>
      </c>
      <c r="AU159" s="208" t="s">
        <v>81</v>
      </c>
      <c r="AV159" s="14" t="s">
        <v>81</v>
      </c>
      <c r="AW159" s="14" t="s">
        <v>33</v>
      </c>
      <c r="AX159" s="14" t="s">
        <v>79</v>
      </c>
      <c r="AY159" s="208" t="s">
        <v>138</v>
      </c>
    </row>
    <row r="160" spans="1:63" s="12" customFormat="1" ht="22.8" customHeight="1">
      <c r="A160" s="12"/>
      <c r="B160" s="172"/>
      <c r="C160" s="12"/>
      <c r="D160" s="173" t="s">
        <v>70</v>
      </c>
      <c r="E160" s="183" t="s">
        <v>145</v>
      </c>
      <c r="F160" s="183" t="s">
        <v>436</v>
      </c>
      <c r="G160" s="12"/>
      <c r="H160" s="12"/>
      <c r="I160" s="175"/>
      <c r="J160" s="184">
        <f>BK160</f>
        <v>0</v>
      </c>
      <c r="K160" s="12"/>
      <c r="L160" s="172"/>
      <c r="M160" s="177"/>
      <c r="N160" s="178"/>
      <c r="O160" s="178"/>
      <c r="P160" s="179">
        <f>SUM(P161:P176)</f>
        <v>0</v>
      </c>
      <c r="Q160" s="178"/>
      <c r="R160" s="179">
        <f>SUM(R161:R176)</f>
        <v>23.3263542</v>
      </c>
      <c r="S160" s="178"/>
      <c r="T160" s="180">
        <f>SUM(T161:T176)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173" t="s">
        <v>79</v>
      </c>
      <c r="AT160" s="181" t="s">
        <v>70</v>
      </c>
      <c r="AU160" s="181" t="s">
        <v>79</v>
      </c>
      <c r="AY160" s="173" t="s">
        <v>138</v>
      </c>
      <c r="BK160" s="182">
        <f>SUM(BK161:BK176)</f>
        <v>0</v>
      </c>
    </row>
    <row r="161" spans="1:65" s="2" customFormat="1" ht="44.25" customHeight="1">
      <c r="A161" s="37"/>
      <c r="B161" s="185"/>
      <c r="C161" s="186" t="s">
        <v>202</v>
      </c>
      <c r="D161" s="186" t="s">
        <v>140</v>
      </c>
      <c r="E161" s="187" t="s">
        <v>437</v>
      </c>
      <c r="F161" s="188" t="s">
        <v>438</v>
      </c>
      <c r="G161" s="189" t="s">
        <v>154</v>
      </c>
      <c r="H161" s="190">
        <v>0.595</v>
      </c>
      <c r="I161" s="191"/>
      <c r="J161" s="192">
        <f>ROUND(I161*H161,2)</f>
        <v>0</v>
      </c>
      <c r="K161" s="188" t="s">
        <v>144</v>
      </c>
      <c r="L161" s="38"/>
      <c r="M161" s="193" t="s">
        <v>3</v>
      </c>
      <c r="N161" s="194" t="s">
        <v>42</v>
      </c>
      <c r="O161" s="71"/>
      <c r="P161" s="195">
        <f>O161*H161</f>
        <v>0</v>
      </c>
      <c r="Q161" s="195">
        <v>2.45343</v>
      </c>
      <c r="R161" s="195">
        <f>Q161*H161</f>
        <v>1.4597908499999999</v>
      </c>
      <c r="S161" s="195">
        <v>0</v>
      </c>
      <c r="T161" s="19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7" t="s">
        <v>145</v>
      </c>
      <c r="AT161" s="197" t="s">
        <v>140</v>
      </c>
      <c r="AU161" s="197" t="s">
        <v>81</v>
      </c>
      <c r="AY161" s="18" t="s">
        <v>138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8" t="s">
        <v>79</v>
      </c>
      <c r="BK161" s="198">
        <f>ROUND(I161*H161,2)</f>
        <v>0</v>
      </c>
      <c r="BL161" s="18" t="s">
        <v>145</v>
      </c>
      <c r="BM161" s="197" t="s">
        <v>439</v>
      </c>
    </row>
    <row r="162" spans="1:51" s="14" customFormat="1" ht="12">
      <c r="A162" s="14"/>
      <c r="B162" s="207"/>
      <c r="C162" s="14"/>
      <c r="D162" s="200" t="s">
        <v>147</v>
      </c>
      <c r="E162" s="208" t="s">
        <v>3</v>
      </c>
      <c r="F162" s="209" t="s">
        <v>440</v>
      </c>
      <c r="G162" s="14"/>
      <c r="H162" s="210">
        <v>0.595</v>
      </c>
      <c r="I162" s="211"/>
      <c r="J162" s="14"/>
      <c r="K162" s="14"/>
      <c r="L162" s="207"/>
      <c r="M162" s="212"/>
      <c r="N162" s="213"/>
      <c r="O162" s="213"/>
      <c r="P162" s="213"/>
      <c r="Q162" s="213"/>
      <c r="R162" s="213"/>
      <c r="S162" s="213"/>
      <c r="T162" s="2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08" t="s">
        <v>147</v>
      </c>
      <c r="AU162" s="208" t="s">
        <v>81</v>
      </c>
      <c r="AV162" s="14" t="s">
        <v>81</v>
      </c>
      <c r="AW162" s="14" t="s">
        <v>33</v>
      </c>
      <c r="AX162" s="14" t="s">
        <v>79</v>
      </c>
      <c r="AY162" s="208" t="s">
        <v>138</v>
      </c>
    </row>
    <row r="163" spans="1:65" s="2" customFormat="1" ht="21.75" customHeight="1">
      <c r="A163" s="37"/>
      <c r="B163" s="185"/>
      <c r="C163" s="186" t="s">
        <v>211</v>
      </c>
      <c r="D163" s="186" t="s">
        <v>140</v>
      </c>
      <c r="E163" s="187" t="s">
        <v>441</v>
      </c>
      <c r="F163" s="188" t="s">
        <v>442</v>
      </c>
      <c r="G163" s="189" t="s">
        <v>143</v>
      </c>
      <c r="H163" s="190">
        <v>11.9</v>
      </c>
      <c r="I163" s="191"/>
      <c r="J163" s="192">
        <f>ROUND(I163*H163,2)</f>
        <v>0</v>
      </c>
      <c r="K163" s="188" t="s">
        <v>144</v>
      </c>
      <c r="L163" s="38"/>
      <c r="M163" s="193" t="s">
        <v>3</v>
      </c>
      <c r="N163" s="194" t="s">
        <v>42</v>
      </c>
      <c r="O163" s="71"/>
      <c r="P163" s="195">
        <f>O163*H163</f>
        <v>0</v>
      </c>
      <c r="Q163" s="195">
        <v>0.00708</v>
      </c>
      <c r="R163" s="195">
        <f>Q163*H163</f>
        <v>0.08425200000000001</v>
      </c>
      <c r="S163" s="195">
        <v>0</v>
      </c>
      <c r="T163" s="19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7" t="s">
        <v>145</v>
      </c>
      <c r="AT163" s="197" t="s">
        <v>140</v>
      </c>
      <c r="AU163" s="197" t="s">
        <v>81</v>
      </c>
      <c r="AY163" s="18" t="s">
        <v>138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8" t="s">
        <v>79</v>
      </c>
      <c r="BK163" s="198">
        <f>ROUND(I163*H163,2)</f>
        <v>0</v>
      </c>
      <c r="BL163" s="18" t="s">
        <v>145</v>
      </c>
      <c r="BM163" s="197" t="s">
        <v>443</v>
      </c>
    </row>
    <row r="164" spans="1:51" s="14" customFormat="1" ht="12">
      <c r="A164" s="14"/>
      <c r="B164" s="207"/>
      <c r="C164" s="14"/>
      <c r="D164" s="200" t="s">
        <v>147</v>
      </c>
      <c r="E164" s="208" t="s">
        <v>3</v>
      </c>
      <c r="F164" s="209" t="s">
        <v>444</v>
      </c>
      <c r="G164" s="14"/>
      <c r="H164" s="210">
        <v>11.9</v>
      </c>
      <c r="I164" s="211"/>
      <c r="J164" s="14"/>
      <c r="K164" s="14"/>
      <c r="L164" s="207"/>
      <c r="M164" s="212"/>
      <c r="N164" s="213"/>
      <c r="O164" s="213"/>
      <c r="P164" s="213"/>
      <c r="Q164" s="213"/>
      <c r="R164" s="213"/>
      <c r="S164" s="213"/>
      <c r="T164" s="2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8" t="s">
        <v>147</v>
      </c>
      <c r="AU164" s="208" t="s">
        <v>81</v>
      </c>
      <c r="AV164" s="14" t="s">
        <v>81</v>
      </c>
      <c r="AW164" s="14" t="s">
        <v>33</v>
      </c>
      <c r="AX164" s="14" t="s">
        <v>79</v>
      </c>
      <c r="AY164" s="208" t="s">
        <v>138</v>
      </c>
    </row>
    <row r="165" spans="1:65" s="2" customFormat="1" ht="33" customHeight="1">
      <c r="A165" s="37"/>
      <c r="B165" s="185"/>
      <c r="C165" s="186" t="s">
        <v>217</v>
      </c>
      <c r="D165" s="186" t="s">
        <v>140</v>
      </c>
      <c r="E165" s="187" t="s">
        <v>445</v>
      </c>
      <c r="F165" s="188" t="s">
        <v>446</v>
      </c>
      <c r="G165" s="189" t="s">
        <v>246</v>
      </c>
      <c r="H165" s="190">
        <v>0.215</v>
      </c>
      <c r="I165" s="191"/>
      <c r="J165" s="192">
        <f>ROUND(I165*H165,2)</f>
        <v>0</v>
      </c>
      <c r="K165" s="188" t="s">
        <v>144</v>
      </c>
      <c r="L165" s="38"/>
      <c r="M165" s="193" t="s">
        <v>3</v>
      </c>
      <c r="N165" s="194" t="s">
        <v>42</v>
      </c>
      <c r="O165" s="71"/>
      <c r="P165" s="195">
        <f>O165*H165</f>
        <v>0</v>
      </c>
      <c r="Q165" s="195">
        <v>0.01709</v>
      </c>
      <c r="R165" s="195">
        <f>Q165*H165</f>
        <v>0.0036743500000000003</v>
      </c>
      <c r="S165" s="195">
        <v>0</v>
      </c>
      <c r="T165" s="19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7" t="s">
        <v>145</v>
      </c>
      <c r="AT165" s="197" t="s">
        <v>140</v>
      </c>
      <c r="AU165" s="197" t="s">
        <v>81</v>
      </c>
      <c r="AY165" s="18" t="s">
        <v>138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8" t="s">
        <v>79</v>
      </c>
      <c r="BK165" s="198">
        <f>ROUND(I165*H165,2)</f>
        <v>0</v>
      </c>
      <c r="BL165" s="18" t="s">
        <v>145</v>
      </c>
      <c r="BM165" s="197" t="s">
        <v>447</v>
      </c>
    </row>
    <row r="166" spans="1:51" s="13" customFormat="1" ht="12">
      <c r="A166" s="13"/>
      <c r="B166" s="199"/>
      <c r="C166" s="13"/>
      <c r="D166" s="200" t="s">
        <v>147</v>
      </c>
      <c r="E166" s="201" t="s">
        <v>3</v>
      </c>
      <c r="F166" s="202" t="s">
        <v>448</v>
      </c>
      <c r="G166" s="13"/>
      <c r="H166" s="201" t="s">
        <v>3</v>
      </c>
      <c r="I166" s="203"/>
      <c r="J166" s="13"/>
      <c r="K166" s="13"/>
      <c r="L166" s="199"/>
      <c r="M166" s="204"/>
      <c r="N166" s="205"/>
      <c r="O166" s="205"/>
      <c r="P166" s="205"/>
      <c r="Q166" s="205"/>
      <c r="R166" s="205"/>
      <c r="S166" s="205"/>
      <c r="T166" s="20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1" t="s">
        <v>147</v>
      </c>
      <c r="AU166" s="201" t="s">
        <v>81</v>
      </c>
      <c r="AV166" s="13" t="s">
        <v>79</v>
      </c>
      <c r="AW166" s="13" t="s">
        <v>33</v>
      </c>
      <c r="AX166" s="13" t="s">
        <v>71</v>
      </c>
      <c r="AY166" s="201" t="s">
        <v>138</v>
      </c>
    </row>
    <row r="167" spans="1:51" s="14" customFormat="1" ht="12">
      <c r="A167" s="14"/>
      <c r="B167" s="207"/>
      <c r="C167" s="14"/>
      <c r="D167" s="200" t="s">
        <v>147</v>
      </c>
      <c r="E167" s="208" t="s">
        <v>3</v>
      </c>
      <c r="F167" s="209" t="s">
        <v>449</v>
      </c>
      <c r="G167" s="14"/>
      <c r="H167" s="210">
        <v>0.215</v>
      </c>
      <c r="I167" s="211"/>
      <c r="J167" s="14"/>
      <c r="K167" s="14"/>
      <c r="L167" s="207"/>
      <c r="M167" s="212"/>
      <c r="N167" s="213"/>
      <c r="O167" s="213"/>
      <c r="P167" s="213"/>
      <c r="Q167" s="213"/>
      <c r="R167" s="213"/>
      <c r="S167" s="213"/>
      <c r="T167" s="2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08" t="s">
        <v>147</v>
      </c>
      <c r="AU167" s="208" t="s">
        <v>81</v>
      </c>
      <c r="AV167" s="14" t="s">
        <v>81</v>
      </c>
      <c r="AW167" s="14" t="s">
        <v>33</v>
      </c>
      <c r="AX167" s="14" t="s">
        <v>79</v>
      </c>
      <c r="AY167" s="208" t="s">
        <v>138</v>
      </c>
    </row>
    <row r="168" spans="1:65" s="2" customFormat="1" ht="16.5" customHeight="1">
      <c r="A168" s="37"/>
      <c r="B168" s="185"/>
      <c r="C168" s="229" t="s">
        <v>225</v>
      </c>
      <c r="D168" s="229" t="s">
        <v>425</v>
      </c>
      <c r="E168" s="230" t="s">
        <v>450</v>
      </c>
      <c r="F168" s="231" t="s">
        <v>451</v>
      </c>
      <c r="G168" s="232" t="s">
        <v>246</v>
      </c>
      <c r="H168" s="233">
        <v>0.215</v>
      </c>
      <c r="I168" s="234"/>
      <c r="J168" s="235">
        <f>ROUND(I168*H168,2)</f>
        <v>0</v>
      </c>
      <c r="K168" s="231" t="s">
        <v>144</v>
      </c>
      <c r="L168" s="236"/>
      <c r="M168" s="237" t="s">
        <v>3</v>
      </c>
      <c r="N168" s="238" t="s">
        <v>42</v>
      </c>
      <c r="O168" s="71"/>
      <c r="P168" s="195">
        <f>O168*H168</f>
        <v>0</v>
      </c>
      <c r="Q168" s="195">
        <v>1</v>
      </c>
      <c r="R168" s="195">
        <f>Q168*H168</f>
        <v>0.215</v>
      </c>
      <c r="S168" s="195">
        <v>0</v>
      </c>
      <c r="T168" s="19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7" t="s">
        <v>193</v>
      </c>
      <c r="AT168" s="197" t="s">
        <v>425</v>
      </c>
      <c r="AU168" s="197" t="s">
        <v>81</v>
      </c>
      <c r="AY168" s="18" t="s">
        <v>138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8" t="s">
        <v>79</v>
      </c>
      <c r="BK168" s="198">
        <f>ROUND(I168*H168,2)</f>
        <v>0</v>
      </c>
      <c r="BL168" s="18" t="s">
        <v>145</v>
      </c>
      <c r="BM168" s="197" t="s">
        <v>452</v>
      </c>
    </row>
    <row r="169" spans="1:65" s="2" customFormat="1" ht="21.75" customHeight="1">
      <c r="A169" s="37"/>
      <c r="B169" s="185"/>
      <c r="C169" s="229" t="s">
        <v>233</v>
      </c>
      <c r="D169" s="229" t="s">
        <v>425</v>
      </c>
      <c r="E169" s="230" t="s">
        <v>453</v>
      </c>
      <c r="F169" s="231" t="s">
        <v>454</v>
      </c>
      <c r="G169" s="232" t="s">
        <v>290</v>
      </c>
      <c r="H169" s="233">
        <v>18</v>
      </c>
      <c r="I169" s="234"/>
      <c r="J169" s="235">
        <f>ROUND(I169*H169,2)</f>
        <v>0</v>
      </c>
      <c r="K169" s="231" t="s">
        <v>455</v>
      </c>
      <c r="L169" s="236"/>
      <c r="M169" s="237" t="s">
        <v>3</v>
      </c>
      <c r="N169" s="238" t="s">
        <v>42</v>
      </c>
      <c r="O169" s="71"/>
      <c r="P169" s="195">
        <f>O169*H169</f>
        <v>0</v>
      </c>
      <c r="Q169" s="195">
        <v>1</v>
      </c>
      <c r="R169" s="195">
        <f>Q169*H169</f>
        <v>18</v>
      </c>
      <c r="S169" s="195">
        <v>0</v>
      </c>
      <c r="T169" s="19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7" t="s">
        <v>193</v>
      </c>
      <c r="AT169" s="197" t="s">
        <v>425</v>
      </c>
      <c r="AU169" s="197" t="s">
        <v>81</v>
      </c>
      <c r="AY169" s="18" t="s">
        <v>138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79</v>
      </c>
      <c r="BK169" s="198">
        <f>ROUND(I169*H169,2)</f>
        <v>0</v>
      </c>
      <c r="BL169" s="18" t="s">
        <v>145</v>
      </c>
      <c r="BM169" s="197" t="s">
        <v>456</v>
      </c>
    </row>
    <row r="170" spans="1:51" s="14" customFormat="1" ht="12">
      <c r="A170" s="14"/>
      <c r="B170" s="207"/>
      <c r="C170" s="14"/>
      <c r="D170" s="200" t="s">
        <v>147</v>
      </c>
      <c r="E170" s="208" t="s">
        <v>3</v>
      </c>
      <c r="F170" s="209" t="s">
        <v>457</v>
      </c>
      <c r="G170" s="14"/>
      <c r="H170" s="210">
        <v>18</v>
      </c>
      <c r="I170" s="211"/>
      <c r="J170" s="14"/>
      <c r="K170" s="14"/>
      <c r="L170" s="207"/>
      <c r="M170" s="212"/>
      <c r="N170" s="213"/>
      <c r="O170" s="213"/>
      <c r="P170" s="213"/>
      <c r="Q170" s="213"/>
      <c r="R170" s="213"/>
      <c r="S170" s="213"/>
      <c r="T170" s="2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08" t="s">
        <v>147</v>
      </c>
      <c r="AU170" s="208" t="s">
        <v>81</v>
      </c>
      <c r="AV170" s="14" t="s">
        <v>81</v>
      </c>
      <c r="AW170" s="14" t="s">
        <v>33</v>
      </c>
      <c r="AX170" s="14" t="s">
        <v>79</v>
      </c>
      <c r="AY170" s="208" t="s">
        <v>138</v>
      </c>
    </row>
    <row r="171" spans="1:65" s="2" customFormat="1" ht="21.75" customHeight="1">
      <c r="A171" s="37"/>
      <c r="B171" s="185"/>
      <c r="C171" s="186" t="s">
        <v>9</v>
      </c>
      <c r="D171" s="186" t="s">
        <v>140</v>
      </c>
      <c r="E171" s="187" t="s">
        <v>458</v>
      </c>
      <c r="F171" s="188" t="s">
        <v>459</v>
      </c>
      <c r="G171" s="189" t="s">
        <v>154</v>
      </c>
      <c r="H171" s="190">
        <v>1.54</v>
      </c>
      <c r="I171" s="191"/>
      <c r="J171" s="192">
        <f>ROUND(I171*H171,2)</f>
        <v>0</v>
      </c>
      <c r="K171" s="188" t="s">
        <v>144</v>
      </c>
      <c r="L171" s="38"/>
      <c r="M171" s="193" t="s">
        <v>3</v>
      </c>
      <c r="N171" s="194" t="s">
        <v>42</v>
      </c>
      <c r="O171" s="71"/>
      <c r="P171" s="195">
        <f>O171*H171</f>
        <v>0</v>
      </c>
      <c r="Q171" s="195">
        <v>2.25645</v>
      </c>
      <c r="R171" s="195">
        <f>Q171*H171</f>
        <v>3.474933</v>
      </c>
      <c r="S171" s="195">
        <v>0</v>
      </c>
      <c r="T171" s="19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7" t="s">
        <v>145</v>
      </c>
      <c r="AT171" s="197" t="s">
        <v>140</v>
      </c>
      <c r="AU171" s="197" t="s">
        <v>81</v>
      </c>
      <c r="AY171" s="18" t="s">
        <v>138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8" t="s">
        <v>79</v>
      </c>
      <c r="BK171" s="198">
        <f>ROUND(I171*H171,2)</f>
        <v>0</v>
      </c>
      <c r="BL171" s="18" t="s">
        <v>145</v>
      </c>
      <c r="BM171" s="197" t="s">
        <v>460</v>
      </c>
    </row>
    <row r="172" spans="1:51" s="13" customFormat="1" ht="12">
      <c r="A172" s="13"/>
      <c r="B172" s="199"/>
      <c r="C172" s="13"/>
      <c r="D172" s="200" t="s">
        <v>147</v>
      </c>
      <c r="E172" s="201" t="s">
        <v>3</v>
      </c>
      <c r="F172" s="202" t="s">
        <v>406</v>
      </c>
      <c r="G172" s="13"/>
      <c r="H172" s="201" t="s">
        <v>3</v>
      </c>
      <c r="I172" s="203"/>
      <c r="J172" s="13"/>
      <c r="K172" s="13"/>
      <c r="L172" s="199"/>
      <c r="M172" s="204"/>
      <c r="N172" s="205"/>
      <c r="O172" s="205"/>
      <c r="P172" s="205"/>
      <c r="Q172" s="205"/>
      <c r="R172" s="205"/>
      <c r="S172" s="205"/>
      <c r="T172" s="20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1" t="s">
        <v>147</v>
      </c>
      <c r="AU172" s="201" t="s">
        <v>81</v>
      </c>
      <c r="AV172" s="13" t="s">
        <v>79</v>
      </c>
      <c r="AW172" s="13" t="s">
        <v>33</v>
      </c>
      <c r="AX172" s="13" t="s">
        <v>71</v>
      </c>
      <c r="AY172" s="201" t="s">
        <v>138</v>
      </c>
    </row>
    <row r="173" spans="1:51" s="14" customFormat="1" ht="12">
      <c r="A173" s="14"/>
      <c r="B173" s="207"/>
      <c r="C173" s="14"/>
      <c r="D173" s="200" t="s">
        <v>147</v>
      </c>
      <c r="E173" s="208" t="s">
        <v>3</v>
      </c>
      <c r="F173" s="209" t="s">
        <v>461</v>
      </c>
      <c r="G173" s="14"/>
      <c r="H173" s="210">
        <v>1.54</v>
      </c>
      <c r="I173" s="211"/>
      <c r="J173" s="14"/>
      <c r="K173" s="14"/>
      <c r="L173" s="207"/>
      <c r="M173" s="212"/>
      <c r="N173" s="213"/>
      <c r="O173" s="213"/>
      <c r="P173" s="213"/>
      <c r="Q173" s="213"/>
      <c r="R173" s="213"/>
      <c r="S173" s="213"/>
      <c r="T173" s="2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08" t="s">
        <v>147</v>
      </c>
      <c r="AU173" s="208" t="s">
        <v>81</v>
      </c>
      <c r="AV173" s="14" t="s">
        <v>81</v>
      </c>
      <c r="AW173" s="14" t="s">
        <v>33</v>
      </c>
      <c r="AX173" s="14" t="s">
        <v>79</v>
      </c>
      <c r="AY173" s="208" t="s">
        <v>138</v>
      </c>
    </row>
    <row r="174" spans="1:65" s="2" customFormat="1" ht="21.75" customHeight="1">
      <c r="A174" s="37"/>
      <c r="B174" s="185"/>
      <c r="C174" s="186" t="s">
        <v>243</v>
      </c>
      <c r="D174" s="186" t="s">
        <v>140</v>
      </c>
      <c r="E174" s="187" t="s">
        <v>462</v>
      </c>
      <c r="F174" s="188" t="s">
        <v>463</v>
      </c>
      <c r="G174" s="189" t="s">
        <v>143</v>
      </c>
      <c r="H174" s="190">
        <v>15.4</v>
      </c>
      <c r="I174" s="191"/>
      <c r="J174" s="192">
        <f>ROUND(I174*H174,2)</f>
        <v>0</v>
      </c>
      <c r="K174" s="188" t="s">
        <v>144</v>
      </c>
      <c r="L174" s="38"/>
      <c r="M174" s="193" t="s">
        <v>3</v>
      </c>
      <c r="N174" s="194" t="s">
        <v>42</v>
      </c>
      <c r="O174" s="71"/>
      <c r="P174" s="195">
        <f>O174*H174</f>
        <v>0</v>
      </c>
      <c r="Q174" s="195">
        <v>0.00576</v>
      </c>
      <c r="R174" s="195">
        <f>Q174*H174</f>
        <v>0.088704</v>
      </c>
      <c r="S174" s="195">
        <v>0</v>
      </c>
      <c r="T174" s="19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145</v>
      </c>
      <c r="AT174" s="197" t="s">
        <v>140</v>
      </c>
      <c r="AU174" s="197" t="s">
        <v>81</v>
      </c>
      <c r="AY174" s="18" t="s">
        <v>138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79</v>
      </c>
      <c r="BK174" s="198">
        <f>ROUND(I174*H174,2)</f>
        <v>0</v>
      </c>
      <c r="BL174" s="18" t="s">
        <v>145</v>
      </c>
      <c r="BM174" s="197" t="s">
        <v>464</v>
      </c>
    </row>
    <row r="175" spans="1:51" s="14" customFormat="1" ht="12">
      <c r="A175" s="14"/>
      <c r="B175" s="207"/>
      <c r="C175" s="14"/>
      <c r="D175" s="200" t="s">
        <v>147</v>
      </c>
      <c r="E175" s="208" t="s">
        <v>3</v>
      </c>
      <c r="F175" s="209" t="s">
        <v>465</v>
      </c>
      <c r="G175" s="14"/>
      <c r="H175" s="210">
        <v>15.4</v>
      </c>
      <c r="I175" s="211"/>
      <c r="J175" s="14"/>
      <c r="K175" s="14"/>
      <c r="L175" s="207"/>
      <c r="M175" s="212"/>
      <c r="N175" s="213"/>
      <c r="O175" s="213"/>
      <c r="P175" s="213"/>
      <c r="Q175" s="213"/>
      <c r="R175" s="213"/>
      <c r="S175" s="213"/>
      <c r="T175" s="2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08" t="s">
        <v>147</v>
      </c>
      <c r="AU175" s="208" t="s">
        <v>81</v>
      </c>
      <c r="AV175" s="14" t="s">
        <v>81</v>
      </c>
      <c r="AW175" s="14" t="s">
        <v>33</v>
      </c>
      <c r="AX175" s="14" t="s">
        <v>79</v>
      </c>
      <c r="AY175" s="208" t="s">
        <v>138</v>
      </c>
    </row>
    <row r="176" spans="1:65" s="2" customFormat="1" ht="21.75" customHeight="1">
      <c r="A176" s="37"/>
      <c r="B176" s="185"/>
      <c r="C176" s="186" t="s">
        <v>248</v>
      </c>
      <c r="D176" s="186" t="s">
        <v>140</v>
      </c>
      <c r="E176" s="187" t="s">
        <v>466</v>
      </c>
      <c r="F176" s="188" t="s">
        <v>467</v>
      </c>
      <c r="G176" s="189" t="s">
        <v>143</v>
      </c>
      <c r="H176" s="190">
        <v>15.4</v>
      </c>
      <c r="I176" s="191"/>
      <c r="J176" s="192">
        <f>ROUND(I176*H176,2)</f>
        <v>0</v>
      </c>
      <c r="K176" s="188" t="s">
        <v>144</v>
      </c>
      <c r="L176" s="38"/>
      <c r="M176" s="193" t="s">
        <v>3</v>
      </c>
      <c r="N176" s="194" t="s">
        <v>42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7" t="s">
        <v>145</v>
      </c>
      <c r="AT176" s="197" t="s">
        <v>140</v>
      </c>
      <c r="AU176" s="197" t="s">
        <v>81</v>
      </c>
      <c r="AY176" s="18" t="s">
        <v>138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8" t="s">
        <v>79</v>
      </c>
      <c r="BK176" s="198">
        <f>ROUND(I176*H176,2)</f>
        <v>0</v>
      </c>
      <c r="BL176" s="18" t="s">
        <v>145</v>
      </c>
      <c r="BM176" s="197" t="s">
        <v>468</v>
      </c>
    </row>
    <row r="177" spans="1:63" s="12" customFormat="1" ht="22.8" customHeight="1">
      <c r="A177" s="12"/>
      <c r="B177" s="172"/>
      <c r="C177" s="12"/>
      <c r="D177" s="173" t="s">
        <v>70</v>
      </c>
      <c r="E177" s="183" t="s">
        <v>182</v>
      </c>
      <c r="F177" s="183" t="s">
        <v>469</v>
      </c>
      <c r="G177" s="12"/>
      <c r="H177" s="12"/>
      <c r="I177" s="175"/>
      <c r="J177" s="184">
        <f>BK177</f>
        <v>0</v>
      </c>
      <c r="K177" s="12"/>
      <c r="L177" s="172"/>
      <c r="M177" s="177"/>
      <c r="N177" s="178"/>
      <c r="O177" s="178"/>
      <c r="P177" s="179">
        <f>SUM(P178:P218)</f>
        <v>0</v>
      </c>
      <c r="Q177" s="178"/>
      <c r="R177" s="179">
        <f>SUM(R178:R218)</f>
        <v>9.7631968</v>
      </c>
      <c r="S177" s="178"/>
      <c r="T177" s="180">
        <f>SUM(T178:T218)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173" t="s">
        <v>79</v>
      </c>
      <c r="AT177" s="181" t="s">
        <v>70</v>
      </c>
      <c r="AU177" s="181" t="s">
        <v>79</v>
      </c>
      <c r="AY177" s="173" t="s">
        <v>138</v>
      </c>
      <c r="BK177" s="182">
        <f>SUM(BK178:BK218)</f>
        <v>0</v>
      </c>
    </row>
    <row r="178" spans="1:65" s="2" customFormat="1" ht="21.75" customHeight="1">
      <c r="A178" s="37"/>
      <c r="B178" s="185"/>
      <c r="C178" s="186" t="s">
        <v>252</v>
      </c>
      <c r="D178" s="186" t="s">
        <v>140</v>
      </c>
      <c r="E178" s="187" t="s">
        <v>470</v>
      </c>
      <c r="F178" s="188" t="s">
        <v>471</v>
      </c>
      <c r="G178" s="189" t="s">
        <v>214</v>
      </c>
      <c r="H178" s="190">
        <v>7</v>
      </c>
      <c r="I178" s="191"/>
      <c r="J178" s="192">
        <f>ROUND(I178*H178,2)</f>
        <v>0</v>
      </c>
      <c r="K178" s="188" t="s">
        <v>144</v>
      </c>
      <c r="L178" s="38"/>
      <c r="M178" s="193" t="s">
        <v>3</v>
      </c>
      <c r="N178" s="194" t="s">
        <v>42</v>
      </c>
      <c r="O178" s="71"/>
      <c r="P178" s="195">
        <f>O178*H178</f>
        <v>0</v>
      </c>
      <c r="Q178" s="195">
        <v>0.1575</v>
      </c>
      <c r="R178" s="195">
        <f>Q178*H178</f>
        <v>1.1025</v>
      </c>
      <c r="S178" s="195">
        <v>0</v>
      </c>
      <c r="T178" s="19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7" t="s">
        <v>145</v>
      </c>
      <c r="AT178" s="197" t="s">
        <v>140</v>
      </c>
      <c r="AU178" s="197" t="s">
        <v>81</v>
      </c>
      <c r="AY178" s="18" t="s">
        <v>138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79</v>
      </c>
      <c r="BK178" s="198">
        <f>ROUND(I178*H178,2)</f>
        <v>0</v>
      </c>
      <c r="BL178" s="18" t="s">
        <v>145</v>
      </c>
      <c r="BM178" s="197" t="s">
        <v>472</v>
      </c>
    </row>
    <row r="179" spans="1:51" s="13" customFormat="1" ht="12">
      <c r="A179" s="13"/>
      <c r="B179" s="199"/>
      <c r="C179" s="13"/>
      <c r="D179" s="200" t="s">
        <v>147</v>
      </c>
      <c r="E179" s="201" t="s">
        <v>3</v>
      </c>
      <c r="F179" s="202" t="s">
        <v>473</v>
      </c>
      <c r="G179" s="13"/>
      <c r="H179" s="201" t="s">
        <v>3</v>
      </c>
      <c r="I179" s="203"/>
      <c r="J179" s="13"/>
      <c r="K179" s="13"/>
      <c r="L179" s="199"/>
      <c r="M179" s="204"/>
      <c r="N179" s="205"/>
      <c r="O179" s="205"/>
      <c r="P179" s="205"/>
      <c r="Q179" s="205"/>
      <c r="R179" s="205"/>
      <c r="S179" s="205"/>
      <c r="T179" s="20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1" t="s">
        <v>147</v>
      </c>
      <c r="AU179" s="201" t="s">
        <v>81</v>
      </c>
      <c r="AV179" s="13" t="s">
        <v>79</v>
      </c>
      <c r="AW179" s="13" t="s">
        <v>33</v>
      </c>
      <c r="AX179" s="13" t="s">
        <v>71</v>
      </c>
      <c r="AY179" s="201" t="s">
        <v>138</v>
      </c>
    </row>
    <row r="180" spans="1:51" s="14" customFormat="1" ht="12">
      <c r="A180" s="14"/>
      <c r="B180" s="207"/>
      <c r="C180" s="14"/>
      <c r="D180" s="200" t="s">
        <v>147</v>
      </c>
      <c r="E180" s="208" t="s">
        <v>3</v>
      </c>
      <c r="F180" s="209" t="s">
        <v>188</v>
      </c>
      <c r="G180" s="14"/>
      <c r="H180" s="210">
        <v>7</v>
      </c>
      <c r="I180" s="211"/>
      <c r="J180" s="14"/>
      <c r="K180" s="14"/>
      <c r="L180" s="207"/>
      <c r="M180" s="212"/>
      <c r="N180" s="213"/>
      <c r="O180" s="213"/>
      <c r="P180" s="213"/>
      <c r="Q180" s="213"/>
      <c r="R180" s="213"/>
      <c r="S180" s="213"/>
      <c r="T180" s="2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08" t="s">
        <v>147</v>
      </c>
      <c r="AU180" s="208" t="s">
        <v>81</v>
      </c>
      <c r="AV180" s="14" t="s">
        <v>81</v>
      </c>
      <c r="AW180" s="14" t="s">
        <v>33</v>
      </c>
      <c r="AX180" s="14" t="s">
        <v>79</v>
      </c>
      <c r="AY180" s="208" t="s">
        <v>138</v>
      </c>
    </row>
    <row r="181" spans="1:65" s="2" customFormat="1" ht="55.5" customHeight="1">
      <c r="A181" s="37"/>
      <c r="B181" s="185"/>
      <c r="C181" s="186" t="s">
        <v>259</v>
      </c>
      <c r="D181" s="186" t="s">
        <v>140</v>
      </c>
      <c r="E181" s="187" t="s">
        <v>474</v>
      </c>
      <c r="F181" s="188" t="s">
        <v>475</v>
      </c>
      <c r="G181" s="189" t="s">
        <v>143</v>
      </c>
      <c r="H181" s="190">
        <v>248.64</v>
      </c>
      <c r="I181" s="191"/>
      <c r="J181" s="192">
        <f>ROUND(I181*H181,2)</f>
        <v>0</v>
      </c>
      <c r="K181" s="188" t="s">
        <v>144</v>
      </c>
      <c r="L181" s="38"/>
      <c r="M181" s="193" t="s">
        <v>3</v>
      </c>
      <c r="N181" s="194" t="s">
        <v>42</v>
      </c>
      <c r="O181" s="71"/>
      <c r="P181" s="195">
        <f>O181*H181</f>
        <v>0</v>
      </c>
      <c r="Q181" s="195">
        <v>0.0021</v>
      </c>
      <c r="R181" s="195">
        <f>Q181*H181</f>
        <v>0.5221439999999999</v>
      </c>
      <c r="S181" s="195">
        <v>0</v>
      </c>
      <c r="T181" s="19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7" t="s">
        <v>145</v>
      </c>
      <c r="AT181" s="197" t="s">
        <v>140</v>
      </c>
      <c r="AU181" s="197" t="s">
        <v>81</v>
      </c>
      <c r="AY181" s="18" t="s">
        <v>138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8" t="s">
        <v>79</v>
      </c>
      <c r="BK181" s="198">
        <f>ROUND(I181*H181,2)</f>
        <v>0</v>
      </c>
      <c r="BL181" s="18" t="s">
        <v>145</v>
      </c>
      <c r="BM181" s="197" t="s">
        <v>476</v>
      </c>
    </row>
    <row r="182" spans="1:51" s="14" customFormat="1" ht="12">
      <c r="A182" s="14"/>
      <c r="B182" s="207"/>
      <c r="C182" s="14"/>
      <c r="D182" s="200" t="s">
        <v>147</v>
      </c>
      <c r="E182" s="208" t="s">
        <v>3</v>
      </c>
      <c r="F182" s="209" t="s">
        <v>477</v>
      </c>
      <c r="G182" s="14"/>
      <c r="H182" s="210">
        <v>35.224</v>
      </c>
      <c r="I182" s="211"/>
      <c r="J182" s="14"/>
      <c r="K182" s="14"/>
      <c r="L182" s="207"/>
      <c r="M182" s="212"/>
      <c r="N182" s="213"/>
      <c r="O182" s="213"/>
      <c r="P182" s="213"/>
      <c r="Q182" s="213"/>
      <c r="R182" s="213"/>
      <c r="S182" s="213"/>
      <c r="T182" s="2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8" t="s">
        <v>147</v>
      </c>
      <c r="AU182" s="208" t="s">
        <v>81</v>
      </c>
      <c r="AV182" s="14" t="s">
        <v>81</v>
      </c>
      <c r="AW182" s="14" t="s">
        <v>33</v>
      </c>
      <c r="AX182" s="14" t="s">
        <v>71</v>
      </c>
      <c r="AY182" s="208" t="s">
        <v>138</v>
      </c>
    </row>
    <row r="183" spans="1:51" s="14" customFormat="1" ht="12">
      <c r="A183" s="14"/>
      <c r="B183" s="207"/>
      <c r="C183" s="14"/>
      <c r="D183" s="200" t="s">
        <v>147</v>
      </c>
      <c r="E183" s="208" t="s">
        <v>3</v>
      </c>
      <c r="F183" s="209" t="s">
        <v>477</v>
      </c>
      <c r="G183" s="14"/>
      <c r="H183" s="210">
        <v>35.224</v>
      </c>
      <c r="I183" s="211"/>
      <c r="J183" s="14"/>
      <c r="K183" s="14"/>
      <c r="L183" s="207"/>
      <c r="M183" s="212"/>
      <c r="N183" s="213"/>
      <c r="O183" s="213"/>
      <c r="P183" s="213"/>
      <c r="Q183" s="213"/>
      <c r="R183" s="213"/>
      <c r="S183" s="213"/>
      <c r="T183" s="2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08" t="s">
        <v>147</v>
      </c>
      <c r="AU183" s="208" t="s">
        <v>81</v>
      </c>
      <c r="AV183" s="14" t="s">
        <v>81</v>
      </c>
      <c r="AW183" s="14" t="s">
        <v>33</v>
      </c>
      <c r="AX183" s="14" t="s">
        <v>71</v>
      </c>
      <c r="AY183" s="208" t="s">
        <v>138</v>
      </c>
    </row>
    <row r="184" spans="1:51" s="14" customFormat="1" ht="12">
      <c r="A184" s="14"/>
      <c r="B184" s="207"/>
      <c r="C184" s="14"/>
      <c r="D184" s="200" t="s">
        <v>147</v>
      </c>
      <c r="E184" s="208" t="s">
        <v>3</v>
      </c>
      <c r="F184" s="209" t="s">
        <v>478</v>
      </c>
      <c r="G184" s="14"/>
      <c r="H184" s="210">
        <v>89.096</v>
      </c>
      <c r="I184" s="211"/>
      <c r="J184" s="14"/>
      <c r="K184" s="14"/>
      <c r="L184" s="207"/>
      <c r="M184" s="212"/>
      <c r="N184" s="213"/>
      <c r="O184" s="213"/>
      <c r="P184" s="213"/>
      <c r="Q184" s="213"/>
      <c r="R184" s="213"/>
      <c r="S184" s="213"/>
      <c r="T184" s="2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08" t="s">
        <v>147</v>
      </c>
      <c r="AU184" s="208" t="s">
        <v>81</v>
      </c>
      <c r="AV184" s="14" t="s">
        <v>81</v>
      </c>
      <c r="AW184" s="14" t="s">
        <v>33</v>
      </c>
      <c r="AX184" s="14" t="s">
        <v>71</v>
      </c>
      <c r="AY184" s="208" t="s">
        <v>138</v>
      </c>
    </row>
    <row r="185" spans="1:51" s="14" customFormat="1" ht="12">
      <c r="A185" s="14"/>
      <c r="B185" s="207"/>
      <c r="C185" s="14"/>
      <c r="D185" s="200" t="s">
        <v>147</v>
      </c>
      <c r="E185" s="208" t="s">
        <v>3</v>
      </c>
      <c r="F185" s="209" t="s">
        <v>478</v>
      </c>
      <c r="G185" s="14"/>
      <c r="H185" s="210">
        <v>89.096</v>
      </c>
      <c r="I185" s="211"/>
      <c r="J185" s="14"/>
      <c r="K185" s="14"/>
      <c r="L185" s="207"/>
      <c r="M185" s="212"/>
      <c r="N185" s="213"/>
      <c r="O185" s="213"/>
      <c r="P185" s="213"/>
      <c r="Q185" s="213"/>
      <c r="R185" s="213"/>
      <c r="S185" s="213"/>
      <c r="T185" s="2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08" t="s">
        <v>147</v>
      </c>
      <c r="AU185" s="208" t="s">
        <v>81</v>
      </c>
      <c r="AV185" s="14" t="s">
        <v>81</v>
      </c>
      <c r="AW185" s="14" t="s">
        <v>33</v>
      </c>
      <c r="AX185" s="14" t="s">
        <v>71</v>
      </c>
      <c r="AY185" s="208" t="s">
        <v>138</v>
      </c>
    </row>
    <row r="186" spans="1:51" s="15" customFormat="1" ht="12">
      <c r="A186" s="15"/>
      <c r="B186" s="215"/>
      <c r="C186" s="15"/>
      <c r="D186" s="200" t="s">
        <v>147</v>
      </c>
      <c r="E186" s="216" t="s">
        <v>3</v>
      </c>
      <c r="F186" s="217" t="s">
        <v>170</v>
      </c>
      <c r="G186" s="15"/>
      <c r="H186" s="218">
        <v>248.64</v>
      </c>
      <c r="I186" s="219"/>
      <c r="J186" s="15"/>
      <c r="K186" s="15"/>
      <c r="L186" s="215"/>
      <c r="M186" s="220"/>
      <c r="N186" s="221"/>
      <c r="O186" s="221"/>
      <c r="P186" s="221"/>
      <c r="Q186" s="221"/>
      <c r="R186" s="221"/>
      <c r="S186" s="221"/>
      <c r="T186" s="222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16" t="s">
        <v>147</v>
      </c>
      <c r="AU186" s="216" t="s">
        <v>81</v>
      </c>
      <c r="AV186" s="15" t="s">
        <v>145</v>
      </c>
      <c r="AW186" s="15" t="s">
        <v>33</v>
      </c>
      <c r="AX186" s="15" t="s">
        <v>79</v>
      </c>
      <c r="AY186" s="216" t="s">
        <v>138</v>
      </c>
    </row>
    <row r="187" spans="1:65" s="2" customFormat="1" ht="21.75" customHeight="1">
      <c r="A187" s="37"/>
      <c r="B187" s="185"/>
      <c r="C187" s="186" t="s">
        <v>263</v>
      </c>
      <c r="D187" s="186" t="s">
        <v>140</v>
      </c>
      <c r="E187" s="187" t="s">
        <v>479</v>
      </c>
      <c r="F187" s="188" t="s">
        <v>480</v>
      </c>
      <c r="G187" s="189" t="s">
        <v>143</v>
      </c>
      <c r="H187" s="190">
        <v>248.64</v>
      </c>
      <c r="I187" s="191"/>
      <c r="J187" s="192">
        <f>ROUND(I187*H187,2)</f>
        <v>0</v>
      </c>
      <c r="K187" s="188" t="s">
        <v>144</v>
      </c>
      <c r="L187" s="38"/>
      <c r="M187" s="193" t="s">
        <v>3</v>
      </c>
      <c r="N187" s="194" t="s">
        <v>42</v>
      </c>
      <c r="O187" s="71"/>
      <c r="P187" s="195">
        <f>O187*H187</f>
        <v>0</v>
      </c>
      <c r="Q187" s="195">
        <v>0.00026</v>
      </c>
      <c r="R187" s="195">
        <f>Q187*H187</f>
        <v>0.06464639999999999</v>
      </c>
      <c r="S187" s="195">
        <v>0</v>
      </c>
      <c r="T187" s="19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7" t="s">
        <v>145</v>
      </c>
      <c r="AT187" s="197" t="s">
        <v>140</v>
      </c>
      <c r="AU187" s="197" t="s">
        <v>81</v>
      </c>
      <c r="AY187" s="18" t="s">
        <v>138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79</v>
      </c>
      <c r="BK187" s="198">
        <f>ROUND(I187*H187,2)</f>
        <v>0</v>
      </c>
      <c r="BL187" s="18" t="s">
        <v>145</v>
      </c>
      <c r="BM187" s="197" t="s">
        <v>481</v>
      </c>
    </row>
    <row r="188" spans="1:65" s="2" customFormat="1" ht="33" customHeight="1">
      <c r="A188" s="37"/>
      <c r="B188" s="185"/>
      <c r="C188" s="186" t="s">
        <v>8</v>
      </c>
      <c r="D188" s="186" t="s">
        <v>140</v>
      </c>
      <c r="E188" s="187" t="s">
        <v>482</v>
      </c>
      <c r="F188" s="188" t="s">
        <v>483</v>
      </c>
      <c r="G188" s="189" t="s">
        <v>143</v>
      </c>
      <c r="H188" s="190">
        <v>234.24</v>
      </c>
      <c r="I188" s="191"/>
      <c r="J188" s="192">
        <f>ROUND(I188*H188,2)</f>
        <v>0</v>
      </c>
      <c r="K188" s="188" t="s">
        <v>144</v>
      </c>
      <c r="L188" s="38"/>
      <c r="M188" s="193" t="s">
        <v>3</v>
      </c>
      <c r="N188" s="194" t="s">
        <v>42</v>
      </c>
      <c r="O188" s="71"/>
      <c r="P188" s="195">
        <f>O188*H188</f>
        <v>0</v>
      </c>
      <c r="Q188" s="195">
        <v>0.00438</v>
      </c>
      <c r="R188" s="195">
        <f>Q188*H188</f>
        <v>1.0259712</v>
      </c>
      <c r="S188" s="195">
        <v>0</v>
      </c>
      <c r="T188" s="19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7" t="s">
        <v>145</v>
      </c>
      <c r="AT188" s="197" t="s">
        <v>140</v>
      </c>
      <c r="AU188" s="197" t="s">
        <v>81</v>
      </c>
      <c r="AY188" s="18" t="s">
        <v>138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8" t="s">
        <v>79</v>
      </c>
      <c r="BK188" s="198">
        <f>ROUND(I188*H188,2)</f>
        <v>0</v>
      </c>
      <c r="BL188" s="18" t="s">
        <v>145</v>
      </c>
      <c r="BM188" s="197" t="s">
        <v>484</v>
      </c>
    </row>
    <row r="189" spans="1:51" s="13" customFormat="1" ht="12">
      <c r="A189" s="13"/>
      <c r="B189" s="199"/>
      <c r="C189" s="13"/>
      <c r="D189" s="200" t="s">
        <v>147</v>
      </c>
      <c r="E189" s="201" t="s">
        <v>3</v>
      </c>
      <c r="F189" s="202" t="s">
        <v>485</v>
      </c>
      <c r="G189" s="13"/>
      <c r="H189" s="201" t="s">
        <v>3</v>
      </c>
      <c r="I189" s="203"/>
      <c r="J189" s="13"/>
      <c r="K189" s="13"/>
      <c r="L189" s="199"/>
      <c r="M189" s="204"/>
      <c r="N189" s="205"/>
      <c r="O189" s="205"/>
      <c r="P189" s="205"/>
      <c r="Q189" s="205"/>
      <c r="R189" s="205"/>
      <c r="S189" s="205"/>
      <c r="T189" s="20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01" t="s">
        <v>147</v>
      </c>
      <c r="AU189" s="201" t="s">
        <v>81</v>
      </c>
      <c r="AV189" s="13" t="s">
        <v>79</v>
      </c>
      <c r="AW189" s="13" t="s">
        <v>33</v>
      </c>
      <c r="AX189" s="13" t="s">
        <v>71</v>
      </c>
      <c r="AY189" s="201" t="s">
        <v>138</v>
      </c>
    </row>
    <row r="190" spans="1:51" s="14" customFormat="1" ht="12">
      <c r="A190" s="14"/>
      <c r="B190" s="207"/>
      <c r="C190" s="14"/>
      <c r="D190" s="200" t="s">
        <v>147</v>
      </c>
      <c r="E190" s="208" t="s">
        <v>3</v>
      </c>
      <c r="F190" s="209" t="s">
        <v>486</v>
      </c>
      <c r="G190" s="14"/>
      <c r="H190" s="210">
        <v>33.184</v>
      </c>
      <c r="I190" s="211"/>
      <c r="J190" s="14"/>
      <c r="K190" s="14"/>
      <c r="L190" s="207"/>
      <c r="M190" s="212"/>
      <c r="N190" s="213"/>
      <c r="O190" s="213"/>
      <c r="P190" s="213"/>
      <c r="Q190" s="213"/>
      <c r="R190" s="213"/>
      <c r="S190" s="213"/>
      <c r="T190" s="2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08" t="s">
        <v>147</v>
      </c>
      <c r="AU190" s="208" t="s">
        <v>81</v>
      </c>
      <c r="AV190" s="14" t="s">
        <v>81</v>
      </c>
      <c r="AW190" s="14" t="s">
        <v>33</v>
      </c>
      <c r="AX190" s="14" t="s">
        <v>71</v>
      </c>
      <c r="AY190" s="208" t="s">
        <v>138</v>
      </c>
    </row>
    <row r="191" spans="1:51" s="14" customFormat="1" ht="12">
      <c r="A191" s="14"/>
      <c r="B191" s="207"/>
      <c r="C191" s="14"/>
      <c r="D191" s="200" t="s">
        <v>147</v>
      </c>
      <c r="E191" s="208" t="s">
        <v>3</v>
      </c>
      <c r="F191" s="209" t="s">
        <v>486</v>
      </c>
      <c r="G191" s="14"/>
      <c r="H191" s="210">
        <v>33.184</v>
      </c>
      <c r="I191" s="211"/>
      <c r="J191" s="14"/>
      <c r="K191" s="14"/>
      <c r="L191" s="207"/>
      <c r="M191" s="212"/>
      <c r="N191" s="213"/>
      <c r="O191" s="213"/>
      <c r="P191" s="213"/>
      <c r="Q191" s="213"/>
      <c r="R191" s="213"/>
      <c r="S191" s="213"/>
      <c r="T191" s="2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08" t="s">
        <v>147</v>
      </c>
      <c r="AU191" s="208" t="s">
        <v>81</v>
      </c>
      <c r="AV191" s="14" t="s">
        <v>81</v>
      </c>
      <c r="AW191" s="14" t="s">
        <v>33</v>
      </c>
      <c r="AX191" s="14" t="s">
        <v>71</v>
      </c>
      <c r="AY191" s="208" t="s">
        <v>138</v>
      </c>
    </row>
    <row r="192" spans="1:51" s="14" customFormat="1" ht="12">
      <c r="A192" s="14"/>
      <c r="B192" s="207"/>
      <c r="C192" s="14"/>
      <c r="D192" s="200" t="s">
        <v>147</v>
      </c>
      <c r="E192" s="208" t="s">
        <v>3</v>
      </c>
      <c r="F192" s="209" t="s">
        <v>487</v>
      </c>
      <c r="G192" s="14"/>
      <c r="H192" s="210">
        <v>83.936</v>
      </c>
      <c r="I192" s="211"/>
      <c r="J192" s="14"/>
      <c r="K192" s="14"/>
      <c r="L192" s="207"/>
      <c r="M192" s="212"/>
      <c r="N192" s="213"/>
      <c r="O192" s="213"/>
      <c r="P192" s="213"/>
      <c r="Q192" s="213"/>
      <c r="R192" s="213"/>
      <c r="S192" s="213"/>
      <c r="T192" s="2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08" t="s">
        <v>147</v>
      </c>
      <c r="AU192" s="208" t="s">
        <v>81</v>
      </c>
      <c r="AV192" s="14" t="s">
        <v>81</v>
      </c>
      <c r="AW192" s="14" t="s">
        <v>33</v>
      </c>
      <c r="AX192" s="14" t="s">
        <v>71</v>
      </c>
      <c r="AY192" s="208" t="s">
        <v>138</v>
      </c>
    </row>
    <row r="193" spans="1:51" s="14" customFormat="1" ht="12">
      <c r="A193" s="14"/>
      <c r="B193" s="207"/>
      <c r="C193" s="14"/>
      <c r="D193" s="200" t="s">
        <v>147</v>
      </c>
      <c r="E193" s="208" t="s">
        <v>3</v>
      </c>
      <c r="F193" s="209" t="s">
        <v>487</v>
      </c>
      <c r="G193" s="14"/>
      <c r="H193" s="210">
        <v>83.936</v>
      </c>
      <c r="I193" s="211"/>
      <c r="J193" s="14"/>
      <c r="K193" s="14"/>
      <c r="L193" s="207"/>
      <c r="M193" s="212"/>
      <c r="N193" s="213"/>
      <c r="O193" s="213"/>
      <c r="P193" s="213"/>
      <c r="Q193" s="213"/>
      <c r="R193" s="213"/>
      <c r="S193" s="213"/>
      <c r="T193" s="2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08" t="s">
        <v>147</v>
      </c>
      <c r="AU193" s="208" t="s">
        <v>81</v>
      </c>
      <c r="AV193" s="14" t="s">
        <v>81</v>
      </c>
      <c r="AW193" s="14" t="s">
        <v>33</v>
      </c>
      <c r="AX193" s="14" t="s">
        <v>71</v>
      </c>
      <c r="AY193" s="208" t="s">
        <v>138</v>
      </c>
    </row>
    <row r="194" spans="1:51" s="15" customFormat="1" ht="12">
      <c r="A194" s="15"/>
      <c r="B194" s="215"/>
      <c r="C194" s="15"/>
      <c r="D194" s="200" t="s">
        <v>147</v>
      </c>
      <c r="E194" s="216" t="s">
        <v>3</v>
      </c>
      <c r="F194" s="217" t="s">
        <v>170</v>
      </c>
      <c r="G194" s="15"/>
      <c r="H194" s="218">
        <v>234.24</v>
      </c>
      <c r="I194" s="219"/>
      <c r="J194" s="15"/>
      <c r="K194" s="15"/>
      <c r="L194" s="215"/>
      <c r="M194" s="220"/>
      <c r="N194" s="221"/>
      <c r="O194" s="221"/>
      <c r="P194" s="221"/>
      <c r="Q194" s="221"/>
      <c r="R194" s="221"/>
      <c r="S194" s="221"/>
      <c r="T194" s="222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16" t="s">
        <v>147</v>
      </c>
      <c r="AU194" s="216" t="s">
        <v>81</v>
      </c>
      <c r="AV194" s="15" t="s">
        <v>145</v>
      </c>
      <c r="AW194" s="15" t="s">
        <v>33</v>
      </c>
      <c r="AX194" s="15" t="s">
        <v>79</v>
      </c>
      <c r="AY194" s="216" t="s">
        <v>138</v>
      </c>
    </row>
    <row r="195" spans="1:65" s="2" customFormat="1" ht="33" customHeight="1">
      <c r="A195" s="37"/>
      <c r="B195" s="185"/>
      <c r="C195" s="186" t="s">
        <v>270</v>
      </c>
      <c r="D195" s="186" t="s">
        <v>140</v>
      </c>
      <c r="E195" s="187" t="s">
        <v>488</v>
      </c>
      <c r="F195" s="188" t="s">
        <v>489</v>
      </c>
      <c r="G195" s="189" t="s">
        <v>143</v>
      </c>
      <c r="H195" s="190">
        <v>14.4</v>
      </c>
      <c r="I195" s="191"/>
      <c r="J195" s="192">
        <f>ROUND(I195*H195,2)</f>
        <v>0</v>
      </c>
      <c r="K195" s="188" t="s">
        <v>144</v>
      </c>
      <c r="L195" s="38"/>
      <c r="M195" s="193" t="s">
        <v>3</v>
      </c>
      <c r="N195" s="194" t="s">
        <v>42</v>
      </c>
      <c r="O195" s="71"/>
      <c r="P195" s="195">
        <f>O195*H195</f>
        <v>0</v>
      </c>
      <c r="Q195" s="195">
        <v>0.00628</v>
      </c>
      <c r="R195" s="195">
        <f>Q195*H195</f>
        <v>0.090432</v>
      </c>
      <c r="S195" s="195">
        <v>0</v>
      </c>
      <c r="T195" s="196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97" t="s">
        <v>145</v>
      </c>
      <c r="AT195" s="197" t="s">
        <v>140</v>
      </c>
      <c r="AU195" s="197" t="s">
        <v>81</v>
      </c>
      <c r="AY195" s="18" t="s">
        <v>138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8" t="s">
        <v>79</v>
      </c>
      <c r="BK195" s="198">
        <f>ROUND(I195*H195,2)</f>
        <v>0</v>
      </c>
      <c r="BL195" s="18" t="s">
        <v>145</v>
      </c>
      <c r="BM195" s="197" t="s">
        <v>490</v>
      </c>
    </row>
    <row r="196" spans="1:51" s="13" customFormat="1" ht="12">
      <c r="A196" s="13"/>
      <c r="B196" s="199"/>
      <c r="C196" s="13"/>
      <c r="D196" s="200" t="s">
        <v>147</v>
      </c>
      <c r="E196" s="201" t="s">
        <v>3</v>
      </c>
      <c r="F196" s="202" t="s">
        <v>491</v>
      </c>
      <c r="G196" s="13"/>
      <c r="H196" s="201" t="s">
        <v>3</v>
      </c>
      <c r="I196" s="203"/>
      <c r="J196" s="13"/>
      <c r="K196" s="13"/>
      <c r="L196" s="199"/>
      <c r="M196" s="204"/>
      <c r="N196" s="205"/>
      <c r="O196" s="205"/>
      <c r="P196" s="205"/>
      <c r="Q196" s="205"/>
      <c r="R196" s="205"/>
      <c r="S196" s="205"/>
      <c r="T196" s="20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01" t="s">
        <v>147</v>
      </c>
      <c r="AU196" s="201" t="s">
        <v>81</v>
      </c>
      <c r="AV196" s="13" t="s">
        <v>79</v>
      </c>
      <c r="AW196" s="13" t="s">
        <v>33</v>
      </c>
      <c r="AX196" s="13" t="s">
        <v>71</v>
      </c>
      <c r="AY196" s="201" t="s">
        <v>138</v>
      </c>
    </row>
    <row r="197" spans="1:51" s="14" customFormat="1" ht="12">
      <c r="A197" s="14"/>
      <c r="B197" s="207"/>
      <c r="C197" s="14"/>
      <c r="D197" s="200" t="s">
        <v>147</v>
      </c>
      <c r="E197" s="208" t="s">
        <v>3</v>
      </c>
      <c r="F197" s="209" t="s">
        <v>492</v>
      </c>
      <c r="G197" s="14"/>
      <c r="H197" s="210">
        <v>2.04</v>
      </c>
      <c r="I197" s="211"/>
      <c r="J197" s="14"/>
      <c r="K197" s="14"/>
      <c r="L197" s="207"/>
      <c r="M197" s="212"/>
      <c r="N197" s="213"/>
      <c r="O197" s="213"/>
      <c r="P197" s="213"/>
      <c r="Q197" s="213"/>
      <c r="R197" s="213"/>
      <c r="S197" s="213"/>
      <c r="T197" s="2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08" t="s">
        <v>147</v>
      </c>
      <c r="AU197" s="208" t="s">
        <v>81</v>
      </c>
      <c r="AV197" s="14" t="s">
        <v>81</v>
      </c>
      <c r="AW197" s="14" t="s">
        <v>33</v>
      </c>
      <c r="AX197" s="14" t="s">
        <v>71</v>
      </c>
      <c r="AY197" s="208" t="s">
        <v>138</v>
      </c>
    </row>
    <row r="198" spans="1:51" s="14" customFormat="1" ht="12">
      <c r="A198" s="14"/>
      <c r="B198" s="207"/>
      <c r="C198" s="14"/>
      <c r="D198" s="200" t="s">
        <v>147</v>
      </c>
      <c r="E198" s="208" t="s">
        <v>3</v>
      </c>
      <c r="F198" s="209" t="s">
        <v>492</v>
      </c>
      <c r="G198" s="14"/>
      <c r="H198" s="210">
        <v>2.04</v>
      </c>
      <c r="I198" s="211"/>
      <c r="J198" s="14"/>
      <c r="K198" s="14"/>
      <c r="L198" s="207"/>
      <c r="M198" s="212"/>
      <c r="N198" s="213"/>
      <c r="O198" s="213"/>
      <c r="P198" s="213"/>
      <c r="Q198" s="213"/>
      <c r="R198" s="213"/>
      <c r="S198" s="213"/>
      <c r="T198" s="2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08" t="s">
        <v>147</v>
      </c>
      <c r="AU198" s="208" t="s">
        <v>81</v>
      </c>
      <c r="AV198" s="14" t="s">
        <v>81</v>
      </c>
      <c r="AW198" s="14" t="s">
        <v>33</v>
      </c>
      <c r="AX198" s="14" t="s">
        <v>71</v>
      </c>
      <c r="AY198" s="208" t="s">
        <v>138</v>
      </c>
    </row>
    <row r="199" spans="1:51" s="14" customFormat="1" ht="12">
      <c r="A199" s="14"/>
      <c r="B199" s="207"/>
      <c r="C199" s="14"/>
      <c r="D199" s="200" t="s">
        <v>147</v>
      </c>
      <c r="E199" s="208" t="s">
        <v>3</v>
      </c>
      <c r="F199" s="209" t="s">
        <v>493</v>
      </c>
      <c r="G199" s="14"/>
      <c r="H199" s="210">
        <v>5.16</v>
      </c>
      <c r="I199" s="211"/>
      <c r="J199" s="14"/>
      <c r="K199" s="14"/>
      <c r="L199" s="207"/>
      <c r="M199" s="212"/>
      <c r="N199" s="213"/>
      <c r="O199" s="213"/>
      <c r="P199" s="213"/>
      <c r="Q199" s="213"/>
      <c r="R199" s="213"/>
      <c r="S199" s="213"/>
      <c r="T199" s="2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08" t="s">
        <v>147</v>
      </c>
      <c r="AU199" s="208" t="s">
        <v>81</v>
      </c>
      <c r="AV199" s="14" t="s">
        <v>81</v>
      </c>
      <c r="AW199" s="14" t="s">
        <v>33</v>
      </c>
      <c r="AX199" s="14" t="s">
        <v>71</v>
      </c>
      <c r="AY199" s="208" t="s">
        <v>138</v>
      </c>
    </row>
    <row r="200" spans="1:51" s="14" customFormat="1" ht="12">
      <c r="A200" s="14"/>
      <c r="B200" s="207"/>
      <c r="C200" s="14"/>
      <c r="D200" s="200" t="s">
        <v>147</v>
      </c>
      <c r="E200" s="208" t="s">
        <v>3</v>
      </c>
      <c r="F200" s="209" t="s">
        <v>493</v>
      </c>
      <c r="G200" s="14"/>
      <c r="H200" s="210">
        <v>5.16</v>
      </c>
      <c r="I200" s="211"/>
      <c r="J200" s="14"/>
      <c r="K200" s="14"/>
      <c r="L200" s="207"/>
      <c r="M200" s="212"/>
      <c r="N200" s="213"/>
      <c r="O200" s="213"/>
      <c r="P200" s="213"/>
      <c r="Q200" s="213"/>
      <c r="R200" s="213"/>
      <c r="S200" s="213"/>
      <c r="T200" s="2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08" t="s">
        <v>147</v>
      </c>
      <c r="AU200" s="208" t="s">
        <v>81</v>
      </c>
      <c r="AV200" s="14" t="s">
        <v>81</v>
      </c>
      <c r="AW200" s="14" t="s">
        <v>33</v>
      </c>
      <c r="AX200" s="14" t="s">
        <v>71</v>
      </c>
      <c r="AY200" s="208" t="s">
        <v>138</v>
      </c>
    </row>
    <row r="201" spans="1:51" s="15" customFormat="1" ht="12">
      <c r="A201" s="15"/>
      <c r="B201" s="215"/>
      <c r="C201" s="15"/>
      <c r="D201" s="200" t="s">
        <v>147</v>
      </c>
      <c r="E201" s="216" t="s">
        <v>3</v>
      </c>
      <c r="F201" s="217" t="s">
        <v>170</v>
      </c>
      <c r="G201" s="15"/>
      <c r="H201" s="218">
        <v>14.4</v>
      </c>
      <c r="I201" s="219"/>
      <c r="J201" s="15"/>
      <c r="K201" s="15"/>
      <c r="L201" s="215"/>
      <c r="M201" s="220"/>
      <c r="N201" s="221"/>
      <c r="O201" s="221"/>
      <c r="P201" s="221"/>
      <c r="Q201" s="221"/>
      <c r="R201" s="221"/>
      <c r="S201" s="221"/>
      <c r="T201" s="222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16" t="s">
        <v>147</v>
      </c>
      <c r="AU201" s="216" t="s">
        <v>81</v>
      </c>
      <c r="AV201" s="15" t="s">
        <v>145</v>
      </c>
      <c r="AW201" s="15" t="s">
        <v>33</v>
      </c>
      <c r="AX201" s="15" t="s">
        <v>79</v>
      </c>
      <c r="AY201" s="216" t="s">
        <v>138</v>
      </c>
    </row>
    <row r="202" spans="1:65" s="2" customFormat="1" ht="33" customHeight="1">
      <c r="A202" s="37"/>
      <c r="B202" s="185"/>
      <c r="C202" s="186" t="s">
        <v>278</v>
      </c>
      <c r="D202" s="186" t="s">
        <v>140</v>
      </c>
      <c r="E202" s="187" t="s">
        <v>494</v>
      </c>
      <c r="F202" s="188" t="s">
        <v>495</v>
      </c>
      <c r="G202" s="189" t="s">
        <v>143</v>
      </c>
      <c r="H202" s="190">
        <v>234.24</v>
      </c>
      <c r="I202" s="191"/>
      <c r="J202" s="192">
        <f>ROUND(I202*H202,2)</f>
        <v>0</v>
      </c>
      <c r="K202" s="188" t="s">
        <v>144</v>
      </c>
      <c r="L202" s="38"/>
      <c r="M202" s="193" t="s">
        <v>3</v>
      </c>
      <c r="N202" s="194" t="s">
        <v>42</v>
      </c>
      <c r="O202" s="71"/>
      <c r="P202" s="195">
        <f>O202*H202</f>
        <v>0</v>
      </c>
      <c r="Q202" s="195">
        <v>0.00268</v>
      </c>
      <c r="R202" s="195">
        <f>Q202*H202</f>
        <v>0.6277632000000001</v>
      </c>
      <c r="S202" s="195">
        <v>0</v>
      </c>
      <c r="T202" s="196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7" t="s">
        <v>145</v>
      </c>
      <c r="AT202" s="197" t="s">
        <v>140</v>
      </c>
      <c r="AU202" s="197" t="s">
        <v>81</v>
      </c>
      <c r="AY202" s="18" t="s">
        <v>138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8" t="s">
        <v>79</v>
      </c>
      <c r="BK202" s="198">
        <f>ROUND(I202*H202,2)</f>
        <v>0</v>
      </c>
      <c r="BL202" s="18" t="s">
        <v>145</v>
      </c>
      <c r="BM202" s="197" t="s">
        <v>496</v>
      </c>
    </row>
    <row r="203" spans="1:51" s="13" customFormat="1" ht="12">
      <c r="A203" s="13"/>
      <c r="B203" s="199"/>
      <c r="C203" s="13"/>
      <c r="D203" s="200" t="s">
        <v>147</v>
      </c>
      <c r="E203" s="201" t="s">
        <v>3</v>
      </c>
      <c r="F203" s="202" t="s">
        <v>485</v>
      </c>
      <c r="G203" s="13"/>
      <c r="H203" s="201" t="s">
        <v>3</v>
      </c>
      <c r="I203" s="203"/>
      <c r="J203" s="13"/>
      <c r="K203" s="13"/>
      <c r="L203" s="199"/>
      <c r="M203" s="204"/>
      <c r="N203" s="205"/>
      <c r="O203" s="205"/>
      <c r="P203" s="205"/>
      <c r="Q203" s="205"/>
      <c r="R203" s="205"/>
      <c r="S203" s="205"/>
      <c r="T203" s="20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01" t="s">
        <v>147</v>
      </c>
      <c r="AU203" s="201" t="s">
        <v>81</v>
      </c>
      <c r="AV203" s="13" t="s">
        <v>79</v>
      </c>
      <c r="AW203" s="13" t="s">
        <v>33</v>
      </c>
      <c r="AX203" s="13" t="s">
        <v>71</v>
      </c>
      <c r="AY203" s="201" t="s">
        <v>138</v>
      </c>
    </row>
    <row r="204" spans="1:51" s="14" customFormat="1" ht="12">
      <c r="A204" s="14"/>
      <c r="B204" s="207"/>
      <c r="C204" s="14"/>
      <c r="D204" s="200" t="s">
        <v>147</v>
      </c>
      <c r="E204" s="208" t="s">
        <v>3</v>
      </c>
      <c r="F204" s="209" t="s">
        <v>486</v>
      </c>
      <c r="G204" s="14"/>
      <c r="H204" s="210">
        <v>33.184</v>
      </c>
      <c r="I204" s="211"/>
      <c r="J204" s="14"/>
      <c r="K204" s="14"/>
      <c r="L204" s="207"/>
      <c r="M204" s="212"/>
      <c r="N204" s="213"/>
      <c r="O204" s="213"/>
      <c r="P204" s="213"/>
      <c r="Q204" s="213"/>
      <c r="R204" s="213"/>
      <c r="S204" s="213"/>
      <c r="T204" s="2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08" t="s">
        <v>147</v>
      </c>
      <c r="AU204" s="208" t="s">
        <v>81</v>
      </c>
      <c r="AV204" s="14" t="s">
        <v>81</v>
      </c>
      <c r="AW204" s="14" t="s">
        <v>33</v>
      </c>
      <c r="AX204" s="14" t="s">
        <v>71</v>
      </c>
      <c r="AY204" s="208" t="s">
        <v>138</v>
      </c>
    </row>
    <row r="205" spans="1:51" s="14" customFormat="1" ht="12">
      <c r="A205" s="14"/>
      <c r="B205" s="207"/>
      <c r="C205" s="14"/>
      <c r="D205" s="200" t="s">
        <v>147</v>
      </c>
      <c r="E205" s="208" t="s">
        <v>3</v>
      </c>
      <c r="F205" s="209" t="s">
        <v>486</v>
      </c>
      <c r="G205" s="14"/>
      <c r="H205" s="210">
        <v>33.184</v>
      </c>
      <c r="I205" s="211"/>
      <c r="J205" s="14"/>
      <c r="K205" s="14"/>
      <c r="L205" s="207"/>
      <c r="M205" s="212"/>
      <c r="N205" s="213"/>
      <c r="O205" s="213"/>
      <c r="P205" s="213"/>
      <c r="Q205" s="213"/>
      <c r="R205" s="213"/>
      <c r="S205" s="213"/>
      <c r="T205" s="2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08" t="s">
        <v>147</v>
      </c>
      <c r="AU205" s="208" t="s">
        <v>81</v>
      </c>
      <c r="AV205" s="14" t="s">
        <v>81</v>
      </c>
      <c r="AW205" s="14" t="s">
        <v>33</v>
      </c>
      <c r="AX205" s="14" t="s">
        <v>71</v>
      </c>
      <c r="AY205" s="208" t="s">
        <v>138</v>
      </c>
    </row>
    <row r="206" spans="1:51" s="14" customFormat="1" ht="12">
      <c r="A206" s="14"/>
      <c r="B206" s="207"/>
      <c r="C206" s="14"/>
      <c r="D206" s="200" t="s">
        <v>147</v>
      </c>
      <c r="E206" s="208" t="s">
        <v>3</v>
      </c>
      <c r="F206" s="209" t="s">
        <v>487</v>
      </c>
      <c r="G206" s="14"/>
      <c r="H206" s="210">
        <v>83.936</v>
      </c>
      <c r="I206" s="211"/>
      <c r="J206" s="14"/>
      <c r="K206" s="14"/>
      <c r="L206" s="207"/>
      <c r="M206" s="212"/>
      <c r="N206" s="213"/>
      <c r="O206" s="213"/>
      <c r="P206" s="213"/>
      <c r="Q206" s="213"/>
      <c r="R206" s="213"/>
      <c r="S206" s="213"/>
      <c r="T206" s="2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08" t="s">
        <v>147</v>
      </c>
      <c r="AU206" s="208" t="s">
        <v>81</v>
      </c>
      <c r="AV206" s="14" t="s">
        <v>81</v>
      </c>
      <c r="AW206" s="14" t="s">
        <v>33</v>
      </c>
      <c r="AX206" s="14" t="s">
        <v>71</v>
      </c>
      <c r="AY206" s="208" t="s">
        <v>138</v>
      </c>
    </row>
    <row r="207" spans="1:51" s="14" customFormat="1" ht="12">
      <c r="A207" s="14"/>
      <c r="B207" s="207"/>
      <c r="C207" s="14"/>
      <c r="D207" s="200" t="s">
        <v>147</v>
      </c>
      <c r="E207" s="208" t="s">
        <v>3</v>
      </c>
      <c r="F207" s="209" t="s">
        <v>487</v>
      </c>
      <c r="G207" s="14"/>
      <c r="H207" s="210">
        <v>83.936</v>
      </c>
      <c r="I207" s="211"/>
      <c r="J207" s="14"/>
      <c r="K207" s="14"/>
      <c r="L207" s="207"/>
      <c r="M207" s="212"/>
      <c r="N207" s="213"/>
      <c r="O207" s="213"/>
      <c r="P207" s="213"/>
      <c r="Q207" s="213"/>
      <c r="R207" s="213"/>
      <c r="S207" s="213"/>
      <c r="T207" s="2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08" t="s">
        <v>147</v>
      </c>
      <c r="AU207" s="208" t="s">
        <v>81</v>
      </c>
      <c r="AV207" s="14" t="s">
        <v>81</v>
      </c>
      <c r="AW207" s="14" t="s">
        <v>33</v>
      </c>
      <c r="AX207" s="14" t="s">
        <v>71</v>
      </c>
      <c r="AY207" s="208" t="s">
        <v>138</v>
      </c>
    </row>
    <row r="208" spans="1:51" s="15" customFormat="1" ht="12">
      <c r="A208" s="15"/>
      <c r="B208" s="215"/>
      <c r="C208" s="15"/>
      <c r="D208" s="200" t="s">
        <v>147</v>
      </c>
      <c r="E208" s="216" t="s">
        <v>3</v>
      </c>
      <c r="F208" s="217" t="s">
        <v>170</v>
      </c>
      <c r="G208" s="15"/>
      <c r="H208" s="218">
        <v>234.24</v>
      </c>
      <c r="I208" s="219"/>
      <c r="J208" s="15"/>
      <c r="K208" s="15"/>
      <c r="L208" s="215"/>
      <c r="M208" s="220"/>
      <c r="N208" s="221"/>
      <c r="O208" s="221"/>
      <c r="P208" s="221"/>
      <c r="Q208" s="221"/>
      <c r="R208" s="221"/>
      <c r="S208" s="221"/>
      <c r="T208" s="222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16" t="s">
        <v>147</v>
      </c>
      <c r="AU208" s="216" t="s">
        <v>81</v>
      </c>
      <c r="AV208" s="15" t="s">
        <v>145</v>
      </c>
      <c r="AW208" s="15" t="s">
        <v>33</v>
      </c>
      <c r="AX208" s="15" t="s">
        <v>79</v>
      </c>
      <c r="AY208" s="216" t="s">
        <v>138</v>
      </c>
    </row>
    <row r="209" spans="1:65" s="2" customFormat="1" ht="21.75" customHeight="1">
      <c r="A209" s="37"/>
      <c r="B209" s="185"/>
      <c r="C209" s="186" t="s">
        <v>283</v>
      </c>
      <c r="D209" s="186" t="s">
        <v>140</v>
      </c>
      <c r="E209" s="187" t="s">
        <v>497</v>
      </c>
      <c r="F209" s="188" t="s">
        <v>498</v>
      </c>
      <c r="G209" s="189" t="s">
        <v>143</v>
      </c>
      <c r="H209" s="190">
        <v>24</v>
      </c>
      <c r="I209" s="191"/>
      <c r="J209" s="192">
        <f>ROUND(I209*H209,2)</f>
        <v>0</v>
      </c>
      <c r="K209" s="188" t="s">
        <v>144</v>
      </c>
      <c r="L209" s="38"/>
      <c r="M209" s="193" t="s">
        <v>3</v>
      </c>
      <c r="N209" s="194" t="s">
        <v>42</v>
      </c>
      <c r="O209" s="71"/>
      <c r="P209" s="195">
        <f>O209*H209</f>
        <v>0</v>
      </c>
      <c r="Q209" s="195">
        <v>0.26141</v>
      </c>
      <c r="R209" s="195">
        <f>Q209*H209</f>
        <v>6.27384</v>
      </c>
      <c r="S209" s="195">
        <v>0</v>
      </c>
      <c r="T209" s="196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7" t="s">
        <v>145</v>
      </c>
      <c r="AT209" s="197" t="s">
        <v>140</v>
      </c>
      <c r="AU209" s="197" t="s">
        <v>81</v>
      </c>
      <c r="AY209" s="18" t="s">
        <v>138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8" t="s">
        <v>79</v>
      </c>
      <c r="BK209" s="198">
        <f>ROUND(I209*H209,2)</f>
        <v>0</v>
      </c>
      <c r="BL209" s="18" t="s">
        <v>145</v>
      </c>
      <c r="BM209" s="197" t="s">
        <v>499</v>
      </c>
    </row>
    <row r="210" spans="1:51" s="14" customFormat="1" ht="12">
      <c r="A210" s="14"/>
      <c r="B210" s="207"/>
      <c r="C210" s="14"/>
      <c r="D210" s="200" t="s">
        <v>147</v>
      </c>
      <c r="E210" s="208" t="s">
        <v>3</v>
      </c>
      <c r="F210" s="209" t="s">
        <v>500</v>
      </c>
      <c r="G210" s="14"/>
      <c r="H210" s="210">
        <v>24</v>
      </c>
      <c r="I210" s="211"/>
      <c r="J210" s="14"/>
      <c r="K210" s="14"/>
      <c r="L210" s="207"/>
      <c r="M210" s="212"/>
      <c r="N210" s="213"/>
      <c r="O210" s="213"/>
      <c r="P210" s="213"/>
      <c r="Q210" s="213"/>
      <c r="R210" s="213"/>
      <c r="S210" s="213"/>
      <c r="T210" s="2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08" t="s">
        <v>147</v>
      </c>
      <c r="AU210" s="208" t="s">
        <v>81</v>
      </c>
      <c r="AV210" s="14" t="s">
        <v>81</v>
      </c>
      <c r="AW210" s="14" t="s">
        <v>33</v>
      </c>
      <c r="AX210" s="14" t="s">
        <v>79</v>
      </c>
      <c r="AY210" s="208" t="s">
        <v>138</v>
      </c>
    </row>
    <row r="211" spans="1:65" s="2" customFormat="1" ht="33" customHeight="1">
      <c r="A211" s="37"/>
      <c r="B211" s="185"/>
      <c r="C211" s="186" t="s">
        <v>287</v>
      </c>
      <c r="D211" s="186" t="s">
        <v>140</v>
      </c>
      <c r="E211" s="187" t="s">
        <v>501</v>
      </c>
      <c r="F211" s="188" t="s">
        <v>502</v>
      </c>
      <c r="G211" s="189" t="s">
        <v>214</v>
      </c>
      <c r="H211" s="190">
        <v>5</v>
      </c>
      <c r="I211" s="191"/>
      <c r="J211" s="192">
        <f>ROUND(I211*H211,2)</f>
        <v>0</v>
      </c>
      <c r="K211" s="188" t="s">
        <v>144</v>
      </c>
      <c r="L211" s="38"/>
      <c r="M211" s="193" t="s">
        <v>3</v>
      </c>
      <c r="N211" s="194" t="s">
        <v>42</v>
      </c>
      <c r="O211" s="71"/>
      <c r="P211" s="195">
        <f>O211*H211</f>
        <v>0</v>
      </c>
      <c r="Q211" s="195">
        <v>0.00048</v>
      </c>
      <c r="R211" s="195">
        <f>Q211*H211</f>
        <v>0.0024000000000000002</v>
      </c>
      <c r="S211" s="195">
        <v>0</v>
      </c>
      <c r="T211" s="196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7" t="s">
        <v>145</v>
      </c>
      <c r="AT211" s="197" t="s">
        <v>140</v>
      </c>
      <c r="AU211" s="197" t="s">
        <v>81</v>
      </c>
      <c r="AY211" s="18" t="s">
        <v>138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8" t="s">
        <v>79</v>
      </c>
      <c r="BK211" s="198">
        <f>ROUND(I211*H211,2)</f>
        <v>0</v>
      </c>
      <c r="BL211" s="18" t="s">
        <v>145</v>
      </c>
      <c r="BM211" s="197" t="s">
        <v>503</v>
      </c>
    </row>
    <row r="212" spans="1:51" s="13" customFormat="1" ht="12">
      <c r="A212" s="13"/>
      <c r="B212" s="199"/>
      <c r="C212" s="13"/>
      <c r="D212" s="200" t="s">
        <v>147</v>
      </c>
      <c r="E212" s="201" t="s">
        <v>3</v>
      </c>
      <c r="F212" s="202" t="s">
        <v>504</v>
      </c>
      <c r="G212" s="13"/>
      <c r="H212" s="201" t="s">
        <v>3</v>
      </c>
      <c r="I212" s="203"/>
      <c r="J212" s="13"/>
      <c r="K212" s="13"/>
      <c r="L212" s="199"/>
      <c r="M212" s="204"/>
      <c r="N212" s="205"/>
      <c r="O212" s="205"/>
      <c r="P212" s="205"/>
      <c r="Q212" s="205"/>
      <c r="R212" s="205"/>
      <c r="S212" s="205"/>
      <c r="T212" s="20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1" t="s">
        <v>147</v>
      </c>
      <c r="AU212" s="201" t="s">
        <v>81</v>
      </c>
      <c r="AV212" s="13" t="s">
        <v>79</v>
      </c>
      <c r="AW212" s="13" t="s">
        <v>33</v>
      </c>
      <c r="AX212" s="13" t="s">
        <v>71</v>
      </c>
      <c r="AY212" s="201" t="s">
        <v>138</v>
      </c>
    </row>
    <row r="213" spans="1:51" s="14" customFormat="1" ht="12">
      <c r="A213" s="14"/>
      <c r="B213" s="207"/>
      <c r="C213" s="14"/>
      <c r="D213" s="200" t="s">
        <v>147</v>
      </c>
      <c r="E213" s="208" t="s">
        <v>3</v>
      </c>
      <c r="F213" s="209" t="s">
        <v>145</v>
      </c>
      <c r="G213" s="14"/>
      <c r="H213" s="210">
        <v>4</v>
      </c>
      <c r="I213" s="211"/>
      <c r="J213" s="14"/>
      <c r="K213" s="14"/>
      <c r="L213" s="207"/>
      <c r="M213" s="212"/>
      <c r="N213" s="213"/>
      <c r="O213" s="213"/>
      <c r="P213" s="213"/>
      <c r="Q213" s="213"/>
      <c r="R213" s="213"/>
      <c r="S213" s="213"/>
      <c r="T213" s="2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08" t="s">
        <v>147</v>
      </c>
      <c r="AU213" s="208" t="s">
        <v>81</v>
      </c>
      <c r="AV213" s="14" t="s">
        <v>81</v>
      </c>
      <c r="AW213" s="14" t="s">
        <v>33</v>
      </c>
      <c r="AX213" s="14" t="s">
        <v>71</v>
      </c>
      <c r="AY213" s="208" t="s">
        <v>138</v>
      </c>
    </row>
    <row r="214" spans="1:51" s="13" customFormat="1" ht="12">
      <c r="A214" s="13"/>
      <c r="B214" s="199"/>
      <c r="C214" s="13"/>
      <c r="D214" s="200" t="s">
        <v>147</v>
      </c>
      <c r="E214" s="201" t="s">
        <v>3</v>
      </c>
      <c r="F214" s="202" t="s">
        <v>505</v>
      </c>
      <c r="G214" s="13"/>
      <c r="H214" s="201" t="s">
        <v>3</v>
      </c>
      <c r="I214" s="203"/>
      <c r="J214" s="13"/>
      <c r="K214" s="13"/>
      <c r="L214" s="199"/>
      <c r="M214" s="204"/>
      <c r="N214" s="205"/>
      <c r="O214" s="205"/>
      <c r="P214" s="205"/>
      <c r="Q214" s="205"/>
      <c r="R214" s="205"/>
      <c r="S214" s="205"/>
      <c r="T214" s="20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1" t="s">
        <v>147</v>
      </c>
      <c r="AU214" s="201" t="s">
        <v>81</v>
      </c>
      <c r="AV214" s="13" t="s">
        <v>79</v>
      </c>
      <c r="AW214" s="13" t="s">
        <v>33</v>
      </c>
      <c r="AX214" s="13" t="s">
        <v>71</v>
      </c>
      <c r="AY214" s="201" t="s">
        <v>138</v>
      </c>
    </row>
    <row r="215" spans="1:51" s="14" customFormat="1" ht="12">
      <c r="A215" s="14"/>
      <c r="B215" s="207"/>
      <c r="C215" s="14"/>
      <c r="D215" s="200" t="s">
        <v>147</v>
      </c>
      <c r="E215" s="208" t="s">
        <v>3</v>
      </c>
      <c r="F215" s="209" t="s">
        <v>79</v>
      </c>
      <c r="G215" s="14"/>
      <c r="H215" s="210">
        <v>1</v>
      </c>
      <c r="I215" s="211"/>
      <c r="J215" s="14"/>
      <c r="K215" s="14"/>
      <c r="L215" s="207"/>
      <c r="M215" s="212"/>
      <c r="N215" s="213"/>
      <c r="O215" s="213"/>
      <c r="P215" s="213"/>
      <c r="Q215" s="213"/>
      <c r="R215" s="213"/>
      <c r="S215" s="213"/>
      <c r="T215" s="2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08" t="s">
        <v>147</v>
      </c>
      <c r="AU215" s="208" t="s">
        <v>81</v>
      </c>
      <c r="AV215" s="14" t="s">
        <v>81</v>
      </c>
      <c r="AW215" s="14" t="s">
        <v>33</v>
      </c>
      <c r="AX215" s="14" t="s">
        <v>71</v>
      </c>
      <c r="AY215" s="208" t="s">
        <v>138</v>
      </c>
    </row>
    <row r="216" spans="1:51" s="15" customFormat="1" ht="12">
      <c r="A216" s="15"/>
      <c r="B216" s="215"/>
      <c r="C216" s="15"/>
      <c r="D216" s="200" t="s">
        <v>147</v>
      </c>
      <c r="E216" s="216" t="s">
        <v>3</v>
      </c>
      <c r="F216" s="217" t="s">
        <v>170</v>
      </c>
      <c r="G216" s="15"/>
      <c r="H216" s="218">
        <v>5</v>
      </c>
      <c r="I216" s="219"/>
      <c r="J216" s="15"/>
      <c r="K216" s="15"/>
      <c r="L216" s="215"/>
      <c r="M216" s="220"/>
      <c r="N216" s="221"/>
      <c r="O216" s="221"/>
      <c r="P216" s="221"/>
      <c r="Q216" s="221"/>
      <c r="R216" s="221"/>
      <c r="S216" s="221"/>
      <c r="T216" s="22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16" t="s">
        <v>147</v>
      </c>
      <c r="AU216" s="216" t="s">
        <v>81</v>
      </c>
      <c r="AV216" s="15" t="s">
        <v>145</v>
      </c>
      <c r="AW216" s="15" t="s">
        <v>33</v>
      </c>
      <c r="AX216" s="15" t="s">
        <v>79</v>
      </c>
      <c r="AY216" s="216" t="s">
        <v>138</v>
      </c>
    </row>
    <row r="217" spans="1:65" s="2" customFormat="1" ht="16.5" customHeight="1">
      <c r="A217" s="37"/>
      <c r="B217" s="185"/>
      <c r="C217" s="229" t="s">
        <v>293</v>
      </c>
      <c r="D217" s="229" t="s">
        <v>425</v>
      </c>
      <c r="E217" s="230" t="s">
        <v>506</v>
      </c>
      <c r="F217" s="231" t="s">
        <v>507</v>
      </c>
      <c r="G217" s="232" t="s">
        <v>214</v>
      </c>
      <c r="H217" s="233">
        <v>1</v>
      </c>
      <c r="I217" s="234"/>
      <c r="J217" s="235">
        <f>ROUND(I217*H217,2)</f>
        <v>0</v>
      </c>
      <c r="K217" s="231" t="s">
        <v>144</v>
      </c>
      <c r="L217" s="236"/>
      <c r="M217" s="237" t="s">
        <v>3</v>
      </c>
      <c r="N217" s="238" t="s">
        <v>42</v>
      </c>
      <c r="O217" s="71"/>
      <c r="P217" s="195">
        <f>O217*H217</f>
        <v>0</v>
      </c>
      <c r="Q217" s="195">
        <v>0.0095</v>
      </c>
      <c r="R217" s="195">
        <f>Q217*H217</f>
        <v>0.0095</v>
      </c>
      <c r="S217" s="195">
        <v>0</v>
      </c>
      <c r="T217" s="196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7" t="s">
        <v>193</v>
      </c>
      <c r="AT217" s="197" t="s">
        <v>425</v>
      </c>
      <c r="AU217" s="197" t="s">
        <v>81</v>
      </c>
      <c r="AY217" s="18" t="s">
        <v>138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8" t="s">
        <v>79</v>
      </c>
      <c r="BK217" s="198">
        <f>ROUND(I217*H217,2)</f>
        <v>0</v>
      </c>
      <c r="BL217" s="18" t="s">
        <v>145</v>
      </c>
      <c r="BM217" s="197" t="s">
        <v>508</v>
      </c>
    </row>
    <row r="218" spans="1:65" s="2" customFormat="1" ht="16.5" customHeight="1">
      <c r="A218" s="37"/>
      <c r="B218" s="185"/>
      <c r="C218" s="229" t="s">
        <v>297</v>
      </c>
      <c r="D218" s="229" t="s">
        <v>425</v>
      </c>
      <c r="E218" s="230" t="s">
        <v>509</v>
      </c>
      <c r="F218" s="231" t="s">
        <v>510</v>
      </c>
      <c r="G218" s="232" t="s">
        <v>214</v>
      </c>
      <c r="H218" s="233">
        <v>4</v>
      </c>
      <c r="I218" s="234"/>
      <c r="J218" s="235">
        <f>ROUND(I218*H218,2)</f>
        <v>0</v>
      </c>
      <c r="K218" s="231" t="s">
        <v>144</v>
      </c>
      <c r="L218" s="236"/>
      <c r="M218" s="237" t="s">
        <v>3</v>
      </c>
      <c r="N218" s="238" t="s">
        <v>42</v>
      </c>
      <c r="O218" s="71"/>
      <c r="P218" s="195">
        <f>O218*H218</f>
        <v>0</v>
      </c>
      <c r="Q218" s="195">
        <v>0.011</v>
      </c>
      <c r="R218" s="195">
        <f>Q218*H218</f>
        <v>0.044</v>
      </c>
      <c r="S218" s="195">
        <v>0</v>
      </c>
      <c r="T218" s="196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7" t="s">
        <v>193</v>
      </c>
      <c r="AT218" s="197" t="s">
        <v>425</v>
      </c>
      <c r="AU218" s="197" t="s">
        <v>81</v>
      </c>
      <c r="AY218" s="18" t="s">
        <v>138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8" t="s">
        <v>79</v>
      </c>
      <c r="BK218" s="198">
        <f>ROUND(I218*H218,2)</f>
        <v>0</v>
      </c>
      <c r="BL218" s="18" t="s">
        <v>145</v>
      </c>
      <c r="BM218" s="197" t="s">
        <v>511</v>
      </c>
    </row>
    <row r="219" spans="1:63" s="12" customFormat="1" ht="22.8" customHeight="1">
      <c r="A219" s="12"/>
      <c r="B219" s="172"/>
      <c r="C219" s="12"/>
      <c r="D219" s="173" t="s">
        <v>70</v>
      </c>
      <c r="E219" s="183" t="s">
        <v>150</v>
      </c>
      <c r="F219" s="183" t="s">
        <v>151</v>
      </c>
      <c r="G219" s="12"/>
      <c r="H219" s="12"/>
      <c r="I219" s="175"/>
      <c r="J219" s="184">
        <f>BK219</f>
        <v>0</v>
      </c>
      <c r="K219" s="12"/>
      <c r="L219" s="172"/>
      <c r="M219" s="177"/>
      <c r="N219" s="178"/>
      <c r="O219" s="178"/>
      <c r="P219" s="179">
        <f>SUM(P220:P222)</f>
        <v>0</v>
      </c>
      <c r="Q219" s="178"/>
      <c r="R219" s="179">
        <f>SUM(R220:R222)</f>
        <v>0.002</v>
      </c>
      <c r="S219" s="178"/>
      <c r="T219" s="180">
        <f>SUM(T220:T222)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173" t="s">
        <v>79</v>
      </c>
      <c r="AT219" s="181" t="s">
        <v>70</v>
      </c>
      <c r="AU219" s="181" t="s">
        <v>79</v>
      </c>
      <c r="AY219" s="173" t="s">
        <v>138</v>
      </c>
      <c r="BK219" s="182">
        <f>SUM(BK220:BK222)</f>
        <v>0</v>
      </c>
    </row>
    <row r="220" spans="1:65" s="2" customFormat="1" ht="33" customHeight="1">
      <c r="A220" s="37"/>
      <c r="B220" s="185"/>
      <c r="C220" s="186" t="s">
        <v>305</v>
      </c>
      <c r="D220" s="186" t="s">
        <v>140</v>
      </c>
      <c r="E220" s="187" t="s">
        <v>512</v>
      </c>
      <c r="F220" s="188" t="s">
        <v>513</v>
      </c>
      <c r="G220" s="189" t="s">
        <v>214</v>
      </c>
      <c r="H220" s="190">
        <v>25</v>
      </c>
      <c r="I220" s="191"/>
      <c r="J220" s="192">
        <f>ROUND(I220*H220,2)</f>
        <v>0</v>
      </c>
      <c r="K220" s="188" t="s">
        <v>144</v>
      </c>
      <c r="L220" s="38"/>
      <c r="M220" s="193" t="s">
        <v>3</v>
      </c>
      <c r="N220" s="194" t="s">
        <v>42</v>
      </c>
      <c r="O220" s="71"/>
      <c r="P220" s="195">
        <f>O220*H220</f>
        <v>0</v>
      </c>
      <c r="Q220" s="195">
        <v>8E-05</v>
      </c>
      <c r="R220" s="195">
        <f>Q220*H220</f>
        <v>0.002</v>
      </c>
      <c r="S220" s="195">
        <v>0</v>
      </c>
      <c r="T220" s="196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7" t="s">
        <v>145</v>
      </c>
      <c r="AT220" s="197" t="s">
        <v>140</v>
      </c>
      <c r="AU220" s="197" t="s">
        <v>81</v>
      </c>
      <c r="AY220" s="18" t="s">
        <v>138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8" t="s">
        <v>79</v>
      </c>
      <c r="BK220" s="198">
        <f>ROUND(I220*H220,2)</f>
        <v>0</v>
      </c>
      <c r="BL220" s="18" t="s">
        <v>145</v>
      </c>
      <c r="BM220" s="197" t="s">
        <v>514</v>
      </c>
    </row>
    <row r="221" spans="1:51" s="13" customFormat="1" ht="12">
      <c r="A221" s="13"/>
      <c r="B221" s="199"/>
      <c r="C221" s="13"/>
      <c r="D221" s="200" t="s">
        <v>147</v>
      </c>
      <c r="E221" s="201" t="s">
        <v>3</v>
      </c>
      <c r="F221" s="202" t="s">
        <v>378</v>
      </c>
      <c r="G221" s="13"/>
      <c r="H221" s="201" t="s">
        <v>3</v>
      </c>
      <c r="I221" s="203"/>
      <c r="J221" s="13"/>
      <c r="K221" s="13"/>
      <c r="L221" s="199"/>
      <c r="M221" s="204"/>
      <c r="N221" s="205"/>
      <c r="O221" s="205"/>
      <c r="P221" s="205"/>
      <c r="Q221" s="205"/>
      <c r="R221" s="205"/>
      <c r="S221" s="205"/>
      <c r="T221" s="20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1" t="s">
        <v>147</v>
      </c>
      <c r="AU221" s="201" t="s">
        <v>81</v>
      </c>
      <c r="AV221" s="13" t="s">
        <v>79</v>
      </c>
      <c r="AW221" s="13" t="s">
        <v>33</v>
      </c>
      <c r="AX221" s="13" t="s">
        <v>71</v>
      </c>
      <c r="AY221" s="201" t="s">
        <v>138</v>
      </c>
    </row>
    <row r="222" spans="1:51" s="14" customFormat="1" ht="12">
      <c r="A222" s="14"/>
      <c r="B222" s="207"/>
      <c r="C222" s="14"/>
      <c r="D222" s="200" t="s">
        <v>147</v>
      </c>
      <c r="E222" s="208" t="s">
        <v>3</v>
      </c>
      <c r="F222" s="209" t="s">
        <v>287</v>
      </c>
      <c r="G222" s="14"/>
      <c r="H222" s="210">
        <v>25</v>
      </c>
      <c r="I222" s="211"/>
      <c r="J222" s="14"/>
      <c r="K222" s="14"/>
      <c r="L222" s="207"/>
      <c r="M222" s="212"/>
      <c r="N222" s="213"/>
      <c r="O222" s="213"/>
      <c r="P222" s="213"/>
      <c r="Q222" s="213"/>
      <c r="R222" s="213"/>
      <c r="S222" s="213"/>
      <c r="T222" s="2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08" t="s">
        <v>147</v>
      </c>
      <c r="AU222" s="208" t="s">
        <v>81</v>
      </c>
      <c r="AV222" s="14" t="s">
        <v>81</v>
      </c>
      <c r="AW222" s="14" t="s">
        <v>33</v>
      </c>
      <c r="AX222" s="14" t="s">
        <v>79</v>
      </c>
      <c r="AY222" s="208" t="s">
        <v>138</v>
      </c>
    </row>
    <row r="223" spans="1:63" s="12" customFormat="1" ht="22.8" customHeight="1">
      <c r="A223" s="12"/>
      <c r="B223" s="172"/>
      <c r="C223" s="12"/>
      <c r="D223" s="173" t="s">
        <v>70</v>
      </c>
      <c r="E223" s="183" t="s">
        <v>515</v>
      </c>
      <c r="F223" s="183" t="s">
        <v>516</v>
      </c>
      <c r="G223" s="12"/>
      <c r="H223" s="12"/>
      <c r="I223" s="175"/>
      <c r="J223" s="184">
        <f>BK223</f>
        <v>0</v>
      </c>
      <c r="K223" s="12"/>
      <c r="L223" s="172"/>
      <c r="M223" s="177"/>
      <c r="N223" s="178"/>
      <c r="O223" s="178"/>
      <c r="P223" s="179">
        <f>P224</f>
        <v>0</v>
      </c>
      <c r="Q223" s="178"/>
      <c r="R223" s="179">
        <f>R224</f>
        <v>0</v>
      </c>
      <c r="S223" s="178"/>
      <c r="T223" s="180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173" t="s">
        <v>79</v>
      </c>
      <c r="AT223" s="181" t="s">
        <v>70</v>
      </c>
      <c r="AU223" s="181" t="s">
        <v>79</v>
      </c>
      <c r="AY223" s="173" t="s">
        <v>138</v>
      </c>
      <c r="BK223" s="182">
        <f>BK224</f>
        <v>0</v>
      </c>
    </row>
    <row r="224" spans="1:65" s="2" customFormat="1" ht="66.75" customHeight="1">
      <c r="A224" s="37"/>
      <c r="B224" s="185"/>
      <c r="C224" s="186" t="s">
        <v>310</v>
      </c>
      <c r="D224" s="186" t="s">
        <v>140</v>
      </c>
      <c r="E224" s="187" t="s">
        <v>517</v>
      </c>
      <c r="F224" s="188" t="s">
        <v>518</v>
      </c>
      <c r="G224" s="189" t="s">
        <v>246</v>
      </c>
      <c r="H224" s="190">
        <v>54.507</v>
      </c>
      <c r="I224" s="191"/>
      <c r="J224" s="192">
        <f>ROUND(I224*H224,2)</f>
        <v>0</v>
      </c>
      <c r="K224" s="188" t="s">
        <v>144</v>
      </c>
      <c r="L224" s="38"/>
      <c r="M224" s="193" t="s">
        <v>3</v>
      </c>
      <c r="N224" s="194" t="s">
        <v>42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7" t="s">
        <v>145</v>
      </c>
      <c r="AT224" s="197" t="s">
        <v>140</v>
      </c>
      <c r="AU224" s="197" t="s">
        <v>81</v>
      </c>
      <c r="AY224" s="18" t="s">
        <v>138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8" t="s">
        <v>79</v>
      </c>
      <c r="BK224" s="198">
        <f>ROUND(I224*H224,2)</f>
        <v>0</v>
      </c>
      <c r="BL224" s="18" t="s">
        <v>145</v>
      </c>
      <c r="BM224" s="197" t="s">
        <v>519</v>
      </c>
    </row>
    <row r="225" spans="1:63" s="12" customFormat="1" ht="25.9" customHeight="1">
      <c r="A225" s="12"/>
      <c r="B225" s="172"/>
      <c r="C225" s="12"/>
      <c r="D225" s="173" t="s">
        <v>70</v>
      </c>
      <c r="E225" s="174" t="s">
        <v>274</v>
      </c>
      <c r="F225" s="174" t="s">
        <v>275</v>
      </c>
      <c r="G225" s="12"/>
      <c r="H225" s="12"/>
      <c r="I225" s="175"/>
      <c r="J225" s="176">
        <f>BK225</f>
        <v>0</v>
      </c>
      <c r="K225" s="12"/>
      <c r="L225" s="172"/>
      <c r="M225" s="177"/>
      <c r="N225" s="178"/>
      <c r="O225" s="178"/>
      <c r="P225" s="179">
        <f>P226+P232+P254+P268+P271+P275+P288+P298+P318+P327+P338+P347+P357</f>
        <v>0</v>
      </c>
      <c r="Q225" s="178"/>
      <c r="R225" s="179">
        <f>R226+R232+R254+R268+R271+R275+R288+R298+R318+R327+R338+R347+R357</f>
        <v>7.748849510000001</v>
      </c>
      <c r="S225" s="178"/>
      <c r="T225" s="180">
        <f>T226+T232+T254+T268+T271+T275+T288+T298+T318+T327+T338+T347+T357</f>
        <v>0.10246585000000001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73" t="s">
        <v>81</v>
      </c>
      <c r="AT225" s="181" t="s">
        <v>70</v>
      </c>
      <c r="AU225" s="181" t="s">
        <v>71</v>
      </c>
      <c r="AY225" s="173" t="s">
        <v>138</v>
      </c>
      <c r="BK225" s="182">
        <f>BK226+BK232+BK254+BK268+BK271+BK275+BK288+BK298+BK318+BK327+BK338+BK347+BK357</f>
        <v>0</v>
      </c>
    </row>
    <row r="226" spans="1:63" s="12" customFormat="1" ht="22.8" customHeight="1">
      <c r="A226" s="12"/>
      <c r="B226" s="172"/>
      <c r="C226" s="12"/>
      <c r="D226" s="173" t="s">
        <v>70</v>
      </c>
      <c r="E226" s="183" t="s">
        <v>520</v>
      </c>
      <c r="F226" s="183" t="s">
        <v>521</v>
      </c>
      <c r="G226" s="12"/>
      <c r="H226" s="12"/>
      <c r="I226" s="175"/>
      <c r="J226" s="184">
        <f>BK226</f>
        <v>0</v>
      </c>
      <c r="K226" s="12"/>
      <c r="L226" s="172"/>
      <c r="M226" s="177"/>
      <c r="N226" s="178"/>
      <c r="O226" s="178"/>
      <c r="P226" s="179">
        <f>SUM(P227:P231)</f>
        <v>0</v>
      </c>
      <c r="Q226" s="178"/>
      <c r="R226" s="179">
        <f>SUM(R227:R231)</f>
        <v>0.02145</v>
      </c>
      <c r="S226" s="178"/>
      <c r="T226" s="180">
        <f>SUM(T227:T231)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173" t="s">
        <v>81</v>
      </c>
      <c r="AT226" s="181" t="s">
        <v>70</v>
      </c>
      <c r="AU226" s="181" t="s">
        <v>79</v>
      </c>
      <c r="AY226" s="173" t="s">
        <v>138</v>
      </c>
      <c r="BK226" s="182">
        <f>SUM(BK227:BK231)</f>
        <v>0</v>
      </c>
    </row>
    <row r="227" spans="1:65" s="2" customFormat="1" ht="21.75" customHeight="1">
      <c r="A227" s="37"/>
      <c r="B227" s="185"/>
      <c r="C227" s="186" t="s">
        <v>314</v>
      </c>
      <c r="D227" s="186" t="s">
        <v>140</v>
      </c>
      <c r="E227" s="187" t="s">
        <v>522</v>
      </c>
      <c r="F227" s="188" t="s">
        <v>523</v>
      </c>
      <c r="G227" s="189" t="s">
        <v>143</v>
      </c>
      <c r="H227" s="190">
        <v>3</v>
      </c>
      <c r="I227" s="191"/>
      <c r="J227" s="192">
        <f>ROUND(I227*H227,2)</f>
        <v>0</v>
      </c>
      <c r="K227" s="188" t="s">
        <v>144</v>
      </c>
      <c r="L227" s="38"/>
      <c r="M227" s="193" t="s">
        <v>3</v>
      </c>
      <c r="N227" s="194" t="s">
        <v>42</v>
      </c>
      <c r="O227" s="71"/>
      <c r="P227" s="195">
        <f>O227*H227</f>
        <v>0</v>
      </c>
      <c r="Q227" s="195">
        <v>0.0004</v>
      </c>
      <c r="R227" s="195">
        <f>Q227*H227</f>
        <v>0.0012000000000000001</v>
      </c>
      <c r="S227" s="195">
        <v>0</v>
      </c>
      <c r="T227" s="196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97" t="s">
        <v>243</v>
      </c>
      <c r="AT227" s="197" t="s">
        <v>140</v>
      </c>
      <c r="AU227" s="197" t="s">
        <v>81</v>
      </c>
      <c r="AY227" s="18" t="s">
        <v>138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8" t="s">
        <v>79</v>
      </c>
      <c r="BK227" s="198">
        <f>ROUND(I227*H227,2)</f>
        <v>0</v>
      </c>
      <c r="BL227" s="18" t="s">
        <v>243</v>
      </c>
      <c r="BM227" s="197" t="s">
        <v>524</v>
      </c>
    </row>
    <row r="228" spans="1:51" s="13" customFormat="1" ht="12">
      <c r="A228" s="13"/>
      <c r="B228" s="199"/>
      <c r="C228" s="13"/>
      <c r="D228" s="200" t="s">
        <v>147</v>
      </c>
      <c r="E228" s="201" t="s">
        <v>3</v>
      </c>
      <c r="F228" s="202" t="s">
        <v>378</v>
      </c>
      <c r="G228" s="13"/>
      <c r="H228" s="201" t="s">
        <v>3</v>
      </c>
      <c r="I228" s="203"/>
      <c r="J228" s="13"/>
      <c r="K228" s="13"/>
      <c r="L228" s="199"/>
      <c r="M228" s="204"/>
      <c r="N228" s="205"/>
      <c r="O228" s="205"/>
      <c r="P228" s="205"/>
      <c r="Q228" s="205"/>
      <c r="R228" s="205"/>
      <c r="S228" s="205"/>
      <c r="T228" s="20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1" t="s">
        <v>147</v>
      </c>
      <c r="AU228" s="201" t="s">
        <v>81</v>
      </c>
      <c r="AV228" s="13" t="s">
        <v>79</v>
      </c>
      <c r="AW228" s="13" t="s">
        <v>33</v>
      </c>
      <c r="AX228" s="13" t="s">
        <v>71</v>
      </c>
      <c r="AY228" s="201" t="s">
        <v>138</v>
      </c>
    </row>
    <row r="229" spans="1:51" s="14" customFormat="1" ht="12">
      <c r="A229" s="14"/>
      <c r="B229" s="207"/>
      <c r="C229" s="14"/>
      <c r="D229" s="200" t="s">
        <v>147</v>
      </c>
      <c r="E229" s="208" t="s">
        <v>3</v>
      </c>
      <c r="F229" s="209" t="s">
        <v>525</v>
      </c>
      <c r="G229" s="14"/>
      <c r="H229" s="210">
        <v>3</v>
      </c>
      <c r="I229" s="211"/>
      <c r="J229" s="14"/>
      <c r="K229" s="14"/>
      <c r="L229" s="207"/>
      <c r="M229" s="212"/>
      <c r="N229" s="213"/>
      <c r="O229" s="213"/>
      <c r="P229" s="213"/>
      <c r="Q229" s="213"/>
      <c r="R229" s="213"/>
      <c r="S229" s="213"/>
      <c r="T229" s="2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08" t="s">
        <v>147</v>
      </c>
      <c r="AU229" s="208" t="s">
        <v>81</v>
      </c>
      <c r="AV229" s="14" t="s">
        <v>81</v>
      </c>
      <c r="AW229" s="14" t="s">
        <v>33</v>
      </c>
      <c r="AX229" s="14" t="s">
        <v>79</v>
      </c>
      <c r="AY229" s="208" t="s">
        <v>138</v>
      </c>
    </row>
    <row r="230" spans="1:65" s="2" customFormat="1" ht="33" customHeight="1">
      <c r="A230" s="37"/>
      <c r="B230" s="185"/>
      <c r="C230" s="229" t="s">
        <v>318</v>
      </c>
      <c r="D230" s="229" t="s">
        <v>425</v>
      </c>
      <c r="E230" s="230" t="s">
        <v>526</v>
      </c>
      <c r="F230" s="231" t="s">
        <v>527</v>
      </c>
      <c r="G230" s="232" t="s">
        <v>143</v>
      </c>
      <c r="H230" s="233">
        <v>3.75</v>
      </c>
      <c r="I230" s="234"/>
      <c r="J230" s="235">
        <f>ROUND(I230*H230,2)</f>
        <v>0</v>
      </c>
      <c r="K230" s="231" t="s">
        <v>144</v>
      </c>
      <c r="L230" s="236"/>
      <c r="M230" s="237" t="s">
        <v>3</v>
      </c>
      <c r="N230" s="238" t="s">
        <v>42</v>
      </c>
      <c r="O230" s="71"/>
      <c r="P230" s="195">
        <f>O230*H230</f>
        <v>0</v>
      </c>
      <c r="Q230" s="195">
        <v>0.0054</v>
      </c>
      <c r="R230" s="195">
        <f>Q230*H230</f>
        <v>0.02025</v>
      </c>
      <c r="S230" s="195">
        <v>0</v>
      </c>
      <c r="T230" s="196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7" t="s">
        <v>322</v>
      </c>
      <c r="AT230" s="197" t="s">
        <v>425</v>
      </c>
      <c r="AU230" s="197" t="s">
        <v>81</v>
      </c>
      <c r="AY230" s="18" t="s">
        <v>138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8" t="s">
        <v>79</v>
      </c>
      <c r="BK230" s="198">
        <f>ROUND(I230*H230,2)</f>
        <v>0</v>
      </c>
      <c r="BL230" s="18" t="s">
        <v>243</v>
      </c>
      <c r="BM230" s="197" t="s">
        <v>528</v>
      </c>
    </row>
    <row r="231" spans="1:51" s="14" customFormat="1" ht="12">
      <c r="A231" s="14"/>
      <c r="B231" s="207"/>
      <c r="C231" s="14"/>
      <c r="D231" s="200" t="s">
        <v>147</v>
      </c>
      <c r="E231" s="14"/>
      <c r="F231" s="209" t="s">
        <v>529</v>
      </c>
      <c r="G231" s="14"/>
      <c r="H231" s="210">
        <v>3.75</v>
      </c>
      <c r="I231" s="211"/>
      <c r="J231" s="14"/>
      <c r="K231" s="14"/>
      <c r="L231" s="207"/>
      <c r="M231" s="212"/>
      <c r="N231" s="213"/>
      <c r="O231" s="213"/>
      <c r="P231" s="213"/>
      <c r="Q231" s="213"/>
      <c r="R231" s="213"/>
      <c r="S231" s="213"/>
      <c r="T231" s="2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08" t="s">
        <v>147</v>
      </c>
      <c r="AU231" s="208" t="s">
        <v>81</v>
      </c>
      <c r="AV231" s="14" t="s">
        <v>81</v>
      </c>
      <c r="AW231" s="14" t="s">
        <v>4</v>
      </c>
      <c r="AX231" s="14" t="s">
        <v>79</v>
      </c>
      <c r="AY231" s="208" t="s">
        <v>138</v>
      </c>
    </row>
    <row r="232" spans="1:63" s="12" customFormat="1" ht="22.8" customHeight="1">
      <c r="A232" s="12"/>
      <c r="B232" s="172"/>
      <c r="C232" s="12"/>
      <c r="D232" s="173" t="s">
        <v>70</v>
      </c>
      <c r="E232" s="183" t="s">
        <v>276</v>
      </c>
      <c r="F232" s="183" t="s">
        <v>277</v>
      </c>
      <c r="G232" s="12"/>
      <c r="H232" s="12"/>
      <c r="I232" s="175"/>
      <c r="J232" s="184">
        <f>BK232</f>
        <v>0</v>
      </c>
      <c r="K232" s="12"/>
      <c r="L232" s="172"/>
      <c r="M232" s="177"/>
      <c r="N232" s="178"/>
      <c r="O232" s="178"/>
      <c r="P232" s="179">
        <f>SUM(P233:P253)</f>
        <v>0</v>
      </c>
      <c r="Q232" s="178"/>
      <c r="R232" s="179">
        <f>SUM(R233:R253)</f>
        <v>2.61895148</v>
      </c>
      <c r="S232" s="178"/>
      <c r="T232" s="180">
        <f>SUM(T233:T253)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73" t="s">
        <v>81</v>
      </c>
      <c r="AT232" s="181" t="s">
        <v>70</v>
      </c>
      <c r="AU232" s="181" t="s">
        <v>79</v>
      </c>
      <c r="AY232" s="173" t="s">
        <v>138</v>
      </c>
      <c r="BK232" s="182">
        <f>SUM(BK233:BK253)</f>
        <v>0</v>
      </c>
    </row>
    <row r="233" spans="1:65" s="2" customFormat="1" ht="33" customHeight="1">
      <c r="A233" s="37"/>
      <c r="B233" s="185"/>
      <c r="C233" s="186" t="s">
        <v>322</v>
      </c>
      <c r="D233" s="186" t="s">
        <v>140</v>
      </c>
      <c r="E233" s="187" t="s">
        <v>530</v>
      </c>
      <c r="F233" s="188" t="s">
        <v>531</v>
      </c>
      <c r="G233" s="189" t="s">
        <v>143</v>
      </c>
      <c r="H233" s="190">
        <v>131.404</v>
      </c>
      <c r="I233" s="191"/>
      <c r="J233" s="192">
        <f>ROUND(I233*H233,2)</f>
        <v>0</v>
      </c>
      <c r="K233" s="188" t="s">
        <v>144</v>
      </c>
      <c r="L233" s="38"/>
      <c r="M233" s="193" t="s">
        <v>3</v>
      </c>
      <c r="N233" s="194" t="s">
        <v>42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197" t="s">
        <v>243</v>
      </c>
      <c r="AT233" s="197" t="s">
        <v>140</v>
      </c>
      <c r="AU233" s="197" t="s">
        <v>81</v>
      </c>
      <c r="AY233" s="18" t="s">
        <v>138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8" t="s">
        <v>79</v>
      </c>
      <c r="BK233" s="198">
        <f>ROUND(I233*H233,2)</f>
        <v>0</v>
      </c>
      <c r="BL233" s="18" t="s">
        <v>243</v>
      </c>
      <c r="BM233" s="197" t="s">
        <v>532</v>
      </c>
    </row>
    <row r="234" spans="1:51" s="13" customFormat="1" ht="12">
      <c r="A234" s="13"/>
      <c r="B234" s="199"/>
      <c r="C234" s="13"/>
      <c r="D234" s="200" t="s">
        <v>147</v>
      </c>
      <c r="E234" s="201" t="s">
        <v>3</v>
      </c>
      <c r="F234" s="202" t="s">
        <v>533</v>
      </c>
      <c r="G234" s="13"/>
      <c r="H234" s="201" t="s">
        <v>3</v>
      </c>
      <c r="I234" s="203"/>
      <c r="J234" s="13"/>
      <c r="K234" s="13"/>
      <c r="L234" s="199"/>
      <c r="M234" s="204"/>
      <c r="N234" s="205"/>
      <c r="O234" s="205"/>
      <c r="P234" s="205"/>
      <c r="Q234" s="205"/>
      <c r="R234" s="205"/>
      <c r="S234" s="205"/>
      <c r="T234" s="20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1" t="s">
        <v>147</v>
      </c>
      <c r="AU234" s="201" t="s">
        <v>81</v>
      </c>
      <c r="AV234" s="13" t="s">
        <v>79</v>
      </c>
      <c r="AW234" s="13" t="s">
        <v>33</v>
      </c>
      <c r="AX234" s="13" t="s">
        <v>71</v>
      </c>
      <c r="AY234" s="201" t="s">
        <v>138</v>
      </c>
    </row>
    <row r="235" spans="1:51" s="14" customFormat="1" ht="12">
      <c r="A235" s="14"/>
      <c r="B235" s="207"/>
      <c r="C235" s="14"/>
      <c r="D235" s="200" t="s">
        <v>147</v>
      </c>
      <c r="E235" s="208" t="s">
        <v>3</v>
      </c>
      <c r="F235" s="209" t="s">
        <v>534</v>
      </c>
      <c r="G235" s="14"/>
      <c r="H235" s="210">
        <v>112</v>
      </c>
      <c r="I235" s="211"/>
      <c r="J235" s="14"/>
      <c r="K235" s="14"/>
      <c r="L235" s="207"/>
      <c r="M235" s="212"/>
      <c r="N235" s="213"/>
      <c r="O235" s="213"/>
      <c r="P235" s="213"/>
      <c r="Q235" s="213"/>
      <c r="R235" s="213"/>
      <c r="S235" s="213"/>
      <c r="T235" s="2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08" t="s">
        <v>147</v>
      </c>
      <c r="AU235" s="208" t="s">
        <v>81</v>
      </c>
      <c r="AV235" s="14" t="s">
        <v>81</v>
      </c>
      <c r="AW235" s="14" t="s">
        <v>33</v>
      </c>
      <c r="AX235" s="14" t="s">
        <v>71</v>
      </c>
      <c r="AY235" s="208" t="s">
        <v>138</v>
      </c>
    </row>
    <row r="236" spans="1:51" s="13" customFormat="1" ht="12">
      <c r="A236" s="13"/>
      <c r="B236" s="199"/>
      <c r="C236" s="13"/>
      <c r="D236" s="200" t="s">
        <v>147</v>
      </c>
      <c r="E236" s="201" t="s">
        <v>3</v>
      </c>
      <c r="F236" s="202" t="s">
        <v>406</v>
      </c>
      <c r="G236" s="13"/>
      <c r="H236" s="201" t="s">
        <v>3</v>
      </c>
      <c r="I236" s="203"/>
      <c r="J236" s="13"/>
      <c r="K236" s="13"/>
      <c r="L236" s="199"/>
      <c r="M236" s="204"/>
      <c r="N236" s="205"/>
      <c r="O236" s="205"/>
      <c r="P236" s="205"/>
      <c r="Q236" s="205"/>
      <c r="R236" s="205"/>
      <c r="S236" s="205"/>
      <c r="T236" s="20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1" t="s">
        <v>147</v>
      </c>
      <c r="AU236" s="201" t="s">
        <v>81</v>
      </c>
      <c r="AV236" s="13" t="s">
        <v>79</v>
      </c>
      <c r="AW236" s="13" t="s">
        <v>33</v>
      </c>
      <c r="AX236" s="13" t="s">
        <v>71</v>
      </c>
      <c r="AY236" s="201" t="s">
        <v>138</v>
      </c>
    </row>
    <row r="237" spans="1:51" s="14" customFormat="1" ht="12">
      <c r="A237" s="14"/>
      <c r="B237" s="207"/>
      <c r="C237" s="14"/>
      <c r="D237" s="200" t="s">
        <v>147</v>
      </c>
      <c r="E237" s="208" t="s">
        <v>3</v>
      </c>
      <c r="F237" s="209" t="s">
        <v>535</v>
      </c>
      <c r="G237" s="14"/>
      <c r="H237" s="210">
        <v>19.404</v>
      </c>
      <c r="I237" s="211"/>
      <c r="J237" s="14"/>
      <c r="K237" s="14"/>
      <c r="L237" s="207"/>
      <c r="M237" s="212"/>
      <c r="N237" s="213"/>
      <c r="O237" s="213"/>
      <c r="P237" s="213"/>
      <c r="Q237" s="213"/>
      <c r="R237" s="213"/>
      <c r="S237" s="213"/>
      <c r="T237" s="2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08" t="s">
        <v>147</v>
      </c>
      <c r="AU237" s="208" t="s">
        <v>81</v>
      </c>
      <c r="AV237" s="14" t="s">
        <v>81</v>
      </c>
      <c r="AW237" s="14" t="s">
        <v>33</v>
      </c>
      <c r="AX237" s="14" t="s">
        <v>71</v>
      </c>
      <c r="AY237" s="208" t="s">
        <v>138</v>
      </c>
    </row>
    <row r="238" spans="1:51" s="15" customFormat="1" ht="12">
      <c r="A238" s="15"/>
      <c r="B238" s="215"/>
      <c r="C238" s="15"/>
      <c r="D238" s="200" t="s">
        <v>147</v>
      </c>
      <c r="E238" s="216" t="s">
        <v>3</v>
      </c>
      <c r="F238" s="217" t="s">
        <v>170</v>
      </c>
      <c r="G238" s="15"/>
      <c r="H238" s="218">
        <v>131.404</v>
      </c>
      <c r="I238" s="219"/>
      <c r="J238" s="15"/>
      <c r="K238" s="15"/>
      <c r="L238" s="215"/>
      <c r="M238" s="220"/>
      <c r="N238" s="221"/>
      <c r="O238" s="221"/>
      <c r="P238" s="221"/>
      <c r="Q238" s="221"/>
      <c r="R238" s="221"/>
      <c r="S238" s="221"/>
      <c r="T238" s="222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16" t="s">
        <v>147</v>
      </c>
      <c r="AU238" s="216" t="s">
        <v>81</v>
      </c>
      <c r="AV238" s="15" t="s">
        <v>145</v>
      </c>
      <c r="AW238" s="15" t="s">
        <v>33</v>
      </c>
      <c r="AX238" s="15" t="s">
        <v>79</v>
      </c>
      <c r="AY238" s="216" t="s">
        <v>138</v>
      </c>
    </row>
    <row r="239" spans="1:65" s="2" customFormat="1" ht="16.5" customHeight="1">
      <c r="A239" s="37"/>
      <c r="B239" s="185"/>
      <c r="C239" s="229" t="s">
        <v>328</v>
      </c>
      <c r="D239" s="229" t="s">
        <v>425</v>
      </c>
      <c r="E239" s="230" t="s">
        <v>536</v>
      </c>
      <c r="F239" s="231" t="s">
        <v>537</v>
      </c>
      <c r="G239" s="232" t="s">
        <v>246</v>
      </c>
      <c r="H239" s="233">
        <v>0.039</v>
      </c>
      <c r="I239" s="234"/>
      <c r="J239" s="235">
        <f>ROUND(I239*H239,2)</f>
        <v>0</v>
      </c>
      <c r="K239" s="231" t="s">
        <v>144</v>
      </c>
      <c r="L239" s="236"/>
      <c r="M239" s="237" t="s">
        <v>3</v>
      </c>
      <c r="N239" s="238" t="s">
        <v>42</v>
      </c>
      <c r="O239" s="71"/>
      <c r="P239" s="195">
        <f>O239*H239</f>
        <v>0</v>
      </c>
      <c r="Q239" s="195">
        <v>1</v>
      </c>
      <c r="R239" s="195">
        <f>Q239*H239</f>
        <v>0.039</v>
      </c>
      <c r="S239" s="195">
        <v>0</v>
      </c>
      <c r="T239" s="196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7" t="s">
        <v>322</v>
      </c>
      <c r="AT239" s="197" t="s">
        <v>425</v>
      </c>
      <c r="AU239" s="197" t="s">
        <v>81</v>
      </c>
      <c r="AY239" s="18" t="s">
        <v>138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8" t="s">
        <v>79</v>
      </c>
      <c r="BK239" s="198">
        <f>ROUND(I239*H239,2)</f>
        <v>0</v>
      </c>
      <c r="BL239" s="18" t="s">
        <v>243</v>
      </c>
      <c r="BM239" s="197" t="s">
        <v>538</v>
      </c>
    </row>
    <row r="240" spans="1:51" s="14" customFormat="1" ht="12">
      <c r="A240" s="14"/>
      <c r="B240" s="207"/>
      <c r="C240" s="14"/>
      <c r="D240" s="200" t="s">
        <v>147</v>
      </c>
      <c r="E240" s="14"/>
      <c r="F240" s="209" t="s">
        <v>539</v>
      </c>
      <c r="G240" s="14"/>
      <c r="H240" s="210">
        <v>0.039</v>
      </c>
      <c r="I240" s="211"/>
      <c r="J240" s="14"/>
      <c r="K240" s="14"/>
      <c r="L240" s="207"/>
      <c r="M240" s="212"/>
      <c r="N240" s="213"/>
      <c r="O240" s="213"/>
      <c r="P240" s="213"/>
      <c r="Q240" s="213"/>
      <c r="R240" s="213"/>
      <c r="S240" s="213"/>
      <c r="T240" s="2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08" t="s">
        <v>147</v>
      </c>
      <c r="AU240" s="208" t="s">
        <v>81</v>
      </c>
      <c r="AV240" s="14" t="s">
        <v>81</v>
      </c>
      <c r="AW240" s="14" t="s">
        <v>4</v>
      </c>
      <c r="AX240" s="14" t="s">
        <v>79</v>
      </c>
      <c r="AY240" s="208" t="s">
        <v>138</v>
      </c>
    </row>
    <row r="241" spans="1:65" s="2" customFormat="1" ht="21.75" customHeight="1">
      <c r="A241" s="37"/>
      <c r="B241" s="185"/>
      <c r="C241" s="186" t="s">
        <v>333</v>
      </c>
      <c r="D241" s="186" t="s">
        <v>140</v>
      </c>
      <c r="E241" s="187" t="s">
        <v>540</v>
      </c>
      <c r="F241" s="188" t="s">
        <v>541</v>
      </c>
      <c r="G241" s="189" t="s">
        <v>143</v>
      </c>
      <c r="H241" s="190">
        <v>362.796</v>
      </c>
      <c r="I241" s="191"/>
      <c r="J241" s="192">
        <f>ROUND(I241*H241,2)</f>
        <v>0</v>
      </c>
      <c r="K241" s="188" t="s">
        <v>144</v>
      </c>
      <c r="L241" s="38"/>
      <c r="M241" s="193" t="s">
        <v>3</v>
      </c>
      <c r="N241" s="194" t="s">
        <v>42</v>
      </c>
      <c r="O241" s="71"/>
      <c r="P241" s="195">
        <f>O241*H241</f>
        <v>0</v>
      </c>
      <c r="Q241" s="195">
        <v>0.00088</v>
      </c>
      <c r="R241" s="195">
        <f>Q241*H241</f>
        <v>0.31926048</v>
      </c>
      <c r="S241" s="195">
        <v>0</v>
      </c>
      <c r="T241" s="196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197" t="s">
        <v>243</v>
      </c>
      <c r="AT241" s="197" t="s">
        <v>140</v>
      </c>
      <c r="AU241" s="197" t="s">
        <v>81</v>
      </c>
      <c r="AY241" s="18" t="s">
        <v>138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8" t="s">
        <v>79</v>
      </c>
      <c r="BK241" s="198">
        <f>ROUND(I241*H241,2)</f>
        <v>0</v>
      </c>
      <c r="BL241" s="18" t="s">
        <v>243</v>
      </c>
      <c r="BM241" s="197" t="s">
        <v>542</v>
      </c>
    </row>
    <row r="242" spans="1:51" s="13" customFormat="1" ht="12">
      <c r="A242" s="13"/>
      <c r="B242" s="199"/>
      <c r="C242" s="13"/>
      <c r="D242" s="200" t="s">
        <v>147</v>
      </c>
      <c r="E242" s="201" t="s">
        <v>3</v>
      </c>
      <c r="F242" s="202" t="s">
        <v>533</v>
      </c>
      <c r="G242" s="13"/>
      <c r="H242" s="201" t="s">
        <v>3</v>
      </c>
      <c r="I242" s="203"/>
      <c r="J242" s="13"/>
      <c r="K242" s="13"/>
      <c r="L242" s="199"/>
      <c r="M242" s="204"/>
      <c r="N242" s="205"/>
      <c r="O242" s="205"/>
      <c r="P242" s="205"/>
      <c r="Q242" s="205"/>
      <c r="R242" s="205"/>
      <c r="S242" s="205"/>
      <c r="T242" s="20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1" t="s">
        <v>147</v>
      </c>
      <c r="AU242" s="201" t="s">
        <v>81</v>
      </c>
      <c r="AV242" s="13" t="s">
        <v>79</v>
      </c>
      <c r="AW242" s="13" t="s">
        <v>33</v>
      </c>
      <c r="AX242" s="13" t="s">
        <v>71</v>
      </c>
      <c r="AY242" s="201" t="s">
        <v>138</v>
      </c>
    </row>
    <row r="243" spans="1:51" s="13" customFormat="1" ht="12">
      <c r="A243" s="13"/>
      <c r="B243" s="199"/>
      <c r="C243" s="13"/>
      <c r="D243" s="200" t="s">
        <v>147</v>
      </c>
      <c r="E243" s="201" t="s">
        <v>3</v>
      </c>
      <c r="F243" s="202" t="s">
        <v>543</v>
      </c>
      <c r="G243" s="13"/>
      <c r="H243" s="201" t="s">
        <v>3</v>
      </c>
      <c r="I243" s="203"/>
      <c r="J243" s="13"/>
      <c r="K243" s="13"/>
      <c r="L243" s="199"/>
      <c r="M243" s="204"/>
      <c r="N243" s="205"/>
      <c r="O243" s="205"/>
      <c r="P243" s="205"/>
      <c r="Q243" s="205"/>
      <c r="R243" s="205"/>
      <c r="S243" s="205"/>
      <c r="T243" s="20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01" t="s">
        <v>147</v>
      </c>
      <c r="AU243" s="201" t="s">
        <v>81</v>
      </c>
      <c r="AV243" s="13" t="s">
        <v>79</v>
      </c>
      <c r="AW243" s="13" t="s">
        <v>33</v>
      </c>
      <c r="AX243" s="13" t="s">
        <v>71</v>
      </c>
      <c r="AY243" s="201" t="s">
        <v>138</v>
      </c>
    </row>
    <row r="244" spans="1:51" s="14" customFormat="1" ht="12">
      <c r="A244" s="14"/>
      <c r="B244" s="207"/>
      <c r="C244" s="14"/>
      <c r="D244" s="200" t="s">
        <v>147</v>
      </c>
      <c r="E244" s="208" t="s">
        <v>3</v>
      </c>
      <c r="F244" s="209" t="s">
        <v>544</v>
      </c>
      <c r="G244" s="14"/>
      <c r="H244" s="210">
        <v>336</v>
      </c>
      <c r="I244" s="211"/>
      <c r="J244" s="14"/>
      <c r="K244" s="14"/>
      <c r="L244" s="207"/>
      <c r="M244" s="212"/>
      <c r="N244" s="213"/>
      <c r="O244" s="213"/>
      <c r="P244" s="213"/>
      <c r="Q244" s="213"/>
      <c r="R244" s="213"/>
      <c r="S244" s="213"/>
      <c r="T244" s="2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08" t="s">
        <v>147</v>
      </c>
      <c r="AU244" s="208" t="s">
        <v>81</v>
      </c>
      <c r="AV244" s="14" t="s">
        <v>81</v>
      </c>
      <c r="AW244" s="14" t="s">
        <v>33</v>
      </c>
      <c r="AX244" s="14" t="s">
        <v>71</v>
      </c>
      <c r="AY244" s="208" t="s">
        <v>138</v>
      </c>
    </row>
    <row r="245" spans="1:51" s="13" customFormat="1" ht="12">
      <c r="A245" s="13"/>
      <c r="B245" s="199"/>
      <c r="C245" s="13"/>
      <c r="D245" s="200" t="s">
        <v>147</v>
      </c>
      <c r="E245" s="201" t="s">
        <v>3</v>
      </c>
      <c r="F245" s="202" t="s">
        <v>406</v>
      </c>
      <c r="G245" s="13"/>
      <c r="H245" s="201" t="s">
        <v>3</v>
      </c>
      <c r="I245" s="203"/>
      <c r="J245" s="13"/>
      <c r="K245" s="13"/>
      <c r="L245" s="199"/>
      <c r="M245" s="204"/>
      <c r="N245" s="205"/>
      <c r="O245" s="205"/>
      <c r="P245" s="205"/>
      <c r="Q245" s="205"/>
      <c r="R245" s="205"/>
      <c r="S245" s="205"/>
      <c r="T245" s="20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01" t="s">
        <v>147</v>
      </c>
      <c r="AU245" s="201" t="s">
        <v>81</v>
      </c>
      <c r="AV245" s="13" t="s">
        <v>79</v>
      </c>
      <c r="AW245" s="13" t="s">
        <v>33</v>
      </c>
      <c r="AX245" s="13" t="s">
        <v>71</v>
      </c>
      <c r="AY245" s="201" t="s">
        <v>138</v>
      </c>
    </row>
    <row r="246" spans="1:51" s="14" customFormat="1" ht="12">
      <c r="A246" s="14"/>
      <c r="B246" s="207"/>
      <c r="C246" s="14"/>
      <c r="D246" s="200" t="s">
        <v>147</v>
      </c>
      <c r="E246" s="208" t="s">
        <v>3</v>
      </c>
      <c r="F246" s="209" t="s">
        <v>545</v>
      </c>
      <c r="G246" s="14"/>
      <c r="H246" s="210">
        <v>26.796</v>
      </c>
      <c r="I246" s="211"/>
      <c r="J246" s="14"/>
      <c r="K246" s="14"/>
      <c r="L246" s="207"/>
      <c r="M246" s="212"/>
      <c r="N246" s="213"/>
      <c r="O246" s="213"/>
      <c r="P246" s="213"/>
      <c r="Q246" s="213"/>
      <c r="R246" s="213"/>
      <c r="S246" s="213"/>
      <c r="T246" s="2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08" t="s">
        <v>147</v>
      </c>
      <c r="AU246" s="208" t="s">
        <v>81</v>
      </c>
      <c r="AV246" s="14" t="s">
        <v>81</v>
      </c>
      <c r="AW246" s="14" t="s">
        <v>33</v>
      </c>
      <c r="AX246" s="14" t="s">
        <v>71</v>
      </c>
      <c r="AY246" s="208" t="s">
        <v>138</v>
      </c>
    </row>
    <row r="247" spans="1:51" s="15" customFormat="1" ht="12">
      <c r="A247" s="15"/>
      <c r="B247" s="215"/>
      <c r="C247" s="15"/>
      <c r="D247" s="200" t="s">
        <v>147</v>
      </c>
      <c r="E247" s="216" t="s">
        <v>3</v>
      </c>
      <c r="F247" s="217" t="s">
        <v>170</v>
      </c>
      <c r="G247" s="15"/>
      <c r="H247" s="218">
        <v>362.796</v>
      </c>
      <c r="I247" s="219"/>
      <c r="J247" s="15"/>
      <c r="K247" s="15"/>
      <c r="L247" s="215"/>
      <c r="M247" s="220"/>
      <c r="N247" s="221"/>
      <c r="O247" s="221"/>
      <c r="P247" s="221"/>
      <c r="Q247" s="221"/>
      <c r="R247" s="221"/>
      <c r="S247" s="221"/>
      <c r="T247" s="222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16" t="s">
        <v>147</v>
      </c>
      <c r="AU247" s="216" t="s">
        <v>81</v>
      </c>
      <c r="AV247" s="15" t="s">
        <v>145</v>
      </c>
      <c r="AW247" s="15" t="s">
        <v>33</v>
      </c>
      <c r="AX247" s="15" t="s">
        <v>79</v>
      </c>
      <c r="AY247" s="216" t="s">
        <v>138</v>
      </c>
    </row>
    <row r="248" spans="1:65" s="2" customFormat="1" ht="33" customHeight="1">
      <c r="A248" s="37"/>
      <c r="B248" s="185"/>
      <c r="C248" s="229" t="s">
        <v>338</v>
      </c>
      <c r="D248" s="229" t="s">
        <v>425</v>
      </c>
      <c r="E248" s="230" t="s">
        <v>546</v>
      </c>
      <c r="F248" s="231" t="s">
        <v>547</v>
      </c>
      <c r="G248" s="232" t="s">
        <v>143</v>
      </c>
      <c r="H248" s="233">
        <v>417.215</v>
      </c>
      <c r="I248" s="234"/>
      <c r="J248" s="235">
        <f>ROUND(I248*H248,2)</f>
        <v>0</v>
      </c>
      <c r="K248" s="231" t="s">
        <v>144</v>
      </c>
      <c r="L248" s="236"/>
      <c r="M248" s="237" t="s">
        <v>3</v>
      </c>
      <c r="N248" s="238" t="s">
        <v>42</v>
      </c>
      <c r="O248" s="71"/>
      <c r="P248" s="195">
        <f>O248*H248</f>
        <v>0</v>
      </c>
      <c r="Q248" s="195">
        <v>0.0054</v>
      </c>
      <c r="R248" s="195">
        <f>Q248*H248</f>
        <v>2.252961</v>
      </c>
      <c r="S248" s="195">
        <v>0</v>
      </c>
      <c r="T248" s="196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7" t="s">
        <v>322</v>
      </c>
      <c r="AT248" s="197" t="s">
        <v>425</v>
      </c>
      <c r="AU248" s="197" t="s">
        <v>81</v>
      </c>
      <c r="AY248" s="18" t="s">
        <v>138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8" t="s">
        <v>79</v>
      </c>
      <c r="BK248" s="198">
        <f>ROUND(I248*H248,2)</f>
        <v>0</v>
      </c>
      <c r="BL248" s="18" t="s">
        <v>243</v>
      </c>
      <c r="BM248" s="197" t="s">
        <v>548</v>
      </c>
    </row>
    <row r="249" spans="1:51" s="14" customFormat="1" ht="12">
      <c r="A249" s="14"/>
      <c r="B249" s="207"/>
      <c r="C249" s="14"/>
      <c r="D249" s="200" t="s">
        <v>147</v>
      </c>
      <c r="E249" s="14"/>
      <c r="F249" s="209" t="s">
        <v>549</v>
      </c>
      <c r="G249" s="14"/>
      <c r="H249" s="210">
        <v>417.215</v>
      </c>
      <c r="I249" s="211"/>
      <c r="J249" s="14"/>
      <c r="K249" s="14"/>
      <c r="L249" s="207"/>
      <c r="M249" s="212"/>
      <c r="N249" s="213"/>
      <c r="O249" s="213"/>
      <c r="P249" s="213"/>
      <c r="Q249" s="213"/>
      <c r="R249" s="213"/>
      <c r="S249" s="213"/>
      <c r="T249" s="2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08" t="s">
        <v>147</v>
      </c>
      <c r="AU249" s="208" t="s">
        <v>81</v>
      </c>
      <c r="AV249" s="14" t="s">
        <v>81</v>
      </c>
      <c r="AW249" s="14" t="s">
        <v>4</v>
      </c>
      <c r="AX249" s="14" t="s">
        <v>79</v>
      </c>
      <c r="AY249" s="208" t="s">
        <v>138</v>
      </c>
    </row>
    <row r="250" spans="1:65" s="2" customFormat="1" ht="44.25" customHeight="1">
      <c r="A250" s="37"/>
      <c r="B250" s="185"/>
      <c r="C250" s="186" t="s">
        <v>343</v>
      </c>
      <c r="D250" s="186" t="s">
        <v>140</v>
      </c>
      <c r="E250" s="187" t="s">
        <v>550</v>
      </c>
      <c r="F250" s="188" t="s">
        <v>551</v>
      </c>
      <c r="G250" s="189" t="s">
        <v>214</v>
      </c>
      <c r="H250" s="190">
        <v>1</v>
      </c>
      <c r="I250" s="191"/>
      <c r="J250" s="192">
        <f>ROUND(I250*H250,2)</f>
        <v>0</v>
      </c>
      <c r="K250" s="188" t="s">
        <v>144</v>
      </c>
      <c r="L250" s="38"/>
      <c r="M250" s="193" t="s">
        <v>3</v>
      </c>
      <c r="N250" s="194" t="s">
        <v>42</v>
      </c>
      <c r="O250" s="71"/>
      <c r="P250" s="195">
        <f>O250*H250</f>
        <v>0</v>
      </c>
      <c r="Q250" s="195">
        <v>0.0075</v>
      </c>
      <c r="R250" s="195">
        <f>Q250*H250</f>
        <v>0.0075</v>
      </c>
      <c r="S250" s="195">
        <v>0</v>
      </c>
      <c r="T250" s="196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7" t="s">
        <v>243</v>
      </c>
      <c r="AT250" s="197" t="s">
        <v>140</v>
      </c>
      <c r="AU250" s="197" t="s">
        <v>81</v>
      </c>
      <c r="AY250" s="18" t="s">
        <v>138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8" t="s">
        <v>79</v>
      </c>
      <c r="BK250" s="198">
        <f>ROUND(I250*H250,2)</f>
        <v>0</v>
      </c>
      <c r="BL250" s="18" t="s">
        <v>243</v>
      </c>
      <c r="BM250" s="197" t="s">
        <v>552</v>
      </c>
    </row>
    <row r="251" spans="1:51" s="13" customFormat="1" ht="12">
      <c r="A251" s="13"/>
      <c r="B251" s="199"/>
      <c r="C251" s="13"/>
      <c r="D251" s="200" t="s">
        <v>147</v>
      </c>
      <c r="E251" s="201" t="s">
        <v>3</v>
      </c>
      <c r="F251" s="202" t="s">
        <v>553</v>
      </c>
      <c r="G251" s="13"/>
      <c r="H251" s="201" t="s">
        <v>3</v>
      </c>
      <c r="I251" s="203"/>
      <c r="J251" s="13"/>
      <c r="K251" s="13"/>
      <c r="L251" s="199"/>
      <c r="M251" s="204"/>
      <c r="N251" s="205"/>
      <c r="O251" s="205"/>
      <c r="P251" s="205"/>
      <c r="Q251" s="205"/>
      <c r="R251" s="205"/>
      <c r="S251" s="205"/>
      <c r="T251" s="206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01" t="s">
        <v>147</v>
      </c>
      <c r="AU251" s="201" t="s">
        <v>81</v>
      </c>
      <c r="AV251" s="13" t="s">
        <v>79</v>
      </c>
      <c r="AW251" s="13" t="s">
        <v>33</v>
      </c>
      <c r="AX251" s="13" t="s">
        <v>71</v>
      </c>
      <c r="AY251" s="201" t="s">
        <v>138</v>
      </c>
    </row>
    <row r="252" spans="1:51" s="14" customFormat="1" ht="12">
      <c r="A252" s="14"/>
      <c r="B252" s="207"/>
      <c r="C252" s="14"/>
      <c r="D252" s="200" t="s">
        <v>147</v>
      </c>
      <c r="E252" s="208" t="s">
        <v>3</v>
      </c>
      <c r="F252" s="209" t="s">
        <v>79</v>
      </c>
      <c r="G252" s="14"/>
      <c r="H252" s="210">
        <v>1</v>
      </c>
      <c r="I252" s="211"/>
      <c r="J252" s="14"/>
      <c r="K252" s="14"/>
      <c r="L252" s="207"/>
      <c r="M252" s="212"/>
      <c r="N252" s="213"/>
      <c r="O252" s="213"/>
      <c r="P252" s="213"/>
      <c r="Q252" s="213"/>
      <c r="R252" s="213"/>
      <c r="S252" s="213"/>
      <c r="T252" s="2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08" t="s">
        <v>147</v>
      </c>
      <c r="AU252" s="208" t="s">
        <v>81</v>
      </c>
      <c r="AV252" s="14" t="s">
        <v>81</v>
      </c>
      <c r="AW252" s="14" t="s">
        <v>33</v>
      </c>
      <c r="AX252" s="14" t="s">
        <v>79</v>
      </c>
      <c r="AY252" s="208" t="s">
        <v>138</v>
      </c>
    </row>
    <row r="253" spans="1:65" s="2" customFormat="1" ht="21.75" customHeight="1">
      <c r="A253" s="37"/>
      <c r="B253" s="185"/>
      <c r="C253" s="229" t="s">
        <v>347</v>
      </c>
      <c r="D253" s="229" t="s">
        <v>425</v>
      </c>
      <c r="E253" s="230" t="s">
        <v>554</v>
      </c>
      <c r="F253" s="231" t="s">
        <v>555</v>
      </c>
      <c r="G253" s="232" t="s">
        <v>214</v>
      </c>
      <c r="H253" s="233">
        <v>1</v>
      </c>
      <c r="I253" s="234"/>
      <c r="J253" s="235">
        <f>ROUND(I253*H253,2)</f>
        <v>0</v>
      </c>
      <c r="K253" s="231" t="s">
        <v>144</v>
      </c>
      <c r="L253" s="236"/>
      <c r="M253" s="237" t="s">
        <v>3</v>
      </c>
      <c r="N253" s="238" t="s">
        <v>42</v>
      </c>
      <c r="O253" s="71"/>
      <c r="P253" s="195">
        <f>O253*H253</f>
        <v>0</v>
      </c>
      <c r="Q253" s="195">
        <v>0.00023</v>
      </c>
      <c r="R253" s="195">
        <f>Q253*H253</f>
        <v>0.00023</v>
      </c>
      <c r="S253" s="195">
        <v>0</v>
      </c>
      <c r="T253" s="196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7" t="s">
        <v>322</v>
      </c>
      <c r="AT253" s="197" t="s">
        <v>425</v>
      </c>
      <c r="AU253" s="197" t="s">
        <v>81</v>
      </c>
      <c r="AY253" s="18" t="s">
        <v>138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8" t="s">
        <v>79</v>
      </c>
      <c r="BK253" s="198">
        <f>ROUND(I253*H253,2)</f>
        <v>0</v>
      </c>
      <c r="BL253" s="18" t="s">
        <v>243</v>
      </c>
      <c r="BM253" s="197" t="s">
        <v>556</v>
      </c>
    </row>
    <row r="254" spans="1:63" s="12" customFormat="1" ht="22.8" customHeight="1">
      <c r="A254" s="12"/>
      <c r="B254" s="172"/>
      <c r="C254" s="12"/>
      <c r="D254" s="173" t="s">
        <v>70</v>
      </c>
      <c r="E254" s="183" t="s">
        <v>557</v>
      </c>
      <c r="F254" s="183" t="s">
        <v>558</v>
      </c>
      <c r="G254" s="12"/>
      <c r="H254" s="12"/>
      <c r="I254" s="175"/>
      <c r="J254" s="184">
        <f>BK254</f>
        <v>0</v>
      </c>
      <c r="K254" s="12"/>
      <c r="L254" s="172"/>
      <c r="M254" s="177"/>
      <c r="N254" s="178"/>
      <c r="O254" s="178"/>
      <c r="P254" s="179">
        <f>SUM(P255:P267)</f>
        <v>0</v>
      </c>
      <c r="Q254" s="178"/>
      <c r="R254" s="179">
        <f>SUM(R255:R267)</f>
        <v>1.2842516800000001</v>
      </c>
      <c r="S254" s="178"/>
      <c r="T254" s="180">
        <f>SUM(T255:T267)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73" t="s">
        <v>81</v>
      </c>
      <c r="AT254" s="181" t="s">
        <v>70</v>
      </c>
      <c r="AU254" s="181" t="s">
        <v>79</v>
      </c>
      <c r="AY254" s="173" t="s">
        <v>138</v>
      </c>
      <c r="BK254" s="182">
        <f>SUM(BK255:BK267)</f>
        <v>0</v>
      </c>
    </row>
    <row r="255" spans="1:65" s="2" customFormat="1" ht="33" customHeight="1">
      <c r="A255" s="37"/>
      <c r="B255" s="185"/>
      <c r="C255" s="186" t="s">
        <v>353</v>
      </c>
      <c r="D255" s="186" t="s">
        <v>140</v>
      </c>
      <c r="E255" s="187" t="s">
        <v>559</v>
      </c>
      <c r="F255" s="188" t="s">
        <v>560</v>
      </c>
      <c r="G255" s="189" t="s">
        <v>143</v>
      </c>
      <c r="H255" s="190">
        <v>26.796</v>
      </c>
      <c r="I255" s="191"/>
      <c r="J255" s="192">
        <f>ROUND(I255*H255,2)</f>
        <v>0</v>
      </c>
      <c r="K255" s="188" t="s">
        <v>144</v>
      </c>
      <c r="L255" s="38"/>
      <c r="M255" s="193" t="s">
        <v>3</v>
      </c>
      <c r="N255" s="194" t="s">
        <v>42</v>
      </c>
      <c r="O255" s="71"/>
      <c r="P255" s="195">
        <f>O255*H255</f>
        <v>0</v>
      </c>
      <c r="Q255" s="195">
        <v>0.006</v>
      </c>
      <c r="R255" s="195">
        <f>Q255*H255</f>
        <v>0.160776</v>
      </c>
      <c r="S255" s="195">
        <v>0</v>
      </c>
      <c r="T255" s="196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197" t="s">
        <v>243</v>
      </c>
      <c r="AT255" s="197" t="s">
        <v>140</v>
      </c>
      <c r="AU255" s="197" t="s">
        <v>81</v>
      </c>
      <c r="AY255" s="18" t="s">
        <v>138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8" t="s">
        <v>79</v>
      </c>
      <c r="BK255" s="198">
        <f>ROUND(I255*H255,2)</f>
        <v>0</v>
      </c>
      <c r="BL255" s="18" t="s">
        <v>243</v>
      </c>
      <c r="BM255" s="197" t="s">
        <v>561</v>
      </c>
    </row>
    <row r="256" spans="1:51" s="13" customFormat="1" ht="12">
      <c r="A256" s="13"/>
      <c r="B256" s="199"/>
      <c r="C256" s="13"/>
      <c r="D256" s="200" t="s">
        <v>147</v>
      </c>
      <c r="E256" s="201" t="s">
        <v>3</v>
      </c>
      <c r="F256" s="202" t="s">
        <v>406</v>
      </c>
      <c r="G256" s="13"/>
      <c r="H256" s="201" t="s">
        <v>3</v>
      </c>
      <c r="I256" s="203"/>
      <c r="J256" s="13"/>
      <c r="K256" s="13"/>
      <c r="L256" s="199"/>
      <c r="M256" s="204"/>
      <c r="N256" s="205"/>
      <c r="O256" s="205"/>
      <c r="P256" s="205"/>
      <c r="Q256" s="205"/>
      <c r="R256" s="205"/>
      <c r="S256" s="205"/>
      <c r="T256" s="20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01" t="s">
        <v>147</v>
      </c>
      <c r="AU256" s="201" t="s">
        <v>81</v>
      </c>
      <c r="AV256" s="13" t="s">
        <v>79</v>
      </c>
      <c r="AW256" s="13" t="s">
        <v>33</v>
      </c>
      <c r="AX256" s="13" t="s">
        <v>71</v>
      </c>
      <c r="AY256" s="201" t="s">
        <v>138</v>
      </c>
    </row>
    <row r="257" spans="1:51" s="14" customFormat="1" ht="12">
      <c r="A257" s="14"/>
      <c r="B257" s="207"/>
      <c r="C257" s="14"/>
      <c r="D257" s="200" t="s">
        <v>147</v>
      </c>
      <c r="E257" s="208" t="s">
        <v>3</v>
      </c>
      <c r="F257" s="209" t="s">
        <v>545</v>
      </c>
      <c r="G257" s="14"/>
      <c r="H257" s="210">
        <v>26.796</v>
      </c>
      <c r="I257" s="211"/>
      <c r="J257" s="14"/>
      <c r="K257" s="14"/>
      <c r="L257" s="207"/>
      <c r="M257" s="212"/>
      <c r="N257" s="213"/>
      <c r="O257" s="213"/>
      <c r="P257" s="213"/>
      <c r="Q257" s="213"/>
      <c r="R257" s="213"/>
      <c r="S257" s="213"/>
      <c r="T257" s="2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08" t="s">
        <v>147</v>
      </c>
      <c r="AU257" s="208" t="s">
        <v>81</v>
      </c>
      <c r="AV257" s="14" t="s">
        <v>81</v>
      </c>
      <c r="AW257" s="14" t="s">
        <v>33</v>
      </c>
      <c r="AX257" s="14" t="s">
        <v>79</v>
      </c>
      <c r="AY257" s="208" t="s">
        <v>138</v>
      </c>
    </row>
    <row r="258" spans="1:65" s="2" customFormat="1" ht="16.5" customHeight="1">
      <c r="A258" s="37"/>
      <c r="B258" s="185"/>
      <c r="C258" s="229" t="s">
        <v>562</v>
      </c>
      <c r="D258" s="229" t="s">
        <v>425</v>
      </c>
      <c r="E258" s="230" t="s">
        <v>563</v>
      </c>
      <c r="F258" s="231" t="s">
        <v>564</v>
      </c>
      <c r="G258" s="232" t="s">
        <v>143</v>
      </c>
      <c r="H258" s="233">
        <v>28.136</v>
      </c>
      <c r="I258" s="234"/>
      <c r="J258" s="235">
        <f>ROUND(I258*H258,2)</f>
        <v>0</v>
      </c>
      <c r="K258" s="231" t="s">
        <v>144</v>
      </c>
      <c r="L258" s="236"/>
      <c r="M258" s="237" t="s">
        <v>3</v>
      </c>
      <c r="N258" s="238" t="s">
        <v>42</v>
      </c>
      <c r="O258" s="71"/>
      <c r="P258" s="195">
        <f>O258*H258</f>
        <v>0</v>
      </c>
      <c r="Q258" s="195">
        <v>0.00188</v>
      </c>
      <c r="R258" s="195">
        <f>Q258*H258</f>
        <v>0.052895679999999994</v>
      </c>
      <c r="S258" s="195">
        <v>0</v>
      </c>
      <c r="T258" s="196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7" t="s">
        <v>322</v>
      </c>
      <c r="AT258" s="197" t="s">
        <v>425</v>
      </c>
      <c r="AU258" s="197" t="s">
        <v>81</v>
      </c>
      <c r="AY258" s="18" t="s">
        <v>138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8" t="s">
        <v>79</v>
      </c>
      <c r="BK258" s="198">
        <f>ROUND(I258*H258,2)</f>
        <v>0</v>
      </c>
      <c r="BL258" s="18" t="s">
        <v>243</v>
      </c>
      <c r="BM258" s="197" t="s">
        <v>565</v>
      </c>
    </row>
    <row r="259" spans="1:51" s="14" customFormat="1" ht="12">
      <c r="A259" s="14"/>
      <c r="B259" s="207"/>
      <c r="C259" s="14"/>
      <c r="D259" s="200" t="s">
        <v>147</v>
      </c>
      <c r="E259" s="14"/>
      <c r="F259" s="209" t="s">
        <v>566</v>
      </c>
      <c r="G259" s="14"/>
      <c r="H259" s="210">
        <v>28.136</v>
      </c>
      <c r="I259" s="211"/>
      <c r="J259" s="14"/>
      <c r="K259" s="14"/>
      <c r="L259" s="207"/>
      <c r="M259" s="212"/>
      <c r="N259" s="213"/>
      <c r="O259" s="213"/>
      <c r="P259" s="213"/>
      <c r="Q259" s="213"/>
      <c r="R259" s="213"/>
      <c r="S259" s="213"/>
      <c r="T259" s="2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08" t="s">
        <v>147</v>
      </c>
      <c r="AU259" s="208" t="s">
        <v>81</v>
      </c>
      <c r="AV259" s="14" t="s">
        <v>81</v>
      </c>
      <c r="AW259" s="14" t="s">
        <v>4</v>
      </c>
      <c r="AX259" s="14" t="s">
        <v>79</v>
      </c>
      <c r="AY259" s="208" t="s">
        <v>138</v>
      </c>
    </row>
    <row r="260" spans="1:65" s="2" customFormat="1" ht="33" customHeight="1">
      <c r="A260" s="37"/>
      <c r="B260" s="185"/>
      <c r="C260" s="186" t="s">
        <v>567</v>
      </c>
      <c r="D260" s="186" t="s">
        <v>140</v>
      </c>
      <c r="E260" s="187" t="s">
        <v>568</v>
      </c>
      <c r="F260" s="188" t="s">
        <v>569</v>
      </c>
      <c r="G260" s="189" t="s">
        <v>143</v>
      </c>
      <c r="H260" s="190">
        <v>224</v>
      </c>
      <c r="I260" s="191"/>
      <c r="J260" s="192">
        <f>ROUND(I260*H260,2)</f>
        <v>0</v>
      </c>
      <c r="K260" s="188" t="s">
        <v>144</v>
      </c>
      <c r="L260" s="38"/>
      <c r="M260" s="193" t="s">
        <v>3</v>
      </c>
      <c r="N260" s="194" t="s">
        <v>42</v>
      </c>
      <c r="O260" s="71"/>
      <c r="P260" s="195">
        <f>O260*H260</f>
        <v>0</v>
      </c>
      <c r="Q260" s="195">
        <v>0.00012</v>
      </c>
      <c r="R260" s="195">
        <f>Q260*H260</f>
        <v>0.02688</v>
      </c>
      <c r="S260" s="195">
        <v>0</v>
      </c>
      <c r="T260" s="196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7" t="s">
        <v>243</v>
      </c>
      <c r="AT260" s="197" t="s">
        <v>140</v>
      </c>
      <c r="AU260" s="197" t="s">
        <v>81</v>
      </c>
      <c r="AY260" s="18" t="s">
        <v>138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8" t="s">
        <v>79</v>
      </c>
      <c r="BK260" s="198">
        <f>ROUND(I260*H260,2)</f>
        <v>0</v>
      </c>
      <c r="BL260" s="18" t="s">
        <v>243</v>
      </c>
      <c r="BM260" s="197" t="s">
        <v>570</v>
      </c>
    </row>
    <row r="261" spans="1:51" s="13" customFormat="1" ht="12">
      <c r="A261" s="13"/>
      <c r="B261" s="199"/>
      <c r="C261" s="13"/>
      <c r="D261" s="200" t="s">
        <v>147</v>
      </c>
      <c r="E261" s="201" t="s">
        <v>3</v>
      </c>
      <c r="F261" s="202" t="s">
        <v>571</v>
      </c>
      <c r="G261" s="13"/>
      <c r="H261" s="201" t="s">
        <v>3</v>
      </c>
      <c r="I261" s="203"/>
      <c r="J261" s="13"/>
      <c r="K261" s="13"/>
      <c r="L261" s="199"/>
      <c r="M261" s="204"/>
      <c r="N261" s="205"/>
      <c r="O261" s="205"/>
      <c r="P261" s="205"/>
      <c r="Q261" s="205"/>
      <c r="R261" s="205"/>
      <c r="S261" s="205"/>
      <c r="T261" s="20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01" t="s">
        <v>147</v>
      </c>
      <c r="AU261" s="201" t="s">
        <v>81</v>
      </c>
      <c r="AV261" s="13" t="s">
        <v>79</v>
      </c>
      <c r="AW261" s="13" t="s">
        <v>33</v>
      </c>
      <c r="AX261" s="13" t="s">
        <v>71</v>
      </c>
      <c r="AY261" s="201" t="s">
        <v>138</v>
      </c>
    </row>
    <row r="262" spans="1:51" s="14" customFormat="1" ht="12">
      <c r="A262" s="14"/>
      <c r="B262" s="207"/>
      <c r="C262" s="14"/>
      <c r="D262" s="200" t="s">
        <v>147</v>
      </c>
      <c r="E262" s="208" t="s">
        <v>3</v>
      </c>
      <c r="F262" s="209" t="s">
        <v>572</v>
      </c>
      <c r="G262" s="14"/>
      <c r="H262" s="210">
        <v>224</v>
      </c>
      <c r="I262" s="211"/>
      <c r="J262" s="14"/>
      <c r="K262" s="14"/>
      <c r="L262" s="207"/>
      <c r="M262" s="212"/>
      <c r="N262" s="213"/>
      <c r="O262" s="213"/>
      <c r="P262" s="213"/>
      <c r="Q262" s="213"/>
      <c r="R262" s="213"/>
      <c r="S262" s="213"/>
      <c r="T262" s="2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08" t="s">
        <v>147</v>
      </c>
      <c r="AU262" s="208" t="s">
        <v>81</v>
      </c>
      <c r="AV262" s="14" t="s">
        <v>81</v>
      </c>
      <c r="AW262" s="14" t="s">
        <v>33</v>
      </c>
      <c r="AX262" s="14" t="s">
        <v>79</v>
      </c>
      <c r="AY262" s="208" t="s">
        <v>138</v>
      </c>
    </row>
    <row r="263" spans="1:65" s="2" customFormat="1" ht="21.75" customHeight="1">
      <c r="A263" s="37"/>
      <c r="B263" s="185"/>
      <c r="C263" s="229" t="s">
        <v>573</v>
      </c>
      <c r="D263" s="229" t="s">
        <v>425</v>
      </c>
      <c r="E263" s="230" t="s">
        <v>574</v>
      </c>
      <c r="F263" s="231" t="s">
        <v>575</v>
      </c>
      <c r="G263" s="232" t="s">
        <v>143</v>
      </c>
      <c r="H263" s="233">
        <v>117.6</v>
      </c>
      <c r="I263" s="234"/>
      <c r="J263" s="235">
        <f>ROUND(I263*H263,2)</f>
        <v>0</v>
      </c>
      <c r="K263" s="231" t="s">
        <v>144</v>
      </c>
      <c r="L263" s="236"/>
      <c r="M263" s="237" t="s">
        <v>3</v>
      </c>
      <c r="N263" s="238" t="s">
        <v>42</v>
      </c>
      <c r="O263" s="71"/>
      <c r="P263" s="195">
        <f>O263*H263</f>
        <v>0</v>
      </c>
      <c r="Q263" s="195">
        <v>0.006</v>
      </c>
      <c r="R263" s="195">
        <f>Q263*H263</f>
        <v>0.7056</v>
      </c>
      <c r="S263" s="195">
        <v>0</v>
      </c>
      <c r="T263" s="196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197" t="s">
        <v>322</v>
      </c>
      <c r="AT263" s="197" t="s">
        <v>425</v>
      </c>
      <c r="AU263" s="197" t="s">
        <v>81</v>
      </c>
      <c r="AY263" s="18" t="s">
        <v>138</v>
      </c>
      <c r="BE263" s="198">
        <f>IF(N263="základní",J263,0)</f>
        <v>0</v>
      </c>
      <c r="BF263" s="198">
        <f>IF(N263="snížená",J263,0)</f>
        <v>0</v>
      </c>
      <c r="BG263" s="198">
        <f>IF(N263="zákl. přenesená",J263,0)</f>
        <v>0</v>
      </c>
      <c r="BH263" s="198">
        <f>IF(N263="sníž. přenesená",J263,0)</f>
        <v>0</v>
      </c>
      <c r="BI263" s="198">
        <f>IF(N263="nulová",J263,0)</f>
        <v>0</v>
      </c>
      <c r="BJ263" s="18" t="s">
        <v>79</v>
      </c>
      <c r="BK263" s="198">
        <f>ROUND(I263*H263,2)</f>
        <v>0</v>
      </c>
      <c r="BL263" s="18" t="s">
        <v>243</v>
      </c>
      <c r="BM263" s="197" t="s">
        <v>576</v>
      </c>
    </row>
    <row r="264" spans="1:51" s="14" customFormat="1" ht="12">
      <c r="A264" s="14"/>
      <c r="B264" s="207"/>
      <c r="C264" s="14"/>
      <c r="D264" s="200" t="s">
        <v>147</v>
      </c>
      <c r="E264" s="14"/>
      <c r="F264" s="209" t="s">
        <v>577</v>
      </c>
      <c r="G264" s="14"/>
      <c r="H264" s="210">
        <v>117.6</v>
      </c>
      <c r="I264" s="211"/>
      <c r="J264" s="14"/>
      <c r="K264" s="14"/>
      <c r="L264" s="207"/>
      <c r="M264" s="212"/>
      <c r="N264" s="213"/>
      <c r="O264" s="213"/>
      <c r="P264" s="213"/>
      <c r="Q264" s="213"/>
      <c r="R264" s="213"/>
      <c r="S264" s="213"/>
      <c r="T264" s="2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08" t="s">
        <v>147</v>
      </c>
      <c r="AU264" s="208" t="s">
        <v>81</v>
      </c>
      <c r="AV264" s="14" t="s">
        <v>81</v>
      </c>
      <c r="AW264" s="14" t="s">
        <v>4</v>
      </c>
      <c r="AX264" s="14" t="s">
        <v>79</v>
      </c>
      <c r="AY264" s="208" t="s">
        <v>138</v>
      </c>
    </row>
    <row r="265" spans="1:65" s="2" customFormat="1" ht="16.5" customHeight="1">
      <c r="A265" s="37"/>
      <c r="B265" s="185"/>
      <c r="C265" s="229" t="s">
        <v>578</v>
      </c>
      <c r="D265" s="229" t="s">
        <v>425</v>
      </c>
      <c r="E265" s="230" t="s">
        <v>579</v>
      </c>
      <c r="F265" s="231" t="s">
        <v>580</v>
      </c>
      <c r="G265" s="232" t="s">
        <v>154</v>
      </c>
      <c r="H265" s="233">
        <v>13.524</v>
      </c>
      <c r="I265" s="234"/>
      <c r="J265" s="235">
        <f>ROUND(I265*H265,2)</f>
        <v>0</v>
      </c>
      <c r="K265" s="231" t="s">
        <v>144</v>
      </c>
      <c r="L265" s="236"/>
      <c r="M265" s="237" t="s">
        <v>3</v>
      </c>
      <c r="N265" s="238" t="s">
        <v>42</v>
      </c>
      <c r="O265" s="71"/>
      <c r="P265" s="195">
        <f>O265*H265</f>
        <v>0</v>
      </c>
      <c r="Q265" s="195">
        <v>0.025</v>
      </c>
      <c r="R265" s="195">
        <f>Q265*H265</f>
        <v>0.3381</v>
      </c>
      <c r="S265" s="195">
        <v>0</v>
      </c>
      <c r="T265" s="196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197" t="s">
        <v>322</v>
      </c>
      <c r="AT265" s="197" t="s">
        <v>425</v>
      </c>
      <c r="AU265" s="197" t="s">
        <v>81</v>
      </c>
      <c r="AY265" s="18" t="s">
        <v>138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8" t="s">
        <v>79</v>
      </c>
      <c r="BK265" s="198">
        <f>ROUND(I265*H265,2)</f>
        <v>0</v>
      </c>
      <c r="BL265" s="18" t="s">
        <v>243</v>
      </c>
      <c r="BM265" s="197" t="s">
        <v>581</v>
      </c>
    </row>
    <row r="266" spans="1:51" s="14" customFormat="1" ht="12">
      <c r="A266" s="14"/>
      <c r="B266" s="207"/>
      <c r="C266" s="14"/>
      <c r="D266" s="200" t="s">
        <v>147</v>
      </c>
      <c r="E266" s="208" t="s">
        <v>3</v>
      </c>
      <c r="F266" s="209" t="s">
        <v>582</v>
      </c>
      <c r="G266" s="14"/>
      <c r="H266" s="210">
        <v>12.88</v>
      </c>
      <c r="I266" s="211"/>
      <c r="J266" s="14"/>
      <c r="K266" s="14"/>
      <c r="L266" s="207"/>
      <c r="M266" s="212"/>
      <c r="N266" s="213"/>
      <c r="O266" s="213"/>
      <c r="P266" s="213"/>
      <c r="Q266" s="213"/>
      <c r="R266" s="213"/>
      <c r="S266" s="213"/>
      <c r="T266" s="2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08" t="s">
        <v>147</v>
      </c>
      <c r="AU266" s="208" t="s">
        <v>81</v>
      </c>
      <c r="AV266" s="14" t="s">
        <v>81</v>
      </c>
      <c r="AW266" s="14" t="s">
        <v>33</v>
      </c>
      <c r="AX266" s="14" t="s">
        <v>79</v>
      </c>
      <c r="AY266" s="208" t="s">
        <v>138</v>
      </c>
    </row>
    <row r="267" spans="1:51" s="14" customFormat="1" ht="12">
      <c r="A267" s="14"/>
      <c r="B267" s="207"/>
      <c r="C267" s="14"/>
      <c r="D267" s="200" t="s">
        <v>147</v>
      </c>
      <c r="E267" s="14"/>
      <c r="F267" s="209" t="s">
        <v>583</v>
      </c>
      <c r="G267" s="14"/>
      <c r="H267" s="210">
        <v>13.524</v>
      </c>
      <c r="I267" s="211"/>
      <c r="J267" s="14"/>
      <c r="K267" s="14"/>
      <c r="L267" s="207"/>
      <c r="M267" s="212"/>
      <c r="N267" s="213"/>
      <c r="O267" s="213"/>
      <c r="P267" s="213"/>
      <c r="Q267" s="213"/>
      <c r="R267" s="213"/>
      <c r="S267" s="213"/>
      <c r="T267" s="2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08" t="s">
        <v>147</v>
      </c>
      <c r="AU267" s="208" t="s">
        <v>81</v>
      </c>
      <c r="AV267" s="14" t="s">
        <v>81</v>
      </c>
      <c r="AW267" s="14" t="s">
        <v>4</v>
      </c>
      <c r="AX267" s="14" t="s">
        <v>79</v>
      </c>
      <c r="AY267" s="208" t="s">
        <v>138</v>
      </c>
    </row>
    <row r="268" spans="1:63" s="12" customFormat="1" ht="22.8" customHeight="1">
      <c r="A268" s="12"/>
      <c r="B268" s="172"/>
      <c r="C268" s="12"/>
      <c r="D268" s="173" t="s">
        <v>70</v>
      </c>
      <c r="E268" s="183" t="s">
        <v>584</v>
      </c>
      <c r="F268" s="183" t="s">
        <v>585</v>
      </c>
      <c r="G268" s="12"/>
      <c r="H268" s="12"/>
      <c r="I268" s="175"/>
      <c r="J268" s="184">
        <f>BK268</f>
        <v>0</v>
      </c>
      <c r="K268" s="12"/>
      <c r="L268" s="172"/>
      <c r="M268" s="177"/>
      <c r="N268" s="178"/>
      <c r="O268" s="178"/>
      <c r="P268" s="179">
        <f>SUM(P269:P270)</f>
        <v>0</v>
      </c>
      <c r="Q268" s="178"/>
      <c r="R268" s="179">
        <f>SUM(R269:R270)</f>
        <v>0.00096</v>
      </c>
      <c r="S268" s="178"/>
      <c r="T268" s="180">
        <f>SUM(T269:T270)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173" t="s">
        <v>81</v>
      </c>
      <c r="AT268" s="181" t="s">
        <v>70</v>
      </c>
      <c r="AU268" s="181" t="s">
        <v>79</v>
      </c>
      <c r="AY268" s="173" t="s">
        <v>138</v>
      </c>
      <c r="BK268" s="182">
        <f>SUM(BK269:BK270)</f>
        <v>0</v>
      </c>
    </row>
    <row r="269" spans="1:65" s="2" customFormat="1" ht="21.75" customHeight="1">
      <c r="A269" s="37"/>
      <c r="B269" s="185"/>
      <c r="C269" s="186" t="s">
        <v>586</v>
      </c>
      <c r="D269" s="186" t="s">
        <v>140</v>
      </c>
      <c r="E269" s="187" t="s">
        <v>587</v>
      </c>
      <c r="F269" s="188" t="s">
        <v>588</v>
      </c>
      <c r="G269" s="189" t="s">
        <v>214</v>
      </c>
      <c r="H269" s="190">
        <v>2</v>
      </c>
      <c r="I269" s="191"/>
      <c r="J269" s="192">
        <f>ROUND(I269*H269,2)</f>
        <v>0</v>
      </c>
      <c r="K269" s="188" t="s">
        <v>144</v>
      </c>
      <c r="L269" s="38"/>
      <c r="M269" s="193" t="s">
        <v>3</v>
      </c>
      <c r="N269" s="194" t="s">
        <v>42</v>
      </c>
      <c r="O269" s="71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197" t="s">
        <v>243</v>
      </c>
      <c r="AT269" s="197" t="s">
        <v>140</v>
      </c>
      <c r="AU269" s="197" t="s">
        <v>81</v>
      </c>
      <c r="AY269" s="18" t="s">
        <v>138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8" t="s">
        <v>79</v>
      </c>
      <c r="BK269" s="198">
        <f>ROUND(I269*H269,2)</f>
        <v>0</v>
      </c>
      <c r="BL269" s="18" t="s">
        <v>243</v>
      </c>
      <c r="BM269" s="197" t="s">
        <v>589</v>
      </c>
    </row>
    <row r="270" spans="1:65" s="2" customFormat="1" ht="16.5" customHeight="1">
      <c r="A270" s="37"/>
      <c r="B270" s="185"/>
      <c r="C270" s="229" t="s">
        <v>590</v>
      </c>
      <c r="D270" s="229" t="s">
        <v>425</v>
      </c>
      <c r="E270" s="230" t="s">
        <v>591</v>
      </c>
      <c r="F270" s="231" t="s">
        <v>592</v>
      </c>
      <c r="G270" s="232" t="s">
        <v>214</v>
      </c>
      <c r="H270" s="233">
        <v>2</v>
      </c>
      <c r="I270" s="234"/>
      <c r="J270" s="235">
        <f>ROUND(I270*H270,2)</f>
        <v>0</v>
      </c>
      <c r="K270" s="231" t="s">
        <v>455</v>
      </c>
      <c r="L270" s="236"/>
      <c r="M270" s="237" t="s">
        <v>3</v>
      </c>
      <c r="N270" s="238" t="s">
        <v>42</v>
      </c>
      <c r="O270" s="71"/>
      <c r="P270" s="195">
        <f>O270*H270</f>
        <v>0</v>
      </c>
      <c r="Q270" s="195">
        <v>0.00048</v>
      </c>
      <c r="R270" s="195">
        <f>Q270*H270</f>
        <v>0.00096</v>
      </c>
      <c r="S270" s="195">
        <v>0</v>
      </c>
      <c r="T270" s="196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7" t="s">
        <v>322</v>
      </c>
      <c r="AT270" s="197" t="s">
        <v>425</v>
      </c>
      <c r="AU270" s="197" t="s">
        <v>81</v>
      </c>
      <c r="AY270" s="18" t="s">
        <v>138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8" t="s">
        <v>79</v>
      </c>
      <c r="BK270" s="198">
        <f>ROUND(I270*H270,2)</f>
        <v>0</v>
      </c>
      <c r="BL270" s="18" t="s">
        <v>243</v>
      </c>
      <c r="BM270" s="197" t="s">
        <v>593</v>
      </c>
    </row>
    <row r="271" spans="1:63" s="12" customFormat="1" ht="22.8" customHeight="1">
      <c r="A271" s="12"/>
      <c r="B271" s="172"/>
      <c r="C271" s="12"/>
      <c r="D271" s="173" t="s">
        <v>70</v>
      </c>
      <c r="E271" s="183" t="s">
        <v>594</v>
      </c>
      <c r="F271" s="183" t="s">
        <v>595</v>
      </c>
      <c r="G271" s="12"/>
      <c r="H271" s="12"/>
      <c r="I271" s="175"/>
      <c r="J271" s="184">
        <f>BK271</f>
        <v>0</v>
      </c>
      <c r="K271" s="12"/>
      <c r="L271" s="172"/>
      <c r="M271" s="177"/>
      <c r="N271" s="178"/>
      <c r="O271" s="178"/>
      <c r="P271" s="179">
        <f>SUM(P272:P274)</f>
        <v>0</v>
      </c>
      <c r="Q271" s="178"/>
      <c r="R271" s="179">
        <f>SUM(R272:R274)</f>
        <v>0.1314852</v>
      </c>
      <c r="S271" s="178"/>
      <c r="T271" s="180">
        <f>SUM(T272:T274)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173" t="s">
        <v>81</v>
      </c>
      <c r="AT271" s="181" t="s">
        <v>70</v>
      </c>
      <c r="AU271" s="181" t="s">
        <v>79</v>
      </c>
      <c r="AY271" s="173" t="s">
        <v>138</v>
      </c>
      <c r="BK271" s="182">
        <f>SUM(BK272:BK274)</f>
        <v>0</v>
      </c>
    </row>
    <row r="272" spans="1:65" s="2" customFormat="1" ht="33" customHeight="1">
      <c r="A272" s="37"/>
      <c r="B272" s="185"/>
      <c r="C272" s="186" t="s">
        <v>596</v>
      </c>
      <c r="D272" s="186" t="s">
        <v>140</v>
      </c>
      <c r="E272" s="187" t="s">
        <v>597</v>
      </c>
      <c r="F272" s="188" t="s">
        <v>598</v>
      </c>
      <c r="G272" s="189" t="s">
        <v>143</v>
      </c>
      <c r="H272" s="190">
        <v>9.24</v>
      </c>
      <c r="I272" s="191"/>
      <c r="J272" s="192">
        <f>ROUND(I272*H272,2)</f>
        <v>0</v>
      </c>
      <c r="K272" s="188" t="s">
        <v>144</v>
      </c>
      <c r="L272" s="38"/>
      <c r="M272" s="193" t="s">
        <v>3</v>
      </c>
      <c r="N272" s="194" t="s">
        <v>42</v>
      </c>
      <c r="O272" s="71"/>
      <c r="P272" s="195">
        <f>O272*H272</f>
        <v>0</v>
      </c>
      <c r="Q272" s="195">
        <v>0.01423</v>
      </c>
      <c r="R272" s="195">
        <f>Q272*H272</f>
        <v>0.1314852</v>
      </c>
      <c r="S272" s="195">
        <v>0</v>
      </c>
      <c r="T272" s="196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7" t="s">
        <v>243</v>
      </c>
      <c r="AT272" s="197" t="s">
        <v>140</v>
      </c>
      <c r="AU272" s="197" t="s">
        <v>81</v>
      </c>
      <c r="AY272" s="18" t="s">
        <v>138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8" t="s">
        <v>79</v>
      </c>
      <c r="BK272" s="198">
        <f>ROUND(I272*H272,2)</f>
        <v>0</v>
      </c>
      <c r="BL272" s="18" t="s">
        <v>243</v>
      </c>
      <c r="BM272" s="197" t="s">
        <v>599</v>
      </c>
    </row>
    <row r="273" spans="1:51" s="13" customFormat="1" ht="12">
      <c r="A273" s="13"/>
      <c r="B273" s="199"/>
      <c r="C273" s="13"/>
      <c r="D273" s="200" t="s">
        <v>147</v>
      </c>
      <c r="E273" s="201" t="s">
        <v>3</v>
      </c>
      <c r="F273" s="202" t="s">
        <v>406</v>
      </c>
      <c r="G273" s="13"/>
      <c r="H273" s="201" t="s">
        <v>3</v>
      </c>
      <c r="I273" s="203"/>
      <c r="J273" s="13"/>
      <c r="K273" s="13"/>
      <c r="L273" s="199"/>
      <c r="M273" s="204"/>
      <c r="N273" s="205"/>
      <c r="O273" s="205"/>
      <c r="P273" s="205"/>
      <c r="Q273" s="205"/>
      <c r="R273" s="205"/>
      <c r="S273" s="205"/>
      <c r="T273" s="20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1" t="s">
        <v>147</v>
      </c>
      <c r="AU273" s="201" t="s">
        <v>81</v>
      </c>
      <c r="AV273" s="13" t="s">
        <v>79</v>
      </c>
      <c r="AW273" s="13" t="s">
        <v>33</v>
      </c>
      <c r="AX273" s="13" t="s">
        <v>71</v>
      </c>
      <c r="AY273" s="201" t="s">
        <v>138</v>
      </c>
    </row>
    <row r="274" spans="1:51" s="14" customFormat="1" ht="12">
      <c r="A274" s="14"/>
      <c r="B274" s="207"/>
      <c r="C274" s="14"/>
      <c r="D274" s="200" t="s">
        <v>147</v>
      </c>
      <c r="E274" s="208" t="s">
        <v>3</v>
      </c>
      <c r="F274" s="209" t="s">
        <v>600</v>
      </c>
      <c r="G274" s="14"/>
      <c r="H274" s="210">
        <v>9.24</v>
      </c>
      <c r="I274" s="211"/>
      <c r="J274" s="14"/>
      <c r="K274" s="14"/>
      <c r="L274" s="207"/>
      <c r="M274" s="212"/>
      <c r="N274" s="213"/>
      <c r="O274" s="213"/>
      <c r="P274" s="213"/>
      <c r="Q274" s="213"/>
      <c r="R274" s="213"/>
      <c r="S274" s="213"/>
      <c r="T274" s="2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08" t="s">
        <v>147</v>
      </c>
      <c r="AU274" s="208" t="s">
        <v>81</v>
      </c>
      <c r="AV274" s="14" t="s">
        <v>81</v>
      </c>
      <c r="AW274" s="14" t="s">
        <v>33</v>
      </c>
      <c r="AX274" s="14" t="s">
        <v>79</v>
      </c>
      <c r="AY274" s="208" t="s">
        <v>138</v>
      </c>
    </row>
    <row r="275" spans="1:63" s="12" customFormat="1" ht="22.8" customHeight="1">
      <c r="A275" s="12"/>
      <c r="B275" s="172"/>
      <c r="C275" s="12"/>
      <c r="D275" s="173" t="s">
        <v>70</v>
      </c>
      <c r="E275" s="183" t="s">
        <v>601</v>
      </c>
      <c r="F275" s="183" t="s">
        <v>602</v>
      </c>
      <c r="G275" s="12"/>
      <c r="H275" s="12"/>
      <c r="I275" s="175"/>
      <c r="J275" s="184">
        <f>BK275</f>
        <v>0</v>
      </c>
      <c r="K275" s="12"/>
      <c r="L275" s="172"/>
      <c r="M275" s="177"/>
      <c r="N275" s="178"/>
      <c r="O275" s="178"/>
      <c r="P275" s="179">
        <f>SUM(P276:P287)</f>
        <v>0</v>
      </c>
      <c r="Q275" s="178"/>
      <c r="R275" s="179">
        <f>SUM(R276:R287)</f>
        <v>0.41997199999999996</v>
      </c>
      <c r="S275" s="178"/>
      <c r="T275" s="180">
        <f>SUM(T276:T287)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173" t="s">
        <v>81</v>
      </c>
      <c r="AT275" s="181" t="s">
        <v>70</v>
      </c>
      <c r="AU275" s="181" t="s">
        <v>79</v>
      </c>
      <c r="AY275" s="173" t="s">
        <v>138</v>
      </c>
      <c r="BK275" s="182">
        <f>SUM(BK276:BK287)</f>
        <v>0</v>
      </c>
    </row>
    <row r="276" spans="1:65" s="2" customFormat="1" ht="44.25" customHeight="1">
      <c r="A276" s="37"/>
      <c r="B276" s="185"/>
      <c r="C276" s="186" t="s">
        <v>603</v>
      </c>
      <c r="D276" s="186" t="s">
        <v>140</v>
      </c>
      <c r="E276" s="187" t="s">
        <v>604</v>
      </c>
      <c r="F276" s="188" t="s">
        <v>605</v>
      </c>
      <c r="G276" s="189" t="s">
        <v>143</v>
      </c>
      <c r="H276" s="190">
        <v>17.3</v>
      </c>
      <c r="I276" s="191"/>
      <c r="J276" s="192">
        <f>ROUND(I276*H276,2)</f>
        <v>0</v>
      </c>
      <c r="K276" s="188" t="s">
        <v>144</v>
      </c>
      <c r="L276" s="38"/>
      <c r="M276" s="193" t="s">
        <v>3</v>
      </c>
      <c r="N276" s="194" t="s">
        <v>42</v>
      </c>
      <c r="O276" s="71"/>
      <c r="P276" s="195">
        <f>O276*H276</f>
        <v>0</v>
      </c>
      <c r="Q276" s="195">
        <v>0.0145</v>
      </c>
      <c r="R276" s="195">
        <f>Q276*H276</f>
        <v>0.25085</v>
      </c>
      <c r="S276" s="195">
        <v>0</v>
      </c>
      <c r="T276" s="196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197" t="s">
        <v>243</v>
      </c>
      <c r="AT276" s="197" t="s">
        <v>140</v>
      </c>
      <c r="AU276" s="197" t="s">
        <v>81</v>
      </c>
      <c r="AY276" s="18" t="s">
        <v>138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8" t="s">
        <v>79</v>
      </c>
      <c r="BK276" s="198">
        <f>ROUND(I276*H276,2)</f>
        <v>0</v>
      </c>
      <c r="BL276" s="18" t="s">
        <v>243</v>
      </c>
      <c r="BM276" s="197" t="s">
        <v>606</v>
      </c>
    </row>
    <row r="277" spans="1:51" s="13" customFormat="1" ht="12">
      <c r="A277" s="13"/>
      <c r="B277" s="199"/>
      <c r="C277" s="13"/>
      <c r="D277" s="200" t="s">
        <v>147</v>
      </c>
      <c r="E277" s="201" t="s">
        <v>3</v>
      </c>
      <c r="F277" s="202" t="s">
        <v>607</v>
      </c>
      <c r="G277" s="13"/>
      <c r="H277" s="201" t="s">
        <v>3</v>
      </c>
      <c r="I277" s="203"/>
      <c r="J277" s="13"/>
      <c r="K277" s="13"/>
      <c r="L277" s="199"/>
      <c r="M277" s="204"/>
      <c r="N277" s="205"/>
      <c r="O277" s="205"/>
      <c r="P277" s="205"/>
      <c r="Q277" s="205"/>
      <c r="R277" s="205"/>
      <c r="S277" s="205"/>
      <c r="T277" s="20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1" t="s">
        <v>147</v>
      </c>
      <c r="AU277" s="201" t="s">
        <v>81</v>
      </c>
      <c r="AV277" s="13" t="s">
        <v>79</v>
      </c>
      <c r="AW277" s="13" t="s">
        <v>33</v>
      </c>
      <c r="AX277" s="13" t="s">
        <v>71</v>
      </c>
      <c r="AY277" s="201" t="s">
        <v>138</v>
      </c>
    </row>
    <row r="278" spans="1:51" s="14" customFormat="1" ht="12">
      <c r="A278" s="14"/>
      <c r="B278" s="207"/>
      <c r="C278" s="14"/>
      <c r="D278" s="200" t="s">
        <v>147</v>
      </c>
      <c r="E278" s="208" t="s">
        <v>3</v>
      </c>
      <c r="F278" s="209" t="s">
        <v>608</v>
      </c>
      <c r="G278" s="14"/>
      <c r="H278" s="210">
        <v>5.4</v>
      </c>
      <c r="I278" s="211"/>
      <c r="J278" s="14"/>
      <c r="K278" s="14"/>
      <c r="L278" s="207"/>
      <c r="M278" s="212"/>
      <c r="N278" s="213"/>
      <c r="O278" s="213"/>
      <c r="P278" s="213"/>
      <c r="Q278" s="213"/>
      <c r="R278" s="213"/>
      <c r="S278" s="213"/>
      <c r="T278" s="2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08" t="s">
        <v>147</v>
      </c>
      <c r="AU278" s="208" t="s">
        <v>81</v>
      </c>
      <c r="AV278" s="14" t="s">
        <v>81</v>
      </c>
      <c r="AW278" s="14" t="s">
        <v>33</v>
      </c>
      <c r="AX278" s="14" t="s">
        <v>71</v>
      </c>
      <c r="AY278" s="208" t="s">
        <v>138</v>
      </c>
    </row>
    <row r="279" spans="1:51" s="13" customFormat="1" ht="12">
      <c r="A279" s="13"/>
      <c r="B279" s="199"/>
      <c r="C279" s="13"/>
      <c r="D279" s="200" t="s">
        <v>147</v>
      </c>
      <c r="E279" s="201" t="s">
        <v>3</v>
      </c>
      <c r="F279" s="202" t="s">
        <v>609</v>
      </c>
      <c r="G279" s="13"/>
      <c r="H279" s="201" t="s">
        <v>3</v>
      </c>
      <c r="I279" s="203"/>
      <c r="J279" s="13"/>
      <c r="K279" s="13"/>
      <c r="L279" s="199"/>
      <c r="M279" s="204"/>
      <c r="N279" s="205"/>
      <c r="O279" s="205"/>
      <c r="P279" s="205"/>
      <c r="Q279" s="205"/>
      <c r="R279" s="205"/>
      <c r="S279" s="205"/>
      <c r="T279" s="206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1" t="s">
        <v>147</v>
      </c>
      <c r="AU279" s="201" t="s">
        <v>81</v>
      </c>
      <c r="AV279" s="13" t="s">
        <v>79</v>
      </c>
      <c r="AW279" s="13" t="s">
        <v>33</v>
      </c>
      <c r="AX279" s="13" t="s">
        <v>71</v>
      </c>
      <c r="AY279" s="201" t="s">
        <v>138</v>
      </c>
    </row>
    <row r="280" spans="1:51" s="14" customFormat="1" ht="12">
      <c r="A280" s="14"/>
      <c r="B280" s="207"/>
      <c r="C280" s="14"/>
      <c r="D280" s="200" t="s">
        <v>147</v>
      </c>
      <c r="E280" s="208" t="s">
        <v>3</v>
      </c>
      <c r="F280" s="209" t="s">
        <v>610</v>
      </c>
      <c r="G280" s="14"/>
      <c r="H280" s="210">
        <v>5.95</v>
      </c>
      <c r="I280" s="211"/>
      <c r="J280" s="14"/>
      <c r="K280" s="14"/>
      <c r="L280" s="207"/>
      <c r="M280" s="212"/>
      <c r="N280" s="213"/>
      <c r="O280" s="213"/>
      <c r="P280" s="213"/>
      <c r="Q280" s="213"/>
      <c r="R280" s="213"/>
      <c r="S280" s="213"/>
      <c r="T280" s="2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08" t="s">
        <v>147</v>
      </c>
      <c r="AU280" s="208" t="s">
        <v>81</v>
      </c>
      <c r="AV280" s="14" t="s">
        <v>81</v>
      </c>
      <c r="AW280" s="14" t="s">
        <v>33</v>
      </c>
      <c r="AX280" s="14" t="s">
        <v>71</v>
      </c>
      <c r="AY280" s="208" t="s">
        <v>138</v>
      </c>
    </row>
    <row r="281" spans="1:51" s="14" customFormat="1" ht="12">
      <c r="A281" s="14"/>
      <c r="B281" s="207"/>
      <c r="C281" s="14"/>
      <c r="D281" s="200" t="s">
        <v>147</v>
      </c>
      <c r="E281" s="208" t="s">
        <v>3</v>
      </c>
      <c r="F281" s="209" t="s">
        <v>610</v>
      </c>
      <c r="G281" s="14"/>
      <c r="H281" s="210">
        <v>5.95</v>
      </c>
      <c r="I281" s="211"/>
      <c r="J281" s="14"/>
      <c r="K281" s="14"/>
      <c r="L281" s="207"/>
      <c r="M281" s="212"/>
      <c r="N281" s="213"/>
      <c r="O281" s="213"/>
      <c r="P281" s="213"/>
      <c r="Q281" s="213"/>
      <c r="R281" s="213"/>
      <c r="S281" s="213"/>
      <c r="T281" s="2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08" t="s">
        <v>147</v>
      </c>
      <c r="AU281" s="208" t="s">
        <v>81</v>
      </c>
      <c r="AV281" s="14" t="s">
        <v>81</v>
      </c>
      <c r="AW281" s="14" t="s">
        <v>33</v>
      </c>
      <c r="AX281" s="14" t="s">
        <v>71</v>
      </c>
      <c r="AY281" s="208" t="s">
        <v>138</v>
      </c>
    </row>
    <row r="282" spans="1:51" s="15" customFormat="1" ht="12">
      <c r="A282" s="15"/>
      <c r="B282" s="215"/>
      <c r="C282" s="15"/>
      <c r="D282" s="200" t="s">
        <v>147</v>
      </c>
      <c r="E282" s="216" t="s">
        <v>3</v>
      </c>
      <c r="F282" s="217" t="s">
        <v>170</v>
      </c>
      <c r="G282" s="15"/>
      <c r="H282" s="218">
        <v>17.3</v>
      </c>
      <c r="I282" s="219"/>
      <c r="J282" s="15"/>
      <c r="K282" s="15"/>
      <c r="L282" s="215"/>
      <c r="M282" s="220"/>
      <c r="N282" s="221"/>
      <c r="O282" s="221"/>
      <c r="P282" s="221"/>
      <c r="Q282" s="221"/>
      <c r="R282" s="221"/>
      <c r="S282" s="221"/>
      <c r="T282" s="222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16" t="s">
        <v>147</v>
      </c>
      <c r="AU282" s="216" t="s">
        <v>81</v>
      </c>
      <c r="AV282" s="15" t="s">
        <v>145</v>
      </c>
      <c r="AW282" s="15" t="s">
        <v>33</v>
      </c>
      <c r="AX282" s="15" t="s">
        <v>79</v>
      </c>
      <c r="AY282" s="216" t="s">
        <v>138</v>
      </c>
    </row>
    <row r="283" spans="1:65" s="2" customFormat="1" ht="44.25" customHeight="1">
      <c r="A283" s="37"/>
      <c r="B283" s="185"/>
      <c r="C283" s="186" t="s">
        <v>611</v>
      </c>
      <c r="D283" s="186" t="s">
        <v>140</v>
      </c>
      <c r="E283" s="187" t="s">
        <v>612</v>
      </c>
      <c r="F283" s="188" t="s">
        <v>613</v>
      </c>
      <c r="G283" s="189" t="s">
        <v>143</v>
      </c>
      <c r="H283" s="190">
        <v>7.42</v>
      </c>
      <c r="I283" s="191"/>
      <c r="J283" s="192">
        <f>ROUND(I283*H283,2)</f>
        <v>0</v>
      </c>
      <c r="K283" s="188" t="s">
        <v>144</v>
      </c>
      <c r="L283" s="38"/>
      <c r="M283" s="193" t="s">
        <v>3</v>
      </c>
      <c r="N283" s="194" t="s">
        <v>42</v>
      </c>
      <c r="O283" s="71"/>
      <c r="P283" s="195">
        <f>O283*H283</f>
        <v>0</v>
      </c>
      <c r="Q283" s="195">
        <v>0.0226</v>
      </c>
      <c r="R283" s="195">
        <f>Q283*H283</f>
        <v>0.16769199999999998</v>
      </c>
      <c r="S283" s="195">
        <v>0</v>
      </c>
      <c r="T283" s="196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7" t="s">
        <v>243</v>
      </c>
      <c r="AT283" s="197" t="s">
        <v>140</v>
      </c>
      <c r="AU283" s="197" t="s">
        <v>81</v>
      </c>
      <c r="AY283" s="18" t="s">
        <v>138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8" t="s">
        <v>79</v>
      </c>
      <c r="BK283" s="198">
        <f>ROUND(I283*H283,2)</f>
        <v>0</v>
      </c>
      <c r="BL283" s="18" t="s">
        <v>243</v>
      </c>
      <c r="BM283" s="197" t="s">
        <v>614</v>
      </c>
    </row>
    <row r="284" spans="1:51" s="13" customFormat="1" ht="12">
      <c r="A284" s="13"/>
      <c r="B284" s="199"/>
      <c r="C284" s="13"/>
      <c r="D284" s="200" t="s">
        <v>147</v>
      </c>
      <c r="E284" s="201" t="s">
        <v>3</v>
      </c>
      <c r="F284" s="202" t="s">
        <v>615</v>
      </c>
      <c r="G284" s="13"/>
      <c r="H284" s="201" t="s">
        <v>3</v>
      </c>
      <c r="I284" s="203"/>
      <c r="J284" s="13"/>
      <c r="K284" s="13"/>
      <c r="L284" s="199"/>
      <c r="M284" s="204"/>
      <c r="N284" s="205"/>
      <c r="O284" s="205"/>
      <c r="P284" s="205"/>
      <c r="Q284" s="205"/>
      <c r="R284" s="205"/>
      <c r="S284" s="205"/>
      <c r="T284" s="20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01" t="s">
        <v>147</v>
      </c>
      <c r="AU284" s="201" t="s">
        <v>81</v>
      </c>
      <c r="AV284" s="13" t="s">
        <v>79</v>
      </c>
      <c r="AW284" s="13" t="s">
        <v>33</v>
      </c>
      <c r="AX284" s="13" t="s">
        <v>71</v>
      </c>
      <c r="AY284" s="201" t="s">
        <v>138</v>
      </c>
    </row>
    <row r="285" spans="1:51" s="14" customFormat="1" ht="12">
      <c r="A285" s="14"/>
      <c r="B285" s="207"/>
      <c r="C285" s="14"/>
      <c r="D285" s="200" t="s">
        <v>147</v>
      </c>
      <c r="E285" s="208" t="s">
        <v>3</v>
      </c>
      <c r="F285" s="209" t="s">
        <v>616</v>
      </c>
      <c r="G285" s="14"/>
      <c r="H285" s="210">
        <v>7.42</v>
      </c>
      <c r="I285" s="211"/>
      <c r="J285" s="14"/>
      <c r="K285" s="14"/>
      <c r="L285" s="207"/>
      <c r="M285" s="212"/>
      <c r="N285" s="213"/>
      <c r="O285" s="213"/>
      <c r="P285" s="213"/>
      <c r="Q285" s="213"/>
      <c r="R285" s="213"/>
      <c r="S285" s="213"/>
      <c r="T285" s="2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08" t="s">
        <v>147</v>
      </c>
      <c r="AU285" s="208" t="s">
        <v>81</v>
      </c>
      <c r="AV285" s="14" t="s">
        <v>81</v>
      </c>
      <c r="AW285" s="14" t="s">
        <v>33</v>
      </c>
      <c r="AX285" s="14" t="s">
        <v>79</v>
      </c>
      <c r="AY285" s="208" t="s">
        <v>138</v>
      </c>
    </row>
    <row r="286" spans="1:65" s="2" customFormat="1" ht="21.75" customHeight="1">
      <c r="A286" s="37"/>
      <c r="B286" s="185"/>
      <c r="C286" s="186" t="s">
        <v>617</v>
      </c>
      <c r="D286" s="186" t="s">
        <v>140</v>
      </c>
      <c r="E286" s="187" t="s">
        <v>618</v>
      </c>
      <c r="F286" s="188" t="s">
        <v>619</v>
      </c>
      <c r="G286" s="189" t="s">
        <v>214</v>
      </c>
      <c r="H286" s="190">
        <v>1</v>
      </c>
      <c r="I286" s="191"/>
      <c r="J286" s="192">
        <f>ROUND(I286*H286,2)</f>
        <v>0</v>
      </c>
      <c r="K286" s="188" t="s">
        <v>144</v>
      </c>
      <c r="L286" s="38"/>
      <c r="M286" s="193" t="s">
        <v>3</v>
      </c>
      <c r="N286" s="194" t="s">
        <v>42</v>
      </c>
      <c r="O286" s="71"/>
      <c r="P286" s="195">
        <f>O286*H286</f>
        <v>0</v>
      </c>
      <c r="Q286" s="195">
        <v>3E-05</v>
      </c>
      <c r="R286" s="195">
        <f>Q286*H286</f>
        <v>3E-05</v>
      </c>
      <c r="S286" s="195">
        <v>0</v>
      </c>
      <c r="T286" s="196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7" t="s">
        <v>145</v>
      </c>
      <c r="AT286" s="197" t="s">
        <v>140</v>
      </c>
      <c r="AU286" s="197" t="s">
        <v>81</v>
      </c>
      <c r="AY286" s="18" t="s">
        <v>138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18" t="s">
        <v>79</v>
      </c>
      <c r="BK286" s="198">
        <f>ROUND(I286*H286,2)</f>
        <v>0</v>
      </c>
      <c r="BL286" s="18" t="s">
        <v>145</v>
      </c>
      <c r="BM286" s="197" t="s">
        <v>620</v>
      </c>
    </row>
    <row r="287" spans="1:65" s="2" customFormat="1" ht="16.5" customHeight="1">
      <c r="A287" s="37"/>
      <c r="B287" s="185"/>
      <c r="C287" s="229" t="s">
        <v>621</v>
      </c>
      <c r="D287" s="229" t="s">
        <v>425</v>
      </c>
      <c r="E287" s="230" t="s">
        <v>622</v>
      </c>
      <c r="F287" s="231" t="s">
        <v>623</v>
      </c>
      <c r="G287" s="232" t="s">
        <v>214</v>
      </c>
      <c r="H287" s="233">
        <v>1</v>
      </c>
      <c r="I287" s="234"/>
      <c r="J287" s="235">
        <f>ROUND(I287*H287,2)</f>
        <v>0</v>
      </c>
      <c r="K287" s="231" t="s">
        <v>144</v>
      </c>
      <c r="L287" s="236"/>
      <c r="M287" s="237" t="s">
        <v>3</v>
      </c>
      <c r="N287" s="238" t="s">
        <v>42</v>
      </c>
      <c r="O287" s="71"/>
      <c r="P287" s="195">
        <f>O287*H287</f>
        <v>0</v>
      </c>
      <c r="Q287" s="195">
        <v>0.0014</v>
      </c>
      <c r="R287" s="195">
        <f>Q287*H287</f>
        <v>0.0014</v>
      </c>
      <c r="S287" s="195">
        <v>0</v>
      </c>
      <c r="T287" s="196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7" t="s">
        <v>193</v>
      </c>
      <c r="AT287" s="197" t="s">
        <v>425</v>
      </c>
      <c r="AU287" s="197" t="s">
        <v>81</v>
      </c>
      <c r="AY287" s="18" t="s">
        <v>138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8" t="s">
        <v>79</v>
      </c>
      <c r="BK287" s="198">
        <f>ROUND(I287*H287,2)</f>
        <v>0</v>
      </c>
      <c r="BL287" s="18" t="s">
        <v>145</v>
      </c>
      <c r="BM287" s="197" t="s">
        <v>624</v>
      </c>
    </row>
    <row r="288" spans="1:63" s="12" customFormat="1" ht="22.8" customHeight="1">
      <c r="A288" s="12"/>
      <c r="B288" s="172"/>
      <c r="C288" s="12"/>
      <c r="D288" s="173" t="s">
        <v>70</v>
      </c>
      <c r="E288" s="183" t="s">
        <v>326</v>
      </c>
      <c r="F288" s="183" t="s">
        <v>327</v>
      </c>
      <c r="G288" s="12"/>
      <c r="H288" s="12"/>
      <c r="I288" s="175"/>
      <c r="J288" s="184">
        <f>BK288</f>
        <v>0</v>
      </c>
      <c r="K288" s="12"/>
      <c r="L288" s="172"/>
      <c r="M288" s="177"/>
      <c r="N288" s="178"/>
      <c r="O288" s="178"/>
      <c r="P288" s="179">
        <f>SUM(P289:P297)</f>
        <v>0</v>
      </c>
      <c r="Q288" s="178"/>
      <c r="R288" s="179">
        <f>SUM(R289:R297)</f>
        <v>0.24415000000000003</v>
      </c>
      <c r="S288" s="178"/>
      <c r="T288" s="180">
        <f>SUM(T289:T297)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173" t="s">
        <v>81</v>
      </c>
      <c r="AT288" s="181" t="s">
        <v>70</v>
      </c>
      <c r="AU288" s="181" t="s">
        <v>79</v>
      </c>
      <c r="AY288" s="173" t="s">
        <v>138</v>
      </c>
      <c r="BK288" s="182">
        <f>SUM(BK289:BK297)</f>
        <v>0</v>
      </c>
    </row>
    <row r="289" spans="1:65" s="2" customFormat="1" ht="33" customHeight="1">
      <c r="A289" s="37"/>
      <c r="B289" s="185"/>
      <c r="C289" s="186" t="s">
        <v>625</v>
      </c>
      <c r="D289" s="186" t="s">
        <v>140</v>
      </c>
      <c r="E289" s="187" t="s">
        <v>626</v>
      </c>
      <c r="F289" s="188" t="s">
        <v>627</v>
      </c>
      <c r="G289" s="189" t="s">
        <v>290</v>
      </c>
      <c r="H289" s="190">
        <v>30.8</v>
      </c>
      <c r="I289" s="191"/>
      <c r="J289" s="192">
        <f>ROUND(I289*H289,2)</f>
        <v>0</v>
      </c>
      <c r="K289" s="188" t="s">
        <v>144</v>
      </c>
      <c r="L289" s="38"/>
      <c r="M289" s="193" t="s">
        <v>3</v>
      </c>
      <c r="N289" s="194" t="s">
        <v>42</v>
      </c>
      <c r="O289" s="71"/>
      <c r="P289" s="195">
        <f>O289*H289</f>
        <v>0</v>
      </c>
      <c r="Q289" s="195">
        <v>0.00351</v>
      </c>
      <c r="R289" s="195">
        <f>Q289*H289</f>
        <v>0.10810800000000001</v>
      </c>
      <c r="S289" s="195">
        <v>0</v>
      </c>
      <c r="T289" s="196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7" t="s">
        <v>243</v>
      </c>
      <c r="AT289" s="197" t="s">
        <v>140</v>
      </c>
      <c r="AU289" s="197" t="s">
        <v>81</v>
      </c>
      <c r="AY289" s="18" t="s">
        <v>138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8" t="s">
        <v>79</v>
      </c>
      <c r="BK289" s="198">
        <f>ROUND(I289*H289,2)</f>
        <v>0</v>
      </c>
      <c r="BL289" s="18" t="s">
        <v>243</v>
      </c>
      <c r="BM289" s="197" t="s">
        <v>628</v>
      </c>
    </row>
    <row r="290" spans="1:51" s="14" customFormat="1" ht="12">
      <c r="A290" s="14"/>
      <c r="B290" s="207"/>
      <c r="C290" s="14"/>
      <c r="D290" s="200" t="s">
        <v>147</v>
      </c>
      <c r="E290" s="208" t="s">
        <v>3</v>
      </c>
      <c r="F290" s="209" t="s">
        <v>629</v>
      </c>
      <c r="G290" s="14"/>
      <c r="H290" s="210">
        <v>30.8</v>
      </c>
      <c r="I290" s="211"/>
      <c r="J290" s="14"/>
      <c r="K290" s="14"/>
      <c r="L290" s="207"/>
      <c r="M290" s="212"/>
      <c r="N290" s="213"/>
      <c r="O290" s="213"/>
      <c r="P290" s="213"/>
      <c r="Q290" s="213"/>
      <c r="R290" s="213"/>
      <c r="S290" s="213"/>
      <c r="T290" s="2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08" t="s">
        <v>147</v>
      </c>
      <c r="AU290" s="208" t="s">
        <v>81</v>
      </c>
      <c r="AV290" s="14" t="s">
        <v>81</v>
      </c>
      <c r="AW290" s="14" t="s">
        <v>33</v>
      </c>
      <c r="AX290" s="14" t="s">
        <v>79</v>
      </c>
      <c r="AY290" s="208" t="s">
        <v>138</v>
      </c>
    </row>
    <row r="291" spans="1:65" s="2" customFormat="1" ht="33" customHeight="1">
      <c r="A291" s="37"/>
      <c r="B291" s="185"/>
      <c r="C291" s="186" t="s">
        <v>630</v>
      </c>
      <c r="D291" s="186" t="s">
        <v>140</v>
      </c>
      <c r="E291" s="187" t="s">
        <v>631</v>
      </c>
      <c r="F291" s="188" t="s">
        <v>632</v>
      </c>
      <c r="G291" s="189" t="s">
        <v>290</v>
      </c>
      <c r="H291" s="190">
        <v>7</v>
      </c>
      <c r="I291" s="191"/>
      <c r="J291" s="192">
        <f>ROUND(I291*H291,2)</f>
        <v>0</v>
      </c>
      <c r="K291" s="188" t="s">
        <v>144</v>
      </c>
      <c r="L291" s="38"/>
      <c r="M291" s="193" t="s">
        <v>3</v>
      </c>
      <c r="N291" s="194" t="s">
        <v>42</v>
      </c>
      <c r="O291" s="71"/>
      <c r="P291" s="195">
        <f>O291*H291</f>
        <v>0</v>
      </c>
      <c r="Q291" s="195">
        <v>0.00291</v>
      </c>
      <c r="R291" s="195">
        <f>Q291*H291</f>
        <v>0.02037</v>
      </c>
      <c r="S291" s="195">
        <v>0</v>
      </c>
      <c r="T291" s="196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7" t="s">
        <v>243</v>
      </c>
      <c r="AT291" s="197" t="s">
        <v>140</v>
      </c>
      <c r="AU291" s="197" t="s">
        <v>81</v>
      </c>
      <c r="AY291" s="18" t="s">
        <v>138</v>
      </c>
      <c r="BE291" s="198">
        <f>IF(N291="základní",J291,0)</f>
        <v>0</v>
      </c>
      <c r="BF291" s="198">
        <f>IF(N291="snížená",J291,0)</f>
        <v>0</v>
      </c>
      <c r="BG291" s="198">
        <f>IF(N291="zákl. přenesená",J291,0)</f>
        <v>0</v>
      </c>
      <c r="BH291" s="198">
        <f>IF(N291="sníž. přenesená",J291,0)</f>
        <v>0</v>
      </c>
      <c r="BI291" s="198">
        <f>IF(N291="nulová",J291,0)</f>
        <v>0</v>
      </c>
      <c r="BJ291" s="18" t="s">
        <v>79</v>
      </c>
      <c r="BK291" s="198">
        <f>ROUND(I291*H291,2)</f>
        <v>0</v>
      </c>
      <c r="BL291" s="18" t="s">
        <v>243</v>
      </c>
      <c r="BM291" s="197" t="s">
        <v>633</v>
      </c>
    </row>
    <row r="292" spans="1:51" s="14" customFormat="1" ht="12">
      <c r="A292" s="14"/>
      <c r="B292" s="207"/>
      <c r="C292" s="14"/>
      <c r="D292" s="200" t="s">
        <v>147</v>
      </c>
      <c r="E292" s="208" t="s">
        <v>3</v>
      </c>
      <c r="F292" s="209" t="s">
        <v>634</v>
      </c>
      <c r="G292" s="14"/>
      <c r="H292" s="210">
        <v>7</v>
      </c>
      <c r="I292" s="211"/>
      <c r="J292" s="14"/>
      <c r="K292" s="14"/>
      <c r="L292" s="207"/>
      <c r="M292" s="212"/>
      <c r="N292" s="213"/>
      <c r="O292" s="213"/>
      <c r="P292" s="213"/>
      <c r="Q292" s="213"/>
      <c r="R292" s="213"/>
      <c r="S292" s="213"/>
      <c r="T292" s="2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08" t="s">
        <v>147</v>
      </c>
      <c r="AU292" s="208" t="s">
        <v>81</v>
      </c>
      <c r="AV292" s="14" t="s">
        <v>81</v>
      </c>
      <c r="AW292" s="14" t="s">
        <v>33</v>
      </c>
      <c r="AX292" s="14" t="s">
        <v>79</v>
      </c>
      <c r="AY292" s="208" t="s">
        <v>138</v>
      </c>
    </row>
    <row r="293" spans="1:65" s="2" customFormat="1" ht="33" customHeight="1">
      <c r="A293" s="37"/>
      <c r="B293" s="185"/>
      <c r="C293" s="186" t="s">
        <v>635</v>
      </c>
      <c r="D293" s="186" t="s">
        <v>140</v>
      </c>
      <c r="E293" s="187" t="s">
        <v>636</v>
      </c>
      <c r="F293" s="188" t="s">
        <v>637</v>
      </c>
      <c r="G293" s="189" t="s">
        <v>290</v>
      </c>
      <c r="H293" s="190">
        <v>17.2</v>
      </c>
      <c r="I293" s="191"/>
      <c r="J293" s="192">
        <f>ROUND(I293*H293,2)</f>
        <v>0</v>
      </c>
      <c r="K293" s="188" t="s">
        <v>144</v>
      </c>
      <c r="L293" s="38"/>
      <c r="M293" s="193" t="s">
        <v>3</v>
      </c>
      <c r="N293" s="194" t="s">
        <v>42</v>
      </c>
      <c r="O293" s="71"/>
      <c r="P293" s="195">
        <f>O293*H293</f>
        <v>0</v>
      </c>
      <c r="Q293" s="195">
        <v>0.00352</v>
      </c>
      <c r="R293" s="195">
        <f>Q293*H293</f>
        <v>0.060544</v>
      </c>
      <c r="S293" s="195">
        <v>0</v>
      </c>
      <c r="T293" s="196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7" t="s">
        <v>243</v>
      </c>
      <c r="AT293" s="197" t="s">
        <v>140</v>
      </c>
      <c r="AU293" s="197" t="s">
        <v>81</v>
      </c>
      <c r="AY293" s="18" t="s">
        <v>138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8" t="s">
        <v>79</v>
      </c>
      <c r="BK293" s="198">
        <f>ROUND(I293*H293,2)</f>
        <v>0</v>
      </c>
      <c r="BL293" s="18" t="s">
        <v>243</v>
      </c>
      <c r="BM293" s="197" t="s">
        <v>638</v>
      </c>
    </row>
    <row r="294" spans="1:65" s="2" customFormat="1" ht="33" customHeight="1">
      <c r="A294" s="37"/>
      <c r="B294" s="185"/>
      <c r="C294" s="186" t="s">
        <v>639</v>
      </c>
      <c r="D294" s="186" t="s">
        <v>140</v>
      </c>
      <c r="E294" s="187" t="s">
        <v>640</v>
      </c>
      <c r="F294" s="188" t="s">
        <v>641</v>
      </c>
      <c r="G294" s="189" t="s">
        <v>143</v>
      </c>
      <c r="H294" s="190">
        <v>2</v>
      </c>
      <c r="I294" s="191"/>
      <c r="J294" s="192">
        <f>ROUND(I294*H294,2)</f>
        <v>0</v>
      </c>
      <c r="K294" s="188" t="s">
        <v>144</v>
      </c>
      <c r="L294" s="38"/>
      <c r="M294" s="193" t="s">
        <v>3</v>
      </c>
      <c r="N294" s="194" t="s">
        <v>42</v>
      </c>
      <c r="O294" s="71"/>
      <c r="P294" s="195">
        <f>O294*H294</f>
        <v>0</v>
      </c>
      <c r="Q294" s="195">
        <v>0.0076</v>
      </c>
      <c r="R294" s="195">
        <f>Q294*H294</f>
        <v>0.0152</v>
      </c>
      <c r="S294" s="195">
        <v>0</v>
      </c>
      <c r="T294" s="196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197" t="s">
        <v>243</v>
      </c>
      <c r="AT294" s="197" t="s">
        <v>140</v>
      </c>
      <c r="AU294" s="197" t="s">
        <v>81</v>
      </c>
      <c r="AY294" s="18" t="s">
        <v>138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8" t="s">
        <v>79</v>
      </c>
      <c r="BK294" s="198">
        <f>ROUND(I294*H294,2)</f>
        <v>0</v>
      </c>
      <c r="BL294" s="18" t="s">
        <v>243</v>
      </c>
      <c r="BM294" s="197" t="s">
        <v>642</v>
      </c>
    </row>
    <row r="295" spans="1:65" s="2" customFormat="1" ht="21.75" customHeight="1">
      <c r="A295" s="37"/>
      <c r="B295" s="185"/>
      <c r="C295" s="186" t="s">
        <v>643</v>
      </c>
      <c r="D295" s="186" t="s">
        <v>140</v>
      </c>
      <c r="E295" s="187" t="s">
        <v>644</v>
      </c>
      <c r="F295" s="188" t="s">
        <v>645</v>
      </c>
      <c r="G295" s="189" t="s">
        <v>290</v>
      </c>
      <c r="H295" s="190">
        <v>17.2</v>
      </c>
      <c r="I295" s="191"/>
      <c r="J295" s="192">
        <f>ROUND(I295*H295,2)</f>
        <v>0</v>
      </c>
      <c r="K295" s="188" t="s">
        <v>144</v>
      </c>
      <c r="L295" s="38"/>
      <c r="M295" s="193" t="s">
        <v>3</v>
      </c>
      <c r="N295" s="194" t="s">
        <v>42</v>
      </c>
      <c r="O295" s="71"/>
      <c r="P295" s="195">
        <f>O295*H295</f>
        <v>0</v>
      </c>
      <c r="Q295" s="195">
        <v>0.00169</v>
      </c>
      <c r="R295" s="195">
        <f>Q295*H295</f>
        <v>0.029068</v>
      </c>
      <c r="S295" s="195">
        <v>0</v>
      </c>
      <c r="T295" s="196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7" t="s">
        <v>243</v>
      </c>
      <c r="AT295" s="197" t="s">
        <v>140</v>
      </c>
      <c r="AU295" s="197" t="s">
        <v>81</v>
      </c>
      <c r="AY295" s="18" t="s">
        <v>138</v>
      </c>
      <c r="BE295" s="198">
        <f>IF(N295="základní",J295,0)</f>
        <v>0</v>
      </c>
      <c r="BF295" s="198">
        <f>IF(N295="snížená",J295,0)</f>
        <v>0</v>
      </c>
      <c r="BG295" s="198">
        <f>IF(N295="zákl. přenesená",J295,0)</f>
        <v>0</v>
      </c>
      <c r="BH295" s="198">
        <f>IF(N295="sníž. přenesená",J295,0)</f>
        <v>0</v>
      </c>
      <c r="BI295" s="198">
        <f>IF(N295="nulová",J295,0)</f>
        <v>0</v>
      </c>
      <c r="BJ295" s="18" t="s">
        <v>79</v>
      </c>
      <c r="BK295" s="198">
        <f>ROUND(I295*H295,2)</f>
        <v>0</v>
      </c>
      <c r="BL295" s="18" t="s">
        <v>243</v>
      </c>
      <c r="BM295" s="197" t="s">
        <v>646</v>
      </c>
    </row>
    <row r="296" spans="1:65" s="2" customFormat="1" ht="33" customHeight="1">
      <c r="A296" s="37"/>
      <c r="B296" s="185"/>
      <c r="C296" s="186" t="s">
        <v>647</v>
      </c>
      <c r="D296" s="186" t="s">
        <v>140</v>
      </c>
      <c r="E296" s="187" t="s">
        <v>648</v>
      </c>
      <c r="F296" s="188" t="s">
        <v>649</v>
      </c>
      <c r="G296" s="189" t="s">
        <v>214</v>
      </c>
      <c r="H296" s="190">
        <v>1</v>
      </c>
      <c r="I296" s="191"/>
      <c r="J296" s="192">
        <f>ROUND(I296*H296,2)</f>
        <v>0</v>
      </c>
      <c r="K296" s="188" t="s">
        <v>144</v>
      </c>
      <c r="L296" s="38"/>
      <c r="M296" s="193" t="s">
        <v>3</v>
      </c>
      <c r="N296" s="194" t="s">
        <v>42</v>
      </c>
      <c r="O296" s="71"/>
      <c r="P296" s="195">
        <f>O296*H296</f>
        <v>0</v>
      </c>
      <c r="Q296" s="195">
        <v>0.00036</v>
      </c>
      <c r="R296" s="195">
        <f>Q296*H296</f>
        <v>0.00036</v>
      </c>
      <c r="S296" s="195">
        <v>0</v>
      </c>
      <c r="T296" s="196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7" t="s">
        <v>243</v>
      </c>
      <c r="AT296" s="197" t="s">
        <v>140</v>
      </c>
      <c r="AU296" s="197" t="s">
        <v>81</v>
      </c>
      <c r="AY296" s="18" t="s">
        <v>138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8" t="s">
        <v>79</v>
      </c>
      <c r="BK296" s="198">
        <f>ROUND(I296*H296,2)</f>
        <v>0</v>
      </c>
      <c r="BL296" s="18" t="s">
        <v>243</v>
      </c>
      <c r="BM296" s="197" t="s">
        <v>650</v>
      </c>
    </row>
    <row r="297" spans="1:65" s="2" customFormat="1" ht="33" customHeight="1">
      <c r="A297" s="37"/>
      <c r="B297" s="185"/>
      <c r="C297" s="186" t="s">
        <v>651</v>
      </c>
      <c r="D297" s="186" t="s">
        <v>140</v>
      </c>
      <c r="E297" s="187" t="s">
        <v>652</v>
      </c>
      <c r="F297" s="188" t="s">
        <v>653</v>
      </c>
      <c r="G297" s="189" t="s">
        <v>290</v>
      </c>
      <c r="H297" s="190">
        <v>5</v>
      </c>
      <c r="I297" s="191"/>
      <c r="J297" s="192">
        <f>ROUND(I297*H297,2)</f>
        <v>0</v>
      </c>
      <c r="K297" s="188" t="s">
        <v>144</v>
      </c>
      <c r="L297" s="38"/>
      <c r="M297" s="193" t="s">
        <v>3</v>
      </c>
      <c r="N297" s="194" t="s">
        <v>42</v>
      </c>
      <c r="O297" s="71"/>
      <c r="P297" s="195">
        <f>O297*H297</f>
        <v>0</v>
      </c>
      <c r="Q297" s="195">
        <v>0.0021</v>
      </c>
      <c r="R297" s="195">
        <f>Q297*H297</f>
        <v>0.010499999999999999</v>
      </c>
      <c r="S297" s="195">
        <v>0</v>
      </c>
      <c r="T297" s="196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7" t="s">
        <v>243</v>
      </c>
      <c r="AT297" s="197" t="s">
        <v>140</v>
      </c>
      <c r="AU297" s="197" t="s">
        <v>81</v>
      </c>
      <c r="AY297" s="18" t="s">
        <v>138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8" t="s">
        <v>79</v>
      </c>
      <c r="BK297" s="198">
        <f>ROUND(I297*H297,2)</f>
        <v>0</v>
      </c>
      <c r="BL297" s="18" t="s">
        <v>243</v>
      </c>
      <c r="BM297" s="197" t="s">
        <v>654</v>
      </c>
    </row>
    <row r="298" spans="1:63" s="12" customFormat="1" ht="22.8" customHeight="1">
      <c r="A298" s="12"/>
      <c r="B298" s="172"/>
      <c r="C298" s="12"/>
      <c r="D298" s="173" t="s">
        <v>70</v>
      </c>
      <c r="E298" s="183" t="s">
        <v>655</v>
      </c>
      <c r="F298" s="183" t="s">
        <v>656</v>
      </c>
      <c r="G298" s="12"/>
      <c r="H298" s="12"/>
      <c r="I298" s="175"/>
      <c r="J298" s="184">
        <f>BK298</f>
        <v>0</v>
      </c>
      <c r="K298" s="12"/>
      <c r="L298" s="172"/>
      <c r="M298" s="177"/>
      <c r="N298" s="178"/>
      <c r="O298" s="178"/>
      <c r="P298" s="179">
        <f>SUM(P299:P317)</f>
        <v>0</v>
      </c>
      <c r="Q298" s="178"/>
      <c r="R298" s="179">
        <f>SUM(R299:R317)</f>
        <v>0.17951325</v>
      </c>
      <c r="S298" s="178"/>
      <c r="T298" s="180">
        <f>SUM(T299:T317)</f>
        <v>0</v>
      </c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R298" s="173" t="s">
        <v>81</v>
      </c>
      <c r="AT298" s="181" t="s">
        <v>70</v>
      </c>
      <c r="AU298" s="181" t="s">
        <v>79</v>
      </c>
      <c r="AY298" s="173" t="s">
        <v>138</v>
      </c>
      <c r="BK298" s="182">
        <f>SUM(BK299:BK317)</f>
        <v>0</v>
      </c>
    </row>
    <row r="299" spans="1:65" s="2" customFormat="1" ht="21.75" customHeight="1">
      <c r="A299" s="37"/>
      <c r="B299" s="185"/>
      <c r="C299" s="186" t="s">
        <v>657</v>
      </c>
      <c r="D299" s="186" t="s">
        <v>140</v>
      </c>
      <c r="E299" s="187" t="s">
        <v>658</v>
      </c>
      <c r="F299" s="188" t="s">
        <v>659</v>
      </c>
      <c r="G299" s="189" t="s">
        <v>143</v>
      </c>
      <c r="H299" s="190">
        <v>2.775</v>
      </c>
      <c r="I299" s="191"/>
      <c r="J299" s="192">
        <f>ROUND(I299*H299,2)</f>
        <v>0</v>
      </c>
      <c r="K299" s="188" t="s">
        <v>144</v>
      </c>
      <c r="L299" s="38"/>
      <c r="M299" s="193" t="s">
        <v>3</v>
      </c>
      <c r="N299" s="194" t="s">
        <v>42</v>
      </c>
      <c r="O299" s="71"/>
      <c r="P299" s="195">
        <f>O299*H299</f>
        <v>0</v>
      </c>
      <c r="Q299" s="195">
        <v>0.00027</v>
      </c>
      <c r="R299" s="195">
        <f>Q299*H299</f>
        <v>0.00074925</v>
      </c>
      <c r="S299" s="195">
        <v>0</v>
      </c>
      <c r="T299" s="196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7" t="s">
        <v>243</v>
      </c>
      <c r="AT299" s="197" t="s">
        <v>140</v>
      </c>
      <c r="AU299" s="197" t="s">
        <v>81</v>
      </c>
      <c r="AY299" s="18" t="s">
        <v>138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8" t="s">
        <v>79</v>
      </c>
      <c r="BK299" s="198">
        <f>ROUND(I299*H299,2)</f>
        <v>0</v>
      </c>
      <c r="BL299" s="18" t="s">
        <v>243</v>
      </c>
      <c r="BM299" s="197" t="s">
        <v>660</v>
      </c>
    </row>
    <row r="300" spans="1:51" s="13" customFormat="1" ht="12">
      <c r="A300" s="13"/>
      <c r="B300" s="199"/>
      <c r="C300" s="13"/>
      <c r="D300" s="200" t="s">
        <v>147</v>
      </c>
      <c r="E300" s="201" t="s">
        <v>3</v>
      </c>
      <c r="F300" s="202" t="s">
        <v>661</v>
      </c>
      <c r="G300" s="13"/>
      <c r="H300" s="201" t="s">
        <v>3</v>
      </c>
      <c r="I300" s="203"/>
      <c r="J300" s="13"/>
      <c r="K300" s="13"/>
      <c r="L300" s="199"/>
      <c r="M300" s="204"/>
      <c r="N300" s="205"/>
      <c r="O300" s="205"/>
      <c r="P300" s="205"/>
      <c r="Q300" s="205"/>
      <c r="R300" s="205"/>
      <c r="S300" s="205"/>
      <c r="T300" s="20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1" t="s">
        <v>147</v>
      </c>
      <c r="AU300" s="201" t="s">
        <v>81</v>
      </c>
      <c r="AV300" s="13" t="s">
        <v>79</v>
      </c>
      <c r="AW300" s="13" t="s">
        <v>33</v>
      </c>
      <c r="AX300" s="13" t="s">
        <v>71</v>
      </c>
      <c r="AY300" s="201" t="s">
        <v>138</v>
      </c>
    </row>
    <row r="301" spans="1:51" s="14" customFormat="1" ht="12">
      <c r="A301" s="14"/>
      <c r="B301" s="207"/>
      <c r="C301" s="14"/>
      <c r="D301" s="200" t="s">
        <v>147</v>
      </c>
      <c r="E301" s="208" t="s">
        <v>3</v>
      </c>
      <c r="F301" s="209" t="s">
        <v>662</v>
      </c>
      <c r="G301" s="14"/>
      <c r="H301" s="210">
        <v>1.575</v>
      </c>
      <c r="I301" s="211"/>
      <c r="J301" s="14"/>
      <c r="K301" s="14"/>
      <c r="L301" s="207"/>
      <c r="M301" s="212"/>
      <c r="N301" s="213"/>
      <c r="O301" s="213"/>
      <c r="P301" s="213"/>
      <c r="Q301" s="213"/>
      <c r="R301" s="213"/>
      <c r="S301" s="213"/>
      <c r="T301" s="2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08" t="s">
        <v>147</v>
      </c>
      <c r="AU301" s="208" t="s">
        <v>81</v>
      </c>
      <c r="AV301" s="14" t="s">
        <v>81</v>
      </c>
      <c r="AW301" s="14" t="s">
        <v>33</v>
      </c>
      <c r="AX301" s="14" t="s">
        <v>71</v>
      </c>
      <c r="AY301" s="208" t="s">
        <v>138</v>
      </c>
    </row>
    <row r="302" spans="1:51" s="13" customFormat="1" ht="12">
      <c r="A302" s="13"/>
      <c r="B302" s="199"/>
      <c r="C302" s="13"/>
      <c r="D302" s="200" t="s">
        <v>147</v>
      </c>
      <c r="E302" s="201" t="s">
        <v>3</v>
      </c>
      <c r="F302" s="202" t="s">
        <v>663</v>
      </c>
      <c r="G302" s="13"/>
      <c r="H302" s="201" t="s">
        <v>3</v>
      </c>
      <c r="I302" s="203"/>
      <c r="J302" s="13"/>
      <c r="K302" s="13"/>
      <c r="L302" s="199"/>
      <c r="M302" s="204"/>
      <c r="N302" s="205"/>
      <c r="O302" s="205"/>
      <c r="P302" s="205"/>
      <c r="Q302" s="205"/>
      <c r="R302" s="205"/>
      <c r="S302" s="205"/>
      <c r="T302" s="206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01" t="s">
        <v>147</v>
      </c>
      <c r="AU302" s="201" t="s">
        <v>81</v>
      </c>
      <c r="AV302" s="13" t="s">
        <v>79</v>
      </c>
      <c r="AW302" s="13" t="s">
        <v>33</v>
      </c>
      <c r="AX302" s="13" t="s">
        <v>71</v>
      </c>
      <c r="AY302" s="201" t="s">
        <v>138</v>
      </c>
    </row>
    <row r="303" spans="1:51" s="14" customFormat="1" ht="12">
      <c r="A303" s="14"/>
      <c r="B303" s="207"/>
      <c r="C303" s="14"/>
      <c r="D303" s="200" t="s">
        <v>147</v>
      </c>
      <c r="E303" s="208" t="s">
        <v>3</v>
      </c>
      <c r="F303" s="209" t="s">
        <v>664</v>
      </c>
      <c r="G303" s="14"/>
      <c r="H303" s="210">
        <v>1.2</v>
      </c>
      <c r="I303" s="211"/>
      <c r="J303" s="14"/>
      <c r="K303" s="14"/>
      <c r="L303" s="207"/>
      <c r="M303" s="212"/>
      <c r="N303" s="213"/>
      <c r="O303" s="213"/>
      <c r="P303" s="213"/>
      <c r="Q303" s="213"/>
      <c r="R303" s="213"/>
      <c r="S303" s="213"/>
      <c r="T303" s="2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08" t="s">
        <v>147</v>
      </c>
      <c r="AU303" s="208" t="s">
        <v>81</v>
      </c>
      <c r="AV303" s="14" t="s">
        <v>81</v>
      </c>
      <c r="AW303" s="14" t="s">
        <v>33</v>
      </c>
      <c r="AX303" s="14" t="s">
        <v>71</v>
      </c>
      <c r="AY303" s="208" t="s">
        <v>138</v>
      </c>
    </row>
    <row r="304" spans="1:51" s="15" customFormat="1" ht="12">
      <c r="A304" s="15"/>
      <c r="B304" s="215"/>
      <c r="C304" s="15"/>
      <c r="D304" s="200" t="s">
        <v>147</v>
      </c>
      <c r="E304" s="216" t="s">
        <v>3</v>
      </c>
      <c r="F304" s="217" t="s">
        <v>170</v>
      </c>
      <c r="G304" s="15"/>
      <c r="H304" s="218">
        <v>2.775</v>
      </c>
      <c r="I304" s="219"/>
      <c r="J304" s="15"/>
      <c r="K304" s="15"/>
      <c r="L304" s="215"/>
      <c r="M304" s="220"/>
      <c r="N304" s="221"/>
      <c r="O304" s="221"/>
      <c r="P304" s="221"/>
      <c r="Q304" s="221"/>
      <c r="R304" s="221"/>
      <c r="S304" s="221"/>
      <c r="T304" s="22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216" t="s">
        <v>147</v>
      </c>
      <c r="AU304" s="216" t="s">
        <v>81</v>
      </c>
      <c r="AV304" s="15" t="s">
        <v>145</v>
      </c>
      <c r="AW304" s="15" t="s">
        <v>33</v>
      </c>
      <c r="AX304" s="15" t="s">
        <v>79</v>
      </c>
      <c r="AY304" s="216" t="s">
        <v>138</v>
      </c>
    </row>
    <row r="305" spans="1:65" s="2" customFormat="1" ht="21.75" customHeight="1">
      <c r="A305" s="37"/>
      <c r="B305" s="185"/>
      <c r="C305" s="229" t="s">
        <v>665</v>
      </c>
      <c r="D305" s="229" t="s">
        <v>425</v>
      </c>
      <c r="E305" s="230" t="s">
        <v>666</v>
      </c>
      <c r="F305" s="231" t="s">
        <v>667</v>
      </c>
      <c r="G305" s="232" t="s">
        <v>143</v>
      </c>
      <c r="H305" s="233">
        <v>2.775</v>
      </c>
      <c r="I305" s="234"/>
      <c r="J305" s="235">
        <f>ROUND(I305*H305,2)</f>
        <v>0</v>
      </c>
      <c r="K305" s="231" t="s">
        <v>144</v>
      </c>
      <c r="L305" s="236"/>
      <c r="M305" s="237" t="s">
        <v>3</v>
      </c>
      <c r="N305" s="238" t="s">
        <v>42</v>
      </c>
      <c r="O305" s="71"/>
      <c r="P305" s="195">
        <f>O305*H305</f>
        <v>0</v>
      </c>
      <c r="Q305" s="195">
        <v>0.03056</v>
      </c>
      <c r="R305" s="195">
        <f>Q305*H305</f>
        <v>0.084804</v>
      </c>
      <c r="S305" s="195">
        <v>0</v>
      </c>
      <c r="T305" s="196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7" t="s">
        <v>322</v>
      </c>
      <c r="AT305" s="197" t="s">
        <v>425</v>
      </c>
      <c r="AU305" s="197" t="s">
        <v>81</v>
      </c>
      <c r="AY305" s="18" t="s">
        <v>138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8" t="s">
        <v>79</v>
      </c>
      <c r="BK305" s="198">
        <f>ROUND(I305*H305,2)</f>
        <v>0</v>
      </c>
      <c r="BL305" s="18" t="s">
        <v>243</v>
      </c>
      <c r="BM305" s="197" t="s">
        <v>668</v>
      </c>
    </row>
    <row r="306" spans="1:65" s="2" customFormat="1" ht="33" customHeight="1">
      <c r="A306" s="37"/>
      <c r="B306" s="185"/>
      <c r="C306" s="186" t="s">
        <v>669</v>
      </c>
      <c r="D306" s="186" t="s">
        <v>140</v>
      </c>
      <c r="E306" s="187" t="s">
        <v>670</v>
      </c>
      <c r="F306" s="188" t="s">
        <v>671</v>
      </c>
      <c r="G306" s="189" t="s">
        <v>214</v>
      </c>
      <c r="H306" s="190">
        <v>1</v>
      </c>
      <c r="I306" s="191"/>
      <c r="J306" s="192">
        <f>ROUND(I306*H306,2)</f>
        <v>0</v>
      </c>
      <c r="K306" s="188" t="s">
        <v>144</v>
      </c>
      <c r="L306" s="38"/>
      <c r="M306" s="193" t="s">
        <v>3</v>
      </c>
      <c r="N306" s="194" t="s">
        <v>42</v>
      </c>
      <c r="O306" s="71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7" t="s">
        <v>243</v>
      </c>
      <c r="AT306" s="197" t="s">
        <v>140</v>
      </c>
      <c r="AU306" s="197" t="s">
        <v>81</v>
      </c>
      <c r="AY306" s="18" t="s">
        <v>138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8" t="s">
        <v>79</v>
      </c>
      <c r="BK306" s="198">
        <f>ROUND(I306*H306,2)</f>
        <v>0</v>
      </c>
      <c r="BL306" s="18" t="s">
        <v>243</v>
      </c>
      <c r="BM306" s="197" t="s">
        <v>672</v>
      </c>
    </row>
    <row r="307" spans="1:65" s="2" customFormat="1" ht="21.75" customHeight="1">
      <c r="A307" s="37"/>
      <c r="B307" s="185"/>
      <c r="C307" s="229" t="s">
        <v>673</v>
      </c>
      <c r="D307" s="229" t="s">
        <v>425</v>
      </c>
      <c r="E307" s="230" t="s">
        <v>674</v>
      </c>
      <c r="F307" s="231" t="s">
        <v>675</v>
      </c>
      <c r="G307" s="232" t="s">
        <v>214</v>
      </c>
      <c r="H307" s="233">
        <v>1</v>
      </c>
      <c r="I307" s="234"/>
      <c r="J307" s="235">
        <f>ROUND(I307*H307,2)</f>
        <v>0</v>
      </c>
      <c r="K307" s="231" t="s">
        <v>144</v>
      </c>
      <c r="L307" s="236"/>
      <c r="M307" s="237" t="s">
        <v>3</v>
      </c>
      <c r="N307" s="238" t="s">
        <v>42</v>
      </c>
      <c r="O307" s="71"/>
      <c r="P307" s="195">
        <f>O307*H307</f>
        <v>0</v>
      </c>
      <c r="Q307" s="195">
        <v>0.0155</v>
      </c>
      <c r="R307" s="195">
        <f>Q307*H307</f>
        <v>0.0155</v>
      </c>
      <c r="S307" s="195">
        <v>0</v>
      </c>
      <c r="T307" s="196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7" t="s">
        <v>322</v>
      </c>
      <c r="AT307" s="197" t="s">
        <v>425</v>
      </c>
      <c r="AU307" s="197" t="s">
        <v>81</v>
      </c>
      <c r="AY307" s="18" t="s">
        <v>138</v>
      </c>
      <c r="BE307" s="198">
        <f>IF(N307="základní",J307,0)</f>
        <v>0</v>
      </c>
      <c r="BF307" s="198">
        <f>IF(N307="snížená",J307,0)</f>
        <v>0</v>
      </c>
      <c r="BG307" s="198">
        <f>IF(N307="zákl. přenesená",J307,0)</f>
        <v>0</v>
      </c>
      <c r="BH307" s="198">
        <f>IF(N307="sníž. přenesená",J307,0)</f>
        <v>0</v>
      </c>
      <c r="BI307" s="198">
        <f>IF(N307="nulová",J307,0)</f>
        <v>0</v>
      </c>
      <c r="BJ307" s="18" t="s">
        <v>79</v>
      </c>
      <c r="BK307" s="198">
        <f>ROUND(I307*H307,2)</f>
        <v>0</v>
      </c>
      <c r="BL307" s="18" t="s">
        <v>243</v>
      </c>
      <c r="BM307" s="197" t="s">
        <v>676</v>
      </c>
    </row>
    <row r="308" spans="1:65" s="2" customFormat="1" ht="33" customHeight="1">
      <c r="A308" s="37"/>
      <c r="B308" s="185"/>
      <c r="C308" s="186" t="s">
        <v>677</v>
      </c>
      <c r="D308" s="186" t="s">
        <v>140</v>
      </c>
      <c r="E308" s="187" t="s">
        <v>678</v>
      </c>
      <c r="F308" s="188" t="s">
        <v>679</v>
      </c>
      <c r="G308" s="189" t="s">
        <v>214</v>
      </c>
      <c r="H308" s="190">
        <v>4</v>
      </c>
      <c r="I308" s="191"/>
      <c r="J308" s="192">
        <f>ROUND(I308*H308,2)</f>
        <v>0</v>
      </c>
      <c r="K308" s="188" t="s">
        <v>144</v>
      </c>
      <c r="L308" s="38"/>
      <c r="M308" s="193" t="s">
        <v>3</v>
      </c>
      <c r="N308" s="194" t="s">
        <v>42</v>
      </c>
      <c r="O308" s="71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197" t="s">
        <v>243</v>
      </c>
      <c r="AT308" s="197" t="s">
        <v>140</v>
      </c>
      <c r="AU308" s="197" t="s">
        <v>81</v>
      </c>
      <c r="AY308" s="18" t="s">
        <v>138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8" t="s">
        <v>79</v>
      </c>
      <c r="BK308" s="198">
        <f>ROUND(I308*H308,2)</f>
        <v>0</v>
      </c>
      <c r="BL308" s="18" t="s">
        <v>243</v>
      </c>
      <c r="BM308" s="197" t="s">
        <v>680</v>
      </c>
    </row>
    <row r="309" spans="1:65" s="2" customFormat="1" ht="21.75" customHeight="1">
      <c r="A309" s="37"/>
      <c r="B309" s="185"/>
      <c r="C309" s="229" t="s">
        <v>681</v>
      </c>
      <c r="D309" s="229" t="s">
        <v>425</v>
      </c>
      <c r="E309" s="230" t="s">
        <v>682</v>
      </c>
      <c r="F309" s="231" t="s">
        <v>683</v>
      </c>
      <c r="G309" s="232" t="s">
        <v>214</v>
      </c>
      <c r="H309" s="233">
        <v>4</v>
      </c>
      <c r="I309" s="234"/>
      <c r="J309" s="235">
        <f>ROUND(I309*H309,2)</f>
        <v>0</v>
      </c>
      <c r="K309" s="231" t="s">
        <v>144</v>
      </c>
      <c r="L309" s="236"/>
      <c r="M309" s="237" t="s">
        <v>3</v>
      </c>
      <c r="N309" s="238" t="s">
        <v>42</v>
      </c>
      <c r="O309" s="71"/>
      <c r="P309" s="195">
        <f>O309*H309</f>
        <v>0</v>
      </c>
      <c r="Q309" s="195">
        <v>0.0175</v>
      </c>
      <c r="R309" s="195">
        <f>Q309*H309</f>
        <v>0.07</v>
      </c>
      <c r="S309" s="195">
        <v>0</v>
      </c>
      <c r="T309" s="196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7" t="s">
        <v>322</v>
      </c>
      <c r="AT309" s="197" t="s">
        <v>425</v>
      </c>
      <c r="AU309" s="197" t="s">
        <v>81</v>
      </c>
      <c r="AY309" s="18" t="s">
        <v>138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8" t="s">
        <v>79</v>
      </c>
      <c r="BK309" s="198">
        <f>ROUND(I309*H309,2)</f>
        <v>0</v>
      </c>
      <c r="BL309" s="18" t="s">
        <v>243</v>
      </c>
      <c r="BM309" s="197" t="s">
        <v>684</v>
      </c>
    </row>
    <row r="310" spans="1:65" s="2" customFormat="1" ht="33" customHeight="1">
      <c r="A310" s="37"/>
      <c r="B310" s="185"/>
      <c r="C310" s="186" t="s">
        <v>685</v>
      </c>
      <c r="D310" s="186" t="s">
        <v>140</v>
      </c>
      <c r="E310" s="187" t="s">
        <v>686</v>
      </c>
      <c r="F310" s="188" t="s">
        <v>687</v>
      </c>
      <c r="G310" s="189" t="s">
        <v>214</v>
      </c>
      <c r="H310" s="190">
        <v>1</v>
      </c>
      <c r="I310" s="191"/>
      <c r="J310" s="192">
        <f>ROUND(I310*H310,2)</f>
        <v>0</v>
      </c>
      <c r="K310" s="188" t="s">
        <v>144</v>
      </c>
      <c r="L310" s="38"/>
      <c r="M310" s="193" t="s">
        <v>3</v>
      </c>
      <c r="N310" s="194" t="s">
        <v>42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197" t="s">
        <v>243</v>
      </c>
      <c r="AT310" s="197" t="s">
        <v>140</v>
      </c>
      <c r="AU310" s="197" t="s">
        <v>81</v>
      </c>
      <c r="AY310" s="18" t="s">
        <v>138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8" t="s">
        <v>79</v>
      </c>
      <c r="BK310" s="198">
        <f>ROUND(I310*H310,2)</f>
        <v>0</v>
      </c>
      <c r="BL310" s="18" t="s">
        <v>243</v>
      </c>
      <c r="BM310" s="197" t="s">
        <v>688</v>
      </c>
    </row>
    <row r="311" spans="1:65" s="2" customFormat="1" ht="33" customHeight="1">
      <c r="A311" s="37"/>
      <c r="B311" s="185"/>
      <c r="C311" s="186" t="s">
        <v>689</v>
      </c>
      <c r="D311" s="186" t="s">
        <v>140</v>
      </c>
      <c r="E311" s="187" t="s">
        <v>690</v>
      </c>
      <c r="F311" s="188" t="s">
        <v>691</v>
      </c>
      <c r="G311" s="189" t="s">
        <v>214</v>
      </c>
      <c r="H311" s="190">
        <v>2</v>
      </c>
      <c r="I311" s="191"/>
      <c r="J311" s="192">
        <f>ROUND(I311*H311,2)</f>
        <v>0</v>
      </c>
      <c r="K311" s="188" t="s">
        <v>144</v>
      </c>
      <c r="L311" s="38"/>
      <c r="M311" s="193" t="s">
        <v>3</v>
      </c>
      <c r="N311" s="194" t="s">
        <v>42</v>
      </c>
      <c r="O311" s="71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7" t="s">
        <v>243</v>
      </c>
      <c r="AT311" s="197" t="s">
        <v>140</v>
      </c>
      <c r="AU311" s="197" t="s">
        <v>81</v>
      </c>
      <c r="AY311" s="18" t="s">
        <v>138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8" t="s">
        <v>79</v>
      </c>
      <c r="BK311" s="198">
        <f>ROUND(I311*H311,2)</f>
        <v>0</v>
      </c>
      <c r="BL311" s="18" t="s">
        <v>243</v>
      </c>
      <c r="BM311" s="197" t="s">
        <v>692</v>
      </c>
    </row>
    <row r="312" spans="1:65" s="2" customFormat="1" ht="16.5" customHeight="1">
      <c r="A312" s="37"/>
      <c r="B312" s="185"/>
      <c r="C312" s="229" t="s">
        <v>693</v>
      </c>
      <c r="D312" s="229" t="s">
        <v>425</v>
      </c>
      <c r="E312" s="230" t="s">
        <v>694</v>
      </c>
      <c r="F312" s="231" t="s">
        <v>695</v>
      </c>
      <c r="G312" s="232" t="s">
        <v>290</v>
      </c>
      <c r="H312" s="233">
        <v>4.5</v>
      </c>
      <c r="I312" s="234"/>
      <c r="J312" s="235">
        <f>ROUND(I312*H312,2)</f>
        <v>0</v>
      </c>
      <c r="K312" s="231" t="s">
        <v>144</v>
      </c>
      <c r="L312" s="236"/>
      <c r="M312" s="237" t="s">
        <v>3</v>
      </c>
      <c r="N312" s="238" t="s">
        <v>42</v>
      </c>
      <c r="O312" s="71"/>
      <c r="P312" s="195">
        <f>O312*H312</f>
        <v>0</v>
      </c>
      <c r="Q312" s="195">
        <v>0.0018</v>
      </c>
      <c r="R312" s="195">
        <f>Q312*H312</f>
        <v>0.0081</v>
      </c>
      <c r="S312" s="195">
        <v>0</v>
      </c>
      <c r="T312" s="196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197" t="s">
        <v>322</v>
      </c>
      <c r="AT312" s="197" t="s">
        <v>425</v>
      </c>
      <c r="AU312" s="197" t="s">
        <v>81</v>
      </c>
      <c r="AY312" s="18" t="s">
        <v>138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8" t="s">
        <v>79</v>
      </c>
      <c r="BK312" s="198">
        <f>ROUND(I312*H312,2)</f>
        <v>0</v>
      </c>
      <c r="BL312" s="18" t="s">
        <v>243</v>
      </c>
      <c r="BM312" s="197" t="s">
        <v>696</v>
      </c>
    </row>
    <row r="313" spans="1:51" s="14" customFormat="1" ht="12">
      <c r="A313" s="14"/>
      <c r="B313" s="207"/>
      <c r="C313" s="14"/>
      <c r="D313" s="200" t="s">
        <v>147</v>
      </c>
      <c r="E313" s="208" t="s">
        <v>3</v>
      </c>
      <c r="F313" s="209" t="s">
        <v>697</v>
      </c>
      <c r="G313" s="14"/>
      <c r="H313" s="210">
        <v>3.5</v>
      </c>
      <c r="I313" s="211"/>
      <c r="J313" s="14"/>
      <c r="K313" s="14"/>
      <c r="L313" s="207"/>
      <c r="M313" s="212"/>
      <c r="N313" s="213"/>
      <c r="O313" s="213"/>
      <c r="P313" s="213"/>
      <c r="Q313" s="213"/>
      <c r="R313" s="213"/>
      <c r="S313" s="213"/>
      <c r="T313" s="2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08" t="s">
        <v>147</v>
      </c>
      <c r="AU313" s="208" t="s">
        <v>81</v>
      </c>
      <c r="AV313" s="14" t="s">
        <v>81</v>
      </c>
      <c r="AW313" s="14" t="s">
        <v>33</v>
      </c>
      <c r="AX313" s="14" t="s">
        <v>71</v>
      </c>
      <c r="AY313" s="208" t="s">
        <v>138</v>
      </c>
    </row>
    <row r="314" spans="1:51" s="14" customFormat="1" ht="12">
      <c r="A314" s="14"/>
      <c r="B314" s="207"/>
      <c r="C314" s="14"/>
      <c r="D314" s="200" t="s">
        <v>147</v>
      </c>
      <c r="E314" s="208" t="s">
        <v>3</v>
      </c>
      <c r="F314" s="209" t="s">
        <v>698</v>
      </c>
      <c r="G314" s="14"/>
      <c r="H314" s="210">
        <v>1</v>
      </c>
      <c r="I314" s="211"/>
      <c r="J314" s="14"/>
      <c r="K314" s="14"/>
      <c r="L314" s="207"/>
      <c r="M314" s="212"/>
      <c r="N314" s="213"/>
      <c r="O314" s="213"/>
      <c r="P314" s="213"/>
      <c r="Q314" s="213"/>
      <c r="R314" s="213"/>
      <c r="S314" s="213"/>
      <c r="T314" s="2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08" t="s">
        <v>147</v>
      </c>
      <c r="AU314" s="208" t="s">
        <v>81</v>
      </c>
      <c r="AV314" s="14" t="s">
        <v>81</v>
      </c>
      <c r="AW314" s="14" t="s">
        <v>33</v>
      </c>
      <c r="AX314" s="14" t="s">
        <v>71</v>
      </c>
      <c r="AY314" s="208" t="s">
        <v>138</v>
      </c>
    </row>
    <row r="315" spans="1:51" s="15" customFormat="1" ht="12">
      <c r="A315" s="15"/>
      <c r="B315" s="215"/>
      <c r="C315" s="15"/>
      <c r="D315" s="200" t="s">
        <v>147</v>
      </c>
      <c r="E315" s="216" t="s">
        <v>3</v>
      </c>
      <c r="F315" s="217" t="s">
        <v>170</v>
      </c>
      <c r="G315" s="15"/>
      <c r="H315" s="218">
        <v>4.5</v>
      </c>
      <c r="I315" s="219"/>
      <c r="J315" s="15"/>
      <c r="K315" s="15"/>
      <c r="L315" s="215"/>
      <c r="M315" s="220"/>
      <c r="N315" s="221"/>
      <c r="O315" s="221"/>
      <c r="P315" s="221"/>
      <c r="Q315" s="221"/>
      <c r="R315" s="221"/>
      <c r="S315" s="221"/>
      <c r="T315" s="222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16" t="s">
        <v>147</v>
      </c>
      <c r="AU315" s="216" t="s">
        <v>81</v>
      </c>
      <c r="AV315" s="15" t="s">
        <v>145</v>
      </c>
      <c r="AW315" s="15" t="s">
        <v>33</v>
      </c>
      <c r="AX315" s="15" t="s">
        <v>79</v>
      </c>
      <c r="AY315" s="216" t="s">
        <v>138</v>
      </c>
    </row>
    <row r="316" spans="1:65" s="2" customFormat="1" ht="16.5" customHeight="1">
      <c r="A316" s="37"/>
      <c r="B316" s="185"/>
      <c r="C316" s="229" t="s">
        <v>699</v>
      </c>
      <c r="D316" s="229" t="s">
        <v>425</v>
      </c>
      <c r="E316" s="230" t="s">
        <v>700</v>
      </c>
      <c r="F316" s="231" t="s">
        <v>701</v>
      </c>
      <c r="G316" s="232" t="s">
        <v>214</v>
      </c>
      <c r="H316" s="233">
        <v>6</v>
      </c>
      <c r="I316" s="234"/>
      <c r="J316" s="235">
        <f>ROUND(I316*H316,2)</f>
        <v>0</v>
      </c>
      <c r="K316" s="231" t="s">
        <v>144</v>
      </c>
      <c r="L316" s="236"/>
      <c r="M316" s="237" t="s">
        <v>3</v>
      </c>
      <c r="N316" s="238" t="s">
        <v>42</v>
      </c>
      <c r="O316" s="71"/>
      <c r="P316" s="195">
        <f>O316*H316</f>
        <v>0</v>
      </c>
      <c r="Q316" s="195">
        <v>6E-05</v>
      </c>
      <c r="R316" s="195">
        <f>Q316*H316</f>
        <v>0.00036</v>
      </c>
      <c r="S316" s="195">
        <v>0</v>
      </c>
      <c r="T316" s="196">
        <f>S316*H316</f>
        <v>0</v>
      </c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R316" s="197" t="s">
        <v>322</v>
      </c>
      <c r="AT316" s="197" t="s">
        <v>425</v>
      </c>
      <c r="AU316" s="197" t="s">
        <v>81</v>
      </c>
      <c r="AY316" s="18" t="s">
        <v>138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8" t="s">
        <v>79</v>
      </c>
      <c r="BK316" s="198">
        <f>ROUND(I316*H316,2)</f>
        <v>0</v>
      </c>
      <c r="BL316" s="18" t="s">
        <v>243</v>
      </c>
      <c r="BM316" s="197" t="s">
        <v>702</v>
      </c>
    </row>
    <row r="317" spans="1:65" s="2" customFormat="1" ht="33" customHeight="1">
      <c r="A317" s="37"/>
      <c r="B317" s="185"/>
      <c r="C317" s="186" t="s">
        <v>703</v>
      </c>
      <c r="D317" s="186" t="s">
        <v>140</v>
      </c>
      <c r="E317" s="187" t="s">
        <v>704</v>
      </c>
      <c r="F317" s="188" t="s">
        <v>705</v>
      </c>
      <c r="G317" s="189" t="s">
        <v>214</v>
      </c>
      <c r="H317" s="190">
        <v>1</v>
      </c>
      <c r="I317" s="191"/>
      <c r="J317" s="192">
        <f>ROUND(I317*H317,2)</f>
        <v>0</v>
      </c>
      <c r="K317" s="188" t="s">
        <v>144</v>
      </c>
      <c r="L317" s="38"/>
      <c r="M317" s="193" t="s">
        <v>3</v>
      </c>
      <c r="N317" s="194" t="s">
        <v>42</v>
      </c>
      <c r="O317" s="71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7" t="s">
        <v>243</v>
      </c>
      <c r="AT317" s="197" t="s">
        <v>140</v>
      </c>
      <c r="AU317" s="197" t="s">
        <v>81</v>
      </c>
      <c r="AY317" s="18" t="s">
        <v>138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8" t="s">
        <v>79</v>
      </c>
      <c r="BK317" s="198">
        <f>ROUND(I317*H317,2)</f>
        <v>0</v>
      </c>
      <c r="BL317" s="18" t="s">
        <v>243</v>
      </c>
      <c r="BM317" s="197" t="s">
        <v>706</v>
      </c>
    </row>
    <row r="318" spans="1:63" s="12" customFormat="1" ht="22.8" customHeight="1">
      <c r="A318" s="12"/>
      <c r="B318" s="172"/>
      <c r="C318" s="12"/>
      <c r="D318" s="173" t="s">
        <v>70</v>
      </c>
      <c r="E318" s="183" t="s">
        <v>351</v>
      </c>
      <c r="F318" s="183" t="s">
        <v>352</v>
      </c>
      <c r="G318" s="12"/>
      <c r="H318" s="12"/>
      <c r="I318" s="175"/>
      <c r="J318" s="184">
        <f>BK318</f>
        <v>0</v>
      </c>
      <c r="K318" s="12"/>
      <c r="L318" s="172"/>
      <c r="M318" s="177"/>
      <c r="N318" s="178"/>
      <c r="O318" s="178"/>
      <c r="P318" s="179">
        <f>SUM(P319:P326)</f>
        <v>0</v>
      </c>
      <c r="Q318" s="178"/>
      <c r="R318" s="179">
        <f>SUM(R319:R326)</f>
        <v>0.42300000000000004</v>
      </c>
      <c r="S318" s="178"/>
      <c r="T318" s="180">
        <f>SUM(T319:T326)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173" t="s">
        <v>81</v>
      </c>
      <c r="AT318" s="181" t="s">
        <v>70</v>
      </c>
      <c r="AU318" s="181" t="s">
        <v>79</v>
      </c>
      <c r="AY318" s="173" t="s">
        <v>138</v>
      </c>
      <c r="BK318" s="182">
        <f>SUM(BK319:BK326)</f>
        <v>0</v>
      </c>
    </row>
    <row r="319" spans="1:65" s="2" customFormat="1" ht="21.75" customHeight="1">
      <c r="A319" s="37"/>
      <c r="B319" s="185"/>
      <c r="C319" s="186" t="s">
        <v>707</v>
      </c>
      <c r="D319" s="186" t="s">
        <v>140</v>
      </c>
      <c r="E319" s="187" t="s">
        <v>708</v>
      </c>
      <c r="F319" s="188" t="s">
        <v>709</v>
      </c>
      <c r="G319" s="189" t="s">
        <v>214</v>
      </c>
      <c r="H319" s="190">
        <v>1</v>
      </c>
      <c r="I319" s="191"/>
      <c r="J319" s="192">
        <f>ROUND(I319*H319,2)</f>
        <v>0</v>
      </c>
      <c r="K319" s="188" t="s">
        <v>144</v>
      </c>
      <c r="L319" s="38"/>
      <c r="M319" s="193" t="s">
        <v>3</v>
      </c>
      <c r="N319" s="194" t="s">
        <v>42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7" t="s">
        <v>243</v>
      </c>
      <c r="AT319" s="197" t="s">
        <v>140</v>
      </c>
      <c r="AU319" s="197" t="s">
        <v>81</v>
      </c>
      <c r="AY319" s="18" t="s">
        <v>138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8" t="s">
        <v>79</v>
      </c>
      <c r="BK319" s="198">
        <f>ROUND(I319*H319,2)</f>
        <v>0</v>
      </c>
      <c r="BL319" s="18" t="s">
        <v>243</v>
      </c>
      <c r="BM319" s="197" t="s">
        <v>710</v>
      </c>
    </row>
    <row r="320" spans="1:51" s="13" customFormat="1" ht="12">
      <c r="A320" s="13"/>
      <c r="B320" s="199"/>
      <c r="C320" s="13"/>
      <c r="D320" s="200" t="s">
        <v>147</v>
      </c>
      <c r="E320" s="201" t="s">
        <v>3</v>
      </c>
      <c r="F320" s="202" t="s">
        <v>711</v>
      </c>
      <c r="G320" s="13"/>
      <c r="H320" s="201" t="s">
        <v>3</v>
      </c>
      <c r="I320" s="203"/>
      <c r="J320" s="13"/>
      <c r="K320" s="13"/>
      <c r="L320" s="199"/>
      <c r="M320" s="204"/>
      <c r="N320" s="205"/>
      <c r="O320" s="205"/>
      <c r="P320" s="205"/>
      <c r="Q320" s="205"/>
      <c r="R320" s="205"/>
      <c r="S320" s="205"/>
      <c r="T320" s="20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1" t="s">
        <v>147</v>
      </c>
      <c r="AU320" s="201" t="s">
        <v>81</v>
      </c>
      <c r="AV320" s="13" t="s">
        <v>79</v>
      </c>
      <c r="AW320" s="13" t="s">
        <v>33</v>
      </c>
      <c r="AX320" s="13" t="s">
        <v>71</v>
      </c>
      <c r="AY320" s="201" t="s">
        <v>138</v>
      </c>
    </row>
    <row r="321" spans="1:51" s="14" customFormat="1" ht="12">
      <c r="A321" s="14"/>
      <c r="B321" s="207"/>
      <c r="C321" s="14"/>
      <c r="D321" s="200" t="s">
        <v>147</v>
      </c>
      <c r="E321" s="208" t="s">
        <v>3</v>
      </c>
      <c r="F321" s="209" t="s">
        <v>79</v>
      </c>
      <c r="G321" s="14"/>
      <c r="H321" s="210">
        <v>1</v>
      </c>
      <c r="I321" s="211"/>
      <c r="J321" s="14"/>
      <c r="K321" s="14"/>
      <c r="L321" s="207"/>
      <c r="M321" s="212"/>
      <c r="N321" s="213"/>
      <c r="O321" s="213"/>
      <c r="P321" s="213"/>
      <c r="Q321" s="213"/>
      <c r="R321" s="213"/>
      <c r="S321" s="213"/>
      <c r="T321" s="2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08" t="s">
        <v>147</v>
      </c>
      <c r="AU321" s="208" t="s">
        <v>81</v>
      </c>
      <c r="AV321" s="14" t="s">
        <v>81</v>
      </c>
      <c r="AW321" s="14" t="s">
        <v>33</v>
      </c>
      <c r="AX321" s="14" t="s">
        <v>79</v>
      </c>
      <c r="AY321" s="208" t="s">
        <v>138</v>
      </c>
    </row>
    <row r="322" spans="1:65" s="2" customFormat="1" ht="16.5" customHeight="1">
      <c r="A322" s="37"/>
      <c r="B322" s="185"/>
      <c r="C322" s="229" t="s">
        <v>712</v>
      </c>
      <c r="D322" s="229" t="s">
        <v>425</v>
      </c>
      <c r="E322" s="230" t="s">
        <v>713</v>
      </c>
      <c r="F322" s="231" t="s">
        <v>714</v>
      </c>
      <c r="G322" s="232" t="s">
        <v>214</v>
      </c>
      <c r="H322" s="233">
        <v>1</v>
      </c>
      <c r="I322" s="234"/>
      <c r="J322" s="235">
        <f>ROUND(I322*H322,2)</f>
        <v>0</v>
      </c>
      <c r="K322" s="231" t="s">
        <v>455</v>
      </c>
      <c r="L322" s="236"/>
      <c r="M322" s="237" t="s">
        <v>3</v>
      </c>
      <c r="N322" s="238" t="s">
        <v>42</v>
      </c>
      <c r="O322" s="71"/>
      <c r="P322" s="195">
        <f>O322*H322</f>
        <v>0</v>
      </c>
      <c r="Q322" s="195">
        <v>0.023</v>
      </c>
      <c r="R322" s="195">
        <f>Q322*H322</f>
        <v>0.023</v>
      </c>
      <c r="S322" s="195">
        <v>0</v>
      </c>
      <c r="T322" s="196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7" t="s">
        <v>322</v>
      </c>
      <c r="AT322" s="197" t="s">
        <v>425</v>
      </c>
      <c r="AU322" s="197" t="s">
        <v>81</v>
      </c>
      <c r="AY322" s="18" t="s">
        <v>138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8" t="s">
        <v>79</v>
      </c>
      <c r="BK322" s="198">
        <f>ROUND(I322*H322,2)</f>
        <v>0</v>
      </c>
      <c r="BL322" s="18" t="s">
        <v>243</v>
      </c>
      <c r="BM322" s="197" t="s">
        <v>715</v>
      </c>
    </row>
    <row r="323" spans="1:65" s="2" customFormat="1" ht="21.75" customHeight="1">
      <c r="A323" s="37"/>
      <c r="B323" s="185"/>
      <c r="C323" s="186" t="s">
        <v>716</v>
      </c>
      <c r="D323" s="186" t="s">
        <v>140</v>
      </c>
      <c r="E323" s="187" t="s">
        <v>717</v>
      </c>
      <c r="F323" s="188" t="s">
        <v>718</v>
      </c>
      <c r="G323" s="189" t="s">
        <v>214</v>
      </c>
      <c r="H323" s="190">
        <v>1</v>
      </c>
      <c r="I323" s="191"/>
      <c r="J323" s="192">
        <f>ROUND(I323*H323,2)</f>
        <v>0</v>
      </c>
      <c r="K323" s="188" t="s">
        <v>144</v>
      </c>
      <c r="L323" s="38"/>
      <c r="M323" s="193" t="s">
        <v>3</v>
      </c>
      <c r="N323" s="194" t="s">
        <v>42</v>
      </c>
      <c r="O323" s="71"/>
      <c r="P323" s="195">
        <f>O323*H323</f>
        <v>0</v>
      </c>
      <c r="Q323" s="195">
        <v>0</v>
      </c>
      <c r="R323" s="195">
        <f>Q323*H323</f>
        <v>0</v>
      </c>
      <c r="S323" s="195">
        <v>0</v>
      </c>
      <c r="T323" s="196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7" t="s">
        <v>243</v>
      </c>
      <c r="AT323" s="197" t="s">
        <v>140</v>
      </c>
      <c r="AU323" s="197" t="s">
        <v>81</v>
      </c>
      <c r="AY323" s="18" t="s">
        <v>138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8" t="s">
        <v>79</v>
      </c>
      <c r="BK323" s="198">
        <f>ROUND(I323*H323,2)</f>
        <v>0</v>
      </c>
      <c r="BL323" s="18" t="s">
        <v>243</v>
      </c>
      <c r="BM323" s="197" t="s">
        <v>719</v>
      </c>
    </row>
    <row r="324" spans="1:65" s="2" customFormat="1" ht="16.5" customHeight="1">
      <c r="A324" s="37"/>
      <c r="B324" s="185"/>
      <c r="C324" s="229" t="s">
        <v>720</v>
      </c>
      <c r="D324" s="229" t="s">
        <v>425</v>
      </c>
      <c r="E324" s="230" t="s">
        <v>721</v>
      </c>
      <c r="F324" s="231" t="s">
        <v>722</v>
      </c>
      <c r="G324" s="232" t="s">
        <v>214</v>
      </c>
      <c r="H324" s="233">
        <v>1</v>
      </c>
      <c r="I324" s="234"/>
      <c r="J324" s="235">
        <f>ROUND(I324*H324,2)</f>
        <v>0</v>
      </c>
      <c r="K324" s="231" t="s">
        <v>3</v>
      </c>
      <c r="L324" s="236"/>
      <c r="M324" s="237" t="s">
        <v>3</v>
      </c>
      <c r="N324" s="238" t="s">
        <v>42</v>
      </c>
      <c r="O324" s="71"/>
      <c r="P324" s="195">
        <f>O324*H324</f>
        <v>0</v>
      </c>
      <c r="Q324" s="195">
        <v>0.388</v>
      </c>
      <c r="R324" s="195">
        <f>Q324*H324</f>
        <v>0.388</v>
      </c>
      <c r="S324" s="195">
        <v>0</v>
      </c>
      <c r="T324" s="196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197" t="s">
        <v>322</v>
      </c>
      <c r="AT324" s="197" t="s">
        <v>425</v>
      </c>
      <c r="AU324" s="197" t="s">
        <v>81</v>
      </c>
      <c r="AY324" s="18" t="s">
        <v>138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8" t="s">
        <v>79</v>
      </c>
      <c r="BK324" s="198">
        <f>ROUND(I324*H324,2)</f>
        <v>0</v>
      </c>
      <c r="BL324" s="18" t="s">
        <v>243</v>
      </c>
      <c r="BM324" s="197" t="s">
        <v>723</v>
      </c>
    </row>
    <row r="325" spans="1:65" s="2" customFormat="1" ht="21.75" customHeight="1">
      <c r="A325" s="37"/>
      <c r="B325" s="185"/>
      <c r="C325" s="186" t="s">
        <v>724</v>
      </c>
      <c r="D325" s="186" t="s">
        <v>140</v>
      </c>
      <c r="E325" s="187" t="s">
        <v>725</v>
      </c>
      <c r="F325" s="188" t="s">
        <v>726</v>
      </c>
      <c r="G325" s="189" t="s">
        <v>214</v>
      </c>
      <c r="H325" s="190">
        <v>1</v>
      </c>
      <c r="I325" s="191"/>
      <c r="J325" s="192">
        <f>ROUND(I325*H325,2)</f>
        <v>0</v>
      </c>
      <c r="K325" s="188" t="s">
        <v>144</v>
      </c>
      <c r="L325" s="38"/>
      <c r="M325" s="193" t="s">
        <v>3</v>
      </c>
      <c r="N325" s="194" t="s">
        <v>42</v>
      </c>
      <c r="O325" s="71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7" t="s">
        <v>243</v>
      </c>
      <c r="AT325" s="197" t="s">
        <v>140</v>
      </c>
      <c r="AU325" s="197" t="s">
        <v>81</v>
      </c>
      <c r="AY325" s="18" t="s">
        <v>138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8" t="s">
        <v>79</v>
      </c>
      <c r="BK325" s="198">
        <f>ROUND(I325*H325,2)</f>
        <v>0</v>
      </c>
      <c r="BL325" s="18" t="s">
        <v>243</v>
      </c>
      <c r="BM325" s="197" t="s">
        <v>727</v>
      </c>
    </row>
    <row r="326" spans="1:65" s="2" customFormat="1" ht="21.75" customHeight="1">
      <c r="A326" s="37"/>
      <c r="B326" s="185"/>
      <c r="C326" s="229" t="s">
        <v>728</v>
      </c>
      <c r="D326" s="229" t="s">
        <v>425</v>
      </c>
      <c r="E326" s="230" t="s">
        <v>729</v>
      </c>
      <c r="F326" s="231" t="s">
        <v>730</v>
      </c>
      <c r="G326" s="232" t="s">
        <v>214</v>
      </c>
      <c r="H326" s="233">
        <v>1</v>
      </c>
      <c r="I326" s="234"/>
      <c r="J326" s="235">
        <f>ROUND(I326*H326,2)</f>
        <v>0</v>
      </c>
      <c r="K326" s="231" t="s">
        <v>144</v>
      </c>
      <c r="L326" s="236"/>
      <c r="M326" s="237" t="s">
        <v>3</v>
      </c>
      <c r="N326" s="238" t="s">
        <v>42</v>
      </c>
      <c r="O326" s="71"/>
      <c r="P326" s="195">
        <f>O326*H326</f>
        <v>0</v>
      </c>
      <c r="Q326" s="195">
        <v>0.012</v>
      </c>
      <c r="R326" s="195">
        <f>Q326*H326</f>
        <v>0.012</v>
      </c>
      <c r="S326" s="195">
        <v>0</v>
      </c>
      <c r="T326" s="196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197" t="s">
        <v>322</v>
      </c>
      <c r="AT326" s="197" t="s">
        <v>425</v>
      </c>
      <c r="AU326" s="197" t="s">
        <v>81</v>
      </c>
      <c r="AY326" s="18" t="s">
        <v>138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8" t="s">
        <v>79</v>
      </c>
      <c r="BK326" s="198">
        <f>ROUND(I326*H326,2)</f>
        <v>0</v>
      </c>
      <c r="BL326" s="18" t="s">
        <v>243</v>
      </c>
      <c r="BM326" s="197" t="s">
        <v>731</v>
      </c>
    </row>
    <row r="327" spans="1:63" s="12" customFormat="1" ht="22.8" customHeight="1">
      <c r="A327" s="12"/>
      <c r="B327" s="172"/>
      <c r="C327" s="12"/>
      <c r="D327" s="173" t="s">
        <v>70</v>
      </c>
      <c r="E327" s="183" t="s">
        <v>732</v>
      </c>
      <c r="F327" s="183" t="s">
        <v>733</v>
      </c>
      <c r="G327" s="12"/>
      <c r="H327" s="12"/>
      <c r="I327" s="175"/>
      <c r="J327" s="184">
        <f>BK327</f>
        <v>0</v>
      </c>
      <c r="K327" s="12"/>
      <c r="L327" s="172"/>
      <c r="M327" s="177"/>
      <c r="N327" s="178"/>
      <c r="O327" s="178"/>
      <c r="P327" s="179">
        <f>SUM(P328:P337)</f>
        <v>0</v>
      </c>
      <c r="Q327" s="178"/>
      <c r="R327" s="179">
        <f>SUM(R328:R337)</f>
        <v>0.5891126</v>
      </c>
      <c r="S327" s="178"/>
      <c r="T327" s="180">
        <f>SUM(T328:T337)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173" t="s">
        <v>81</v>
      </c>
      <c r="AT327" s="181" t="s">
        <v>70</v>
      </c>
      <c r="AU327" s="181" t="s">
        <v>79</v>
      </c>
      <c r="AY327" s="173" t="s">
        <v>138</v>
      </c>
      <c r="BK327" s="182">
        <f>SUM(BK328:BK337)</f>
        <v>0</v>
      </c>
    </row>
    <row r="328" spans="1:65" s="2" customFormat="1" ht="21.75" customHeight="1">
      <c r="A328" s="37"/>
      <c r="B328" s="185"/>
      <c r="C328" s="186" t="s">
        <v>734</v>
      </c>
      <c r="D328" s="186" t="s">
        <v>140</v>
      </c>
      <c r="E328" s="187" t="s">
        <v>735</v>
      </c>
      <c r="F328" s="188" t="s">
        <v>736</v>
      </c>
      <c r="G328" s="189" t="s">
        <v>143</v>
      </c>
      <c r="H328" s="190">
        <v>18.46</v>
      </c>
      <c r="I328" s="191"/>
      <c r="J328" s="192">
        <f>ROUND(I328*H328,2)</f>
        <v>0</v>
      </c>
      <c r="K328" s="188" t="s">
        <v>144</v>
      </c>
      <c r="L328" s="38"/>
      <c r="M328" s="193" t="s">
        <v>3</v>
      </c>
      <c r="N328" s="194" t="s">
        <v>42</v>
      </c>
      <c r="O328" s="71"/>
      <c r="P328" s="195">
        <f>O328*H328</f>
        <v>0</v>
      </c>
      <c r="Q328" s="195">
        <v>0.0003</v>
      </c>
      <c r="R328" s="195">
        <f>Q328*H328</f>
        <v>0.0055379999999999995</v>
      </c>
      <c r="S328" s="195">
        <v>0</v>
      </c>
      <c r="T328" s="196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7" t="s">
        <v>243</v>
      </c>
      <c r="AT328" s="197" t="s">
        <v>140</v>
      </c>
      <c r="AU328" s="197" t="s">
        <v>81</v>
      </c>
      <c r="AY328" s="18" t="s">
        <v>138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18" t="s">
        <v>79</v>
      </c>
      <c r="BK328" s="198">
        <f>ROUND(I328*H328,2)</f>
        <v>0</v>
      </c>
      <c r="BL328" s="18" t="s">
        <v>243</v>
      </c>
      <c r="BM328" s="197" t="s">
        <v>737</v>
      </c>
    </row>
    <row r="329" spans="1:51" s="14" customFormat="1" ht="12">
      <c r="A329" s="14"/>
      <c r="B329" s="207"/>
      <c r="C329" s="14"/>
      <c r="D329" s="200" t="s">
        <v>147</v>
      </c>
      <c r="E329" s="208" t="s">
        <v>3</v>
      </c>
      <c r="F329" s="209" t="s">
        <v>192</v>
      </c>
      <c r="G329" s="14"/>
      <c r="H329" s="210">
        <v>18.46</v>
      </c>
      <c r="I329" s="211"/>
      <c r="J329" s="14"/>
      <c r="K329" s="14"/>
      <c r="L329" s="207"/>
      <c r="M329" s="212"/>
      <c r="N329" s="213"/>
      <c r="O329" s="213"/>
      <c r="P329" s="213"/>
      <c r="Q329" s="213"/>
      <c r="R329" s="213"/>
      <c r="S329" s="213"/>
      <c r="T329" s="2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08" t="s">
        <v>147</v>
      </c>
      <c r="AU329" s="208" t="s">
        <v>81</v>
      </c>
      <c r="AV329" s="14" t="s">
        <v>81</v>
      </c>
      <c r="AW329" s="14" t="s">
        <v>33</v>
      </c>
      <c r="AX329" s="14" t="s">
        <v>79</v>
      </c>
      <c r="AY329" s="208" t="s">
        <v>138</v>
      </c>
    </row>
    <row r="330" spans="1:65" s="2" customFormat="1" ht="33" customHeight="1">
      <c r="A330" s="37"/>
      <c r="B330" s="185"/>
      <c r="C330" s="186" t="s">
        <v>738</v>
      </c>
      <c r="D330" s="186" t="s">
        <v>140</v>
      </c>
      <c r="E330" s="187" t="s">
        <v>739</v>
      </c>
      <c r="F330" s="188" t="s">
        <v>740</v>
      </c>
      <c r="G330" s="189" t="s">
        <v>143</v>
      </c>
      <c r="H330" s="190">
        <v>18.46</v>
      </c>
      <c r="I330" s="191"/>
      <c r="J330" s="192">
        <f>ROUND(I330*H330,2)</f>
        <v>0</v>
      </c>
      <c r="K330" s="188" t="s">
        <v>144</v>
      </c>
      <c r="L330" s="38"/>
      <c r="M330" s="193" t="s">
        <v>3</v>
      </c>
      <c r="N330" s="194" t="s">
        <v>42</v>
      </c>
      <c r="O330" s="71"/>
      <c r="P330" s="195">
        <f>O330*H330</f>
        <v>0</v>
      </c>
      <c r="Q330" s="195">
        <v>0.00455</v>
      </c>
      <c r="R330" s="195">
        <f>Q330*H330</f>
        <v>0.08399300000000001</v>
      </c>
      <c r="S330" s="195">
        <v>0</v>
      </c>
      <c r="T330" s="196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7" t="s">
        <v>243</v>
      </c>
      <c r="AT330" s="197" t="s">
        <v>140</v>
      </c>
      <c r="AU330" s="197" t="s">
        <v>81</v>
      </c>
      <c r="AY330" s="18" t="s">
        <v>138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8" t="s">
        <v>79</v>
      </c>
      <c r="BK330" s="198">
        <f>ROUND(I330*H330,2)</f>
        <v>0</v>
      </c>
      <c r="BL330" s="18" t="s">
        <v>243</v>
      </c>
      <c r="BM330" s="197" t="s">
        <v>741</v>
      </c>
    </row>
    <row r="331" spans="1:65" s="2" customFormat="1" ht="33" customHeight="1">
      <c r="A331" s="37"/>
      <c r="B331" s="185"/>
      <c r="C331" s="186" t="s">
        <v>742</v>
      </c>
      <c r="D331" s="186" t="s">
        <v>140</v>
      </c>
      <c r="E331" s="187" t="s">
        <v>743</v>
      </c>
      <c r="F331" s="188" t="s">
        <v>744</v>
      </c>
      <c r="G331" s="189" t="s">
        <v>143</v>
      </c>
      <c r="H331" s="190">
        <v>18.46</v>
      </c>
      <c r="I331" s="191"/>
      <c r="J331" s="192">
        <f>ROUND(I331*H331,2)</f>
        <v>0</v>
      </c>
      <c r="K331" s="188" t="s">
        <v>144</v>
      </c>
      <c r="L331" s="38"/>
      <c r="M331" s="193" t="s">
        <v>3</v>
      </c>
      <c r="N331" s="194" t="s">
        <v>42</v>
      </c>
      <c r="O331" s="71"/>
      <c r="P331" s="195">
        <f>O331*H331</f>
        <v>0</v>
      </c>
      <c r="Q331" s="195">
        <v>0.0063</v>
      </c>
      <c r="R331" s="195">
        <f>Q331*H331</f>
        <v>0.11629800000000001</v>
      </c>
      <c r="S331" s="195">
        <v>0</v>
      </c>
      <c r="T331" s="196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197" t="s">
        <v>243</v>
      </c>
      <c r="AT331" s="197" t="s">
        <v>140</v>
      </c>
      <c r="AU331" s="197" t="s">
        <v>81</v>
      </c>
      <c r="AY331" s="18" t="s">
        <v>138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8" t="s">
        <v>79</v>
      </c>
      <c r="BK331" s="198">
        <f>ROUND(I331*H331,2)</f>
        <v>0</v>
      </c>
      <c r="BL331" s="18" t="s">
        <v>243</v>
      </c>
      <c r="BM331" s="197" t="s">
        <v>745</v>
      </c>
    </row>
    <row r="332" spans="1:51" s="14" customFormat="1" ht="12">
      <c r="A332" s="14"/>
      <c r="B332" s="207"/>
      <c r="C332" s="14"/>
      <c r="D332" s="200" t="s">
        <v>147</v>
      </c>
      <c r="E332" s="208" t="s">
        <v>3</v>
      </c>
      <c r="F332" s="209" t="s">
        <v>192</v>
      </c>
      <c r="G332" s="14"/>
      <c r="H332" s="210">
        <v>18.46</v>
      </c>
      <c r="I332" s="211"/>
      <c r="J332" s="14"/>
      <c r="K332" s="14"/>
      <c r="L332" s="207"/>
      <c r="M332" s="212"/>
      <c r="N332" s="213"/>
      <c r="O332" s="213"/>
      <c r="P332" s="213"/>
      <c r="Q332" s="213"/>
      <c r="R332" s="213"/>
      <c r="S332" s="213"/>
      <c r="T332" s="2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08" t="s">
        <v>147</v>
      </c>
      <c r="AU332" s="208" t="s">
        <v>81</v>
      </c>
      <c r="AV332" s="14" t="s">
        <v>81</v>
      </c>
      <c r="AW332" s="14" t="s">
        <v>33</v>
      </c>
      <c r="AX332" s="14" t="s">
        <v>79</v>
      </c>
      <c r="AY332" s="208" t="s">
        <v>138</v>
      </c>
    </row>
    <row r="333" spans="1:65" s="2" customFormat="1" ht="33" customHeight="1">
      <c r="A333" s="37"/>
      <c r="B333" s="185"/>
      <c r="C333" s="229" t="s">
        <v>746</v>
      </c>
      <c r="D333" s="229" t="s">
        <v>425</v>
      </c>
      <c r="E333" s="230" t="s">
        <v>747</v>
      </c>
      <c r="F333" s="231" t="s">
        <v>748</v>
      </c>
      <c r="G333" s="232" t="s">
        <v>143</v>
      </c>
      <c r="H333" s="233">
        <v>19.383</v>
      </c>
      <c r="I333" s="234"/>
      <c r="J333" s="235">
        <f>ROUND(I333*H333,2)</f>
        <v>0</v>
      </c>
      <c r="K333" s="231" t="s">
        <v>144</v>
      </c>
      <c r="L333" s="236"/>
      <c r="M333" s="237" t="s">
        <v>3</v>
      </c>
      <c r="N333" s="238" t="s">
        <v>42</v>
      </c>
      <c r="O333" s="71"/>
      <c r="P333" s="195">
        <f>O333*H333</f>
        <v>0</v>
      </c>
      <c r="Q333" s="195">
        <v>0.0192</v>
      </c>
      <c r="R333" s="195">
        <f>Q333*H333</f>
        <v>0.3721536</v>
      </c>
      <c r="S333" s="195">
        <v>0</v>
      </c>
      <c r="T333" s="196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7" t="s">
        <v>322</v>
      </c>
      <c r="AT333" s="197" t="s">
        <v>425</v>
      </c>
      <c r="AU333" s="197" t="s">
        <v>81</v>
      </c>
      <c r="AY333" s="18" t="s">
        <v>138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18" t="s">
        <v>79</v>
      </c>
      <c r="BK333" s="198">
        <f>ROUND(I333*H333,2)</f>
        <v>0</v>
      </c>
      <c r="BL333" s="18" t="s">
        <v>243</v>
      </c>
      <c r="BM333" s="197" t="s">
        <v>749</v>
      </c>
    </row>
    <row r="334" spans="1:51" s="14" customFormat="1" ht="12">
      <c r="A334" s="14"/>
      <c r="B334" s="207"/>
      <c r="C334" s="14"/>
      <c r="D334" s="200" t="s">
        <v>147</v>
      </c>
      <c r="E334" s="14"/>
      <c r="F334" s="209" t="s">
        <v>750</v>
      </c>
      <c r="G334" s="14"/>
      <c r="H334" s="210">
        <v>19.383</v>
      </c>
      <c r="I334" s="211"/>
      <c r="J334" s="14"/>
      <c r="K334" s="14"/>
      <c r="L334" s="207"/>
      <c r="M334" s="212"/>
      <c r="N334" s="213"/>
      <c r="O334" s="213"/>
      <c r="P334" s="213"/>
      <c r="Q334" s="213"/>
      <c r="R334" s="213"/>
      <c r="S334" s="213"/>
      <c r="T334" s="2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08" t="s">
        <v>147</v>
      </c>
      <c r="AU334" s="208" t="s">
        <v>81</v>
      </c>
      <c r="AV334" s="14" t="s">
        <v>81</v>
      </c>
      <c r="AW334" s="14" t="s">
        <v>4</v>
      </c>
      <c r="AX334" s="14" t="s">
        <v>79</v>
      </c>
      <c r="AY334" s="208" t="s">
        <v>138</v>
      </c>
    </row>
    <row r="335" spans="1:65" s="2" customFormat="1" ht="21.75" customHeight="1">
      <c r="A335" s="37"/>
      <c r="B335" s="185"/>
      <c r="C335" s="186" t="s">
        <v>751</v>
      </c>
      <c r="D335" s="186" t="s">
        <v>140</v>
      </c>
      <c r="E335" s="187" t="s">
        <v>752</v>
      </c>
      <c r="F335" s="188" t="s">
        <v>753</v>
      </c>
      <c r="G335" s="189" t="s">
        <v>143</v>
      </c>
      <c r="H335" s="190">
        <v>7.42</v>
      </c>
      <c r="I335" s="191"/>
      <c r="J335" s="192">
        <f>ROUND(I335*H335,2)</f>
        <v>0</v>
      </c>
      <c r="K335" s="188" t="s">
        <v>144</v>
      </c>
      <c r="L335" s="38"/>
      <c r="M335" s="193" t="s">
        <v>3</v>
      </c>
      <c r="N335" s="194" t="s">
        <v>42</v>
      </c>
      <c r="O335" s="71"/>
      <c r="P335" s="195">
        <f>O335*H335</f>
        <v>0</v>
      </c>
      <c r="Q335" s="195">
        <v>0.0015</v>
      </c>
      <c r="R335" s="195">
        <f>Q335*H335</f>
        <v>0.01113</v>
      </c>
      <c r="S335" s="195">
        <v>0</v>
      </c>
      <c r="T335" s="196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197" t="s">
        <v>243</v>
      </c>
      <c r="AT335" s="197" t="s">
        <v>140</v>
      </c>
      <c r="AU335" s="197" t="s">
        <v>81</v>
      </c>
      <c r="AY335" s="18" t="s">
        <v>138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8" t="s">
        <v>79</v>
      </c>
      <c r="BK335" s="198">
        <f>ROUND(I335*H335,2)</f>
        <v>0</v>
      </c>
      <c r="BL335" s="18" t="s">
        <v>243</v>
      </c>
      <c r="BM335" s="197" t="s">
        <v>754</v>
      </c>
    </row>
    <row r="336" spans="1:51" s="13" customFormat="1" ht="12">
      <c r="A336" s="13"/>
      <c r="B336" s="199"/>
      <c r="C336" s="13"/>
      <c r="D336" s="200" t="s">
        <v>147</v>
      </c>
      <c r="E336" s="201" t="s">
        <v>3</v>
      </c>
      <c r="F336" s="202" t="s">
        <v>755</v>
      </c>
      <c r="G336" s="13"/>
      <c r="H336" s="201" t="s">
        <v>3</v>
      </c>
      <c r="I336" s="203"/>
      <c r="J336" s="13"/>
      <c r="K336" s="13"/>
      <c r="L336" s="199"/>
      <c r="M336" s="204"/>
      <c r="N336" s="205"/>
      <c r="O336" s="205"/>
      <c r="P336" s="205"/>
      <c r="Q336" s="205"/>
      <c r="R336" s="205"/>
      <c r="S336" s="205"/>
      <c r="T336" s="20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1" t="s">
        <v>147</v>
      </c>
      <c r="AU336" s="201" t="s">
        <v>81</v>
      </c>
      <c r="AV336" s="13" t="s">
        <v>79</v>
      </c>
      <c r="AW336" s="13" t="s">
        <v>33</v>
      </c>
      <c r="AX336" s="13" t="s">
        <v>71</v>
      </c>
      <c r="AY336" s="201" t="s">
        <v>138</v>
      </c>
    </row>
    <row r="337" spans="1:51" s="14" customFormat="1" ht="12">
      <c r="A337" s="14"/>
      <c r="B337" s="207"/>
      <c r="C337" s="14"/>
      <c r="D337" s="200" t="s">
        <v>147</v>
      </c>
      <c r="E337" s="208" t="s">
        <v>3</v>
      </c>
      <c r="F337" s="209" t="s">
        <v>616</v>
      </c>
      <c r="G337" s="14"/>
      <c r="H337" s="210">
        <v>7.42</v>
      </c>
      <c r="I337" s="211"/>
      <c r="J337" s="14"/>
      <c r="K337" s="14"/>
      <c r="L337" s="207"/>
      <c r="M337" s="212"/>
      <c r="N337" s="213"/>
      <c r="O337" s="213"/>
      <c r="P337" s="213"/>
      <c r="Q337" s="213"/>
      <c r="R337" s="213"/>
      <c r="S337" s="213"/>
      <c r="T337" s="2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08" t="s">
        <v>147</v>
      </c>
      <c r="AU337" s="208" t="s">
        <v>81</v>
      </c>
      <c r="AV337" s="14" t="s">
        <v>81</v>
      </c>
      <c r="AW337" s="14" t="s">
        <v>33</v>
      </c>
      <c r="AX337" s="14" t="s">
        <v>79</v>
      </c>
      <c r="AY337" s="208" t="s">
        <v>138</v>
      </c>
    </row>
    <row r="338" spans="1:63" s="12" customFormat="1" ht="22.8" customHeight="1">
      <c r="A338" s="12"/>
      <c r="B338" s="172"/>
      <c r="C338" s="12"/>
      <c r="D338" s="173" t="s">
        <v>70</v>
      </c>
      <c r="E338" s="183" t="s">
        <v>756</v>
      </c>
      <c r="F338" s="183" t="s">
        <v>757</v>
      </c>
      <c r="G338" s="12"/>
      <c r="H338" s="12"/>
      <c r="I338" s="175"/>
      <c r="J338" s="184">
        <f>BK338</f>
        <v>0</v>
      </c>
      <c r="K338" s="12"/>
      <c r="L338" s="172"/>
      <c r="M338" s="177"/>
      <c r="N338" s="178"/>
      <c r="O338" s="178"/>
      <c r="P338" s="179">
        <f>SUM(P339:P346)</f>
        <v>0</v>
      </c>
      <c r="Q338" s="178"/>
      <c r="R338" s="179">
        <f>SUM(R339:R346)</f>
        <v>0.831712</v>
      </c>
      <c r="S338" s="178"/>
      <c r="T338" s="180">
        <f>SUM(T339:T346)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173" t="s">
        <v>81</v>
      </c>
      <c r="AT338" s="181" t="s">
        <v>70</v>
      </c>
      <c r="AU338" s="181" t="s">
        <v>79</v>
      </c>
      <c r="AY338" s="173" t="s">
        <v>138</v>
      </c>
      <c r="BK338" s="182">
        <f>SUM(BK339:BK346)</f>
        <v>0</v>
      </c>
    </row>
    <row r="339" spans="1:65" s="2" customFormat="1" ht="21.75" customHeight="1">
      <c r="A339" s="37"/>
      <c r="B339" s="185"/>
      <c r="C339" s="186" t="s">
        <v>758</v>
      </c>
      <c r="D339" s="186" t="s">
        <v>140</v>
      </c>
      <c r="E339" s="187" t="s">
        <v>759</v>
      </c>
      <c r="F339" s="188" t="s">
        <v>760</v>
      </c>
      <c r="G339" s="189" t="s">
        <v>143</v>
      </c>
      <c r="H339" s="190">
        <v>32.9</v>
      </c>
      <c r="I339" s="191"/>
      <c r="J339" s="192">
        <f>ROUND(I339*H339,2)</f>
        <v>0</v>
      </c>
      <c r="K339" s="188" t="s">
        <v>144</v>
      </c>
      <c r="L339" s="38"/>
      <c r="M339" s="193" t="s">
        <v>3</v>
      </c>
      <c r="N339" s="194" t="s">
        <v>42</v>
      </c>
      <c r="O339" s="71"/>
      <c r="P339" s="195">
        <f>O339*H339</f>
        <v>0</v>
      </c>
      <c r="Q339" s="195">
        <v>0.0003</v>
      </c>
      <c r="R339" s="195">
        <f>Q339*H339</f>
        <v>0.009869999999999999</v>
      </c>
      <c r="S339" s="195">
        <v>0</v>
      </c>
      <c r="T339" s="196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197" t="s">
        <v>243</v>
      </c>
      <c r="AT339" s="197" t="s">
        <v>140</v>
      </c>
      <c r="AU339" s="197" t="s">
        <v>81</v>
      </c>
      <c r="AY339" s="18" t="s">
        <v>138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18" t="s">
        <v>79</v>
      </c>
      <c r="BK339" s="198">
        <f>ROUND(I339*H339,2)</f>
        <v>0</v>
      </c>
      <c r="BL339" s="18" t="s">
        <v>243</v>
      </c>
      <c r="BM339" s="197" t="s">
        <v>761</v>
      </c>
    </row>
    <row r="340" spans="1:51" s="13" customFormat="1" ht="12">
      <c r="A340" s="13"/>
      <c r="B340" s="199"/>
      <c r="C340" s="13"/>
      <c r="D340" s="200" t="s">
        <v>147</v>
      </c>
      <c r="E340" s="201" t="s">
        <v>3</v>
      </c>
      <c r="F340" s="202" t="s">
        <v>755</v>
      </c>
      <c r="G340" s="13"/>
      <c r="H340" s="201" t="s">
        <v>3</v>
      </c>
      <c r="I340" s="203"/>
      <c r="J340" s="13"/>
      <c r="K340" s="13"/>
      <c r="L340" s="199"/>
      <c r="M340" s="204"/>
      <c r="N340" s="205"/>
      <c r="O340" s="205"/>
      <c r="P340" s="205"/>
      <c r="Q340" s="205"/>
      <c r="R340" s="205"/>
      <c r="S340" s="205"/>
      <c r="T340" s="20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1" t="s">
        <v>147</v>
      </c>
      <c r="AU340" s="201" t="s">
        <v>81</v>
      </c>
      <c r="AV340" s="13" t="s">
        <v>79</v>
      </c>
      <c r="AW340" s="13" t="s">
        <v>33</v>
      </c>
      <c r="AX340" s="13" t="s">
        <v>71</v>
      </c>
      <c r="AY340" s="201" t="s">
        <v>138</v>
      </c>
    </row>
    <row r="341" spans="1:51" s="14" customFormat="1" ht="12">
      <c r="A341" s="14"/>
      <c r="B341" s="207"/>
      <c r="C341" s="14"/>
      <c r="D341" s="200" t="s">
        <v>147</v>
      </c>
      <c r="E341" s="208" t="s">
        <v>3</v>
      </c>
      <c r="F341" s="209" t="s">
        <v>762</v>
      </c>
      <c r="G341" s="14"/>
      <c r="H341" s="210">
        <v>32.9</v>
      </c>
      <c r="I341" s="211"/>
      <c r="J341" s="14"/>
      <c r="K341" s="14"/>
      <c r="L341" s="207"/>
      <c r="M341" s="212"/>
      <c r="N341" s="213"/>
      <c r="O341" s="213"/>
      <c r="P341" s="213"/>
      <c r="Q341" s="213"/>
      <c r="R341" s="213"/>
      <c r="S341" s="213"/>
      <c r="T341" s="2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08" t="s">
        <v>147</v>
      </c>
      <c r="AU341" s="208" t="s">
        <v>81</v>
      </c>
      <c r="AV341" s="14" t="s">
        <v>81</v>
      </c>
      <c r="AW341" s="14" t="s">
        <v>33</v>
      </c>
      <c r="AX341" s="14" t="s">
        <v>79</v>
      </c>
      <c r="AY341" s="208" t="s">
        <v>138</v>
      </c>
    </row>
    <row r="342" spans="1:65" s="2" customFormat="1" ht="21.75" customHeight="1">
      <c r="A342" s="37"/>
      <c r="B342" s="185"/>
      <c r="C342" s="186" t="s">
        <v>763</v>
      </c>
      <c r="D342" s="186" t="s">
        <v>140</v>
      </c>
      <c r="E342" s="187" t="s">
        <v>764</v>
      </c>
      <c r="F342" s="188" t="s">
        <v>765</v>
      </c>
      <c r="G342" s="189" t="s">
        <v>143</v>
      </c>
      <c r="H342" s="190">
        <v>32.9</v>
      </c>
      <c r="I342" s="191"/>
      <c r="J342" s="192">
        <f>ROUND(I342*H342,2)</f>
        <v>0</v>
      </c>
      <c r="K342" s="188" t="s">
        <v>144</v>
      </c>
      <c r="L342" s="38"/>
      <c r="M342" s="193" t="s">
        <v>3</v>
      </c>
      <c r="N342" s="194" t="s">
        <v>42</v>
      </c>
      <c r="O342" s="71"/>
      <c r="P342" s="195">
        <f>O342*H342</f>
        <v>0</v>
      </c>
      <c r="Q342" s="195">
        <v>0.0015</v>
      </c>
      <c r="R342" s="195">
        <f>Q342*H342</f>
        <v>0.04935</v>
      </c>
      <c r="S342" s="195">
        <v>0</v>
      </c>
      <c r="T342" s="196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7" t="s">
        <v>243</v>
      </c>
      <c r="AT342" s="197" t="s">
        <v>140</v>
      </c>
      <c r="AU342" s="197" t="s">
        <v>81</v>
      </c>
      <c r="AY342" s="18" t="s">
        <v>138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8" t="s">
        <v>79</v>
      </c>
      <c r="BK342" s="198">
        <f>ROUND(I342*H342,2)</f>
        <v>0</v>
      </c>
      <c r="BL342" s="18" t="s">
        <v>243</v>
      </c>
      <c r="BM342" s="197" t="s">
        <v>766</v>
      </c>
    </row>
    <row r="343" spans="1:65" s="2" customFormat="1" ht="21.75" customHeight="1">
      <c r="A343" s="37"/>
      <c r="B343" s="185"/>
      <c r="C343" s="186" t="s">
        <v>767</v>
      </c>
      <c r="D343" s="186" t="s">
        <v>140</v>
      </c>
      <c r="E343" s="187" t="s">
        <v>768</v>
      </c>
      <c r="F343" s="188" t="s">
        <v>769</v>
      </c>
      <c r="G343" s="189" t="s">
        <v>143</v>
      </c>
      <c r="H343" s="190">
        <v>32.9</v>
      </c>
      <c r="I343" s="191"/>
      <c r="J343" s="192">
        <f>ROUND(I343*H343,2)</f>
        <v>0</v>
      </c>
      <c r="K343" s="188" t="s">
        <v>144</v>
      </c>
      <c r="L343" s="38"/>
      <c r="M343" s="193" t="s">
        <v>3</v>
      </c>
      <c r="N343" s="194" t="s">
        <v>42</v>
      </c>
      <c r="O343" s="71"/>
      <c r="P343" s="195">
        <f>O343*H343</f>
        <v>0</v>
      </c>
      <c r="Q343" s="195">
        <v>0.0045</v>
      </c>
      <c r="R343" s="195">
        <f>Q343*H343</f>
        <v>0.14805</v>
      </c>
      <c r="S343" s="195">
        <v>0</v>
      </c>
      <c r="T343" s="196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197" t="s">
        <v>243</v>
      </c>
      <c r="AT343" s="197" t="s">
        <v>140</v>
      </c>
      <c r="AU343" s="197" t="s">
        <v>81</v>
      </c>
      <c r="AY343" s="18" t="s">
        <v>138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8" t="s">
        <v>79</v>
      </c>
      <c r="BK343" s="198">
        <f>ROUND(I343*H343,2)</f>
        <v>0</v>
      </c>
      <c r="BL343" s="18" t="s">
        <v>243</v>
      </c>
      <c r="BM343" s="197" t="s">
        <v>770</v>
      </c>
    </row>
    <row r="344" spans="1:65" s="2" customFormat="1" ht="33" customHeight="1">
      <c r="A344" s="37"/>
      <c r="B344" s="185"/>
      <c r="C344" s="186" t="s">
        <v>771</v>
      </c>
      <c r="D344" s="186" t="s">
        <v>140</v>
      </c>
      <c r="E344" s="187" t="s">
        <v>772</v>
      </c>
      <c r="F344" s="188" t="s">
        <v>773</v>
      </c>
      <c r="G344" s="189" t="s">
        <v>143</v>
      </c>
      <c r="H344" s="190">
        <v>32.9</v>
      </c>
      <c r="I344" s="191"/>
      <c r="J344" s="192">
        <f>ROUND(I344*H344,2)</f>
        <v>0</v>
      </c>
      <c r="K344" s="188" t="s">
        <v>144</v>
      </c>
      <c r="L344" s="38"/>
      <c r="M344" s="193" t="s">
        <v>3</v>
      </c>
      <c r="N344" s="194" t="s">
        <v>42</v>
      </c>
      <c r="O344" s="71"/>
      <c r="P344" s="195">
        <f>O344*H344</f>
        <v>0</v>
      </c>
      <c r="Q344" s="195">
        <v>0.006</v>
      </c>
      <c r="R344" s="195">
        <f>Q344*H344</f>
        <v>0.1974</v>
      </c>
      <c r="S344" s="195">
        <v>0</v>
      </c>
      <c r="T344" s="196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7" t="s">
        <v>243</v>
      </c>
      <c r="AT344" s="197" t="s">
        <v>140</v>
      </c>
      <c r="AU344" s="197" t="s">
        <v>81</v>
      </c>
      <c r="AY344" s="18" t="s">
        <v>138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8" t="s">
        <v>79</v>
      </c>
      <c r="BK344" s="198">
        <f>ROUND(I344*H344,2)</f>
        <v>0</v>
      </c>
      <c r="BL344" s="18" t="s">
        <v>243</v>
      </c>
      <c r="BM344" s="197" t="s">
        <v>774</v>
      </c>
    </row>
    <row r="345" spans="1:65" s="2" customFormat="1" ht="16.5" customHeight="1">
      <c r="A345" s="37"/>
      <c r="B345" s="185"/>
      <c r="C345" s="229" t="s">
        <v>775</v>
      </c>
      <c r="D345" s="229" t="s">
        <v>425</v>
      </c>
      <c r="E345" s="230" t="s">
        <v>776</v>
      </c>
      <c r="F345" s="231" t="s">
        <v>777</v>
      </c>
      <c r="G345" s="232" t="s">
        <v>143</v>
      </c>
      <c r="H345" s="233">
        <v>36.19</v>
      </c>
      <c r="I345" s="234"/>
      <c r="J345" s="235">
        <f>ROUND(I345*H345,2)</f>
        <v>0</v>
      </c>
      <c r="K345" s="231" t="s">
        <v>144</v>
      </c>
      <c r="L345" s="236"/>
      <c r="M345" s="237" t="s">
        <v>3</v>
      </c>
      <c r="N345" s="238" t="s">
        <v>42</v>
      </c>
      <c r="O345" s="71"/>
      <c r="P345" s="195">
        <f>O345*H345</f>
        <v>0</v>
      </c>
      <c r="Q345" s="195">
        <v>0.0118</v>
      </c>
      <c r="R345" s="195">
        <f>Q345*H345</f>
        <v>0.427042</v>
      </c>
      <c r="S345" s="195">
        <v>0</v>
      </c>
      <c r="T345" s="196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197" t="s">
        <v>322</v>
      </c>
      <c r="AT345" s="197" t="s">
        <v>425</v>
      </c>
      <c r="AU345" s="197" t="s">
        <v>81</v>
      </c>
      <c r="AY345" s="18" t="s">
        <v>138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18" t="s">
        <v>79</v>
      </c>
      <c r="BK345" s="198">
        <f>ROUND(I345*H345,2)</f>
        <v>0</v>
      </c>
      <c r="BL345" s="18" t="s">
        <v>243</v>
      </c>
      <c r="BM345" s="197" t="s">
        <v>778</v>
      </c>
    </row>
    <row r="346" spans="1:51" s="14" customFormat="1" ht="12">
      <c r="A346" s="14"/>
      <c r="B346" s="207"/>
      <c r="C346" s="14"/>
      <c r="D346" s="200" t="s">
        <v>147</v>
      </c>
      <c r="E346" s="14"/>
      <c r="F346" s="209" t="s">
        <v>779</v>
      </c>
      <c r="G346" s="14"/>
      <c r="H346" s="210">
        <v>36.19</v>
      </c>
      <c r="I346" s="211"/>
      <c r="J346" s="14"/>
      <c r="K346" s="14"/>
      <c r="L346" s="207"/>
      <c r="M346" s="212"/>
      <c r="N346" s="213"/>
      <c r="O346" s="213"/>
      <c r="P346" s="213"/>
      <c r="Q346" s="213"/>
      <c r="R346" s="213"/>
      <c r="S346" s="213"/>
      <c r="T346" s="2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08" t="s">
        <v>147</v>
      </c>
      <c r="AU346" s="208" t="s">
        <v>81</v>
      </c>
      <c r="AV346" s="14" t="s">
        <v>81</v>
      </c>
      <c r="AW346" s="14" t="s">
        <v>4</v>
      </c>
      <c r="AX346" s="14" t="s">
        <v>79</v>
      </c>
      <c r="AY346" s="208" t="s">
        <v>138</v>
      </c>
    </row>
    <row r="347" spans="1:63" s="12" customFormat="1" ht="22.8" customHeight="1">
      <c r="A347" s="12"/>
      <c r="B347" s="172"/>
      <c r="C347" s="12"/>
      <c r="D347" s="173" t="s">
        <v>70</v>
      </c>
      <c r="E347" s="183" t="s">
        <v>780</v>
      </c>
      <c r="F347" s="183" t="s">
        <v>781</v>
      </c>
      <c r="G347" s="12"/>
      <c r="H347" s="12"/>
      <c r="I347" s="175"/>
      <c r="J347" s="184">
        <f>BK347</f>
        <v>0</v>
      </c>
      <c r="K347" s="12"/>
      <c r="L347" s="172"/>
      <c r="M347" s="177"/>
      <c r="N347" s="178"/>
      <c r="O347" s="178"/>
      <c r="P347" s="179">
        <f>SUM(P348:P356)</f>
        <v>0</v>
      </c>
      <c r="Q347" s="178"/>
      <c r="R347" s="179">
        <f>SUM(R348:R356)</f>
        <v>0.6250608</v>
      </c>
      <c r="S347" s="178"/>
      <c r="T347" s="180">
        <f>SUM(T348:T356)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173" t="s">
        <v>81</v>
      </c>
      <c r="AT347" s="181" t="s">
        <v>70</v>
      </c>
      <c r="AU347" s="181" t="s">
        <v>79</v>
      </c>
      <c r="AY347" s="173" t="s">
        <v>138</v>
      </c>
      <c r="BK347" s="182">
        <f>SUM(BK348:BK356)</f>
        <v>0</v>
      </c>
    </row>
    <row r="348" spans="1:65" s="2" customFormat="1" ht="21.75" customHeight="1">
      <c r="A348" s="37"/>
      <c r="B348" s="185"/>
      <c r="C348" s="186" t="s">
        <v>782</v>
      </c>
      <c r="D348" s="186" t="s">
        <v>140</v>
      </c>
      <c r="E348" s="187" t="s">
        <v>783</v>
      </c>
      <c r="F348" s="188" t="s">
        <v>784</v>
      </c>
      <c r="G348" s="189" t="s">
        <v>143</v>
      </c>
      <c r="H348" s="190">
        <v>76.72</v>
      </c>
      <c r="I348" s="191"/>
      <c r="J348" s="192">
        <f>ROUND(I348*H348,2)</f>
        <v>0</v>
      </c>
      <c r="K348" s="188" t="s">
        <v>144</v>
      </c>
      <c r="L348" s="38"/>
      <c r="M348" s="193" t="s">
        <v>3</v>
      </c>
      <c r="N348" s="194" t="s">
        <v>42</v>
      </c>
      <c r="O348" s="71"/>
      <c r="P348" s="195">
        <f>O348*H348</f>
        <v>0</v>
      </c>
      <c r="Q348" s="195">
        <v>0</v>
      </c>
      <c r="R348" s="195">
        <f>Q348*H348</f>
        <v>0</v>
      </c>
      <c r="S348" s="195">
        <v>0</v>
      </c>
      <c r="T348" s="196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7" t="s">
        <v>243</v>
      </c>
      <c r="AT348" s="197" t="s">
        <v>140</v>
      </c>
      <c r="AU348" s="197" t="s">
        <v>81</v>
      </c>
      <c r="AY348" s="18" t="s">
        <v>138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18" t="s">
        <v>79</v>
      </c>
      <c r="BK348" s="198">
        <f>ROUND(I348*H348,2)</f>
        <v>0</v>
      </c>
      <c r="BL348" s="18" t="s">
        <v>243</v>
      </c>
      <c r="BM348" s="197" t="s">
        <v>785</v>
      </c>
    </row>
    <row r="349" spans="1:51" s="13" customFormat="1" ht="12">
      <c r="A349" s="13"/>
      <c r="B349" s="199"/>
      <c r="C349" s="13"/>
      <c r="D349" s="200" t="s">
        <v>147</v>
      </c>
      <c r="E349" s="201" t="s">
        <v>3</v>
      </c>
      <c r="F349" s="202" t="s">
        <v>786</v>
      </c>
      <c r="G349" s="13"/>
      <c r="H349" s="201" t="s">
        <v>3</v>
      </c>
      <c r="I349" s="203"/>
      <c r="J349" s="13"/>
      <c r="K349" s="13"/>
      <c r="L349" s="199"/>
      <c r="M349" s="204"/>
      <c r="N349" s="205"/>
      <c r="O349" s="205"/>
      <c r="P349" s="205"/>
      <c r="Q349" s="205"/>
      <c r="R349" s="205"/>
      <c r="S349" s="205"/>
      <c r="T349" s="20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1" t="s">
        <v>147</v>
      </c>
      <c r="AU349" s="201" t="s">
        <v>81</v>
      </c>
      <c r="AV349" s="13" t="s">
        <v>79</v>
      </c>
      <c r="AW349" s="13" t="s">
        <v>33</v>
      </c>
      <c r="AX349" s="13" t="s">
        <v>71</v>
      </c>
      <c r="AY349" s="201" t="s">
        <v>138</v>
      </c>
    </row>
    <row r="350" spans="1:51" s="14" customFormat="1" ht="12">
      <c r="A350" s="14"/>
      <c r="B350" s="207"/>
      <c r="C350" s="14"/>
      <c r="D350" s="200" t="s">
        <v>147</v>
      </c>
      <c r="E350" s="208" t="s">
        <v>3</v>
      </c>
      <c r="F350" s="209" t="s">
        <v>787</v>
      </c>
      <c r="G350" s="14"/>
      <c r="H350" s="210">
        <v>76.72</v>
      </c>
      <c r="I350" s="211"/>
      <c r="J350" s="14"/>
      <c r="K350" s="14"/>
      <c r="L350" s="207"/>
      <c r="M350" s="212"/>
      <c r="N350" s="213"/>
      <c r="O350" s="213"/>
      <c r="P350" s="213"/>
      <c r="Q350" s="213"/>
      <c r="R350" s="213"/>
      <c r="S350" s="213"/>
      <c r="T350" s="2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08" t="s">
        <v>147</v>
      </c>
      <c r="AU350" s="208" t="s">
        <v>81</v>
      </c>
      <c r="AV350" s="14" t="s">
        <v>81</v>
      </c>
      <c r="AW350" s="14" t="s">
        <v>33</v>
      </c>
      <c r="AX350" s="14" t="s">
        <v>79</v>
      </c>
      <c r="AY350" s="208" t="s">
        <v>138</v>
      </c>
    </row>
    <row r="351" spans="1:65" s="2" customFormat="1" ht="21.75" customHeight="1">
      <c r="A351" s="37"/>
      <c r="B351" s="185"/>
      <c r="C351" s="186" t="s">
        <v>788</v>
      </c>
      <c r="D351" s="186" t="s">
        <v>140</v>
      </c>
      <c r="E351" s="187" t="s">
        <v>789</v>
      </c>
      <c r="F351" s="188" t="s">
        <v>790</v>
      </c>
      <c r="G351" s="189" t="s">
        <v>143</v>
      </c>
      <c r="H351" s="190">
        <v>76.72</v>
      </c>
      <c r="I351" s="191"/>
      <c r="J351" s="192">
        <f>ROUND(I351*H351,2)</f>
        <v>0</v>
      </c>
      <c r="K351" s="188" t="s">
        <v>144</v>
      </c>
      <c r="L351" s="38"/>
      <c r="M351" s="193" t="s">
        <v>3</v>
      </c>
      <c r="N351" s="194" t="s">
        <v>42</v>
      </c>
      <c r="O351" s="71"/>
      <c r="P351" s="195">
        <f>O351*H351</f>
        <v>0</v>
      </c>
      <c r="Q351" s="195">
        <v>0</v>
      </c>
      <c r="R351" s="195">
        <f>Q351*H351</f>
        <v>0</v>
      </c>
      <c r="S351" s="195">
        <v>0</v>
      </c>
      <c r="T351" s="196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197" t="s">
        <v>243</v>
      </c>
      <c r="AT351" s="197" t="s">
        <v>140</v>
      </c>
      <c r="AU351" s="197" t="s">
        <v>81</v>
      </c>
      <c r="AY351" s="18" t="s">
        <v>138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8" t="s">
        <v>79</v>
      </c>
      <c r="BK351" s="198">
        <f>ROUND(I351*H351,2)</f>
        <v>0</v>
      </c>
      <c r="BL351" s="18" t="s">
        <v>243</v>
      </c>
      <c r="BM351" s="197" t="s">
        <v>791</v>
      </c>
    </row>
    <row r="352" spans="1:65" s="2" customFormat="1" ht="33" customHeight="1">
      <c r="A352" s="37"/>
      <c r="B352" s="185"/>
      <c r="C352" s="186" t="s">
        <v>792</v>
      </c>
      <c r="D352" s="186" t="s">
        <v>140</v>
      </c>
      <c r="E352" s="187" t="s">
        <v>793</v>
      </c>
      <c r="F352" s="188" t="s">
        <v>794</v>
      </c>
      <c r="G352" s="189" t="s">
        <v>143</v>
      </c>
      <c r="H352" s="190">
        <v>76.72</v>
      </c>
      <c r="I352" s="191"/>
      <c r="J352" s="192">
        <f>ROUND(I352*H352,2)</f>
        <v>0</v>
      </c>
      <c r="K352" s="188" t="s">
        <v>144</v>
      </c>
      <c r="L352" s="38"/>
      <c r="M352" s="193" t="s">
        <v>3</v>
      </c>
      <c r="N352" s="194" t="s">
        <v>42</v>
      </c>
      <c r="O352" s="71"/>
      <c r="P352" s="195">
        <f>O352*H352</f>
        <v>0</v>
      </c>
      <c r="Q352" s="195">
        <v>0.00048</v>
      </c>
      <c r="R352" s="195">
        <f>Q352*H352</f>
        <v>0.0368256</v>
      </c>
      <c r="S352" s="195">
        <v>0</v>
      </c>
      <c r="T352" s="196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7" t="s">
        <v>243</v>
      </c>
      <c r="AT352" s="197" t="s">
        <v>140</v>
      </c>
      <c r="AU352" s="197" t="s">
        <v>81</v>
      </c>
      <c r="AY352" s="18" t="s">
        <v>138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18" t="s">
        <v>79</v>
      </c>
      <c r="BK352" s="198">
        <f>ROUND(I352*H352,2)</f>
        <v>0</v>
      </c>
      <c r="BL352" s="18" t="s">
        <v>243</v>
      </c>
      <c r="BM352" s="197" t="s">
        <v>795</v>
      </c>
    </row>
    <row r="353" spans="1:65" s="2" customFormat="1" ht="21.75" customHeight="1">
      <c r="A353" s="37"/>
      <c r="B353" s="185"/>
      <c r="C353" s="186" t="s">
        <v>796</v>
      </c>
      <c r="D353" s="186" t="s">
        <v>140</v>
      </c>
      <c r="E353" s="187" t="s">
        <v>797</v>
      </c>
      <c r="F353" s="188" t="s">
        <v>798</v>
      </c>
      <c r="G353" s="189" t="s">
        <v>143</v>
      </c>
      <c r="H353" s="190">
        <v>112</v>
      </c>
      <c r="I353" s="191"/>
      <c r="J353" s="192">
        <f>ROUND(I353*H353,2)</f>
        <v>0</v>
      </c>
      <c r="K353" s="188" t="s">
        <v>144</v>
      </c>
      <c r="L353" s="38"/>
      <c r="M353" s="193" t="s">
        <v>3</v>
      </c>
      <c r="N353" s="194" t="s">
        <v>42</v>
      </c>
      <c r="O353" s="71"/>
      <c r="P353" s="195">
        <f>O353*H353</f>
        <v>0</v>
      </c>
      <c r="Q353" s="195">
        <v>0.0048</v>
      </c>
      <c r="R353" s="195">
        <f>Q353*H353</f>
        <v>0.5376</v>
      </c>
      <c r="S353" s="195">
        <v>0</v>
      </c>
      <c r="T353" s="196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197" t="s">
        <v>243</v>
      </c>
      <c r="AT353" s="197" t="s">
        <v>140</v>
      </c>
      <c r="AU353" s="197" t="s">
        <v>81</v>
      </c>
      <c r="AY353" s="18" t="s">
        <v>138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18" t="s">
        <v>79</v>
      </c>
      <c r="BK353" s="198">
        <f>ROUND(I353*H353,2)</f>
        <v>0</v>
      </c>
      <c r="BL353" s="18" t="s">
        <v>243</v>
      </c>
      <c r="BM353" s="197" t="s">
        <v>799</v>
      </c>
    </row>
    <row r="354" spans="1:51" s="13" customFormat="1" ht="12">
      <c r="A354" s="13"/>
      <c r="B354" s="199"/>
      <c r="C354" s="13"/>
      <c r="D354" s="200" t="s">
        <v>147</v>
      </c>
      <c r="E354" s="201" t="s">
        <v>3</v>
      </c>
      <c r="F354" s="202" t="s">
        <v>800</v>
      </c>
      <c r="G354" s="13"/>
      <c r="H354" s="201" t="s">
        <v>3</v>
      </c>
      <c r="I354" s="203"/>
      <c r="J354" s="13"/>
      <c r="K354" s="13"/>
      <c r="L354" s="199"/>
      <c r="M354" s="204"/>
      <c r="N354" s="205"/>
      <c r="O354" s="205"/>
      <c r="P354" s="205"/>
      <c r="Q354" s="205"/>
      <c r="R354" s="205"/>
      <c r="S354" s="205"/>
      <c r="T354" s="20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01" t="s">
        <v>147</v>
      </c>
      <c r="AU354" s="201" t="s">
        <v>81</v>
      </c>
      <c r="AV354" s="13" t="s">
        <v>79</v>
      </c>
      <c r="AW354" s="13" t="s">
        <v>33</v>
      </c>
      <c r="AX354" s="13" t="s">
        <v>71</v>
      </c>
      <c r="AY354" s="201" t="s">
        <v>138</v>
      </c>
    </row>
    <row r="355" spans="1:51" s="14" customFormat="1" ht="12">
      <c r="A355" s="14"/>
      <c r="B355" s="207"/>
      <c r="C355" s="14"/>
      <c r="D355" s="200" t="s">
        <v>147</v>
      </c>
      <c r="E355" s="208" t="s">
        <v>3</v>
      </c>
      <c r="F355" s="209" t="s">
        <v>534</v>
      </c>
      <c r="G355" s="14"/>
      <c r="H355" s="210">
        <v>112</v>
      </c>
      <c r="I355" s="211"/>
      <c r="J355" s="14"/>
      <c r="K355" s="14"/>
      <c r="L355" s="207"/>
      <c r="M355" s="212"/>
      <c r="N355" s="213"/>
      <c r="O355" s="213"/>
      <c r="P355" s="213"/>
      <c r="Q355" s="213"/>
      <c r="R355" s="213"/>
      <c r="S355" s="213"/>
      <c r="T355" s="2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08" t="s">
        <v>147</v>
      </c>
      <c r="AU355" s="208" t="s">
        <v>81</v>
      </c>
      <c r="AV355" s="14" t="s">
        <v>81</v>
      </c>
      <c r="AW355" s="14" t="s">
        <v>33</v>
      </c>
      <c r="AX355" s="14" t="s">
        <v>79</v>
      </c>
      <c r="AY355" s="208" t="s">
        <v>138</v>
      </c>
    </row>
    <row r="356" spans="1:65" s="2" customFormat="1" ht="21.75" customHeight="1">
      <c r="A356" s="37"/>
      <c r="B356" s="185"/>
      <c r="C356" s="186" t="s">
        <v>801</v>
      </c>
      <c r="D356" s="186" t="s">
        <v>140</v>
      </c>
      <c r="E356" s="187" t="s">
        <v>802</v>
      </c>
      <c r="F356" s="188" t="s">
        <v>803</v>
      </c>
      <c r="G356" s="189" t="s">
        <v>143</v>
      </c>
      <c r="H356" s="190">
        <v>76.72</v>
      </c>
      <c r="I356" s="191"/>
      <c r="J356" s="192">
        <f>ROUND(I356*H356,2)</f>
        <v>0</v>
      </c>
      <c r="K356" s="188" t="s">
        <v>144</v>
      </c>
      <c r="L356" s="38"/>
      <c r="M356" s="193" t="s">
        <v>3</v>
      </c>
      <c r="N356" s="194" t="s">
        <v>42</v>
      </c>
      <c r="O356" s="71"/>
      <c r="P356" s="195">
        <f>O356*H356</f>
        <v>0</v>
      </c>
      <c r="Q356" s="195">
        <v>0.00066</v>
      </c>
      <c r="R356" s="195">
        <f>Q356*H356</f>
        <v>0.0506352</v>
      </c>
      <c r="S356" s="195">
        <v>0</v>
      </c>
      <c r="T356" s="196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7" t="s">
        <v>243</v>
      </c>
      <c r="AT356" s="197" t="s">
        <v>140</v>
      </c>
      <c r="AU356" s="197" t="s">
        <v>81</v>
      </c>
      <c r="AY356" s="18" t="s">
        <v>138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18" t="s">
        <v>79</v>
      </c>
      <c r="BK356" s="198">
        <f>ROUND(I356*H356,2)</f>
        <v>0</v>
      </c>
      <c r="BL356" s="18" t="s">
        <v>243</v>
      </c>
      <c r="BM356" s="197" t="s">
        <v>804</v>
      </c>
    </row>
    <row r="357" spans="1:63" s="12" customFormat="1" ht="22.8" customHeight="1">
      <c r="A357" s="12"/>
      <c r="B357" s="172"/>
      <c r="C357" s="12"/>
      <c r="D357" s="173" t="s">
        <v>70</v>
      </c>
      <c r="E357" s="183" t="s">
        <v>805</v>
      </c>
      <c r="F357" s="183" t="s">
        <v>806</v>
      </c>
      <c r="G357" s="12"/>
      <c r="H357" s="12"/>
      <c r="I357" s="175"/>
      <c r="J357" s="184">
        <f>BK357</f>
        <v>0</v>
      </c>
      <c r="K357" s="12"/>
      <c r="L357" s="172"/>
      <c r="M357" s="177"/>
      <c r="N357" s="178"/>
      <c r="O357" s="178"/>
      <c r="P357" s="179">
        <f>SUM(P358:P373)</f>
        <v>0</v>
      </c>
      <c r="Q357" s="178"/>
      <c r="R357" s="179">
        <f>SUM(R358:R373)</f>
        <v>0.3792305</v>
      </c>
      <c r="S357" s="178"/>
      <c r="T357" s="180">
        <f>SUM(T358:T373)</f>
        <v>0.10246585000000001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73" t="s">
        <v>81</v>
      </c>
      <c r="AT357" s="181" t="s">
        <v>70</v>
      </c>
      <c r="AU357" s="181" t="s">
        <v>79</v>
      </c>
      <c r="AY357" s="173" t="s">
        <v>138</v>
      </c>
      <c r="BK357" s="182">
        <f>SUM(BK358:BK373)</f>
        <v>0</v>
      </c>
    </row>
    <row r="358" spans="1:65" s="2" customFormat="1" ht="16.5" customHeight="1">
      <c r="A358" s="37"/>
      <c r="B358" s="185"/>
      <c r="C358" s="186" t="s">
        <v>807</v>
      </c>
      <c r="D358" s="186" t="s">
        <v>140</v>
      </c>
      <c r="E358" s="187" t="s">
        <v>808</v>
      </c>
      <c r="F358" s="188" t="s">
        <v>809</v>
      </c>
      <c r="G358" s="189" t="s">
        <v>143</v>
      </c>
      <c r="H358" s="190">
        <v>17.29</v>
      </c>
      <c r="I358" s="191"/>
      <c r="J358" s="192">
        <f>ROUND(I358*H358,2)</f>
        <v>0</v>
      </c>
      <c r="K358" s="188" t="s">
        <v>144</v>
      </c>
      <c r="L358" s="38"/>
      <c r="M358" s="193" t="s">
        <v>3</v>
      </c>
      <c r="N358" s="194" t="s">
        <v>42</v>
      </c>
      <c r="O358" s="71"/>
      <c r="P358" s="195">
        <f>O358*H358</f>
        <v>0</v>
      </c>
      <c r="Q358" s="195">
        <v>0</v>
      </c>
      <c r="R358" s="195">
        <f>Q358*H358</f>
        <v>0</v>
      </c>
      <c r="S358" s="195">
        <v>0</v>
      </c>
      <c r="T358" s="196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7" t="s">
        <v>243</v>
      </c>
      <c r="AT358" s="197" t="s">
        <v>140</v>
      </c>
      <c r="AU358" s="197" t="s">
        <v>81</v>
      </c>
      <c r="AY358" s="18" t="s">
        <v>138</v>
      </c>
      <c r="BE358" s="198">
        <f>IF(N358="základní",J358,0)</f>
        <v>0</v>
      </c>
      <c r="BF358" s="198">
        <f>IF(N358="snížená",J358,0)</f>
        <v>0</v>
      </c>
      <c r="BG358" s="198">
        <f>IF(N358="zákl. přenesená",J358,0)</f>
        <v>0</v>
      </c>
      <c r="BH358" s="198">
        <f>IF(N358="sníž. přenesená",J358,0)</f>
        <v>0</v>
      </c>
      <c r="BI358" s="198">
        <f>IF(N358="nulová",J358,0)</f>
        <v>0</v>
      </c>
      <c r="BJ358" s="18" t="s">
        <v>79</v>
      </c>
      <c r="BK358" s="198">
        <f>ROUND(I358*H358,2)</f>
        <v>0</v>
      </c>
      <c r="BL358" s="18" t="s">
        <v>243</v>
      </c>
      <c r="BM358" s="197" t="s">
        <v>810</v>
      </c>
    </row>
    <row r="359" spans="1:51" s="13" customFormat="1" ht="12">
      <c r="A359" s="13"/>
      <c r="B359" s="199"/>
      <c r="C359" s="13"/>
      <c r="D359" s="200" t="s">
        <v>147</v>
      </c>
      <c r="E359" s="201" t="s">
        <v>3</v>
      </c>
      <c r="F359" s="202" t="s">
        <v>755</v>
      </c>
      <c r="G359" s="13"/>
      <c r="H359" s="201" t="s">
        <v>3</v>
      </c>
      <c r="I359" s="203"/>
      <c r="J359" s="13"/>
      <c r="K359" s="13"/>
      <c r="L359" s="199"/>
      <c r="M359" s="204"/>
      <c r="N359" s="205"/>
      <c r="O359" s="205"/>
      <c r="P359" s="205"/>
      <c r="Q359" s="205"/>
      <c r="R359" s="205"/>
      <c r="S359" s="205"/>
      <c r="T359" s="20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1" t="s">
        <v>147</v>
      </c>
      <c r="AU359" s="201" t="s">
        <v>81</v>
      </c>
      <c r="AV359" s="13" t="s">
        <v>79</v>
      </c>
      <c r="AW359" s="13" t="s">
        <v>33</v>
      </c>
      <c r="AX359" s="13" t="s">
        <v>71</v>
      </c>
      <c r="AY359" s="201" t="s">
        <v>138</v>
      </c>
    </row>
    <row r="360" spans="1:51" s="14" customFormat="1" ht="12">
      <c r="A360" s="14"/>
      <c r="B360" s="207"/>
      <c r="C360" s="14"/>
      <c r="D360" s="200" t="s">
        <v>147</v>
      </c>
      <c r="E360" s="208" t="s">
        <v>3</v>
      </c>
      <c r="F360" s="209" t="s">
        <v>811</v>
      </c>
      <c r="G360" s="14"/>
      <c r="H360" s="210">
        <v>9.87</v>
      </c>
      <c r="I360" s="211"/>
      <c r="J360" s="14"/>
      <c r="K360" s="14"/>
      <c r="L360" s="207"/>
      <c r="M360" s="212"/>
      <c r="N360" s="213"/>
      <c r="O360" s="213"/>
      <c r="P360" s="213"/>
      <c r="Q360" s="213"/>
      <c r="R360" s="213"/>
      <c r="S360" s="213"/>
      <c r="T360" s="2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08" t="s">
        <v>147</v>
      </c>
      <c r="AU360" s="208" t="s">
        <v>81</v>
      </c>
      <c r="AV360" s="14" t="s">
        <v>81</v>
      </c>
      <c r="AW360" s="14" t="s">
        <v>33</v>
      </c>
      <c r="AX360" s="14" t="s">
        <v>71</v>
      </c>
      <c r="AY360" s="208" t="s">
        <v>138</v>
      </c>
    </row>
    <row r="361" spans="1:51" s="13" customFormat="1" ht="12">
      <c r="A361" s="13"/>
      <c r="B361" s="199"/>
      <c r="C361" s="13"/>
      <c r="D361" s="200" t="s">
        <v>147</v>
      </c>
      <c r="E361" s="201" t="s">
        <v>3</v>
      </c>
      <c r="F361" s="202" t="s">
        <v>812</v>
      </c>
      <c r="G361" s="13"/>
      <c r="H361" s="201" t="s">
        <v>3</v>
      </c>
      <c r="I361" s="203"/>
      <c r="J361" s="13"/>
      <c r="K361" s="13"/>
      <c r="L361" s="199"/>
      <c r="M361" s="204"/>
      <c r="N361" s="205"/>
      <c r="O361" s="205"/>
      <c r="P361" s="205"/>
      <c r="Q361" s="205"/>
      <c r="R361" s="205"/>
      <c r="S361" s="205"/>
      <c r="T361" s="206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1" t="s">
        <v>147</v>
      </c>
      <c r="AU361" s="201" t="s">
        <v>81</v>
      </c>
      <c r="AV361" s="13" t="s">
        <v>79</v>
      </c>
      <c r="AW361" s="13" t="s">
        <v>33</v>
      </c>
      <c r="AX361" s="13" t="s">
        <v>71</v>
      </c>
      <c r="AY361" s="201" t="s">
        <v>138</v>
      </c>
    </row>
    <row r="362" spans="1:51" s="14" customFormat="1" ht="12">
      <c r="A362" s="14"/>
      <c r="B362" s="207"/>
      <c r="C362" s="14"/>
      <c r="D362" s="200" t="s">
        <v>147</v>
      </c>
      <c r="E362" s="208" t="s">
        <v>3</v>
      </c>
      <c r="F362" s="209" t="s">
        <v>616</v>
      </c>
      <c r="G362" s="14"/>
      <c r="H362" s="210">
        <v>7.42</v>
      </c>
      <c r="I362" s="211"/>
      <c r="J362" s="14"/>
      <c r="K362" s="14"/>
      <c r="L362" s="207"/>
      <c r="M362" s="212"/>
      <c r="N362" s="213"/>
      <c r="O362" s="213"/>
      <c r="P362" s="213"/>
      <c r="Q362" s="213"/>
      <c r="R362" s="213"/>
      <c r="S362" s="213"/>
      <c r="T362" s="2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08" t="s">
        <v>147</v>
      </c>
      <c r="AU362" s="208" t="s">
        <v>81</v>
      </c>
      <c r="AV362" s="14" t="s">
        <v>81</v>
      </c>
      <c r="AW362" s="14" t="s">
        <v>33</v>
      </c>
      <c r="AX362" s="14" t="s">
        <v>71</v>
      </c>
      <c r="AY362" s="208" t="s">
        <v>138</v>
      </c>
    </row>
    <row r="363" spans="1:51" s="15" customFormat="1" ht="12">
      <c r="A363" s="15"/>
      <c r="B363" s="215"/>
      <c r="C363" s="15"/>
      <c r="D363" s="200" t="s">
        <v>147</v>
      </c>
      <c r="E363" s="216" t="s">
        <v>3</v>
      </c>
      <c r="F363" s="217" t="s">
        <v>170</v>
      </c>
      <c r="G363" s="15"/>
      <c r="H363" s="218">
        <v>17.29</v>
      </c>
      <c r="I363" s="219"/>
      <c r="J363" s="15"/>
      <c r="K363" s="15"/>
      <c r="L363" s="215"/>
      <c r="M363" s="220"/>
      <c r="N363" s="221"/>
      <c r="O363" s="221"/>
      <c r="P363" s="221"/>
      <c r="Q363" s="221"/>
      <c r="R363" s="221"/>
      <c r="S363" s="221"/>
      <c r="T363" s="222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16" t="s">
        <v>147</v>
      </c>
      <c r="AU363" s="216" t="s">
        <v>81</v>
      </c>
      <c r="AV363" s="15" t="s">
        <v>145</v>
      </c>
      <c r="AW363" s="15" t="s">
        <v>33</v>
      </c>
      <c r="AX363" s="15" t="s">
        <v>79</v>
      </c>
      <c r="AY363" s="216" t="s">
        <v>138</v>
      </c>
    </row>
    <row r="364" spans="1:65" s="2" customFormat="1" ht="21.75" customHeight="1">
      <c r="A364" s="37"/>
      <c r="B364" s="185"/>
      <c r="C364" s="186" t="s">
        <v>813</v>
      </c>
      <c r="D364" s="186" t="s">
        <v>140</v>
      </c>
      <c r="E364" s="187" t="s">
        <v>814</v>
      </c>
      <c r="F364" s="188" t="s">
        <v>815</v>
      </c>
      <c r="G364" s="189" t="s">
        <v>143</v>
      </c>
      <c r="H364" s="190">
        <v>330.535</v>
      </c>
      <c r="I364" s="191"/>
      <c r="J364" s="192">
        <f>ROUND(I364*H364,2)</f>
        <v>0</v>
      </c>
      <c r="K364" s="188" t="s">
        <v>144</v>
      </c>
      <c r="L364" s="38"/>
      <c r="M364" s="193" t="s">
        <v>3</v>
      </c>
      <c r="N364" s="194" t="s">
        <v>42</v>
      </c>
      <c r="O364" s="71"/>
      <c r="P364" s="195">
        <f>O364*H364</f>
        <v>0</v>
      </c>
      <c r="Q364" s="195">
        <v>0</v>
      </c>
      <c r="R364" s="195">
        <f>Q364*H364</f>
        <v>0</v>
      </c>
      <c r="S364" s="195">
        <v>0</v>
      </c>
      <c r="T364" s="196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7" t="s">
        <v>243</v>
      </c>
      <c r="AT364" s="197" t="s">
        <v>140</v>
      </c>
      <c r="AU364" s="197" t="s">
        <v>81</v>
      </c>
      <c r="AY364" s="18" t="s">
        <v>138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18" t="s">
        <v>79</v>
      </c>
      <c r="BK364" s="198">
        <f>ROUND(I364*H364,2)</f>
        <v>0</v>
      </c>
      <c r="BL364" s="18" t="s">
        <v>243</v>
      </c>
      <c r="BM364" s="197" t="s">
        <v>816</v>
      </c>
    </row>
    <row r="365" spans="1:51" s="13" customFormat="1" ht="12">
      <c r="A365" s="13"/>
      <c r="B365" s="199"/>
      <c r="C365" s="13"/>
      <c r="D365" s="200" t="s">
        <v>147</v>
      </c>
      <c r="E365" s="201" t="s">
        <v>3</v>
      </c>
      <c r="F365" s="202" t="s">
        <v>817</v>
      </c>
      <c r="G365" s="13"/>
      <c r="H365" s="201" t="s">
        <v>3</v>
      </c>
      <c r="I365" s="203"/>
      <c r="J365" s="13"/>
      <c r="K365" s="13"/>
      <c r="L365" s="199"/>
      <c r="M365" s="204"/>
      <c r="N365" s="205"/>
      <c r="O365" s="205"/>
      <c r="P365" s="205"/>
      <c r="Q365" s="205"/>
      <c r="R365" s="205"/>
      <c r="S365" s="205"/>
      <c r="T365" s="206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1" t="s">
        <v>147</v>
      </c>
      <c r="AU365" s="201" t="s">
        <v>81</v>
      </c>
      <c r="AV365" s="13" t="s">
        <v>79</v>
      </c>
      <c r="AW365" s="13" t="s">
        <v>33</v>
      </c>
      <c r="AX365" s="13" t="s">
        <v>71</v>
      </c>
      <c r="AY365" s="201" t="s">
        <v>138</v>
      </c>
    </row>
    <row r="366" spans="1:51" s="14" customFormat="1" ht="12">
      <c r="A366" s="14"/>
      <c r="B366" s="207"/>
      <c r="C366" s="14"/>
      <c r="D366" s="200" t="s">
        <v>147</v>
      </c>
      <c r="E366" s="208" t="s">
        <v>3</v>
      </c>
      <c r="F366" s="209" t="s">
        <v>818</v>
      </c>
      <c r="G366" s="14"/>
      <c r="H366" s="210">
        <v>242.775</v>
      </c>
      <c r="I366" s="211"/>
      <c r="J366" s="14"/>
      <c r="K366" s="14"/>
      <c r="L366" s="207"/>
      <c r="M366" s="212"/>
      <c r="N366" s="213"/>
      <c r="O366" s="213"/>
      <c r="P366" s="213"/>
      <c r="Q366" s="213"/>
      <c r="R366" s="213"/>
      <c r="S366" s="213"/>
      <c r="T366" s="2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08" t="s">
        <v>147</v>
      </c>
      <c r="AU366" s="208" t="s">
        <v>81</v>
      </c>
      <c r="AV366" s="14" t="s">
        <v>81</v>
      </c>
      <c r="AW366" s="14" t="s">
        <v>33</v>
      </c>
      <c r="AX366" s="14" t="s">
        <v>71</v>
      </c>
      <c r="AY366" s="208" t="s">
        <v>138</v>
      </c>
    </row>
    <row r="367" spans="1:51" s="13" customFormat="1" ht="12">
      <c r="A367" s="13"/>
      <c r="B367" s="199"/>
      <c r="C367" s="13"/>
      <c r="D367" s="200" t="s">
        <v>147</v>
      </c>
      <c r="E367" s="201" t="s">
        <v>3</v>
      </c>
      <c r="F367" s="202" t="s">
        <v>812</v>
      </c>
      <c r="G367" s="13"/>
      <c r="H367" s="201" t="s">
        <v>3</v>
      </c>
      <c r="I367" s="203"/>
      <c r="J367" s="13"/>
      <c r="K367" s="13"/>
      <c r="L367" s="199"/>
      <c r="M367" s="204"/>
      <c r="N367" s="205"/>
      <c r="O367" s="205"/>
      <c r="P367" s="205"/>
      <c r="Q367" s="205"/>
      <c r="R367" s="205"/>
      <c r="S367" s="205"/>
      <c r="T367" s="20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01" t="s">
        <v>147</v>
      </c>
      <c r="AU367" s="201" t="s">
        <v>81</v>
      </c>
      <c r="AV367" s="13" t="s">
        <v>79</v>
      </c>
      <c r="AW367" s="13" t="s">
        <v>33</v>
      </c>
      <c r="AX367" s="13" t="s">
        <v>71</v>
      </c>
      <c r="AY367" s="201" t="s">
        <v>138</v>
      </c>
    </row>
    <row r="368" spans="1:51" s="14" customFormat="1" ht="12">
      <c r="A368" s="14"/>
      <c r="B368" s="207"/>
      <c r="C368" s="14"/>
      <c r="D368" s="200" t="s">
        <v>147</v>
      </c>
      <c r="E368" s="208" t="s">
        <v>3</v>
      </c>
      <c r="F368" s="209" t="s">
        <v>819</v>
      </c>
      <c r="G368" s="14"/>
      <c r="H368" s="210">
        <v>87.76</v>
      </c>
      <c r="I368" s="211"/>
      <c r="J368" s="14"/>
      <c r="K368" s="14"/>
      <c r="L368" s="207"/>
      <c r="M368" s="212"/>
      <c r="N368" s="213"/>
      <c r="O368" s="213"/>
      <c r="P368" s="213"/>
      <c r="Q368" s="213"/>
      <c r="R368" s="213"/>
      <c r="S368" s="213"/>
      <c r="T368" s="2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08" t="s">
        <v>147</v>
      </c>
      <c r="AU368" s="208" t="s">
        <v>81</v>
      </c>
      <c r="AV368" s="14" t="s">
        <v>81</v>
      </c>
      <c r="AW368" s="14" t="s">
        <v>33</v>
      </c>
      <c r="AX368" s="14" t="s">
        <v>71</v>
      </c>
      <c r="AY368" s="208" t="s">
        <v>138</v>
      </c>
    </row>
    <row r="369" spans="1:51" s="15" customFormat="1" ht="12">
      <c r="A369" s="15"/>
      <c r="B369" s="215"/>
      <c r="C369" s="15"/>
      <c r="D369" s="200" t="s">
        <v>147</v>
      </c>
      <c r="E369" s="216" t="s">
        <v>3</v>
      </c>
      <c r="F369" s="217" t="s">
        <v>170</v>
      </c>
      <c r="G369" s="15"/>
      <c r="H369" s="218">
        <v>330.535</v>
      </c>
      <c r="I369" s="219"/>
      <c r="J369" s="15"/>
      <c r="K369" s="15"/>
      <c r="L369" s="215"/>
      <c r="M369" s="220"/>
      <c r="N369" s="221"/>
      <c r="O369" s="221"/>
      <c r="P369" s="221"/>
      <c r="Q369" s="221"/>
      <c r="R369" s="221"/>
      <c r="S369" s="221"/>
      <c r="T369" s="222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16" t="s">
        <v>147</v>
      </c>
      <c r="AU369" s="216" t="s">
        <v>81</v>
      </c>
      <c r="AV369" s="15" t="s">
        <v>145</v>
      </c>
      <c r="AW369" s="15" t="s">
        <v>33</v>
      </c>
      <c r="AX369" s="15" t="s">
        <v>79</v>
      </c>
      <c r="AY369" s="216" t="s">
        <v>138</v>
      </c>
    </row>
    <row r="370" spans="1:65" s="2" customFormat="1" ht="33" customHeight="1">
      <c r="A370" s="37"/>
      <c r="B370" s="185"/>
      <c r="C370" s="186" t="s">
        <v>820</v>
      </c>
      <c r="D370" s="186" t="s">
        <v>140</v>
      </c>
      <c r="E370" s="187" t="s">
        <v>821</v>
      </c>
      <c r="F370" s="188" t="s">
        <v>822</v>
      </c>
      <c r="G370" s="189" t="s">
        <v>143</v>
      </c>
      <c r="H370" s="190">
        <v>17.29</v>
      </c>
      <c r="I370" s="191"/>
      <c r="J370" s="192">
        <f>ROUND(I370*H370,2)</f>
        <v>0</v>
      </c>
      <c r="K370" s="188" t="s">
        <v>144</v>
      </c>
      <c r="L370" s="38"/>
      <c r="M370" s="193" t="s">
        <v>3</v>
      </c>
      <c r="N370" s="194" t="s">
        <v>42</v>
      </c>
      <c r="O370" s="71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7" t="s">
        <v>243</v>
      </c>
      <c r="AT370" s="197" t="s">
        <v>140</v>
      </c>
      <c r="AU370" s="197" t="s">
        <v>81</v>
      </c>
      <c r="AY370" s="18" t="s">
        <v>138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8" t="s">
        <v>79</v>
      </c>
      <c r="BK370" s="198">
        <f>ROUND(I370*H370,2)</f>
        <v>0</v>
      </c>
      <c r="BL370" s="18" t="s">
        <v>243</v>
      </c>
      <c r="BM370" s="197" t="s">
        <v>823</v>
      </c>
    </row>
    <row r="371" spans="1:65" s="2" customFormat="1" ht="21.75" customHeight="1">
      <c r="A371" s="37"/>
      <c r="B371" s="185"/>
      <c r="C371" s="186" t="s">
        <v>824</v>
      </c>
      <c r="D371" s="186" t="s">
        <v>140</v>
      </c>
      <c r="E371" s="187" t="s">
        <v>825</v>
      </c>
      <c r="F371" s="188" t="s">
        <v>826</v>
      </c>
      <c r="G371" s="189" t="s">
        <v>143</v>
      </c>
      <c r="H371" s="190">
        <v>330.535</v>
      </c>
      <c r="I371" s="191"/>
      <c r="J371" s="192">
        <f>ROUND(I371*H371,2)</f>
        <v>0</v>
      </c>
      <c r="K371" s="188" t="s">
        <v>144</v>
      </c>
      <c r="L371" s="38"/>
      <c r="M371" s="193" t="s">
        <v>3</v>
      </c>
      <c r="N371" s="194" t="s">
        <v>42</v>
      </c>
      <c r="O371" s="71"/>
      <c r="P371" s="195">
        <f>O371*H371</f>
        <v>0</v>
      </c>
      <c r="Q371" s="195">
        <v>0.001</v>
      </c>
      <c r="R371" s="195">
        <f>Q371*H371</f>
        <v>0.330535</v>
      </c>
      <c r="S371" s="195">
        <v>0.00031</v>
      </c>
      <c r="T371" s="196">
        <f>S371*H371</f>
        <v>0.10246585000000001</v>
      </c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R371" s="197" t="s">
        <v>243</v>
      </c>
      <c r="AT371" s="197" t="s">
        <v>140</v>
      </c>
      <c r="AU371" s="197" t="s">
        <v>81</v>
      </c>
      <c r="AY371" s="18" t="s">
        <v>138</v>
      </c>
      <c r="BE371" s="198">
        <f>IF(N371="základní",J371,0)</f>
        <v>0</v>
      </c>
      <c r="BF371" s="198">
        <f>IF(N371="snížená",J371,0)</f>
        <v>0</v>
      </c>
      <c r="BG371" s="198">
        <f>IF(N371="zákl. přenesená",J371,0)</f>
        <v>0</v>
      </c>
      <c r="BH371" s="198">
        <f>IF(N371="sníž. přenesená",J371,0)</f>
        <v>0</v>
      </c>
      <c r="BI371" s="198">
        <f>IF(N371="nulová",J371,0)</f>
        <v>0</v>
      </c>
      <c r="BJ371" s="18" t="s">
        <v>79</v>
      </c>
      <c r="BK371" s="198">
        <f>ROUND(I371*H371,2)</f>
        <v>0</v>
      </c>
      <c r="BL371" s="18" t="s">
        <v>243</v>
      </c>
      <c r="BM371" s="197" t="s">
        <v>827</v>
      </c>
    </row>
    <row r="372" spans="1:65" s="2" customFormat="1" ht="33" customHeight="1">
      <c r="A372" s="37"/>
      <c r="B372" s="185"/>
      <c r="C372" s="186" t="s">
        <v>828</v>
      </c>
      <c r="D372" s="186" t="s">
        <v>140</v>
      </c>
      <c r="E372" s="187" t="s">
        <v>829</v>
      </c>
      <c r="F372" s="188" t="s">
        <v>830</v>
      </c>
      <c r="G372" s="189" t="s">
        <v>143</v>
      </c>
      <c r="H372" s="190">
        <v>17.29</v>
      </c>
      <c r="I372" s="191"/>
      <c r="J372" s="192">
        <f>ROUND(I372*H372,2)</f>
        <v>0</v>
      </c>
      <c r="K372" s="188" t="s">
        <v>144</v>
      </c>
      <c r="L372" s="38"/>
      <c r="M372" s="193" t="s">
        <v>3</v>
      </c>
      <c r="N372" s="194" t="s">
        <v>42</v>
      </c>
      <c r="O372" s="71"/>
      <c r="P372" s="195">
        <f>O372*H372</f>
        <v>0</v>
      </c>
      <c r="Q372" s="195">
        <v>0.00014</v>
      </c>
      <c r="R372" s="195">
        <f>Q372*H372</f>
        <v>0.0024205999999999997</v>
      </c>
      <c r="S372" s="195">
        <v>0</v>
      </c>
      <c r="T372" s="196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7" t="s">
        <v>243</v>
      </c>
      <c r="AT372" s="197" t="s">
        <v>140</v>
      </c>
      <c r="AU372" s="197" t="s">
        <v>81</v>
      </c>
      <c r="AY372" s="18" t="s">
        <v>138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8" t="s">
        <v>79</v>
      </c>
      <c r="BK372" s="198">
        <f>ROUND(I372*H372,2)</f>
        <v>0</v>
      </c>
      <c r="BL372" s="18" t="s">
        <v>243</v>
      </c>
      <c r="BM372" s="197" t="s">
        <v>831</v>
      </c>
    </row>
    <row r="373" spans="1:65" s="2" customFormat="1" ht="33" customHeight="1">
      <c r="A373" s="37"/>
      <c r="B373" s="185"/>
      <c r="C373" s="186" t="s">
        <v>832</v>
      </c>
      <c r="D373" s="186" t="s">
        <v>140</v>
      </c>
      <c r="E373" s="187" t="s">
        <v>833</v>
      </c>
      <c r="F373" s="188" t="s">
        <v>834</v>
      </c>
      <c r="G373" s="189" t="s">
        <v>143</v>
      </c>
      <c r="H373" s="190">
        <v>330.535</v>
      </c>
      <c r="I373" s="191"/>
      <c r="J373" s="192">
        <f>ROUND(I373*H373,2)</f>
        <v>0</v>
      </c>
      <c r="K373" s="188" t="s">
        <v>144</v>
      </c>
      <c r="L373" s="38"/>
      <c r="M373" s="239" t="s">
        <v>3</v>
      </c>
      <c r="N373" s="240" t="s">
        <v>42</v>
      </c>
      <c r="O373" s="241"/>
      <c r="P373" s="242">
        <f>O373*H373</f>
        <v>0</v>
      </c>
      <c r="Q373" s="242">
        <v>0.00014</v>
      </c>
      <c r="R373" s="242">
        <f>Q373*H373</f>
        <v>0.0462749</v>
      </c>
      <c r="S373" s="242">
        <v>0</v>
      </c>
      <c r="T373" s="243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197" t="s">
        <v>243</v>
      </c>
      <c r="AT373" s="197" t="s">
        <v>140</v>
      </c>
      <c r="AU373" s="197" t="s">
        <v>81</v>
      </c>
      <c r="AY373" s="18" t="s">
        <v>138</v>
      </c>
      <c r="BE373" s="198">
        <f>IF(N373="základní",J373,0)</f>
        <v>0</v>
      </c>
      <c r="BF373" s="198">
        <f>IF(N373="snížená",J373,0)</f>
        <v>0</v>
      </c>
      <c r="BG373" s="198">
        <f>IF(N373="zákl. přenesená",J373,0)</f>
        <v>0</v>
      </c>
      <c r="BH373" s="198">
        <f>IF(N373="sníž. přenesená",J373,0)</f>
        <v>0</v>
      </c>
      <c r="BI373" s="198">
        <f>IF(N373="nulová",J373,0)</f>
        <v>0</v>
      </c>
      <c r="BJ373" s="18" t="s">
        <v>79</v>
      </c>
      <c r="BK373" s="198">
        <f>ROUND(I373*H373,2)</f>
        <v>0</v>
      </c>
      <c r="BL373" s="18" t="s">
        <v>243</v>
      </c>
      <c r="BM373" s="197" t="s">
        <v>835</v>
      </c>
    </row>
    <row r="374" spans="1:31" s="2" customFormat="1" ht="6.95" customHeight="1">
      <c r="A374" s="37"/>
      <c r="B374" s="54"/>
      <c r="C374" s="55"/>
      <c r="D374" s="55"/>
      <c r="E374" s="55"/>
      <c r="F374" s="55"/>
      <c r="G374" s="55"/>
      <c r="H374" s="55"/>
      <c r="I374" s="145"/>
      <c r="J374" s="55"/>
      <c r="K374" s="55"/>
      <c r="L374" s="38"/>
      <c r="M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</row>
  </sheetData>
  <autoFilter ref="C99:K373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2:12" s="1" customFormat="1" ht="12" customHeight="1" hidden="1">
      <c r="B8" s="21"/>
      <c r="D8" s="31" t="s">
        <v>108</v>
      </c>
      <c r="I8" s="121"/>
      <c r="L8" s="21"/>
    </row>
    <row r="9" spans="1:31" s="2" customFormat="1" ht="16.5" customHeight="1" hidden="1">
      <c r="A9" s="37"/>
      <c r="B9" s="38"/>
      <c r="C9" s="37"/>
      <c r="D9" s="37"/>
      <c r="E9" s="124" t="s">
        <v>836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38"/>
      <c r="C10" s="37"/>
      <c r="D10" s="31" t="s">
        <v>837</v>
      </c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 hidden="1">
      <c r="A11" s="37"/>
      <c r="B11" s="38"/>
      <c r="C11" s="37"/>
      <c r="D11" s="37"/>
      <c r="E11" s="61" t="s">
        <v>838</v>
      </c>
      <c r="F11" s="37"/>
      <c r="G11" s="37"/>
      <c r="H11" s="37"/>
      <c r="I11" s="125"/>
      <c r="J11" s="37"/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hidden="1">
      <c r="A12" s="37"/>
      <c r="B12" s="38"/>
      <c r="C12" s="37"/>
      <c r="D12" s="37"/>
      <c r="E12" s="37"/>
      <c r="F12" s="37"/>
      <c r="G12" s="37"/>
      <c r="H12" s="37"/>
      <c r="I12" s="125"/>
      <c r="J12" s="37"/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 hidden="1">
      <c r="A13" s="37"/>
      <c r="B13" s="38"/>
      <c r="C13" s="37"/>
      <c r="D13" s="31" t="s">
        <v>19</v>
      </c>
      <c r="E13" s="37"/>
      <c r="F13" s="26" t="s">
        <v>3</v>
      </c>
      <c r="G13" s="37"/>
      <c r="H13" s="37"/>
      <c r="I13" s="127" t="s">
        <v>20</v>
      </c>
      <c r="J13" s="26" t="s">
        <v>3</v>
      </c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21</v>
      </c>
      <c r="E14" s="37"/>
      <c r="F14" s="26" t="s">
        <v>22</v>
      </c>
      <c r="G14" s="37"/>
      <c r="H14" s="37"/>
      <c r="I14" s="127" t="s">
        <v>23</v>
      </c>
      <c r="J14" s="63" t="str">
        <f>'Rekapitulace stavby'!AN8</f>
        <v>30. 3. 2020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 hidden="1">
      <c r="A15" s="37"/>
      <c r="B15" s="38"/>
      <c r="C15" s="37"/>
      <c r="D15" s="37"/>
      <c r="E15" s="37"/>
      <c r="F15" s="37"/>
      <c r="G15" s="37"/>
      <c r="H15" s="37"/>
      <c r="I15" s="125"/>
      <c r="J15" s="37"/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 hidden="1">
      <c r="A16" s="37"/>
      <c r="B16" s="38"/>
      <c r="C16" s="37"/>
      <c r="D16" s="31" t="s">
        <v>25</v>
      </c>
      <c r="E16" s="37"/>
      <c r="F16" s="37"/>
      <c r="G16" s="37"/>
      <c r="H16" s="37"/>
      <c r="I16" s="127" t="s">
        <v>26</v>
      </c>
      <c r="J16" s="26" t="s">
        <v>3</v>
      </c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 hidden="1">
      <c r="A17" s="37"/>
      <c r="B17" s="38"/>
      <c r="C17" s="37"/>
      <c r="D17" s="37"/>
      <c r="E17" s="26" t="s">
        <v>27</v>
      </c>
      <c r="F17" s="37"/>
      <c r="G17" s="37"/>
      <c r="H17" s="37"/>
      <c r="I17" s="127" t="s">
        <v>28</v>
      </c>
      <c r="J17" s="26" t="s">
        <v>3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 hidden="1">
      <c r="A18" s="37"/>
      <c r="B18" s="38"/>
      <c r="C18" s="37"/>
      <c r="D18" s="37"/>
      <c r="E18" s="37"/>
      <c r="F18" s="37"/>
      <c r="G18" s="37"/>
      <c r="H18" s="37"/>
      <c r="I18" s="125"/>
      <c r="J18" s="37"/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 hidden="1">
      <c r="A19" s="37"/>
      <c r="B19" s="38"/>
      <c r="C19" s="37"/>
      <c r="D19" s="31" t="s">
        <v>29</v>
      </c>
      <c r="E19" s="37"/>
      <c r="F19" s="37"/>
      <c r="G19" s="37"/>
      <c r="H19" s="37"/>
      <c r="I19" s="127" t="s">
        <v>26</v>
      </c>
      <c r="J19" s="32" t="str">
        <f>'Rekapitulace stavby'!AN13</f>
        <v>Vyplň údaj</v>
      </c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 hidden="1">
      <c r="A20" s="37"/>
      <c r="B20" s="38"/>
      <c r="C20" s="37"/>
      <c r="D20" s="37"/>
      <c r="E20" s="32" t="str">
        <f>'Rekapitulace stavby'!E14</f>
        <v>Vyplň údaj</v>
      </c>
      <c r="F20" s="26"/>
      <c r="G20" s="26"/>
      <c r="H20" s="26"/>
      <c r="I20" s="127" t="s">
        <v>28</v>
      </c>
      <c r="J20" s="32" t="str">
        <f>'Rekapitulace stavby'!AN14</f>
        <v>Vyplň údaj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 hidden="1">
      <c r="A21" s="37"/>
      <c r="B21" s="38"/>
      <c r="C21" s="37"/>
      <c r="D21" s="37"/>
      <c r="E21" s="37"/>
      <c r="F21" s="37"/>
      <c r="G21" s="37"/>
      <c r="H21" s="37"/>
      <c r="I21" s="125"/>
      <c r="J21" s="37"/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 hidden="1">
      <c r="A22" s="37"/>
      <c r="B22" s="38"/>
      <c r="C22" s="37"/>
      <c r="D22" s="31" t="s">
        <v>31</v>
      </c>
      <c r="E22" s="37"/>
      <c r="F22" s="37"/>
      <c r="G22" s="37"/>
      <c r="H22" s="37"/>
      <c r="I22" s="127" t="s">
        <v>26</v>
      </c>
      <c r="J22" s="26" t="s">
        <v>3</v>
      </c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 hidden="1">
      <c r="A23" s="37"/>
      <c r="B23" s="38"/>
      <c r="C23" s="37"/>
      <c r="D23" s="37"/>
      <c r="E23" s="26" t="s">
        <v>839</v>
      </c>
      <c r="F23" s="37"/>
      <c r="G23" s="37"/>
      <c r="H23" s="37"/>
      <c r="I23" s="127" t="s">
        <v>28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 hidden="1">
      <c r="A24" s="37"/>
      <c r="B24" s="38"/>
      <c r="C24" s="37"/>
      <c r="D24" s="37"/>
      <c r="E24" s="37"/>
      <c r="F24" s="37"/>
      <c r="G24" s="37"/>
      <c r="H24" s="37"/>
      <c r="I24" s="125"/>
      <c r="J24" s="37"/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 hidden="1">
      <c r="A25" s="37"/>
      <c r="B25" s="38"/>
      <c r="C25" s="37"/>
      <c r="D25" s="31" t="s">
        <v>34</v>
      </c>
      <c r="E25" s="37"/>
      <c r="F25" s="37"/>
      <c r="G25" s="37"/>
      <c r="H25" s="37"/>
      <c r="I25" s="127" t="s">
        <v>26</v>
      </c>
      <c r="J25" s="26" t="s">
        <v>3</v>
      </c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 hidden="1">
      <c r="A26" s="37"/>
      <c r="B26" s="38"/>
      <c r="C26" s="37"/>
      <c r="D26" s="37"/>
      <c r="E26" s="26" t="s">
        <v>839</v>
      </c>
      <c r="F26" s="37"/>
      <c r="G26" s="37"/>
      <c r="H26" s="37"/>
      <c r="I26" s="127" t="s">
        <v>28</v>
      </c>
      <c r="J26" s="26" t="s">
        <v>3</v>
      </c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38"/>
      <c r="C27" s="37"/>
      <c r="D27" s="37"/>
      <c r="E27" s="37"/>
      <c r="F27" s="37"/>
      <c r="G27" s="37"/>
      <c r="H27" s="37"/>
      <c r="I27" s="125"/>
      <c r="J27" s="37"/>
      <c r="K27" s="37"/>
      <c r="L27" s="12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 hidden="1">
      <c r="A28" s="37"/>
      <c r="B28" s="38"/>
      <c r="C28" s="37"/>
      <c r="D28" s="31" t="s">
        <v>35</v>
      </c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 hidden="1">
      <c r="A29" s="128"/>
      <c r="B29" s="129"/>
      <c r="C29" s="128"/>
      <c r="D29" s="128"/>
      <c r="E29" s="35" t="s">
        <v>3</v>
      </c>
      <c r="F29" s="35"/>
      <c r="G29" s="35"/>
      <c r="H29" s="35"/>
      <c r="I29" s="130"/>
      <c r="J29" s="128"/>
      <c r="K29" s="128"/>
      <c r="L29" s="131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1:31" s="2" customFormat="1" ht="6.95" customHeight="1" hidden="1">
      <c r="A30" s="37"/>
      <c r="B30" s="38"/>
      <c r="C30" s="37"/>
      <c r="D30" s="37"/>
      <c r="E30" s="37"/>
      <c r="F30" s="37"/>
      <c r="G30" s="37"/>
      <c r="H30" s="37"/>
      <c r="I30" s="125"/>
      <c r="J30" s="37"/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38"/>
      <c r="C32" s="37"/>
      <c r="D32" s="133" t="s">
        <v>37</v>
      </c>
      <c r="E32" s="37"/>
      <c r="F32" s="37"/>
      <c r="G32" s="37"/>
      <c r="H32" s="37"/>
      <c r="I32" s="125"/>
      <c r="J32" s="89">
        <f>ROUND(J91,2)</f>
        <v>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38"/>
      <c r="C33" s="37"/>
      <c r="D33" s="83"/>
      <c r="E33" s="83"/>
      <c r="F33" s="83"/>
      <c r="G33" s="83"/>
      <c r="H33" s="83"/>
      <c r="I33" s="132"/>
      <c r="J33" s="83"/>
      <c r="K33" s="83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7"/>
      <c r="F34" s="42" t="s">
        <v>39</v>
      </c>
      <c r="G34" s="37"/>
      <c r="H34" s="37"/>
      <c r="I34" s="134" t="s">
        <v>38</v>
      </c>
      <c r="J34" s="42" t="s">
        <v>40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135" t="s">
        <v>41</v>
      </c>
      <c r="E35" s="31" t="s">
        <v>42</v>
      </c>
      <c r="F35" s="136">
        <f>ROUND((SUM(BE91:BE192)),2)</f>
        <v>0</v>
      </c>
      <c r="G35" s="37"/>
      <c r="H35" s="37"/>
      <c r="I35" s="137">
        <v>0.21</v>
      </c>
      <c r="J35" s="136">
        <f>ROUND(((SUM(BE91:BE192))*I35),2)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43</v>
      </c>
      <c r="F36" s="136">
        <f>ROUND((SUM(BF91:BF192)),2)</f>
        <v>0</v>
      </c>
      <c r="G36" s="37"/>
      <c r="H36" s="37"/>
      <c r="I36" s="137">
        <v>0.15</v>
      </c>
      <c r="J36" s="136">
        <f>ROUND(((SUM(BF91:BF192))*I36),2)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44</v>
      </c>
      <c r="F37" s="136">
        <f>ROUND((SUM(BG91:BG192)),2)</f>
        <v>0</v>
      </c>
      <c r="G37" s="37"/>
      <c r="H37" s="37"/>
      <c r="I37" s="137">
        <v>0.21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38"/>
      <c r="C38" s="37"/>
      <c r="D38" s="37"/>
      <c r="E38" s="31" t="s">
        <v>45</v>
      </c>
      <c r="F38" s="136">
        <f>ROUND((SUM(BH91:BH192)),2)</f>
        <v>0</v>
      </c>
      <c r="G38" s="37"/>
      <c r="H38" s="37"/>
      <c r="I38" s="137">
        <v>0.15</v>
      </c>
      <c r="J38" s="136">
        <f>0</f>
        <v>0</v>
      </c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38"/>
      <c r="C39" s="37"/>
      <c r="D39" s="37"/>
      <c r="E39" s="31" t="s">
        <v>46</v>
      </c>
      <c r="F39" s="136">
        <f>ROUND((SUM(BI91:BI192)),2)</f>
        <v>0</v>
      </c>
      <c r="G39" s="37"/>
      <c r="H39" s="37"/>
      <c r="I39" s="137">
        <v>0</v>
      </c>
      <c r="J39" s="136">
        <f>0</f>
        <v>0</v>
      </c>
      <c r="K39" s="37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38"/>
      <c r="C40" s="37"/>
      <c r="D40" s="37"/>
      <c r="E40" s="37"/>
      <c r="F40" s="37"/>
      <c r="G40" s="37"/>
      <c r="H40" s="37"/>
      <c r="I40" s="125"/>
      <c r="J40" s="37"/>
      <c r="K40" s="37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38"/>
      <c r="C41" s="138"/>
      <c r="D41" s="139" t="s">
        <v>47</v>
      </c>
      <c r="E41" s="75"/>
      <c r="F41" s="75"/>
      <c r="G41" s="140" t="s">
        <v>48</v>
      </c>
      <c r="H41" s="141" t="s">
        <v>49</v>
      </c>
      <c r="I41" s="142"/>
      <c r="J41" s="143">
        <f>SUM(J32:J39)</f>
        <v>0</v>
      </c>
      <c r="K41" s="144"/>
      <c r="L41" s="12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54"/>
      <c r="C42" s="55"/>
      <c r="D42" s="55"/>
      <c r="E42" s="55"/>
      <c r="F42" s="55"/>
      <c r="G42" s="55"/>
      <c r="H42" s="55"/>
      <c r="I42" s="145"/>
      <c r="J42" s="55"/>
      <c r="K42" s="55"/>
      <c r="L42" s="12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ht="12" hidden="1"/>
    <row r="44" ht="12" hidden="1"/>
    <row r="45" ht="12" hidden="1"/>
    <row r="46" spans="1:31" s="2" customFormat="1" ht="6.95" customHeight="1">
      <c r="A46" s="37"/>
      <c r="B46" s="56"/>
      <c r="C46" s="57"/>
      <c r="D46" s="57"/>
      <c r="E46" s="57"/>
      <c r="F46" s="57"/>
      <c r="G46" s="57"/>
      <c r="H46" s="57"/>
      <c r="I46" s="146"/>
      <c r="J46" s="57"/>
      <c r="K46" s="5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110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7"/>
      <c r="D48" s="37"/>
      <c r="E48" s="37"/>
      <c r="F48" s="37"/>
      <c r="G48" s="37"/>
      <c r="H48" s="37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3.25" customHeight="1">
      <c r="A50" s="37"/>
      <c r="B50" s="38"/>
      <c r="C50" s="37"/>
      <c r="D50" s="37"/>
      <c r="E50" s="124" t="str">
        <f>E7</f>
        <v>Stavební úpravy objektu bývalé kotelny na sklady nářadí a zahradní techniky</v>
      </c>
      <c r="F50" s="31"/>
      <c r="G50" s="31"/>
      <c r="H50" s="31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1"/>
      <c r="C51" s="31" t="s">
        <v>108</v>
      </c>
      <c r="I51" s="121"/>
      <c r="L51" s="21"/>
    </row>
    <row r="52" spans="1:31" s="2" customFormat="1" ht="16.5" customHeight="1">
      <c r="A52" s="37"/>
      <c r="B52" s="38"/>
      <c r="C52" s="37"/>
      <c r="D52" s="37"/>
      <c r="E52" s="124" t="s">
        <v>836</v>
      </c>
      <c r="F52" s="37"/>
      <c r="G52" s="37"/>
      <c r="H52" s="37"/>
      <c r="I52" s="125"/>
      <c r="J52" s="37"/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837</v>
      </c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7"/>
      <c r="D54" s="37"/>
      <c r="E54" s="61" t="str">
        <f>E11</f>
        <v>73k2019_1 - elektroinstalace</v>
      </c>
      <c r="F54" s="37"/>
      <c r="G54" s="37"/>
      <c r="H54" s="37"/>
      <c r="I54" s="125"/>
      <c r="J54" s="37"/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7"/>
      <c r="D55" s="37"/>
      <c r="E55" s="37"/>
      <c r="F55" s="37"/>
      <c r="G55" s="37"/>
      <c r="H55" s="37"/>
      <c r="I55" s="125"/>
      <c r="J55" s="37"/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7"/>
      <c r="E56" s="37"/>
      <c r="F56" s="26" t="str">
        <f>F14</f>
        <v>p.č. 1710 v k.ú. Nový Jičín</v>
      </c>
      <c r="G56" s="37"/>
      <c r="H56" s="37"/>
      <c r="I56" s="127" t="s">
        <v>23</v>
      </c>
      <c r="J56" s="63" t="str">
        <f>IF(J14="","",J14)</f>
        <v>30. 3. 2020</v>
      </c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7"/>
      <c r="D57" s="37"/>
      <c r="E57" s="37"/>
      <c r="F57" s="37"/>
      <c r="G57" s="37"/>
      <c r="H57" s="37"/>
      <c r="I57" s="125"/>
      <c r="J57" s="37"/>
      <c r="K57" s="37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7"/>
      <c r="E58" s="37"/>
      <c r="F58" s="26" t="str">
        <f>E17</f>
        <v>Město Nový Jičín</v>
      </c>
      <c r="G58" s="37"/>
      <c r="H58" s="37"/>
      <c r="I58" s="127" t="s">
        <v>31</v>
      </c>
      <c r="J58" s="35" t="str">
        <f>E23</f>
        <v>Petr Kubala</v>
      </c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29</v>
      </c>
      <c r="D59" s="37"/>
      <c r="E59" s="37"/>
      <c r="F59" s="26" t="str">
        <f>IF(E20="","",E20)</f>
        <v>Vyplň údaj</v>
      </c>
      <c r="G59" s="37"/>
      <c r="H59" s="37"/>
      <c r="I59" s="127" t="s">
        <v>34</v>
      </c>
      <c r="J59" s="35" t="str">
        <f>E26</f>
        <v>Petr Kubala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7"/>
      <c r="D60" s="37"/>
      <c r="E60" s="37"/>
      <c r="F60" s="37"/>
      <c r="G60" s="37"/>
      <c r="H60" s="37"/>
      <c r="I60" s="125"/>
      <c r="J60" s="37"/>
      <c r="K60" s="37"/>
      <c r="L60" s="12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7" t="s">
        <v>111</v>
      </c>
      <c r="D61" s="138"/>
      <c r="E61" s="138"/>
      <c r="F61" s="138"/>
      <c r="G61" s="138"/>
      <c r="H61" s="138"/>
      <c r="I61" s="148"/>
      <c r="J61" s="149" t="s">
        <v>112</v>
      </c>
      <c r="K61" s="138"/>
      <c r="L61" s="12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7"/>
      <c r="D62" s="37"/>
      <c r="E62" s="37"/>
      <c r="F62" s="37"/>
      <c r="G62" s="37"/>
      <c r="H62" s="37"/>
      <c r="I62" s="125"/>
      <c r="J62" s="37"/>
      <c r="K62" s="37"/>
      <c r="L62" s="12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50" t="s">
        <v>69</v>
      </c>
      <c r="D63" s="37"/>
      <c r="E63" s="37"/>
      <c r="F63" s="37"/>
      <c r="G63" s="37"/>
      <c r="H63" s="37"/>
      <c r="I63" s="125"/>
      <c r="J63" s="89">
        <f>J91</f>
        <v>0</v>
      </c>
      <c r="K63" s="37"/>
      <c r="L63" s="12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8" t="s">
        <v>113</v>
      </c>
    </row>
    <row r="64" spans="1:31" s="9" customFormat="1" ht="24.95" customHeight="1">
      <c r="A64" s="9"/>
      <c r="B64" s="151"/>
      <c r="C64" s="9"/>
      <c r="D64" s="152" t="s">
        <v>114</v>
      </c>
      <c r="E64" s="153"/>
      <c r="F64" s="153"/>
      <c r="G64" s="153"/>
      <c r="H64" s="153"/>
      <c r="I64" s="154"/>
      <c r="J64" s="155">
        <f>J92</f>
        <v>0</v>
      </c>
      <c r="K64" s="9"/>
      <c r="L64" s="15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6"/>
      <c r="C65" s="10"/>
      <c r="D65" s="157" t="s">
        <v>116</v>
      </c>
      <c r="E65" s="158"/>
      <c r="F65" s="158"/>
      <c r="G65" s="158"/>
      <c r="H65" s="158"/>
      <c r="I65" s="159"/>
      <c r="J65" s="160">
        <f>J93</f>
        <v>0</v>
      </c>
      <c r="K65" s="10"/>
      <c r="L65" s="15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6"/>
      <c r="C66" s="10"/>
      <c r="D66" s="157" t="s">
        <v>117</v>
      </c>
      <c r="E66" s="158"/>
      <c r="F66" s="158"/>
      <c r="G66" s="158"/>
      <c r="H66" s="158"/>
      <c r="I66" s="159"/>
      <c r="J66" s="160">
        <f>J100</f>
        <v>0</v>
      </c>
      <c r="K66" s="10"/>
      <c r="L66" s="15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51"/>
      <c r="C67" s="9"/>
      <c r="D67" s="152" t="s">
        <v>118</v>
      </c>
      <c r="E67" s="153"/>
      <c r="F67" s="153"/>
      <c r="G67" s="153"/>
      <c r="H67" s="153"/>
      <c r="I67" s="154"/>
      <c r="J67" s="155">
        <f>J108</f>
        <v>0</v>
      </c>
      <c r="K67" s="9"/>
      <c r="L67" s="15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56"/>
      <c r="C68" s="10"/>
      <c r="D68" s="157" t="s">
        <v>840</v>
      </c>
      <c r="E68" s="158"/>
      <c r="F68" s="158"/>
      <c r="G68" s="158"/>
      <c r="H68" s="158"/>
      <c r="I68" s="159"/>
      <c r="J68" s="160">
        <f>J109</f>
        <v>0</v>
      </c>
      <c r="K68" s="10"/>
      <c r="L68" s="15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51"/>
      <c r="C69" s="9"/>
      <c r="D69" s="152" t="s">
        <v>841</v>
      </c>
      <c r="E69" s="153"/>
      <c r="F69" s="153"/>
      <c r="G69" s="153"/>
      <c r="H69" s="153"/>
      <c r="I69" s="154"/>
      <c r="J69" s="155">
        <f>J191</f>
        <v>0</v>
      </c>
      <c r="K69" s="9"/>
      <c r="L69" s="15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2" customFormat="1" ht="21.8" customHeight="1">
      <c r="A70" s="37"/>
      <c r="B70" s="38"/>
      <c r="C70" s="37"/>
      <c r="D70" s="37"/>
      <c r="E70" s="37"/>
      <c r="F70" s="37"/>
      <c r="G70" s="37"/>
      <c r="H70" s="37"/>
      <c r="I70" s="125"/>
      <c r="J70" s="37"/>
      <c r="K70" s="37"/>
      <c r="L70" s="12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4"/>
      <c r="C71" s="55"/>
      <c r="D71" s="55"/>
      <c r="E71" s="55"/>
      <c r="F71" s="55"/>
      <c r="G71" s="55"/>
      <c r="H71" s="55"/>
      <c r="I71" s="145"/>
      <c r="J71" s="55"/>
      <c r="K71" s="55"/>
      <c r="L71" s="12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6"/>
      <c r="C75" s="57"/>
      <c r="D75" s="57"/>
      <c r="E75" s="57"/>
      <c r="F75" s="57"/>
      <c r="G75" s="57"/>
      <c r="H75" s="57"/>
      <c r="I75" s="146"/>
      <c r="J75" s="57"/>
      <c r="K75" s="5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2" t="s">
        <v>123</v>
      </c>
      <c r="D76" s="37"/>
      <c r="E76" s="37"/>
      <c r="F76" s="37"/>
      <c r="G76" s="37"/>
      <c r="H76" s="37"/>
      <c r="I76" s="125"/>
      <c r="J76" s="37"/>
      <c r="K76" s="37"/>
      <c r="L76" s="12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7"/>
      <c r="D77" s="37"/>
      <c r="E77" s="37"/>
      <c r="F77" s="37"/>
      <c r="G77" s="37"/>
      <c r="H77" s="37"/>
      <c r="I77" s="125"/>
      <c r="J77" s="37"/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17</v>
      </c>
      <c r="D78" s="37"/>
      <c r="E78" s="37"/>
      <c r="F78" s="37"/>
      <c r="G78" s="37"/>
      <c r="H78" s="37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23.25" customHeight="1">
      <c r="A79" s="37"/>
      <c r="B79" s="38"/>
      <c r="C79" s="37"/>
      <c r="D79" s="37"/>
      <c r="E79" s="124" t="str">
        <f>E7</f>
        <v>Stavební úpravy objektu bývalé kotelny na sklady nářadí a zahradní techniky</v>
      </c>
      <c r="F79" s="31"/>
      <c r="G79" s="31"/>
      <c r="H79" s="31"/>
      <c r="I79" s="125"/>
      <c r="J79" s="37"/>
      <c r="K79" s="37"/>
      <c r="L79" s="12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12" s="1" customFormat="1" ht="12" customHeight="1">
      <c r="B80" s="21"/>
      <c r="C80" s="31" t="s">
        <v>108</v>
      </c>
      <c r="I80" s="121"/>
      <c r="L80" s="21"/>
    </row>
    <row r="81" spans="1:31" s="2" customFormat="1" ht="16.5" customHeight="1">
      <c r="A81" s="37"/>
      <c r="B81" s="38"/>
      <c r="C81" s="37"/>
      <c r="D81" s="37"/>
      <c r="E81" s="124" t="s">
        <v>836</v>
      </c>
      <c r="F81" s="37"/>
      <c r="G81" s="37"/>
      <c r="H81" s="37"/>
      <c r="I81" s="125"/>
      <c r="J81" s="37"/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1" t="s">
        <v>837</v>
      </c>
      <c r="D82" s="37"/>
      <c r="E82" s="37"/>
      <c r="F82" s="37"/>
      <c r="G82" s="37"/>
      <c r="H82" s="37"/>
      <c r="I82" s="125"/>
      <c r="J82" s="37"/>
      <c r="K82" s="37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7"/>
      <c r="D83" s="37"/>
      <c r="E83" s="61" t="str">
        <f>E11</f>
        <v>73k2019_1 - elektroinstalace</v>
      </c>
      <c r="F83" s="37"/>
      <c r="G83" s="37"/>
      <c r="H83" s="37"/>
      <c r="I83" s="125"/>
      <c r="J83" s="37"/>
      <c r="K83" s="37"/>
      <c r="L83" s="12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38"/>
      <c r="C84" s="37"/>
      <c r="D84" s="37"/>
      <c r="E84" s="37"/>
      <c r="F84" s="37"/>
      <c r="G84" s="37"/>
      <c r="H84" s="37"/>
      <c r="I84" s="125"/>
      <c r="J84" s="37"/>
      <c r="K84" s="37"/>
      <c r="L84" s="12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1" t="s">
        <v>21</v>
      </c>
      <c r="D85" s="37"/>
      <c r="E85" s="37"/>
      <c r="F85" s="26" t="str">
        <f>F14</f>
        <v>p.č. 1710 v k.ú. Nový Jičín</v>
      </c>
      <c r="G85" s="37"/>
      <c r="H85" s="37"/>
      <c r="I85" s="127" t="s">
        <v>23</v>
      </c>
      <c r="J85" s="63" t="str">
        <f>IF(J14="","",J14)</f>
        <v>30. 3. 2020</v>
      </c>
      <c r="K85" s="37"/>
      <c r="L85" s="12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7"/>
      <c r="D86" s="37"/>
      <c r="E86" s="37"/>
      <c r="F86" s="37"/>
      <c r="G86" s="37"/>
      <c r="H86" s="37"/>
      <c r="I86" s="125"/>
      <c r="J86" s="37"/>
      <c r="K86" s="37"/>
      <c r="L86" s="12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1" t="s">
        <v>25</v>
      </c>
      <c r="D87" s="37"/>
      <c r="E87" s="37"/>
      <c r="F87" s="26" t="str">
        <f>E17</f>
        <v>Město Nový Jičín</v>
      </c>
      <c r="G87" s="37"/>
      <c r="H87" s="37"/>
      <c r="I87" s="127" t="s">
        <v>31</v>
      </c>
      <c r="J87" s="35" t="str">
        <f>E23</f>
        <v>Petr Kubala</v>
      </c>
      <c r="K87" s="37"/>
      <c r="L87" s="12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5.15" customHeight="1">
      <c r="A88" s="37"/>
      <c r="B88" s="38"/>
      <c r="C88" s="31" t="s">
        <v>29</v>
      </c>
      <c r="D88" s="37"/>
      <c r="E88" s="37"/>
      <c r="F88" s="26" t="str">
        <f>IF(E20="","",E20)</f>
        <v>Vyplň údaj</v>
      </c>
      <c r="G88" s="37"/>
      <c r="H88" s="37"/>
      <c r="I88" s="127" t="s">
        <v>34</v>
      </c>
      <c r="J88" s="35" t="str">
        <f>E26</f>
        <v>Petr Kubala</v>
      </c>
      <c r="K88" s="37"/>
      <c r="L88" s="12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0.3" customHeight="1">
      <c r="A89" s="37"/>
      <c r="B89" s="38"/>
      <c r="C89" s="37"/>
      <c r="D89" s="37"/>
      <c r="E89" s="37"/>
      <c r="F89" s="37"/>
      <c r="G89" s="37"/>
      <c r="H89" s="37"/>
      <c r="I89" s="125"/>
      <c r="J89" s="37"/>
      <c r="K89" s="37"/>
      <c r="L89" s="126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11" customFormat="1" ht="29.25" customHeight="1">
      <c r="A90" s="161"/>
      <c r="B90" s="162"/>
      <c r="C90" s="163" t="s">
        <v>124</v>
      </c>
      <c r="D90" s="164" t="s">
        <v>56</v>
      </c>
      <c r="E90" s="164" t="s">
        <v>52</v>
      </c>
      <c r="F90" s="164" t="s">
        <v>53</v>
      </c>
      <c r="G90" s="164" t="s">
        <v>125</v>
      </c>
      <c r="H90" s="164" t="s">
        <v>126</v>
      </c>
      <c r="I90" s="165" t="s">
        <v>127</v>
      </c>
      <c r="J90" s="164" t="s">
        <v>112</v>
      </c>
      <c r="K90" s="166" t="s">
        <v>128</v>
      </c>
      <c r="L90" s="167"/>
      <c r="M90" s="79" t="s">
        <v>3</v>
      </c>
      <c r="N90" s="80" t="s">
        <v>41</v>
      </c>
      <c r="O90" s="80" t="s">
        <v>129</v>
      </c>
      <c r="P90" s="80" t="s">
        <v>130</v>
      </c>
      <c r="Q90" s="80" t="s">
        <v>131</v>
      </c>
      <c r="R90" s="80" t="s">
        <v>132</v>
      </c>
      <c r="S90" s="80" t="s">
        <v>133</v>
      </c>
      <c r="T90" s="81" t="s">
        <v>134</v>
      </c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</row>
    <row r="91" spans="1:63" s="2" customFormat="1" ht="22.8" customHeight="1">
      <c r="A91" s="37"/>
      <c r="B91" s="38"/>
      <c r="C91" s="86" t="s">
        <v>135</v>
      </c>
      <c r="D91" s="37"/>
      <c r="E91" s="37"/>
      <c r="F91" s="37"/>
      <c r="G91" s="37"/>
      <c r="H91" s="37"/>
      <c r="I91" s="125"/>
      <c r="J91" s="168">
        <f>BK91</f>
        <v>0</v>
      </c>
      <c r="K91" s="37"/>
      <c r="L91" s="38"/>
      <c r="M91" s="82"/>
      <c r="N91" s="67"/>
      <c r="O91" s="83"/>
      <c r="P91" s="169">
        <f>P92+P108+P191</f>
        <v>0</v>
      </c>
      <c r="Q91" s="83"/>
      <c r="R91" s="169">
        <f>R92+R108+R191</f>
        <v>0</v>
      </c>
      <c r="S91" s="83"/>
      <c r="T91" s="170">
        <f>T92+T108+T191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8" t="s">
        <v>70</v>
      </c>
      <c r="AU91" s="18" t="s">
        <v>113</v>
      </c>
      <c r="BK91" s="171">
        <f>BK92+BK108+BK191</f>
        <v>0</v>
      </c>
    </row>
    <row r="92" spans="1:63" s="12" customFormat="1" ht="25.9" customHeight="1">
      <c r="A92" s="12"/>
      <c r="B92" s="172"/>
      <c r="C92" s="12"/>
      <c r="D92" s="173" t="s">
        <v>70</v>
      </c>
      <c r="E92" s="174" t="s">
        <v>136</v>
      </c>
      <c r="F92" s="174" t="s">
        <v>137</v>
      </c>
      <c r="G92" s="12"/>
      <c r="H92" s="12"/>
      <c r="I92" s="175"/>
      <c r="J92" s="176">
        <f>BK92</f>
        <v>0</v>
      </c>
      <c r="K92" s="12"/>
      <c r="L92" s="172"/>
      <c r="M92" s="177"/>
      <c r="N92" s="178"/>
      <c r="O92" s="178"/>
      <c r="P92" s="179">
        <f>P93+P100</f>
        <v>0</v>
      </c>
      <c r="Q92" s="178"/>
      <c r="R92" s="179">
        <f>R93+R100</f>
        <v>0</v>
      </c>
      <c r="S92" s="178"/>
      <c r="T92" s="180">
        <f>T93+T100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73" t="s">
        <v>79</v>
      </c>
      <c r="AT92" s="181" t="s">
        <v>70</v>
      </c>
      <c r="AU92" s="181" t="s">
        <v>71</v>
      </c>
      <c r="AY92" s="173" t="s">
        <v>138</v>
      </c>
      <c r="BK92" s="182">
        <f>BK93+BK100</f>
        <v>0</v>
      </c>
    </row>
    <row r="93" spans="1:63" s="12" customFormat="1" ht="22.8" customHeight="1">
      <c r="A93" s="12"/>
      <c r="B93" s="172"/>
      <c r="C93" s="12"/>
      <c r="D93" s="173" t="s">
        <v>70</v>
      </c>
      <c r="E93" s="183" t="s">
        <v>150</v>
      </c>
      <c r="F93" s="183" t="s">
        <v>151</v>
      </c>
      <c r="G93" s="12"/>
      <c r="H93" s="12"/>
      <c r="I93" s="175"/>
      <c r="J93" s="184">
        <f>BK93</f>
        <v>0</v>
      </c>
      <c r="K93" s="12"/>
      <c r="L93" s="172"/>
      <c r="M93" s="177"/>
      <c r="N93" s="178"/>
      <c r="O93" s="178"/>
      <c r="P93" s="179">
        <f>SUM(P94:P99)</f>
        <v>0</v>
      </c>
      <c r="Q93" s="178"/>
      <c r="R93" s="179">
        <f>SUM(R94:R99)</f>
        <v>0</v>
      </c>
      <c r="S93" s="178"/>
      <c r="T93" s="180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73" t="s">
        <v>79</v>
      </c>
      <c r="AT93" s="181" t="s">
        <v>70</v>
      </c>
      <c r="AU93" s="181" t="s">
        <v>79</v>
      </c>
      <c r="AY93" s="173" t="s">
        <v>138</v>
      </c>
      <c r="BK93" s="182">
        <f>SUM(BK94:BK99)</f>
        <v>0</v>
      </c>
    </row>
    <row r="94" spans="1:65" s="2" customFormat="1" ht="33" customHeight="1">
      <c r="A94" s="37"/>
      <c r="B94" s="185"/>
      <c r="C94" s="186" t="s">
        <v>79</v>
      </c>
      <c r="D94" s="186" t="s">
        <v>140</v>
      </c>
      <c r="E94" s="187" t="s">
        <v>842</v>
      </c>
      <c r="F94" s="188" t="s">
        <v>843</v>
      </c>
      <c r="G94" s="189" t="s">
        <v>214</v>
      </c>
      <c r="H94" s="190">
        <v>194</v>
      </c>
      <c r="I94" s="191"/>
      <c r="J94" s="192">
        <f>ROUND(I94*H94,2)</f>
        <v>0</v>
      </c>
      <c r="K94" s="188" t="s">
        <v>3</v>
      </c>
      <c r="L94" s="38"/>
      <c r="M94" s="193" t="s">
        <v>3</v>
      </c>
      <c r="N94" s="194" t="s">
        <v>42</v>
      </c>
      <c r="O94" s="71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7" t="s">
        <v>145</v>
      </c>
      <c r="AT94" s="197" t="s">
        <v>140</v>
      </c>
      <c r="AU94" s="197" t="s">
        <v>81</v>
      </c>
      <c r="AY94" s="18" t="s">
        <v>138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8" t="s">
        <v>79</v>
      </c>
      <c r="BK94" s="198">
        <f>ROUND(I94*H94,2)</f>
        <v>0</v>
      </c>
      <c r="BL94" s="18" t="s">
        <v>145</v>
      </c>
      <c r="BM94" s="197" t="s">
        <v>844</v>
      </c>
    </row>
    <row r="95" spans="1:65" s="2" customFormat="1" ht="44.25" customHeight="1">
      <c r="A95" s="37"/>
      <c r="B95" s="185"/>
      <c r="C95" s="186" t="s">
        <v>81</v>
      </c>
      <c r="D95" s="186" t="s">
        <v>140</v>
      </c>
      <c r="E95" s="187" t="s">
        <v>845</v>
      </c>
      <c r="F95" s="188" t="s">
        <v>846</v>
      </c>
      <c r="G95" s="189" t="s">
        <v>214</v>
      </c>
      <c r="H95" s="190">
        <v>7</v>
      </c>
      <c r="I95" s="191"/>
      <c r="J95" s="192">
        <f>ROUND(I95*H95,2)</f>
        <v>0</v>
      </c>
      <c r="K95" s="188" t="s">
        <v>3</v>
      </c>
      <c r="L95" s="38"/>
      <c r="M95" s="193" t="s">
        <v>3</v>
      </c>
      <c r="N95" s="194" t="s">
        <v>42</v>
      </c>
      <c r="O95" s="71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7" t="s">
        <v>145</v>
      </c>
      <c r="AT95" s="197" t="s">
        <v>140</v>
      </c>
      <c r="AU95" s="197" t="s">
        <v>81</v>
      </c>
      <c r="AY95" s="18" t="s">
        <v>138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8" t="s">
        <v>79</v>
      </c>
      <c r="BK95" s="198">
        <f>ROUND(I95*H95,2)</f>
        <v>0</v>
      </c>
      <c r="BL95" s="18" t="s">
        <v>145</v>
      </c>
      <c r="BM95" s="197" t="s">
        <v>847</v>
      </c>
    </row>
    <row r="96" spans="1:65" s="2" customFormat="1" ht="44.25" customHeight="1">
      <c r="A96" s="37"/>
      <c r="B96" s="185"/>
      <c r="C96" s="186" t="s">
        <v>158</v>
      </c>
      <c r="D96" s="186" t="s">
        <v>140</v>
      </c>
      <c r="E96" s="187" t="s">
        <v>848</v>
      </c>
      <c r="F96" s="188" t="s">
        <v>849</v>
      </c>
      <c r="G96" s="189" t="s">
        <v>214</v>
      </c>
      <c r="H96" s="190">
        <v>2</v>
      </c>
      <c r="I96" s="191"/>
      <c r="J96" s="192">
        <f>ROUND(I96*H96,2)</f>
        <v>0</v>
      </c>
      <c r="K96" s="188" t="s">
        <v>3</v>
      </c>
      <c r="L96" s="38"/>
      <c r="M96" s="193" t="s">
        <v>3</v>
      </c>
      <c r="N96" s="194" t="s">
        <v>42</v>
      </c>
      <c r="O96" s="71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7" t="s">
        <v>145</v>
      </c>
      <c r="AT96" s="197" t="s">
        <v>140</v>
      </c>
      <c r="AU96" s="197" t="s">
        <v>81</v>
      </c>
      <c r="AY96" s="18" t="s">
        <v>138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8" t="s">
        <v>79</v>
      </c>
      <c r="BK96" s="198">
        <f>ROUND(I96*H96,2)</f>
        <v>0</v>
      </c>
      <c r="BL96" s="18" t="s">
        <v>145</v>
      </c>
      <c r="BM96" s="197" t="s">
        <v>850</v>
      </c>
    </row>
    <row r="97" spans="1:65" s="2" customFormat="1" ht="33" customHeight="1">
      <c r="A97" s="37"/>
      <c r="B97" s="185"/>
      <c r="C97" s="186" t="s">
        <v>145</v>
      </c>
      <c r="D97" s="186" t="s">
        <v>140</v>
      </c>
      <c r="E97" s="187" t="s">
        <v>851</v>
      </c>
      <c r="F97" s="188" t="s">
        <v>852</v>
      </c>
      <c r="G97" s="189" t="s">
        <v>214</v>
      </c>
      <c r="H97" s="190">
        <v>19</v>
      </c>
      <c r="I97" s="191"/>
      <c r="J97" s="192">
        <f>ROUND(I97*H97,2)</f>
        <v>0</v>
      </c>
      <c r="K97" s="188" t="s">
        <v>3</v>
      </c>
      <c r="L97" s="38"/>
      <c r="M97" s="193" t="s">
        <v>3</v>
      </c>
      <c r="N97" s="194" t="s">
        <v>42</v>
      </c>
      <c r="O97" s="71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7" t="s">
        <v>145</v>
      </c>
      <c r="AT97" s="197" t="s">
        <v>140</v>
      </c>
      <c r="AU97" s="197" t="s">
        <v>81</v>
      </c>
      <c r="AY97" s="18" t="s">
        <v>138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8" t="s">
        <v>79</v>
      </c>
      <c r="BK97" s="198">
        <f>ROUND(I97*H97,2)</f>
        <v>0</v>
      </c>
      <c r="BL97" s="18" t="s">
        <v>145</v>
      </c>
      <c r="BM97" s="197" t="s">
        <v>853</v>
      </c>
    </row>
    <row r="98" spans="1:65" s="2" customFormat="1" ht="33" customHeight="1">
      <c r="A98" s="37"/>
      <c r="B98" s="185"/>
      <c r="C98" s="186" t="s">
        <v>176</v>
      </c>
      <c r="D98" s="186" t="s">
        <v>140</v>
      </c>
      <c r="E98" s="187" t="s">
        <v>854</v>
      </c>
      <c r="F98" s="188" t="s">
        <v>855</v>
      </c>
      <c r="G98" s="189" t="s">
        <v>290</v>
      </c>
      <c r="H98" s="190">
        <v>42</v>
      </c>
      <c r="I98" s="191"/>
      <c r="J98" s="192">
        <f>ROUND(I98*H98,2)</f>
        <v>0</v>
      </c>
      <c r="K98" s="188" t="s">
        <v>3</v>
      </c>
      <c r="L98" s="38"/>
      <c r="M98" s="193" t="s">
        <v>3</v>
      </c>
      <c r="N98" s="194" t="s">
        <v>42</v>
      </c>
      <c r="O98" s="71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7" t="s">
        <v>145</v>
      </c>
      <c r="AT98" s="197" t="s">
        <v>140</v>
      </c>
      <c r="AU98" s="197" t="s">
        <v>81</v>
      </c>
      <c r="AY98" s="18" t="s">
        <v>138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8" t="s">
        <v>79</v>
      </c>
      <c r="BK98" s="198">
        <f>ROUND(I98*H98,2)</f>
        <v>0</v>
      </c>
      <c r="BL98" s="18" t="s">
        <v>145</v>
      </c>
      <c r="BM98" s="197" t="s">
        <v>856</v>
      </c>
    </row>
    <row r="99" spans="1:65" s="2" customFormat="1" ht="21.75" customHeight="1">
      <c r="A99" s="37"/>
      <c r="B99" s="185"/>
      <c r="C99" s="186" t="s">
        <v>182</v>
      </c>
      <c r="D99" s="186" t="s">
        <v>140</v>
      </c>
      <c r="E99" s="187" t="s">
        <v>857</v>
      </c>
      <c r="F99" s="188" t="s">
        <v>858</v>
      </c>
      <c r="G99" s="189" t="s">
        <v>290</v>
      </c>
      <c r="H99" s="190">
        <v>42</v>
      </c>
      <c r="I99" s="191"/>
      <c r="J99" s="192">
        <f>ROUND(I99*H99,2)</f>
        <v>0</v>
      </c>
      <c r="K99" s="188" t="s">
        <v>3</v>
      </c>
      <c r="L99" s="38"/>
      <c r="M99" s="193" t="s">
        <v>3</v>
      </c>
      <c r="N99" s="194" t="s">
        <v>42</v>
      </c>
      <c r="O99" s="71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7" t="s">
        <v>145</v>
      </c>
      <c r="AT99" s="197" t="s">
        <v>140</v>
      </c>
      <c r="AU99" s="197" t="s">
        <v>81</v>
      </c>
      <c r="AY99" s="18" t="s">
        <v>138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8" t="s">
        <v>79</v>
      </c>
      <c r="BK99" s="198">
        <f>ROUND(I99*H99,2)</f>
        <v>0</v>
      </c>
      <c r="BL99" s="18" t="s">
        <v>145</v>
      </c>
      <c r="BM99" s="197" t="s">
        <v>859</v>
      </c>
    </row>
    <row r="100" spans="1:63" s="12" customFormat="1" ht="22.8" customHeight="1">
      <c r="A100" s="12"/>
      <c r="B100" s="172"/>
      <c r="C100" s="12"/>
      <c r="D100" s="173" t="s">
        <v>70</v>
      </c>
      <c r="E100" s="183" t="s">
        <v>241</v>
      </c>
      <c r="F100" s="183" t="s">
        <v>242</v>
      </c>
      <c r="G100" s="12"/>
      <c r="H100" s="12"/>
      <c r="I100" s="175"/>
      <c r="J100" s="184">
        <f>BK100</f>
        <v>0</v>
      </c>
      <c r="K100" s="12"/>
      <c r="L100" s="172"/>
      <c r="M100" s="177"/>
      <c r="N100" s="178"/>
      <c r="O100" s="178"/>
      <c r="P100" s="179">
        <f>SUM(P101:P107)</f>
        <v>0</v>
      </c>
      <c r="Q100" s="178"/>
      <c r="R100" s="179">
        <f>SUM(R101:R107)</f>
        <v>0</v>
      </c>
      <c r="S100" s="178"/>
      <c r="T100" s="180">
        <f>SUM(T101:T107)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173" t="s">
        <v>79</v>
      </c>
      <c r="AT100" s="181" t="s">
        <v>70</v>
      </c>
      <c r="AU100" s="181" t="s">
        <v>79</v>
      </c>
      <c r="AY100" s="173" t="s">
        <v>138</v>
      </c>
      <c r="BK100" s="182">
        <f>SUM(BK101:BK107)</f>
        <v>0</v>
      </c>
    </row>
    <row r="101" spans="1:65" s="2" customFormat="1" ht="33" customHeight="1">
      <c r="A101" s="37"/>
      <c r="B101" s="185"/>
      <c r="C101" s="186" t="s">
        <v>188</v>
      </c>
      <c r="D101" s="186" t="s">
        <v>140</v>
      </c>
      <c r="E101" s="187" t="s">
        <v>860</v>
      </c>
      <c r="F101" s="188" t="s">
        <v>861</v>
      </c>
      <c r="G101" s="189" t="s">
        <v>246</v>
      </c>
      <c r="H101" s="190">
        <v>0.114</v>
      </c>
      <c r="I101" s="191"/>
      <c r="J101" s="192">
        <f>ROUND(I101*H101,2)</f>
        <v>0</v>
      </c>
      <c r="K101" s="188" t="s">
        <v>3</v>
      </c>
      <c r="L101" s="38"/>
      <c r="M101" s="193" t="s">
        <v>3</v>
      </c>
      <c r="N101" s="194" t="s">
        <v>42</v>
      </c>
      <c r="O101" s="71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7" t="s">
        <v>145</v>
      </c>
      <c r="AT101" s="197" t="s">
        <v>140</v>
      </c>
      <c r="AU101" s="197" t="s">
        <v>81</v>
      </c>
      <c r="AY101" s="18" t="s">
        <v>138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8" t="s">
        <v>79</v>
      </c>
      <c r="BK101" s="198">
        <f>ROUND(I101*H101,2)</f>
        <v>0</v>
      </c>
      <c r="BL101" s="18" t="s">
        <v>145</v>
      </c>
      <c r="BM101" s="197" t="s">
        <v>862</v>
      </c>
    </row>
    <row r="102" spans="1:65" s="2" customFormat="1" ht="21.75" customHeight="1">
      <c r="A102" s="37"/>
      <c r="B102" s="185"/>
      <c r="C102" s="186" t="s">
        <v>193</v>
      </c>
      <c r="D102" s="186" t="s">
        <v>140</v>
      </c>
      <c r="E102" s="187" t="s">
        <v>249</v>
      </c>
      <c r="F102" s="188" t="s">
        <v>250</v>
      </c>
      <c r="G102" s="189" t="s">
        <v>246</v>
      </c>
      <c r="H102" s="190">
        <v>0.114</v>
      </c>
      <c r="I102" s="191"/>
      <c r="J102" s="192">
        <f>ROUND(I102*H102,2)</f>
        <v>0</v>
      </c>
      <c r="K102" s="188" t="s">
        <v>3</v>
      </c>
      <c r="L102" s="38"/>
      <c r="M102" s="193" t="s">
        <v>3</v>
      </c>
      <c r="N102" s="194" t="s">
        <v>42</v>
      </c>
      <c r="O102" s="71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7" t="s">
        <v>145</v>
      </c>
      <c r="AT102" s="197" t="s">
        <v>140</v>
      </c>
      <c r="AU102" s="197" t="s">
        <v>81</v>
      </c>
      <c r="AY102" s="18" t="s">
        <v>138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8" t="s">
        <v>79</v>
      </c>
      <c r="BK102" s="198">
        <f>ROUND(I102*H102,2)</f>
        <v>0</v>
      </c>
      <c r="BL102" s="18" t="s">
        <v>145</v>
      </c>
      <c r="BM102" s="197" t="s">
        <v>863</v>
      </c>
    </row>
    <row r="103" spans="1:65" s="2" customFormat="1" ht="33" customHeight="1">
      <c r="A103" s="37"/>
      <c r="B103" s="185"/>
      <c r="C103" s="186" t="s">
        <v>150</v>
      </c>
      <c r="D103" s="186" t="s">
        <v>140</v>
      </c>
      <c r="E103" s="187" t="s">
        <v>253</v>
      </c>
      <c r="F103" s="188" t="s">
        <v>254</v>
      </c>
      <c r="G103" s="189" t="s">
        <v>246</v>
      </c>
      <c r="H103" s="190">
        <v>1.14</v>
      </c>
      <c r="I103" s="191"/>
      <c r="J103" s="192">
        <f>ROUND(I103*H103,2)</f>
        <v>0</v>
      </c>
      <c r="K103" s="188" t="s">
        <v>3</v>
      </c>
      <c r="L103" s="38"/>
      <c r="M103" s="193" t="s">
        <v>3</v>
      </c>
      <c r="N103" s="194" t="s">
        <v>42</v>
      </c>
      <c r="O103" s="71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7" t="s">
        <v>145</v>
      </c>
      <c r="AT103" s="197" t="s">
        <v>140</v>
      </c>
      <c r="AU103" s="197" t="s">
        <v>81</v>
      </c>
      <c r="AY103" s="18" t="s">
        <v>138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18" t="s">
        <v>79</v>
      </c>
      <c r="BK103" s="198">
        <f>ROUND(I103*H103,2)</f>
        <v>0</v>
      </c>
      <c r="BL103" s="18" t="s">
        <v>145</v>
      </c>
      <c r="BM103" s="197" t="s">
        <v>864</v>
      </c>
    </row>
    <row r="104" spans="1:51" s="14" customFormat="1" ht="12">
      <c r="A104" s="14"/>
      <c r="B104" s="207"/>
      <c r="C104" s="14"/>
      <c r="D104" s="200" t="s">
        <v>147</v>
      </c>
      <c r="E104" s="208" t="s">
        <v>3</v>
      </c>
      <c r="F104" s="209" t="s">
        <v>865</v>
      </c>
      <c r="G104" s="14"/>
      <c r="H104" s="210">
        <v>1.14</v>
      </c>
      <c r="I104" s="211"/>
      <c r="J104" s="14"/>
      <c r="K104" s="14"/>
      <c r="L104" s="207"/>
      <c r="M104" s="212"/>
      <c r="N104" s="213"/>
      <c r="O104" s="213"/>
      <c r="P104" s="213"/>
      <c r="Q104" s="213"/>
      <c r="R104" s="213"/>
      <c r="S104" s="213"/>
      <c r="T104" s="2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08" t="s">
        <v>147</v>
      </c>
      <c r="AU104" s="208" t="s">
        <v>81</v>
      </c>
      <c r="AV104" s="14" t="s">
        <v>81</v>
      </c>
      <c r="AW104" s="14" t="s">
        <v>33</v>
      </c>
      <c r="AX104" s="14" t="s">
        <v>71</v>
      </c>
      <c r="AY104" s="208" t="s">
        <v>138</v>
      </c>
    </row>
    <row r="105" spans="1:51" s="15" customFormat="1" ht="12">
      <c r="A105" s="15"/>
      <c r="B105" s="215"/>
      <c r="C105" s="15"/>
      <c r="D105" s="200" t="s">
        <v>147</v>
      </c>
      <c r="E105" s="216" t="s">
        <v>3</v>
      </c>
      <c r="F105" s="217" t="s">
        <v>170</v>
      </c>
      <c r="G105" s="15"/>
      <c r="H105" s="218">
        <v>1.14</v>
      </c>
      <c r="I105" s="219"/>
      <c r="J105" s="15"/>
      <c r="K105" s="15"/>
      <c r="L105" s="215"/>
      <c r="M105" s="220"/>
      <c r="N105" s="221"/>
      <c r="O105" s="221"/>
      <c r="P105" s="221"/>
      <c r="Q105" s="221"/>
      <c r="R105" s="221"/>
      <c r="S105" s="221"/>
      <c r="T105" s="222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16" t="s">
        <v>147</v>
      </c>
      <c r="AU105" s="216" t="s">
        <v>81</v>
      </c>
      <c r="AV105" s="15" t="s">
        <v>145</v>
      </c>
      <c r="AW105" s="15" t="s">
        <v>33</v>
      </c>
      <c r="AX105" s="15" t="s">
        <v>79</v>
      </c>
      <c r="AY105" s="216" t="s">
        <v>138</v>
      </c>
    </row>
    <row r="106" spans="1:65" s="2" customFormat="1" ht="33" customHeight="1">
      <c r="A106" s="37"/>
      <c r="B106" s="185"/>
      <c r="C106" s="186" t="s">
        <v>202</v>
      </c>
      <c r="D106" s="186" t="s">
        <v>140</v>
      </c>
      <c r="E106" s="187" t="s">
        <v>866</v>
      </c>
      <c r="F106" s="188" t="s">
        <v>867</v>
      </c>
      <c r="G106" s="189" t="s">
        <v>246</v>
      </c>
      <c r="H106" s="190">
        <v>0.114</v>
      </c>
      <c r="I106" s="191"/>
      <c r="J106" s="192">
        <f>ROUND(I106*H106,2)</f>
        <v>0</v>
      </c>
      <c r="K106" s="188" t="s">
        <v>3</v>
      </c>
      <c r="L106" s="38"/>
      <c r="M106" s="193" t="s">
        <v>3</v>
      </c>
      <c r="N106" s="194" t="s">
        <v>42</v>
      </c>
      <c r="O106" s="71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7" t="s">
        <v>145</v>
      </c>
      <c r="AT106" s="197" t="s">
        <v>140</v>
      </c>
      <c r="AU106" s="197" t="s">
        <v>81</v>
      </c>
      <c r="AY106" s="18" t="s">
        <v>138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18" t="s">
        <v>79</v>
      </c>
      <c r="BK106" s="198">
        <f>ROUND(I106*H106,2)</f>
        <v>0</v>
      </c>
      <c r="BL106" s="18" t="s">
        <v>145</v>
      </c>
      <c r="BM106" s="197" t="s">
        <v>868</v>
      </c>
    </row>
    <row r="107" spans="1:65" s="2" customFormat="1" ht="33" customHeight="1">
      <c r="A107" s="37"/>
      <c r="B107" s="185"/>
      <c r="C107" s="186" t="s">
        <v>211</v>
      </c>
      <c r="D107" s="186" t="s">
        <v>140</v>
      </c>
      <c r="E107" s="187" t="s">
        <v>869</v>
      </c>
      <c r="F107" s="188" t="s">
        <v>870</v>
      </c>
      <c r="G107" s="189" t="s">
        <v>246</v>
      </c>
      <c r="H107" s="190">
        <v>0.114</v>
      </c>
      <c r="I107" s="191"/>
      <c r="J107" s="192">
        <f>ROUND(I107*H107,2)</f>
        <v>0</v>
      </c>
      <c r="K107" s="188" t="s">
        <v>3</v>
      </c>
      <c r="L107" s="38"/>
      <c r="M107" s="193" t="s">
        <v>3</v>
      </c>
      <c r="N107" s="194" t="s">
        <v>42</v>
      </c>
      <c r="O107" s="71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7" t="s">
        <v>145</v>
      </c>
      <c r="AT107" s="197" t="s">
        <v>140</v>
      </c>
      <c r="AU107" s="197" t="s">
        <v>81</v>
      </c>
      <c r="AY107" s="18" t="s">
        <v>138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8" t="s">
        <v>79</v>
      </c>
      <c r="BK107" s="198">
        <f>ROUND(I107*H107,2)</f>
        <v>0</v>
      </c>
      <c r="BL107" s="18" t="s">
        <v>145</v>
      </c>
      <c r="BM107" s="197" t="s">
        <v>871</v>
      </c>
    </row>
    <row r="108" spans="1:63" s="12" customFormat="1" ht="25.9" customHeight="1">
      <c r="A108" s="12"/>
      <c r="B108" s="172"/>
      <c r="C108" s="12"/>
      <c r="D108" s="173" t="s">
        <v>70</v>
      </c>
      <c r="E108" s="174" t="s">
        <v>274</v>
      </c>
      <c r="F108" s="174" t="s">
        <v>275</v>
      </c>
      <c r="G108" s="12"/>
      <c r="H108" s="12"/>
      <c r="I108" s="175"/>
      <c r="J108" s="176">
        <f>BK108</f>
        <v>0</v>
      </c>
      <c r="K108" s="12"/>
      <c r="L108" s="172"/>
      <c r="M108" s="177"/>
      <c r="N108" s="178"/>
      <c r="O108" s="178"/>
      <c r="P108" s="179">
        <f>P109</f>
        <v>0</v>
      </c>
      <c r="Q108" s="178"/>
      <c r="R108" s="179">
        <f>R109</f>
        <v>0</v>
      </c>
      <c r="S108" s="178"/>
      <c r="T108" s="180">
        <f>T109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73" t="s">
        <v>81</v>
      </c>
      <c r="AT108" s="181" t="s">
        <v>70</v>
      </c>
      <c r="AU108" s="181" t="s">
        <v>71</v>
      </c>
      <c r="AY108" s="173" t="s">
        <v>138</v>
      </c>
      <c r="BK108" s="182">
        <f>BK109</f>
        <v>0</v>
      </c>
    </row>
    <row r="109" spans="1:63" s="12" customFormat="1" ht="22.8" customHeight="1">
      <c r="A109" s="12"/>
      <c r="B109" s="172"/>
      <c r="C109" s="12"/>
      <c r="D109" s="173" t="s">
        <v>70</v>
      </c>
      <c r="E109" s="183" t="s">
        <v>872</v>
      </c>
      <c r="F109" s="183" t="s">
        <v>873</v>
      </c>
      <c r="G109" s="12"/>
      <c r="H109" s="12"/>
      <c r="I109" s="175"/>
      <c r="J109" s="184">
        <f>BK109</f>
        <v>0</v>
      </c>
      <c r="K109" s="12"/>
      <c r="L109" s="172"/>
      <c r="M109" s="177"/>
      <c r="N109" s="178"/>
      <c r="O109" s="178"/>
      <c r="P109" s="179">
        <f>SUM(P110:P190)</f>
        <v>0</v>
      </c>
      <c r="Q109" s="178"/>
      <c r="R109" s="179">
        <f>SUM(R110:R190)</f>
        <v>0</v>
      </c>
      <c r="S109" s="178"/>
      <c r="T109" s="180">
        <f>SUM(T110:T190)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73" t="s">
        <v>81</v>
      </c>
      <c r="AT109" s="181" t="s">
        <v>70</v>
      </c>
      <c r="AU109" s="181" t="s">
        <v>79</v>
      </c>
      <c r="AY109" s="173" t="s">
        <v>138</v>
      </c>
      <c r="BK109" s="182">
        <f>SUM(BK110:BK190)</f>
        <v>0</v>
      </c>
    </row>
    <row r="110" spans="1:65" s="2" customFormat="1" ht="33" customHeight="1">
      <c r="A110" s="37"/>
      <c r="B110" s="185"/>
      <c r="C110" s="186" t="s">
        <v>217</v>
      </c>
      <c r="D110" s="186" t="s">
        <v>140</v>
      </c>
      <c r="E110" s="187" t="s">
        <v>874</v>
      </c>
      <c r="F110" s="188" t="s">
        <v>875</v>
      </c>
      <c r="G110" s="189" t="s">
        <v>290</v>
      </c>
      <c r="H110" s="190">
        <v>45</v>
      </c>
      <c r="I110" s="191"/>
      <c r="J110" s="192">
        <f>ROUND(I110*H110,2)</f>
        <v>0</v>
      </c>
      <c r="K110" s="188" t="s">
        <v>3</v>
      </c>
      <c r="L110" s="38"/>
      <c r="M110" s="193" t="s">
        <v>3</v>
      </c>
      <c r="N110" s="194" t="s">
        <v>42</v>
      </c>
      <c r="O110" s="71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7" t="s">
        <v>243</v>
      </c>
      <c r="AT110" s="197" t="s">
        <v>140</v>
      </c>
      <c r="AU110" s="197" t="s">
        <v>81</v>
      </c>
      <c r="AY110" s="18" t="s">
        <v>138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79</v>
      </c>
      <c r="BK110" s="198">
        <f>ROUND(I110*H110,2)</f>
        <v>0</v>
      </c>
      <c r="BL110" s="18" t="s">
        <v>243</v>
      </c>
      <c r="BM110" s="197" t="s">
        <v>876</v>
      </c>
    </row>
    <row r="111" spans="1:65" s="2" customFormat="1" ht="21.75" customHeight="1">
      <c r="A111" s="37"/>
      <c r="B111" s="185"/>
      <c r="C111" s="229" t="s">
        <v>225</v>
      </c>
      <c r="D111" s="229" t="s">
        <v>425</v>
      </c>
      <c r="E111" s="230" t="s">
        <v>877</v>
      </c>
      <c r="F111" s="231" t="s">
        <v>878</v>
      </c>
      <c r="G111" s="232" t="s">
        <v>290</v>
      </c>
      <c r="H111" s="233">
        <v>45</v>
      </c>
      <c r="I111" s="234"/>
      <c r="J111" s="235">
        <f>ROUND(I111*H111,2)</f>
        <v>0</v>
      </c>
      <c r="K111" s="231" t="s">
        <v>3</v>
      </c>
      <c r="L111" s="236"/>
      <c r="M111" s="237" t="s">
        <v>3</v>
      </c>
      <c r="N111" s="238" t="s">
        <v>42</v>
      </c>
      <c r="O111" s="71"/>
      <c r="P111" s="195">
        <f>O111*H111</f>
        <v>0</v>
      </c>
      <c r="Q111" s="195">
        <v>0</v>
      </c>
      <c r="R111" s="195">
        <f>Q111*H111</f>
        <v>0</v>
      </c>
      <c r="S111" s="195">
        <v>0</v>
      </c>
      <c r="T111" s="19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7" t="s">
        <v>322</v>
      </c>
      <c r="AT111" s="197" t="s">
        <v>425</v>
      </c>
      <c r="AU111" s="197" t="s">
        <v>81</v>
      </c>
      <c r="AY111" s="18" t="s">
        <v>138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8" t="s">
        <v>79</v>
      </c>
      <c r="BK111" s="198">
        <f>ROUND(I111*H111,2)</f>
        <v>0</v>
      </c>
      <c r="BL111" s="18" t="s">
        <v>243</v>
      </c>
      <c r="BM111" s="197" t="s">
        <v>879</v>
      </c>
    </row>
    <row r="112" spans="1:65" s="2" customFormat="1" ht="21.75" customHeight="1">
      <c r="A112" s="37"/>
      <c r="B112" s="185"/>
      <c r="C112" s="229" t="s">
        <v>233</v>
      </c>
      <c r="D112" s="229" t="s">
        <v>425</v>
      </c>
      <c r="E112" s="230" t="s">
        <v>880</v>
      </c>
      <c r="F112" s="231" t="s">
        <v>881</v>
      </c>
      <c r="G112" s="232" t="s">
        <v>214</v>
      </c>
      <c r="H112" s="233">
        <v>100</v>
      </c>
      <c r="I112" s="234"/>
      <c r="J112" s="235">
        <f>ROUND(I112*H112,2)</f>
        <v>0</v>
      </c>
      <c r="K112" s="231" t="s">
        <v>3</v>
      </c>
      <c r="L112" s="236"/>
      <c r="M112" s="237" t="s">
        <v>3</v>
      </c>
      <c r="N112" s="238" t="s">
        <v>42</v>
      </c>
      <c r="O112" s="71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7" t="s">
        <v>322</v>
      </c>
      <c r="AT112" s="197" t="s">
        <v>425</v>
      </c>
      <c r="AU112" s="197" t="s">
        <v>81</v>
      </c>
      <c r="AY112" s="18" t="s">
        <v>138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79</v>
      </c>
      <c r="BK112" s="198">
        <f>ROUND(I112*H112,2)</f>
        <v>0</v>
      </c>
      <c r="BL112" s="18" t="s">
        <v>243</v>
      </c>
      <c r="BM112" s="197" t="s">
        <v>882</v>
      </c>
    </row>
    <row r="113" spans="1:65" s="2" customFormat="1" ht="44.25" customHeight="1">
      <c r="A113" s="37"/>
      <c r="B113" s="185"/>
      <c r="C113" s="186" t="s">
        <v>9</v>
      </c>
      <c r="D113" s="186" t="s">
        <v>140</v>
      </c>
      <c r="E113" s="187" t="s">
        <v>883</v>
      </c>
      <c r="F113" s="188" t="s">
        <v>884</v>
      </c>
      <c r="G113" s="189" t="s">
        <v>214</v>
      </c>
      <c r="H113" s="190">
        <v>5</v>
      </c>
      <c r="I113" s="191"/>
      <c r="J113" s="192">
        <f>ROUND(I113*H113,2)</f>
        <v>0</v>
      </c>
      <c r="K113" s="188" t="s">
        <v>3</v>
      </c>
      <c r="L113" s="38"/>
      <c r="M113" s="193" t="s">
        <v>3</v>
      </c>
      <c r="N113" s="194" t="s">
        <v>42</v>
      </c>
      <c r="O113" s="71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7" t="s">
        <v>243</v>
      </c>
      <c r="AT113" s="197" t="s">
        <v>140</v>
      </c>
      <c r="AU113" s="197" t="s">
        <v>81</v>
      </c>
      <c r="AY113" s="18" t="s">
        <v>138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8" t="s">
        <v>79</v>
      </c>
      <c r="BK113" s="198">
        <f>ROUND(I113*H113,2)</f>
        <v>0</v>
      </c>
      <c r="BL113" s="18" t="s">
        <v>243</v>
      </c>
      <c r="BM113" s="197" t="s">
        <v>885</v>
      </c>
    </row>
    <row r="114" spans="1:65" s="2" customFormat="1" ht="33" customHeight="1">
      <c r="A114" s="37"/>
      <c r="B114" s="185"/>
      <c r="C114" s="229" t="s">
        <v>243</v>
      </c>
      <c r="D114" s="229" t="s">
        <v>425</v>
      </c>
      <c r="E114" s="230" t="s">
        <v>886</v>
      </c>
      <c r="F114" s="231" t="s">
        <v>887</v>
      </c>
      <c r="G114" s="232" t="s">
        <v>214</v>
      </c>
      <c r="H114" s="233">
        <v>5</v>
      </c>
      <c r="I114" s="234"/>
      <c r="J114" s="235">
        <f>ROUND(I114*H114,2)</f>
        <v>0</v>
      </c>
      <c r="K114" s="231" t="s">
        <v>3</v>
      </c>
      <c r="L114" s="236"/>
      <c r="M114" s="237" t="s">
        <v>3</v>
      </c>
      <c r="N114" s="238" t="s">
        <v>42</v>
      </c>
      <c r="O114" s="71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7" t="s">
        <v>322</v>
      </c>
      <c r="AT114" s="197" t="s">
        <v>425</v>
      </c>
      <c r="AU114" s="197" t="s">
        <v>81</v>
      </c>
      <c r="AY114" s="18" t="s">
        <v>138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8" t="s">
        <v>79</v>
      </c>
      <c r="BK114" s="198">
        <f>ROUND(I114*H114,2)</f>
        <v>0</v>
      </c>
      <c r="BL114" s="18" t="s">
        <v>243</v>
      </c>
      <c r="BM114" s="197" t="s">
        <v>888</v>
      </c>
    </row>
    <row r="115" spans="1:65" s="2" customFormat="1" ht="55.5" customHeight="1">
      <c r="A115" s="37"/>
      <c r="B115" s="185"/>
      <c r="C115" s="186" t="s">
        <v>248</v>
      </c>
      <c r="D115" s="186" t="s">
        <v>140</v>
      </c>
      <c r="E115" s="187" t="s">
        <v>889</v>
      </c>
      <c r="F115" s="188" t="s">
        <v>890</v>
      </c>
      <c r="G115" s="189" t="s">
        <v>214</v>
      </c>
      <c r="H115" s="190">
        <v>1</v>
      </c>
      <c r="I115" s="191"/>
      <c r="J115" s="192">
        <f>ROUND(I115*H115,2)</f>
        <v>0</v>
      </c>
      <c r="K115" s="188" t="s">
        <v>3</v>
      </c>
      <c r="L115" s="38"/>
      <c r="M115" s="193" t="s">
        <v>3</v>
      </c>
      <c r="N115" s="194" t="s">
        <v>42</v>
      </c>
      <c r="O115" s="71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7" t="s">
        <v>243</v>
      </c>
      <c r="AT115" s="197" t="s">
        <v>140</v>
      </c>
      <c r="AU115" s="197" t="s">
        <v>81</v>
      </c>
      <c r="AY115" s="18" t="s">
        <v>138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8" t="s">
        <v>79</v>
      </c>
      <c r="BK115" s="198">
        <f>ROUND(I115*H115,2)</f>
        <v>0</v>
      </c>
      <c r="BL115" s="18" t="s">
        <v>243</v>
      </c>
      <c r="BM115" s="197" t="s">
        <v>891</v>
      </c>
    </row>
    <row r="116" spans="1:65" s="2" customFormat="1" ht="21.75" customHeight="1">
      <c r="A116" s="37"/>
      <c r="B116" s="185"/>
      <c r="C116" s="229" t="s">
        <v>252</v>
      </c>
      <c r="D116" s="229" t="s">
        <v>425</v>
      </c>
      <c r="E116" s="230" t="s">
        <v>892</v>
      </c>
      <c r="F116" s="231" t="s">
        <v>893</v>
      </c>
      <c r="G116" s="232" t="s">
        <v>214</v>
      </c>
      <c r="H116" s="233">
        <v>1</v>
      </c>
      <c r="I116" s="234"/>
      <c r="J116" s="235">
        <f>ROUND(I116*H116,2)</f>
        <v>0</v>
      </c>
      <c r="K116" s="231" t="s">
        <v>3</v>
      </c>
      <c r="L116" s="236"/>
      <c r="M116" s="237" t="s">
        <v>3</v>
      </c>
      <c r="N116" s="238" t="s">
        <v>42</v>
      </c>
      <c r="O116" s="71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7" t="s">
        <v>322</v>
      </c>
      <c r="AT116" s="197" t="s">
        <v>425</v>
      </c>
      <c r="AU116" s="197" t="s">
        <v>81</v>
      </c>
      <c r="AY116" s="18" t="s">
        <v>138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79</v>
      </c>
      <c r="BK116" s="198">
        <f>ROUND(I116*H116,2)</f>
        <v>0</v>
      </c>
      <c r="BL116" s="18" t="s">
        <v>243</v>
      </c>
      <c r="BM116" s="197" t="s">
        <v>894</v>
      </c>
    </row>
    <row r="117" spans="1:65" s="2" customFormat="1" ht="44.25" customHeight="1">
      <c r="A117" s="37"/>
      <c r="B117" s="185"/>
      <c r="C117" s="186" t="s">
        <v>259</v>
      </c>
      <c r="D117" s="186" t="s">
        <v>140</v>
      </c>
      <c r="E117" s="187" t="s">
        <v>895</v>
      </c>
      <c r="F117" s="188" t="s">
        <v>896</v>
      </c>
      <c r="G117" s="189" t="s">
        <v>290</v>
      </c>
      <c r="H117" s="190">
        <v>1</v>
      </c>
      <c r="I117" s="191"/>
      <c r="J117" s="192">
        <f>ROUND(I117*H117,2)</f>
        <v>0</v>
      </c>
      <c r="K117" s="188" t="s">
        <v>3</v>
      </c>
      <c r="L117" s="38"/>
      <c r="M117" s="193" t="s">
        <v>3</v>
      </c>
      <c r="N117" s="194" t="s">
        <v>42</v>
      </c>
      <c r="O117" s="71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7" t="s">
        <v>243</v>
      </c>
      <c r="AT117" s="197" t="s">
        <v>140</v>
      </c>
      <c r="AU117" s="197" t="s">
        <v>81</v>
      </c>
      <c r="AY117" s="18" t="s">
        <v>138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8" t="s">
        <v>79</v>
      </c>
      <c r="BK117" s="198">
        <f>ROUND(I117*H117,2)</f>
        <v>0</v>
      </c>
      <c r="BL117" s="18" t="s">
        <v>243</v>
      </c>
      <c r="BM117" s="197" t="s">
        <v>897</v>
      </c>
    </row>
    <row r="118" spans="1:65" s="2" customFormat="1" ht="16.5" customHeight="1">
      <c r="A118" s="37"/>
      <c r="B118" s="185"/>
      <c r="C118" s="229" t="s">
        <v>263</v>
      </c>
      <c r="D118" s="229" t="s">
        <v>425</v>
      </c>
      <c r="E118" s="230" t="s">
        <v>898</v>
      </c>
      <c r="F118" s="231" t="s">
        <v>899</v>
      </c>
      <c r="G118" s="232" t="s">
        <v>290</v>
      </c>
      <c r="H118" s="233">
        <v>25</v>
      </c>
      <c r="I118" s="234"/>
      <c r="J118" s="235">
        <f>ROUND(I118*H118,2)</f>
        <v>0</v>
      </c>
      <c r="K118" s="231" t="s">
        <v>3</v>
      </c>
      <c r="L118" s="236"/>
      <c r="M118" s="237" t="s">
        <v>3</v>
      </c>
      <c r="N118" s="238" t="s">
        <v>42</v>
      </c>
      <c r="O118" s="71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7" t="s">
        <v>322</v>
      </c>
      <c r="AT118" s="197" t="s">
        <v>425</v>
      </c>
      <c r="AU118" s="197" t="s">
        <v>81</v>
      </c>
      <c r="AY118" s="18" t="s">
        <v>138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79</v>
      </c>
      <c r="BK118" s="198">
        <f>ROUND(I118*H118,2)</f>
        <v>0</v>
      </c>
      <c r="BL118" s="18" t="s">
        <v>243</v>
      </c>
      <c r="BM118" s="197" t="s">
        <v>900</v>
      </c>
    </row>
    <row r="119" spans="1:65" s="2" customFormat="1" ht="16.5" customHeight="1">
      <c r="A119" s="37"/>
      <c r="B119" s="185"/>
      <c r="C119" s="229" t="s">
        <v>8</v>
      </c>
      <c r="D119" s="229" t="s">
        <v>425</v>
      </c>
      <c r="E119" s="230" t="s">
        <v>901</v>
      </c>
      <c r="F119" s="231" t="s">
        <v>902</v>
      </c>
      <c r="G119" s="232" t="s">
        <v>290</v>
      </c>
      <c r="H119" s="233">
        <v>40</v>
      </c>
      <c r="I119" s="234"/>
      <c r="J119" s="235">
        <f>ROUND(I119*H119,2)</f>
        <v>0</v>
      </c>
      <c r="K119" s="231" t="s">
        <v>3</v>
      </c>
      <c r="L119" s="236"/>
      <c r="M119" s="237" t="s">
        <v>3</v>
      </c>
      <c r="N119" s="238" t="s">
        <v>42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7" t="s">
        <v>322</v>
      </c>
      <c r="AT119" s="197" t="s">
        <v>425</v>
      </c>
      <c r="AU119" s="197" t="s">
        <v>81</v>
      </c>
      <c r="AY119" s="18" t="s">
        <v>138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8" t="s">
        <v>79</v>
      </c>
      <c r="BK119" s="198">
        <f>ROUND(I119*H119,2)</f>
        <v>0</v>
      </c>
      <c r="BL119" s="18" t="s">
        <v>243</v>
      </c>
      <c r="BM119" s="197" t="s">
        <v>903</v>
      </c>
    </row>
    <row r="120" spans="1:65" s="2" customFormat="1" ht="16.5" customHeight="1">
      <c r="A120" s="37"/>
      <c r="B120" s="185"/>
      <c r="C120" s="229" t="s">
        <v>270</v>
      </c>
      <c r="D120" s="229" t="s">
        <v>425</v>
      </c>
      <c r="E120" s="230" t="s">
        <v>904</v>
      </c>
      <c r="F120" s="231" t="s">
        <v>905</v>
      </c>
      <c r="G120" s="232" t="s">
        <v>290</v>
      </c>
      <c r="H120" s="233">
        <v>30</v>
      </c>
      <c r="I120" s="234"/>
      <c r="J120" s="235">
        <f>ROUND(I120*H120,2)</f>
        <v>0</v>
      </c>
      <c r="K120" s="231" t="s">
        <v>3</v>
      </c>
      <c r="L120" s="236"/>
      <c r="M120" s="237" t="s">
        <v>3</v>
      </c>
      <c r="N120" s="238" t="s">
        <v>42</v>
      </c>
      <c r="O120" s="71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7" t="s">
        <v>322</v>
      </c>
      <c r="AT120" s="197" t="s">
        <v>425</v>
      </c>
      <c r="AU120" s="197" t="s">
        <v>81</v>
      </c>
      <c r="AY120" s="18" t="s">
        <v>138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79</v>
      </c>
      <c r="BK120" s="198">
        <f>ROUND(I120*H120,2)</f>
        <v>0</v>
      </c>
      <c r="BL120" s="18" t="s">
        <v>243</v>
      </c>
      <c r="BM120" s="197" t="s">
        <v>906</v>
      </c>
    </row>
    <row r="121" spans="1:65" s="2" customFormat="1" ht="16.5" customHeight="1">
      <c r="A121" s="37"/>
      <c r="B121" s="185"/>
      <c r="C121" s="229" t="s">
        <v>278</v>
      </c>
      <c r="D121" s="229" t="s">
        <v>425</v>
      </c>
      <c r="E121" s="230" t="s">
        <v>907</v>
      </c>
      <c r="F121" s="231" t="s">
        <v>908</v>
      </c>
      <c r="G121" s="232" t="s">
        <v>290</v>
      </c>
      <c r="H121" s="233">
        <v>5</v>
      </c>
      <c r="I121" s="234"/>
      <c r="J121" s="235">
        <f>ROUND(I121*H121,2)</f>
        <v>0</v>
      </c>
      <c r="K121" s="231" t="s">
        <v>3</v>
      </c>
      <c r="L121" s="236"/>
      <c r="M121" s="237" t="s">
        <v>3</v>
      </c>
      <c r="N121" s="238" t="s">
        <v>42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7" t="s">
        <v>322</v>
      </c>
      <c r="AT121" s="197" t="s">
        <v>425</v>
      </c>
      <c r="AU121" s="197" t="s">
        <v>81</v>
      </c>
      <c r="AY121" s="18" t="s">
        <v>138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8" t="s">
        <v>79</v>
      </c>
      <c r="BK121" s="198">
        <f>ROUND(I121*H121,2)</f>
        <v>0</v>
      </c>
      <c r="BL121" s="18" t="s">
        <v>243</v>
      </c>
      <c r="BM121" s="197" t="s">
        <v>909</v>
      </c>
    </row>
    <row r="122" spans="1:65" s="2" customFormat="1" ht="33" customHeight="1">
      <c r="A122" s="37"/>
      <c r="B122" s="185"/>
      <c r="C122" s="186" t="s">
        <v>283</v>
      </c>
      <c r="D122" s="186" t="s">
        <v>140</v>
      </c>
      <c r="E122" s="187" t="s">
        <v>910</v>
      </c>
      <c r="F122" s="188" t="s">
        <v>911</v>
      </c>
      <c r="G122" s="189" t="s">
        <v>290</v>
      </c>
      <c r="H122" s="190">
        <v>10</v>
      </c>
      <c r="I122" s="191"/>
      <c r="J122" s="192">
        <f>ROUND(I122*H122,2)</f>
        <v>0</v>
      </c>
      <c r="K122" s="188" t="s">
        <v>3</v>
      </c>
      <c r="L122" s="38"/>
      <c r="M122" s="193" t="s">
        <v>3</v>
      </c>
      <c r="N122" s="194" t="s">
        <v>42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7" t="s">
        <v>243</v>
      </c>
      <c r="AT122" s="197" t="s">
        <v>140</v>
      </c>
      <c r="AU122" s="197" t="s">
        <v>81</v>
      </c>
      <c r="AY122" s="18" t="s">
        <v>138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79</v>
      </c>
      <c r="BK122" s="198">
        <f>ROUND(I122*H122,2)</f>
        <v>0</v>
      </c>
      <c r="BL122" s="18" t="s">
        <v>243</v>
      </c>
      <c r="BM122" s="197" t="s">
        <v>912</v>
      </c>
    </row>
    <row r="123" spans="1:65" s="2" customFormat="1" ht="16.5" customHeight="1">
      <c r="A123" s="37"/>
      <c r="B123" s="185"/>
      <c r="C123" s="229" t="s">
        <v>287</v>
      </c>
      <c r="D123" s="229" t="s">
        <v>425</v>
      </c>
      <c r="E123" s="230" t="s">
        <v>913</v>
      </c>
      <c r="F123" s="231" t="s">
        <v>914</v>
      </c>
      <c r="G123" s="232" t="s">
        <v>290</v>
      </c>
      <c r="H123" s="233">
        <v>12</v>
      </c>
      <c r="I123" s="234"/>
      <c r="J123" s="235">
        <f>ROUND(I123*H123,2)</f>
        <v>0</v>
      </c>
      <c r="K123" s="231" t="s">
        <v>3</v>
      </c>
      <c r="L123" s="236"/>
      <c r="M123" s="237" t="s">
        <v>3</v>
      </c>
      <c r="N123" s="238" t="s">
        <v>42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7" t="s">
        <v>322</v>
      </c>
      <c r="AT123" s="197" t="s">
        <v>425</v>
      </c>
      <c r="AU123" s="197" t="s">
        <v>81</v>
      </c>
      <c r="AY123" s="18" t="s">
        <v>138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8" t="s">
        <v>79</v>
      </c>
      <c r="BK123" s="198">
        <f>ROUND(I123*H123,2)</f>
        <v>0</v>
      </c>
      <c r="BL123" s="18" t="s">
        <v>243</v>
      </c>
      <c r="BM123" s="197" t="s">
        <v>915</v>
      </c>
    </row>
    <row r="124" spans="1:51" s="14" customFormat="1" ht="12">
      <c r="A124" s="14"/>
      <c r="B124" s="207"/>
      <c r="C124" s="14"/>
      <c r="D124" s="200" t="s">
        <v>147</v>
      </c>
      <c r="E124" s="208" t="s">
        <v>3</v>
      </c>
      <c r="F124" s="209" t="s">
        <v>916</v>
      </c>
      <c r="G124" s="14"/>
      <c r="H124" s="210">
        <v>12</v>
      </c>
      <c r="I124" s="211"/>
      <c r="J124" s="14"/>
      <c r="K124" s="14"/>
      <c r="L124" s="207"/>
      <c r="M124" s="212"/>
      <c r="N124" s="213"/>
      <c r="O124" s="213"/>
      <c r="P124" s="213"/>
      <c r="Q124" s="213"/>
      <c r="R124" s="213"/>
      <c r="S124" s="213"/>
      <c r="T124" s="2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08" t="s">
        <v>147</v>
      </c>
      <c r="AU124" s="208" t="s">
        <v>81</v>
      </c>
      <c r="AV124" s="14" t="s">
        <v>81</v>
      </c>
      <c r="AW124" s="14" t="s">
        <v>33</v>
      </c>
      <c r="AX124" s="14" t="s">
        <v>71</v>
      </c>
      <c r="AY124" s="208" t="s">
        <v>138</v>
      </c>
    </row>
    <row r="125" spans="1:51" s="15" customFormat="1" ht="12">
      <c r="A125" s="15"/>
      <c r="B125" s="215"/>
      <c r="C125" s="15"/>
      <c r="D125" s="200" t="s">
        <v>147</v>
      </c>
      <c r="E125" s="216" t="s">
        <v>3</v>
      </c>
      <c r="F125" s="217" t="s">
        <v>170</v>
      </c>
      <c r="G125" s="15"/>
      <c r="H125" s="218">
        <v>12</v>
      </c>
      <c r="I125" s="219"/>
      <c r="J125" s="15"/>
      <c r="K125" s="15"/>
      <c r="L125" s="215"/>
      <c r="M125" s="220"/>
      <c r="N125" s="221"/>
      <c r="O125" s="221"/>
      <c r="P125" s="221"/>
      <c r="Q125" s="221"/>
      <c r="R125" s="221"/>
      <c r="S125" s="221"/>
      <c r="T125" s="222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16" t="s">
        <v>147</v>
      </c>
      <c r="AU125" s="216" t="s">
        <v>81</v>
      </c>
      <c r="AV125" s="15" t="s">
        <v>145</v>
      </c>
      <c r="AW125" s="15" t="s">
        <v>33</v>
      </c>
      <c r="AX125" s="15" t="s">
        <v>79</v>
      </c>
      <c r="AY125" s="216" t="s">
        <v>138</v>
      </c>
    </row>
    <row r="126" spans="1:65" s="2" customFormat="1" ht="33" customHeight="1">
      <c r="A126" s="37"/>
      <c r="B126" s="185"/>
      <c r="C126" s="186" t="s">
        <v>293</v>
      </c>
      <c r="D126" s="186" t="s">
        <v>140</v>
      </c>
      <c r="E126" s="187" t="s">
        <v>917</v>
      </c>
      <c r="F126" s="188" t="s">
        <v>918</v>
      </c>
      <c r="G126" s="189" t="s">
        <v>290</v>
      </c>
      <c r="H126" s="190">
        <v>40</v>
      </c>
      <c r="I126" s="191"/>
      <c r="J126" s="192">
        <f>ROUND(I126*H126,2)</f>
        <v>0</v>
      </c>
      <c r="K126" s="188" t="s">
        <v>3</v>
      </c>
      <c r="L126" s="38"/>
      <c r="M126" s="193" t="s">
        <v>3</v>
      </c>
      <c r="N126" s="194" t="s">
        <v>42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7" t="s">
        <v>243</v>
      </c>
      <c r="AT126" s="197" t="s">
        <v>140</v>
      </c>
      <c r="AU126" s="197" t="s">
        <v>81</v>
      </c>
      <c r="AY126" s="18" t="s">
        <v>138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8" t="s">
        <v>79</v>
      </c>
      <c r="BK126" s="198">
        <f>ROUND(I126*H126,2)</f>
        <v>0</v>
      </c>
      <c r="BL126" s="18" t="s">
        <v>243</v>
      </c>
      <c r="BM126" s="197" t="s">
        <v>919</v>
      </c>
    </row>
    <row r="127" spans="1:65" s="2" customFormat="1" ht="16.5" customHeight="1">
      <c r="A127" s="37"/>
      <c r="B127" s="185"/>
      <c r="C127" s="229" t="s">
        <v>297</v>
      </c>
      <c r="D127" s="229" t="s">
        <v>425</v>
      </c>
      <c r="E127" s="230" t="s">
        <v>920</v>
      </c>
      <c r="F127" s="231" t="s">
        <v>921</v>
      </c>
      <c r="G127" s="232" t="s">
        <v>290</v>
      </c>
      <c r="H127" s="233">
        <v>48</v>
      </c>
      <c r="I127" s="234"/>
      <c r="J127" s="235">
        <f>ROUND(I127*H127,2)</f>
        <v>0</v>
      </c>
      <c r="K127" s="231" t="s">
        <v>3</v>
      </c>
      <c r="L127" s="236"/>
      <c r="M127" s="237" t="s">
        <v>3</v>
      </c>
      <c r="N127" s="238" t="s">
        <v>42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7" t="s">
        <v>322</v>
      </c>
      <c r="AT127" s="197" t="s">
        <v>425</v>
      </c>
      <c r="AU127" s="197" t="s">
        <v>81</v>
      </c>
      <c r="AY127" s="18" t="s">
        <v>138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8" t="s">
        <v>79</v>
      </c>
      <c r="BK127" s="198">
        <f>ROUND(I127*H127,2)</f>
        <v>0</v>
      </c>
      <c r="BL127" s="18" t="s">
        <v>243</v>
      </c>
      <c r="BM127" s="197" t="s">
        <v>922</v>
      </c>
    </row>
    <row r="128" spans="1:51" s="14" customFormat="1" ht="12">
      <c r="A128" s="14"/>
      <c r="B128" s="207"/>
      <c r="C128" s="14"/>
      <c r="D128" s="200" t="s">
        <v>147</v>
      </c>
      <c r="E128" s="208" t="s">
        <v>3</v>
      </c>
      <c r="F128" s="209" t="s">
        <v>923</v>
      </c>
      <c r="G128" s="14"/>
      <c r="H128" s="210">
        <v>48</v>
      </c>
      <c r="I128" s="211"/>
      <c r="J128" s="14"/>
      <c r="K128" s="14"/>
      <c r="L128" s="207"/>
      <c r="M128" s="212"/>
      <c r="N128" s="213"/>
      <c r="O128" s="213"/>
      <c r="P128" s="213"/>
      <c r="Q128" s="213"/>
      <c r="R128" s="213"/>
      <c r="S128" s="213"/>
      <c r="T128" s="2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08" t="s">
        <v>147</v>
      </c>
      <c r="AU128" s="208" t="s">
        <v>81</v>
      </c>
      <c r="AV128" s="14" t="s">
        <v>81</v>
      </c>
      <c r="AW128" s="14" t="s">
        <v>33</v>
      </c>
      <c r="AX128" s="14" t="s">
        <v>71</v>
      </c>
      <c r="AY128" s="208" t="s">
        <v>138</v>
      </c>
    </row>
    <row r="129" spans="1:51" s="15" customFormat="1" ht="12">
      <c r="A129" s="15"/>
      <c r="B129" s="215"/>
      <c r="C129" s="15"/>
      <c r="D129" s="200" t="s">
        <v>147</v>
      </c>
      <c r="E129" s="216" t="s">
        <v>3</v>
      </c>
      <c r="F129" s="217" t="s">
        <v>170</v>
      </c>
      <c r="G129" s="15"/>
      <c r="H129" s="218">
        <v>48</v>
      </c>
      <c r="I129" s="219"/>
      <c r="J129" s="15"/>
      <c r="K129" s="15"/>
      <c r="L129" s="215"/>
      <c r="M129" s="220"/>
      <c r="N129" s="221"/>
      <c r="O129" s="221"/>
      <c r="P129" s="221"/>
      <c r="Q129" s="221"/>
      <c r="R129" s="221"/>
      <c r="S129" s="221"/>
      <c r="T129" s="222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16" t="s">
        <v>147</v>
      </c>
      <c r="AU129" s="216" t="s">
        <v>81</v>
      </c>
      <c r="AV129" s="15" t="s">
        <v>145</v>
      </c>
      <c r="AW129" s="15" t="s">
        <v>33</v>
      </c>
      <c r="AX129" s="15" t="s">
        <v>79</v>
      </c>
      <c r="AY129" s="216" t="s">
        <v>138</v>
      </c>
    </row>
    <row r="130" spans="1:65" s="2" customFormat="1" ht="33" customHeight="1">
      <c r="A130" s="37"/>
      <c r="B130" s="185"/>
      <c r="C130" s="186" t="s">
        <v>305</v>
      </c>
      <c r="D130" s="186" t="s">
        <v>140</v>
      </c>
      <c r="E130" s="187" t="s">
        <v>924</v>
      </c>
      <c r="F130" s="188" t="s">
        <v>925</v>
      </c>
      <c r="G130" s="189" t="s">
        <v>290</v>
      </c>
      <c r="H130" s="190">
        <v>20</v>
      </c>
      <c r="I130" s="191"/>
      <c r="J130" s="192">
        <f>ROUND(I130*H130,2)</f>
        <v>0</v>
      </c>
      <c r="K130" s="188" t="s">
        <v>3</v>
      </c>
      <c r="L130" s="38"/>
      <c r="M130" s="193" t="s">
        <v>3</v>
      </c>
      <c r="N130" s="194" t="s">
        <v>42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7" t="s">
        <v>243</v>
      </c>
      <c r="AT130" s="197" t="s">
        <v>140</v>
      </c>
      <c r="AU130" s="197" t="s">
        <v>81</v>
      </c>
      <c r="AY130" s="18" t="s">
        <v>138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8" t="s">
        <v>79</v>
      </c>
      <c r="BK130" s="198">
        <f>ROUND(I130*H130,2)</f>
        <v>0</v>
      </c>
      <c r="BL130" s="18" t="s">
        <v>243</v>
      </c>
      <c r="BM130" s="197" t="s">
        <v>926</v>
      </c>
    </row>
    <row r="131" spans="1:65" s="2" customFormat="1" ht="16.5" customHeight="1">
      <c r="A131" s="37"/>
      <c r="B131" s="185"/>
      <c r="C131" s="229" t="s">
        <v>310</v>
      </c>
      <c r="D131" s="229" t="s">
        <v>425</v>
      </c>
      <c r="E131" s="230" t="s">
        <v>927</v>
      </c>
      <c r="F131" s="231" t="s">
        <v>928</v>
      </c>
      <c r="G131" s="232" t="s">
        <v>290</v>
      </c>
      <c r="H131" s="233">
        <v>24</v>
      </c>
      <c r="I131" s="234"/>
      <c r="J131" s="235">
        <f>ROUND(I131*H131,2)</f>
        <v>0</v>
      </c>
      <c r="K131" s="231" t="s">
        <v>3</v>
      </c>
      <c r="L131" s="236"/>
      <c r="M131" s="237" t="s">
        <v>3</v>
      </c>
      <c r="N131" s="238" t="s">
        <v>42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7" t="s">
        <v>322</v>
      </c>
      <c r="AT131" s="197" t="s">
        <v>425</v>
      </c>
      <c r="AU131" s="197" t="s">
        <v>81</v>
      </c>
      <c r="AY131" s="18" t="s">
        <v>138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8" t="s">
        <v>79</v>
      </c>
      <c r="BK131" s="198">
        <f>ROUND(I131*H131,2)</f>
        <v>0</v>
      </c>
      <c r="BL131" s="18" t="s">
        <v>243</v>
      </c>
      <c r="BM131" s="197" t="s">
        <v>929</v>
      </c>
    </row>
    <row r="132" spans="1:51" s="14" customFormat="1" ht="12">
      <c r="A132" s="14"/>
      <c r="B132" s="207"/>
      <c r="C132" s="14"/>
      <c r="D132" s="200" t="s">
        <v>147</v>
      </c>
      <c r="E132" s="208" t="s">
        <v>3</v>
      </c>
      <c r="F132" s="209" t="s">
        <v>930</v>
      </c>
      <c r="G132" s="14"/>
      <c r="H132" s="210">
        <v>24</v>
      </c>
      <c r="I132" s="211"/>
      <c r="J132" s="14"/>
      <c r="K132" s="14"/>
      <c r="L132" s="207"/>
      <c r="M132" s="212"/>
      <c r="N132" s="213"/>
      <c r="O132" s="213"/>
      <c r="P132" s="213"/>
      <c r="Q132" s="213"/>
      <c r="R132" s="213"/>
      <c r="S132" s="213"/>
      <c r="T132" s="2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08" t="s">
        <v>147</v>
      </c>
      <c r="AU132" s="208" t="s">
        <v>81</v>
      </c>
      <c r="AV132" s="14" t="s">
        <v>81</v>
      </c>
      <c r="AW132" s="14" t="s">
        <v>33</v>
      </c>
      <c r="AX132" s="14" t="s">
        <v>71</v>
      </c>
      <c r="AY132" s="208" t="s">
        <v>138</v>
      </c>
    </row>
    <row r="133" spans="1:51" s="15" customFormat="1" ht="12">
      <c r="A133" s="15"/>
      <c r="B133" s="215"/>
      <c r="C133" s="15"/>
      <c r="D133" s="200" t="s">
        <v>147</v>
      </c>
      <c r="E133" s="216" t="s">
        <v>3</v>
      </c>
      <c r="F133" s="217" t="s">
        <v>170</v>
      </c>
      <c r="G133" s="15"/>
      <c r="H133" s="218">
        <v>24</v>
      </c>
      <c r="I133" s="219"/>
      <c r="J133" s="15"/>
      <c r="K133" s="15"/>
      <c r="L133" s="215"/>
      <c r="M133" s="220"/>
      <c r="N133" s="221"/>
      <c r="O133" s="221"/>
      <c r="P133" s="221"/>
      <c r="Q133" s="221"/>
      <c r="R133" s="221"/>
      <c r="S133" s="221"/>
      <c r="T133" s="222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16" t="s">
        <v>147</v>
      </c>
      <c r="AU133" s="216" t="s">
        <v>81</v>
      </c>
      <c r="AV133" s="15" t="s">
        <v>145</v>
      </c>
      <c r="AW133" s="15" t="s">
        <v>33</v>
      </c>
      <c r="AX133" s="15" t="s">
        <v>79</v>
      </c>
      <c r="AY133" s="216" t="s">
        <v>138</v>
      </c>
    </row>
    <row r="134" spans="1:65" s="2" customFormat="1" ht="33" customHeight="1">
      <c r="A134" s="37"/>
      <c r="B134" s="185"/>
      <c r="C134" s="186" t="s">
        <v>314</v>
      </c>
      <c r="D134" s="186" t="s">
        <v>140</v>
      </c>
      <c r="E134" s="187" t="s">
        <v>931</v>
      </c>
      <c r="F134" s="188" t="s">
        <v>932</v>
      </c>
      <c r="G134" s="189" t="s">
        <v>290</v>
      </c>
      <c r="H134" s="190">
        <v>250</v>
      </c>
      <c r="I134" s="191"/>
      <c r="J134" s="192">
        <f>ROUND(I134*H134,2)</f>
        <v>0</v>
      </c>
      <c r="K134" s="188" t="s">
        <v>3</v>
      </c>
      <c r="L134" s="38"/>
      <c r="M134" s="193" t="s">
        <v>3</v>
      </c>
      <c r="N134" s="194" t="s">
        <v>42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7" t="s">
        <v>243</v>
      </c>
      <c r="AT134" s="197" t="s">
        <v>140</v>
      </c>
      <c r="AU134" s="197" t="s">
        <v>81</v>
      </c>
      <c r="AY134" s="18" t="s">
        <v>138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8" t="s">
        <v>79</v>
      </c>
      <c r="BK134" s="198">
        <f>ROUND(I134*H134,2)</f>
        <v>0</v>
      </c>
      <c r="BL134" s="18" t="s">
        <v>243</v>
      </c>
      <c r="BM134" s="197" t="s">
        <v>933</v>
      </c>
    </row>
    <row r="135" spans="1:65" s="2" customFormat="1" ht="16.5" customHeight="1">
      <c r="A135" s="37"/>
      <c r="B135" s="185"/>
      <c r="C135" s="229" t="s">
        <v>318</v>
      </c>
      <c r="D135" s="229" t="s">
        <v>425</v>
      </c>
      <c r="E135" s="230" t="s">
        <v>920</v>
      </c>
      <c r="F135" s="231" t="s">
        <v>921</v>
      </c>
      <c r="G135" s="232" t="s">
        <v>290</v>
      </c>
      <c r="H135" s="233">
        <v>180</v>
      </c>
      <c r="I135" s="234"/>
      <c r="J135" s="235">
        <f>ROUND(I135*H135,2)</f>
        <v>0</v>
      </c>
      <c r="K135" s="231" t="s">
        <v>3</v>
      </c>
      <c r="L135" s="236"/>
      <c r="M135" s="237" t="s">
        <v>3</v>
      </c>
      <c r="N135" s="238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7" t="s">
        <v>322</v>
      </c>
      <c r="AT135" s="197" t="s">
        <v>425</v>
      </c>
      <c r="AU135" s="197" t="s">
        <v>81</v>
      </c>
      <c r="AY135" s="18" t="s">
        <v>138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8" t="s">
        <v>79</v>
      </c>
      <c r="BK135" s="198">
        <f>ROUND(I135*H135,2)</f>
        <v>0</v>
      </c>
      <c r="BL135" s="18" t="s">
        <v>243</v>
      </c>
      <c r="BM135" s="197" t="s">
        <v>934</v>
      </c>
    </row>
    <row r="136" spans="1:51" s="14" customFormat="1" ht="12">
      <c r="A136" s="14"/>
      <c r="B136" s="207"/>
      <c r="C136" s="14"/>
      <c r="D136" s="200" t="s">
        <v>147</v>
      </c>
      <c r="E136" s="208" t="s">
        <v>3</v>
      </c>
      <c r="F136" s="209" t="s">
        <v>935</v>
      </c>
      <c r="G136" s="14"/>
      <c r="H136" s="210">
        <v>180</v>
      </c>
      <c r="I136" s="211"/>
      <c r="J136" s="14"/>
      <c r="K136" s="14"/>
      <c r="L136" s="207"/>
      <c r="M136" s="212"/>
      <c r="N136" s="213"/>
      <c r="O136" s="213"/>
      <c r="P136" s="213"/>
      <c r="Q136" s="213"/>
      <c r="R136" s="213"/>
      <c r="S136" s="213"/>
      <c r="T136" s="2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08" t="s">
        <v>147</v>
      </c>
      <c r="AU136" s="208" t="s">
        <v>81</v>
      </c>
      <c r="AV136" s="14" t="s">
        <v>81</v>
      </c>
      <c r="AW136" s="14" t="s">
        <v>33</v>
      </c>
      <c r="AX136" s="14" t="s">
        <v>71</v>
      </c>
      <c r="AY136" s="208" t="s">
        <v>138</v>
      </c>
    </row>
    <row r="137" spans="1:51" s="15" customFormat="1" ht="12">
      <c r="A137" s="15"/>
      <c r="B137" s="215"/>
      <c r="C137" s="15"/>
      <c r="D137" s="200" t="s">
        <v>147</v>
      </c>
      <c r="E137" s="216" t="s">
        <v>3</v>
      </c>
      <c r="F137" s="217" t="s">
        <v>170</v>
      </c>
      <c r="G137" s="15"/>
      <c r="H137" s="218">
        <v>180</v>
      </c>
      <c r="I137" s="219"/>
      <c r="J137" s="15"/>
      <c r="K137" s="15"/>
      <c r="L137" s="215"/>
      <c r="M137" s="220"/>
      <c r="N137" s="221"/>
      <c r="O137" s="221"/>
      <c r="P137" s="221"/>
      <c r="Q137" s="221"/>
      <c r="R137" s="221"/>
      <c r="S137" s="221"/>
      <c r="T137" s="22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16" t="s">
        <v>147</v>
      </c>
      <c r="AU137" s="216" t="s">
        <v>81</v>
      </c>
      <c r="AV137" s="15" t="s">
        <v>145</v>
      </c>
      <c r="AW137" s="15" t="s">
        <v>33</v>
      </c>
      <c r="AX137" s="15" t="s">
        <v>79</v>
      </c>
      <c r="AY137" s="216" t="s">
        <v>138</v>
      </c>
    </row>
    <row r="138" spans="1:65" s="2" customFormat="1" ht="16.5" customHeight="1">
      <c r="A138" s="37"/>
      <c r="B138" s="185"/>
      <c r="C138" s="229" t="s">
        <v>322</v>
      </c>
      <c r="D138" s="229" t="s">
        <v>425</v>
      </c>
      <c r="E138" s="230" t="s">
        <v>927</v>
      </c>
      <c r="F138" s="231" t="s">
        <v>928</v>
      </c>
      <c r="G138" s="232" t="s">
        <v>290</v>
      </c>
      <c r="H138" s="233">
        <v>120</v>
      </c>
      <c r="I138" s="234"/>
      <c r="J138" s="235">
        <f>ROUND(I138*H138,2)</f>
        <v>0</v>
      </c>
      <c r="K138" s="231" t="s">
        <v>3</v>
      </c>
      <c r="L138" s="236"/>
      <c r="M138" s="237" t="s">
        <v>3</v>
      </c>
      <c r="N138" s="238" t="s">
        <v>42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7" t="s">
        <v>322</v>
      </c>
      <c r="AT138" s="197" t="s">
        <v>425</v>
      </c>
      <c r="AU138" s="197" t="s">
        <v>81</v>
      </c>
      <c r="AY138" s="18" t="s">
        <v>138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8" t="s">
        <v>79</v>
      </c>
      <c r="BK138" s="198">
        <f>ROUND(I138*H138,2)</f>
        <v>0</v>
      </c>
      <c r="BL138" s="18" t="s">
        <v>243</v>
      </c>
      <c r="BM138" s="197" t="s">
        <v>936</v>
      </c>
    </row>
    <row r="139" spans="1:51" s="14" customFormat="1" ht="12">
      <c r="A139" s="14"/>
      <c r="B139" s="207"/>
      <c r="C139" s="14"/>
      <c r="D139" s="200" t="s">
        <v>147</v>
      </c>
      <c r="E139" s="208" t="s">
        <v>3</v>
      </c>
      <c r="F139" s="209" t="s">
        <v>937</v>
      </c>
      <c r="G139" s="14"/>
      <c r="H139" s="210">
        <v>120</v>
      </c>
      <c r="I139" s="211"/>
      <c r="J139" s="14"/>
      <c r="K139" s="14"/>
      <c r="L139" s="207"/>
      <c r="M139" s="212"/>
      <c r="N139" s="213"/>
      <c r="O139" s="213"/>
      <c r="P139" s="213"/>
      <c r="Q139" s="213"/>
      <c r="R139" s="213"/>
      <c r="S139" s="213"/>
      <c r="T139" s="2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08" t="s">
        <v>147</v>
      </c>
      <c r="AU139" s="208" t="s">
        <v>81</v>
      </c>
      <c r="AV139" s="14" t="s">
        <v>81</v>
      </c>
      <c r="AW139" s="14" t="s">
        <v>33</v>
      </c>
      <c r="AX139" s="14" t="s">
        <v>71</v>
      </c>
      <c r="AY139" s="208" t="s">
        <v>138</v>
      </c>
    </row>
    <row r="140" spans="1:51" s="15" customFormat="1" ht="12">
      <c r="A140" s="15"/>
      <c r="B140" s="215"/>
      <c r="C140" s="15"/>
      <c r="D140" s="200" t="s">
        <v>147</v>
      </c>
      <c r="E140" s="216" t="s">
        <v>3</v>
      </c>
      <c r="F140" s="217" t="s">
        <v>170</v>
      </c>
      <c r="G140" s="15"/>
      <c r="H140" s="218">
        <v>120</v>
      </c>
      <c r="I140" s="219"/>
      <c r="J140" s="15"/>
      <c r="K140" s="15"/>
      <c r="L140" s="215"/>
      <c r="M140" s="220"/>
      <c r="N140" s="221"/>
      <c r="O140" s="221"/>
      <c r="P140" s="221"/>
      <c r="Q140" s="221"/>
      <c r="R140" s="221"/>
      <c r="S140" s="221"/>
      <c r="T140" s="22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16" t="s">
        <v>147</v>
      </c>
      <c r="AU140" s="216" t="s">
        <v>81</v>
      </c>
      <c r="AV140" s="15" t="s">
        <v>145</v>
      </c>
      <c r="AW140" s="15" t="s">
        <v>33</v>
      </c>
      <c r="AX140" s="15" t="s">
        <v>79</v>
      </c>
      <c r="AY140" s="216" t="s">
        <v>138</v>
      </c>
    </row>
    <row r="141" spans="1:65" s="2" customFormat="1" ht="33" customHeight="1">
      <c r="A141" s="37"/>
      <c r="B141" s="185"/>
      <c r="C141" s="186" t="s">
        <v>328</v>
      </c>
      <c r="D141" s="186" t="s">
        <v>140</v>
      </c>
      <c r="E141" s="187" t="s">
        <v>938</v>
      </c>
      <c r="F141" s="188" t="s">
        <v>939</v>
      </c>
      <c r="G141" s="189" t="s">
        <v>290</v>
      </c>
      <c r="H141" s="190">
        <v>50</v>
      </c>
      <c r="I141" s="191"/>
      <c r="J141" s="192">
        <f>ROUND(I141*H141,2)</f>
        <v>0</v>
      </c>
      <c r="K141" s="188" t="s">
        <v>3</v>
      </c>
      <c r="L141" s="38"/>
      <c r="M141" s="193" t="s">
        <v>3</v>
      </c>
      <c r="N141" s="194" t="s">
        <v>42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7" t="s">
        <v>243</v>
      </c>
      <c r="AT141" s="197" t="s">
        <v>140</v>
      </c>
      <c r="AU141" s="197" t="s">
        <v>81</v>
      </c>
      <c r="AY141" s="18" t="s">
        <v>138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8" t="s">
        <v>79</v>
      </c>
      <c r="BK141" s="198">
        <f>ROUND(I141*H141,2)</f>
        <v>0</v>
      </c>
      <c r="BL141" s="18" t="s">
        <v>243</v>
      </c>
      <c r="BM141" s="197" t="s">
        <v>940</v>
      </c>
    </row>
    <row r="142" spans="1:65" s="2" customFormat="1" ht="16.5" customHeight="1">
      <c r="A142" s="37"/>
      <c r="B142" s="185"/>
      <c r="C142" s="229" t="s">
        <v>333</v>
      </c>
      <c r="D142" s="229" t="s">
        <v>425</v>
      </c>
      <c r="E142" s="230" t="s">
        <v>941</v>
      </c>
      <c r="F142" s="231" t="s">
        <v>942</v>
      </c>
      <c r="G142" s="232" t="s">
        <v>290</v>
      </c>
      <c r="H142" s="233">
        <v>55</v>
      </c>
      <c r="I142" s="234"/>
      <c r="J142" s="235">
        <f>ROUND(I142*H142,2)</f>
        <v>0</v>
      </c>
      <c r="K142" s="231" t="s">
        <v>3</v>
      </c>
      <c r="L142" s="236"/>
      <c r="M142" s="237" t="s">
        <v>3</v>
      </c>
      <c r="N142" s="238" t="s">
        <v>42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7" t="s">
        <v>322</v>
      </c>
      <c r="AT142" s="197" t="s">
        <v>425</v>
      </c>
      <c r="AU142" s="197" t="s">
        <v>81</v>
      </c>
      <c r="AY142" s="18" t="s">
        <v>138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8" t="s">
        <v>79</v>
      </c>
      <c r="BK142" s="198">
        <f>ROUND(I142*H142,2)</f>
        <v>0</v>
      </c>
      <c r="BL142" s="18" t="s">
        <v>243</v>
      </c>
      <c r="BM142" s="197" t="s">
        <v>943</v>
      </c>
    </row>
    <row r="143" spans="1:51" s="14" customFormat="1" ht="12">
      <c r="A143" s="14"/>
      <c r="B143" s="207"/>
      <c r="C143" s="14"/>
      <c r="D143" s="200" t="s">
        <v>147</v>
      </c>
      <c r="E143" s="208" t="s">
        <v>3</v>
      </c>
      <c r="F143" s="209" t="s">
        <v>944</v>
      </c>
      <c r="G143" s="14"/>
      <c r="H143" s="210">
        <v>55</v>
      </c>
      <c r="I143" s="211"/>
      <c r="J143" s="14"/>
      <c r="K143" s="14"/>
      <c r="L143" s="207"/>
      <c r="M143" s="212"/>
      <c r="N143" s="213"/>
      <c r="O143" s="213"/>
      <c r="P143" s="213"/>
      <c r="Q143" s="213"/>
      <c r="R143" s="213"/>
      <c r="S143" s="213"/>
      <c r="T143" s="2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08" t="s">
        <v>147</v>
      </c>
      <c r="AU143" s="208" t="s">
        <v>81</v>
      </c>
      <c r="AV143" s="14" t="s">
        <v>81</v>
      </c>
      <c r="AW143" s="14" t="s">
        <v>33</v>
      </c>
      <c r="AX143" s="14" t="s">
        <v>71</v>
      </c>
      <c r="AY143" s="208" t="s">
        <v>138</v>
      </c>
    </row>
    <row r="144" spans="1:51" s="15" customFormat="1" ht="12">
      <c r="A144" s="15"/>
      <c r="B144" s="215"/>
      <c r="C144" s="15"/>
      <c r="D144" s="200" t="s">
        <v>147</v>
      </c>
      <c r="E144" s="216" t="s">
        <v>3</v>
      </c>
      <c r="F144" s="217" t="s">
        <v>170</v>
      </c>
      <c r="G144" s="15"/>
      <c r="H144" s="218">
        <v>55</v>
      </c>
      <c r="I144" s="219"/>
      <c r="J144" s="15"/>
      <c r="K144" s="15"/>
      <c r="L144" s="215"/>
      <c r="M144" s="220"/>
      <c r="N144" s="221"/>
      <c r="O144" s="221"/>
      <c r="P144" s="221"/>
      <c r="Q144" s="221"/>
      <c r="R144" s="221"/>
      <c r="S144" s="221"/>
      <c r="T144" s="222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16" t="s">
        <v>147</v>
      </c>
      <c r="AU144" s="216" t="s">
        <v>81</v>
      </c>
      <c r="AV144" s="15" t="s">
        <v>145</v>
      </c>
      <c r="AW144" s="15" t="s">
        <v>33</v>
      </c>
      <c r="AX144" s="15" t="s">
        <v>79</v>
      </c>
      <c r="AY144" s="216" t="s">
        <v>138</v>
      </c>
    </row>
    <row r="145" spans="1:65" s="2" customFormat="1" ht="21.75" customHeight="1">
      <c r="A145" s="37"/>
      <c r="B145" s="185"/>
      <c r="C145" s="186" t="s">
        <v>338</v>
      </c>
      <c r="D145" s="186" t="s">
        <v>140</v>
      </c>
      <c r="E145" s="187" t="s">
        <v>945</v>
      </c>
      <c r="F145" s="188" t="s">
        <v>946</v>
      </c>
      <c r="G145" s="189" t="s">
        <v>214</v>
      </c>
      <c r="H145" s="190">
        <v>2</v>
      </c>
      <c r="I145" s="191"/>
      <c r="J145" s="192">
        <f>ROUND(I145*H145,2)</f>
        <v>0</v>
      </c>
      <c r="K145" s="188" t="s">
        <v>3</v>
      </c>
      <c r="L145" s="38"/>
      <c r="M145" s="193" t="s">
        <v>3</v>
      </c>
      <c r="N145" s="194" t="s">
        <v>42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7" t="s">
        <v>243</v>
      </c>
      <c r="AT145" s="197" t="s">
        <v>140</v>
      </c>
      <c r="AU145" s="197" t="s">
        <v>81</v>
      </c>
      <c r="AY145" s="18" t="s">
        <v>138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8" t="s">
        <v>79</v>
      </c>
      <c r="BK145" s="198">
        <f>ROUND(I145*H145,2)</f>
        <v>0</v>
      </c>
      <c r="BL145" s="18" t="s">
        <v>243</v>
      </c>
      <c r="BM145" s="197" t="s">
        <v>947</v>
      </c>
    </row>
    <row r="146" spans="1:65" s="2" customFormat="1" ht="16.5" customHeight="1">
      <c r="A146" s="37"/>
      <c r="B146" s="185"/>
      <c r="C146" s="229" t="s">
        <v>343</v>
      </c>
      <c r="D146" s="229" t="s">
        <v>425</v>
      </c>
      <c r="E146" s="230" t="s">
        <v>948</v>
      </c>
      <c r="F146" s="231" t="s">
        <v>949</v>
      </c>
      <c r="G146" s="232" t="s">
        <v>214</v>
      </c>
      <c r="H146" s="233">
        <v>2</v>
      </c>
      <c r="I146" s="234"/>
      <c r="J146" s="235">
        <f>ROUND(I146*H146,2)</f>
        <v>0</v>
      </c>
      <c r="K146" s="231" t="s">
        <v>3</v>
      </c>
      <c r="L146" s="236"/>
      <c r="M146" s="237" t="s">
        <v>3</v>
      </c>
      <c r="N146" s="238" t="s">
        <v>42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7" t="s">
        <v>322</v>
      </c>
      <c r="AT146" s="197" t="s">
        <v>425</v>
      </c>
      <c r="AU146" s="197" t="s">
        <v>81</v>
      </c>
      <c r="AY146" s="18" t="s">
        <v>138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8" t="s">
        <v>79</v>
      </c>
      <c r="BK146" s="198">
        <f>ROUND(I146*H146,2)</f>
        <v>0</v>
      </c>
      <c r="BL146" s="18" t="s">
        <v>243</v>
      </c>
      <c r="BM146" s="197" t="s">
        <v>950</v>
      </c>
    </row>
    <row r="147" spans="1:65" s="2" customFormat="1" ht="33" customHeight="1">
      <c r="A147" s="37"/>
      <c r="B147" s="185"/>
      <c r="C147" s="186" t="s">
        <v>347</v>
      </c>
      <c r="D147" s="186" t="s">
        <v>140</v>
      </c>
      <c r="E147" s="187" t="s">
        <v>951</v>
      </c>
      <c r="F147" s="188" t="s">
        <v>952</v>
      </c>
      <c r="G147" s="189" t="s">
        <v>214</v>
      </c>
      <c r="H147" s="190">
        <v>2</v>
      </c>
      <c r="I147" s="191"/>
      <c r="J147" s="192">
        <f>ROUND(I147*H147,2)</f>
        <v>0</v>
      </c>
      <c r="K147" s="188" t="s">
        <v>3</v>
      </c>
      <c r="L147" s="38"/>
      <c r="M147" s="193" t="s">
        <v>3</v>
      </c>
      <c r="N147" s="194" t="s">
        <v>42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97" t="s">
        <v>243</v>
      </c>
      <c r="AT147" s="197" t="s">
        <v>140</v>
      </c>
      <c r="AU147" s="197" t="s">
        <v>81</v>
      </c>
      <c r="AY147" s="18" t="s">
        <v>138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8" t="s">
        <v>79</v>
      </c>
      <c r="BK147" s="198">
        <f>ROUND(I147*H147,2)</f>
        <v>0</v>
      </c>
      <c r="BL147" s="18" t="s">
        <v>243</v>
      </c>
      <c r="BM147" s="197" t="s">
        <v>953</v>
      </c>
    </row>
    <row r="148" spans="1:65" s="2" customFormat="1" ht="21.75" customHeight="1">
      <c r="A148" s="37"/>
      <c r="B148" s="185"/>
      <c r="C148" s="229" t="s">
        <v>353</v>
      </c>
      <c r="D148" s="229" t="s">
        <v>425</v>
      </c>
      <c r="E148" s="230" t="s">
        <v>954</v>
      </c>
      <c r="F148" s="231" t="s">
        <v>955</v>
      </c>
      <c r="G148" s="232" t="s">
        <v>214</v>
      </c>
      <c r="H148" s="233">
        <v>2</v>
      </c>
      <c r="I148" s="234"/>
      <c r="J148" s="235">
        <f>ROUND(I148*H148,2)</f>
        <v>0</v>
      </c>
      <c r="K148" s="231" t="s">
        <v>3</v>
      </c>
      <c r="L148" s="236"/>
      <c r="M148" s="237" t="s">
        <v>3</v>
      </c>
      <c r="N148" s="238" t="s">
        <v>42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7" t="s">
        <v>322</v>
      </c>
      <c r="AT148" s="197" t="s">
        <v>425</v>
      </c>
      <c r="AU148" s="197" t="s">
        <v>81</v>
      </c>
      <c r="AY148" s="18" t="s">
        <v>138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8" t="s">
        <v>79</v>
      </c>
      <c r="BK148" s="198">
        <f>ROUND(I148*H148,2)</f>
        <v>0</v>
      </c>
      <c r="BL148" s="18" t="s">
        <v>243</v>
      </c>
      <c r="BM148" s="197" t="s">
        <v>956</v>
      </c>
    </row>
    <row r="149" spans="1:65" s="2" customFormat="1" ht="44.25" customHeight="1">
      <c r="A149" s="37"/>
      <c r="B149" s="185"/>
      <c r="C149" s="186" t="s">
        <v>562</v>
      </c>
      <c r="D149" s="186" t="s">
        <v>140</v>
      </c>
      <c r="E149" s="187" t="s">
        <v>957</v>
      </c>
      <c r="F149" s="188" t="s">
        <v>958</v>
      </c>
      <c r="G149" s="189" t="s">
        <v>214</v>
      </c>
      <c r="H149" s="190">
        <v>4</v>
      </c>
      <c r="I149" s="191"/>
      <c r="J149" s="192">
        <f>ROUND(I149*H149,2)</f>
        <v>0</v>
      </c>
      <c r="K149" s="188" t="s">
        <v>3</v>
      </c>
      <c r="L149" s="38"/>
      <c r="M149" s="193" t="s">
        <v>3</v>
      </c>
      <c r="N149" s="194" t="s">
        <v>42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197" t="s">
        <v>243</v>
      </c>
      <c r="AT149" s="197" t="s">
        <v>140</v>
      </c>
      <c r="AU149" s="197" t="s">
        <v>81</v>
      </c>
      <c r="AY149" s="18" t="s">
        <v>138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8" t="s">
        <v>79</v>
      </c>
      <c r="BK149" s="198">
        <f>ROUND(I149*H149,2)</f>
        <v>0</v>
      </c>
      <c r="BL149" s="18" t="s">
        <v>243</v>
      </c>
      <c r="BM149" s="197" t="s">
        <v>959</v>
      </c>
    </row>
    <row r="150" spans="1:65" s="2" customFormat="1" ht="16.5" customHeight="1">
      <c r="A150" s="37"/>
      <c r="B150" s="185"/>
      <c r="C150" s="229" t="s">
        <v>567</v>
      </c>
      <c r="D150" s="229" t="s">
        <v>425</v>
      </c>
      <c r="E150" s="230" t="s">
        <v>960</v>
      </c>
      <c r="F150" s="231" t="s">
        <v>961</v>
      </c>
      <c r="G150" s="232" t="s">
        <v>214</v>
      </c>
      <c r="H150" s="233">
        <v>3</v>
      </c>
      <c r="I150" s="234"/>
      <c r="J150" s="235">
        <f>ROUND(I150*H150,2)</f>
        <v>0</v>
      </c>
      <c r="K150" s="231" t="s">
        <v>3</v>
      </c>
      <c r="L150" s="236"/>
      <c r="M150" s="237" t="s">
        <v>3</v>
      </c>
      <c r="N150" s="238" t="s">
        <v>42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7" t="s">
        <v>322</v>
      </c>
      <c r="AT150" s="197" t="s">
        <v>425</v>
      </c>
      <c r="AU150" s="197" t="s">
        <v>81</v>
      </c>
      <c r="AY150" s="18" t="s">
        <v>138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8" t="s">
        <v>79</v>
      </c>
      <c r="BK150" s="198">
        <f>ROUND(I150*H150,2)</f>
        <v>0</v>
      </c>
      <c r="BL150" s="18" t="s">
        <v>243</v>
      </c>
      <c r="BM150" s="197" t="s">
        <v>962</v>
      </c>
    </row>
    <row r="151" spans="1:65" s="2" customFormat="1" ht="16.5" customHeight="1">
      <c r="A151" s="37"/>
      <c r="B151" s="185"/>
      <c r="C151" s="229" t="s">
        <v>573</v>
      </c>
      <c r="D151" s="229" t="s">
        <v>425</v>
      </c>
      <c r="E151" s="230" t="s">
        <v>963</v>
      </c>
      <c r="F151" s="231" t="s">
        <v>964</v>
      </c>
      <c r="G151" s="232" t="s">
        <v>214</v>
      </c>
      <c r="H151" s="233">
        <v>1</v>
      </c>
      <c r="I151" s="234"/>
      <c r="J151" s="235">
        <f>ROUND(I151*H151,2)</f>
        <v>0</v>
      </c>
      <c r="K151" s="231" t="s">
        <v>3</v>
      </c>
      <c r="L151" s="236"/>
      <c r="M151" s="237" t="s">
        <v>3</v>
      </c>
      <c r="N151" s="238" t="s">
        <v>42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197" t="s">
        <v>322</v>
      </c>
      <c r="AT151" s="197" t="s">
        <v>425</v>
      </c>
      <c r="AU151" s="197" t="s">
        <v>81</v>
      </c>
      <c r="AY151" s="18" t="s">
        <v>138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8" t="s">
        <v>79</v>
      </c>
      <c r="BK151" s="198">
        <f>ROUND(I151*H151,2)</f>
        <v>0</v>
      </c>
      <c r="BL151" s="18" t="s">
        <v>243</v>
      </c>
      <c r="BM151" s="197" t="s">
        <v>965</v>
      </c>
    </row>
    <row r="152" spans="1:65" s="2" customFormat="1" ht="44.25" customHeight="1">
      <c r="A152" s="37"/>
      <c r="B152" s="185"/>
      <c r="C152" s="186" t="s">
        <v>578</v>
      </c>
      <c r="D152" s="186" t="s">
        <v>140</v>
      </c>
      <c r="E152" s="187" t="s">
        <v>966</v>
      </c>
      <c r="F152" s="188" t="s">
        <v>967</v>
      </c>
      <c r="G152" s="189" t="s">
        <v>214</v>
      </c>
      <c r="H152" s="190">
        <v>1</v>
      </c>
      <c r="I152" s="191"/>
      <c r="J152" s="192">
        <f>ROUND(I152*H152,2)</f>
        <v>0</v>
      </c>
      <c r="K152" s="188" t="s">
        <v>3</v>
      </c>
      <c r="L152" s="38"/>
      <c r="M152" s="193" t="s">
        <v>3</v>
      </c>
      <c r="N152" s="194" t="s">
        <v>42</v>
      </c>
      <c r="O152" s="71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7" t="s">
        <v>243</v>
      </c>
      <c r="AT152" s="197" t="s">
        <v>140</v>
      </c>
      <c r="AU152" s="197" t="s">
        <v>81</v>
      </c>
      <c r="AY152" s="18" t="s">
        <v>138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8" t="s">
        <v>79</v>
      </c>
      <c r="BK152" s="198">
        <f>ROUND(I152*H152,2)</f>
        <v>0</v>
      </c>
      <c r="BL152" s="18" t="s">
        <v>243</v>
      </c>
      <c r="BM152" s="197" t="s">
        <v>968</v>
      </c>
    </row>
    <row r="153" spans="1:65" s="2" customFormat="1" ht="21.75" customHeight="1">
      <c r="A153" s="37"/>
      <c r="B153" s="185"/>
      <c r="C153" s="229" t="s">
        <v>586</v>
      </c>
      <c r="D153" s="229" t="s">
        <v>425</v>
      </c>
      <c r="E153" s="230" t="s">
        <v>969</v>
      </c>
      <c r="F153" s="231" t="s">
        <v>970</v>
      </c>
      <c r="G153" s="232" t="s">
        <v>214</v>
      </c>
      <c r="H153" s="233">
        <v>1</v>
      </c>
      <c r="I153" s="234"/>
      <c r="J153" s="235">
        <f>ROUND(I153*H153,2)</f>
        <v>0</v>
      </c>
      <c r="K153" s="231" t="s">
        <v>3</v>
      </c>
      <c r="L153" s="236"/>
      <c r="M153" s="237" t="s">
        <v>3</v>
      </c>
      <c r="N153" s="238" t="s">
        <v>42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7" t="s">
        <v>322</v>
      </c>
      <c r="AT153" s="197" t="s">
        <v>425</v>
      </c>
      <c r="AU153" s="197" t="s">
        <v>81</v>
      </c>
      <c r="AY153" s="18" t="s">
        <v>138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8" t="s">
        <v>79</v>
      </c>
      <c r="BK153" s="198">
        <f>ROUND(I153*H153,2)</f>
        <v>0</v>
      </c>
      <c r="BL153" s="18" t="s">
        <v>243</v>
      </c>
      <c r="BM153" s="197" t="s">
        <v>971</v>
      </c>
    </row>
    <row r="154" spans="1:65" s="2" customFormat="1" ht="44.25" customHeight="1">
      <c r="A154" s="37"/>
      <c r="B154" s="185"/>
      <c r="C154" s="186" t="s">
        <v>590</v>
      </c>
      <c r="D154" s="186" t="s">
        <v>140</v>
      </c>
      <c r="E154" s="187" t="s">
        <v>972</v>
      </c>
      <c r="F154" s="188" t="s">
        <v>973</v>
      </c>
      <c r="G154" s="189" t="s">
        <v>214</v>
      </c>
      <c r="H154" s="190">
        <v>1</v>
      </c>
      <c r="I154" s="191"/>
      <c r="J154" s="192">
        <f>ROUND(I154*H154,2)</f>
        <v>0</v>
      </c>
      <c r="K154" s="188" t="s">
        <v>3</v>
      </c>
      <c r="L154" s="38"/>
      <c r="M154" s="193" t="s">
        <v>3</v>
      </c>
      <c r="N154" s="194" t="s">
        <v>42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7" t="s">
        <v>243</v>
      </c>
      <c r="AT154" s="197" t="s">
        <v>140</v>
      </c>
      <c r="AU154" s="197" t="s">
        <v>81</v>
      </c>
      <c r="AY154" s="18" t="s">
        <v>138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8" t="s">
        <v>79</v>
      </c>
      <c r="BK154" s="198">
        <f>ROUND(I154*H154,2)</f>
        <v>0</v>
      </c>
      <c r="BL154" s="18" t="s">
        <v>243</v>
      </c>
      <c r="BM154" s="197" t="s">
        <v>974</v>
      </c>
    </row>
    <row r="155" spans="1:65" s="2" customFormat="1" ht="21.75" customHeight="1">
      <c r="A155" s="37"/>
      <c r="B155" s="185"/>
      <c r="C155" s="229" t="s">
        <v>596</v>
      </c>
      <c r="D155" s="229" t="s">
        <v>425</v>
      </c>
      <c r="E155" s="230" t="s">
        <v>975</v>
      </c>
      <c r="F155" s="231" t="s">
        <v>976</v>
      </c>
      <c r="G155" s="232" t="s">
        <v>214</v>
      </c>
      <c r="H155" s="233">
        <v>1</v>
      </c>
      <c r="I155" s="234"/>
      <c r="J155" s="235">
        <f>ROUND(I155*H155,2)</f>
        <v>0</v>
      </c>
      <c r="K155" s="231" t="s">
        <v>3</v>
      </c>
      <c r="L155" s="236"/>
      <c r="M155" s="237" t="s">
        <v>3</v>
      </c>
      <c r="N155" s="238" t="s">
        <v>42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197" t="s">
        <v>322</v>
      </c>
      <c r="AT155" s="197" t="s">
        <v>425</v>
      </c>
      <c r="AU155" s="197" t="s">
        <v>81</v>
      </c>
      <c r="AY155" s="18" t="s">
        <v>138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8" t="s">
        <v>79</v>
      </c>
      <c r="BK155" s="198">
        <f>ROUND(I155*H155,2)</f>
        <v>0</v>
      </c>
      <c r="BL155" s="18" t="s">
        <v>243</v>
      </c>
      <c r="BM155" s="197" t="s">
        <v>977</v>
      </c>
    </row>
    <row r="156" spans="1:65" s="2" customFormat="1" ht="44.25" customHeight="1">
      <c r="A156" s="37"/>
      <c r="B156" s="185"/>
      <c r="C156" s="186" t="s">
        <v>603</v>
      </c>
      <c r="D156" s="186" t="s">
        <v>140</v>
      </c>
      <c r="E156" s="187" t="s">
        <v>978</v>
      </c>
      <c r="F156" s="188" t="s">
        <v>979</v>
      </c>
      <c r="G156" s="189" t="s">
        <v>214</v>
      </c>
      <c r="H156" s="190">
        <v>8</v>
      </c>
      <c r="I156" s="191"/>
      <c r="J156" s="192">
        <f>ROUND(I156*H156,2)</f>
        <v>0</v>
      </c>
      <c r="K156" s="188" t="s">
        <v>3</v>
      </c>
      <c r="L156" s="38"/>
      <c r="M156" s="193" t="s">
        <v>3</v>
      </c>
      <c r="N156" s="194" t="s">
        <v>42</v>
      </c>
      <c r="O156" s="71"/>
      <c r="P156" s="195">
        <f>O156*H156</f>
        <v>0</v>
      </c>
      <c r="Q156" s="195">
        <v>0</v>
      </c>
      <c r="R156" s="195">
        <f>Q156*H156</f>
        <v>0</v>
      </c>
      <c r="S156" s="195">
        <v>0</v>
      </c>
      <c r="T156" s="19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7" t="s">
        <v>243</v>
      </c>
      <c r="AT156" s="197" t="s">
        <v>140</v>
      </c>
      <c r="AU156" s="197" t="s">
        <v>81</v>
      </c>
      <c r="AY156" s="18" t="s">
        <v>138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8" t="s">
        <v>79</v>
      </c>
      <c r="BK156" s="198">
        <f>ROUND(I156*H156,2)</f>
        <v>0</v>
      </c>
      <c r="BL156" s="18" t="s">
        <v>243</v>
      </c>
      <c r="BM156" s="197" t="s">
        <v>980</v>
      </c>
    </row>
    <row r="157" spans="1:65" s="2" customFormat="1" ht="21.75" customHeight="1">
      <c r="A157" s="37"/>
      <c r="B157" s="185"/>
      <c r="C157" s="229" t="s">
        <v>611</v>
      </c>
      <c r="D157" s="229" t="s">
        <v>425</v>
      </c>
      <c r="E157" s="230" t="s">
        <v>981</v>
      </c>
      <c r="F157" s="231" t="s">
        <v>982</v>
      </c>
      <c r="G157" s="232" t="s">
        <v>214</v>
      </c>
      <c r="H157" s="233">
        <v>7</v>
      </c>
      <c r="I157" s="234"/>
      <c r="J157" s="235">
        <f>ROUND(I157*H157,2)</f>
        <v>0</v>
      </c>
      <c r="K157" s="231" t="s">
        <v>3</v>
      </c>
      <c r="L157" s="236"/>
      <c r="M157" s="237" t="s">
        <v>3</v>
      </c>
      <c r="N157" s="238" t="s">
        <v>42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7" t="s">
        <v>322</v>
      </c>
      <c r="AT157" s="197" t="s">
        <v>425</v>
      </c>
      <c r="AU157" s="197" t="s">
        <v>81</v>
      </c>
      <c r="AY157" s="18" t="s">
        <v>138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8" t="s">
        <v>79</v>
      </c>
      <c r="BK157" s="198">
        <f>ROUND(I157*H157,2)</f>
        <v>0</v>
      </c>
      <c r="BL157" s="18" t="s">
        <v>243</v>
      </c>
      <c r="BM157" s="197" t="s">
        <v>983</v>
      </c>
    </row>
    <row r="158" spans="1:65" s="2" customFormat="1" ht="33" customHeight="1">
      <c r="A158" s="37"/>
      <c r="B158" s="185"/>
      <c r="C158" s="229" t="s">
        <v>617</v>
      </c>
      <c r="D158" s="229" t="s">
        <v>425</v>
      </c>
      <c r="E158" s="230" t="s">
        <v>984</v>
      </c>
      <c r="F158" s="231" t="s">
        <v>985</v>
      </c>
      <c r="G158" s="232" t="s">
        <v>214</v>
      </c>
      <c r="H158" s="233">
        <v>1</v>
      </c>
      <c r="I158" s="234"/>
      <c r="J158" s="235">
        <f>ROUND(I158*H158,2)</f>
        <v>0</v>
      </c>
      <c r="K158" s="231" t="s">
        <v>3</v>
      </c>
      <c r="L158" s="236"/>
      <c r="M158" s="237" t="s">
        <v>3</v>
      </c>
      <c r="N158" s="238" t="s">
        <v>42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7" t="s">
        <v>322</v>
      </c>
      <c r="AT158" s="197" t="s">
        <v>425</v>
      </c>
      <c r="AU158" s="197" t="s">
        <v>81</v>
      </c>
      <c r="AY158" s="18" t="s">
        <v>138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8" t="s">
        <v>79</v>
      </c>
      <c r="BK158" s="198">
        <f>ROUND(I158*H158,2)</f>
        <v>0</v>
      </c>
      <c r="BL158" s="18" t="s">
        <v>243</v>
      </c>
      <c r="BM158" s="197" t="s">
        <v>986</v>
      </c>
    </row>
    <row r="159" spans="1:65" s="2" customFormat="1" ht="33" customHeight="1">
      <c r="A159" s="37"/>
      <c r="B159" s="185"/>
      <c r="C159" s="186" t="s">
        <v>621</v>
      </c>
      <c r="D159" s="186" t="s">
        <v>140</v>
      </c>
      <c r="E159" s="187" t="s">
        <v>987</v>
      </c>
      <c r="F159" s="188" t="s">
        <v>988</v>
      </c>
      <c r="G159" s="189" t="s">
        <v>214</v>
      </c>
      <c r="H159" s="190">
        <v>4</v>
      </c>
      <c r="I159" s="191"/>
      <c r="J159" s="192">
        <f>ROUND(I159*H159,2)</f>
        <v>0</v>
      </c>
      <c r="K159" s="188" t="s">
        <v>3</v>
      </c>
      <c r="L159" s="38"/>
      <c r="M159" s="193" t="s">
        <v>3</v>
      </c>
      <c r="N159" s="194" t="s">
        <v>42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197" t="s">
        <v>243</v>
      </c>
      <c r="AT159" s="197" t="s">
        <v>140</v>
      </c>
      <c r="AU159" s="197" t="s">
        <v>81</v>
      </c>
      <c r="AY159" s="18" t="s">
        <v>138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8" t="s">
        <v>79</v>
      </c>
      <c r="BK159" s="198">
        <f>ROUND(I159*H159,2)</f>
        <v>0</v>
      </c>
      <c r="BL159" s="18" t="s">
        <v>243</v>
      </c>
      <c r="BM159" s="197" t="s">
        <v>989</v>
      </c>
    </row>
    <row r="160" spans="1:65" s="2" customFormat="1" ht="16.5" customHeight="1">
      <c r="A160" s="37"/>
      <c r="B160" s="185"/>
      <c r="C160" s="229" t="s">
        <v>625</v>
      </c>
      <c r="D160" s="229" t="s">
        <v>425</v>
      </c>
      <c r="E160" s="230" t="s">
        <v>990</v>
      </c>
      <c r="F160" s="231" t="s">
        <v>991</v>
      </c>
      <c r="G160" s="232" t="s">
        <v>214</v>
      </c>
      <c r="H160" s="233">
        <v>4</v>
      </c>
      <c r="I160" s="234"/>
      <c r="J160" s="235">
        <f>ROUND(I160*H160,2)</f>
        <v>0</v>
      </c>
      <c r="K160" s="231" t="s">
        <v>3</v>
      </c>
      <c r="L160" s="236"/>
      <c r="M160" s="237" t="s">
        <v>3</v>
      </c>
      <c r="N160" s="238" t="s">
        <v>42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7" t="s">
        <v>322</v>
      </c>
      <c r="AT160" s="197" t="s">
        <v>425</v>
      </c>
      <c r="AU160" s="197" t="s">
        <v>81</v>
      </c>
      <c r="AY160" s="18" t="s">
        <v>138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8" t="s">
        <v>79</v>
      </c>
      <c r="BK160" s="198">
        <f>ROUND(I160*H160,2)</f>
        <v>0</v>
      </c>
      <c r="BL160" s="18" t="s">
        <v>243</v>
      </c>
      <c r="BM160" s="197" t="s">
        <v>992</v>
      </c>
    </row>
    <row r="161" spans="1:65" s="2" customFormat="1" ht="33" customHeight="1">
      <c r="A161" s="37"/>
      <c r="B161" s="185"/>
      <c r="C161" s="186" t="s">
        <v>630</v>
      </c>
      <c r="D161" s="186" t="s">
        <v>140</v>
      </c>
      <c r="E161" s="187" t="s">
        <v>993</v>
      </c>
      <c r="F161" s="188" t="s">
        <v>994</v>
      </c>
      <c r="G161" s="189" t="s">
        <v>214</v>
      </c>
      <c r="H161" s="190">
        <v>4</v>
      </c>
      <c r="I161" s="191"/>
      <c r="J161" s="192">
        <f>ROUND(I161*H161,2)</f>
        <v>0</v>
      </c>
      <c r="K161" s="188" t="s">
        <v>3</v>
      </c>
      <c r="L161" s="38"/>
      <c r="M161" s="193" t="s">
        <v>3</v>
      </c>
      <c r="N161" s="194" t="s">
        <v>42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7" t="s">
        <v>243</v>
      </c>
      <c r="AT161" s="197" t="s">
        <v>140</v>
      </c>
      <c r="AU161" s="197" t="s">
        <v>81</v>
      </c>
      <c r="AY161" s="18" t="s">
        <v>138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8" t="s">
        <v>79</v>
      </c>
      <c r="BK161" s="198">
        <f>ROUND(I161*H161,2)</f>
        <v>0</v>
      </c>
      <c r="BL161" s="18" t="s">
        <v>243</v>
      </c>
      <c r="BM161" s="197" t="s">
        <v>995</v>
      </c>
    </row>
    <row r="162" spans="1:65" s="2" customFormat="1" ht="21.75" customHeight="1">
      <c r="A162" s="37"/>
      <c r="B162" s="185"/>
      <c r="C162" s="229" t="s">
        <v>635</v>
      </c>
      <c r="D162" s="229" t="s">
        <v>425</v>
      </c>
      <c r="E162" s="230" t="s">
        <v>996</v>
      </c>
      <c r="F162" s="231" t="s">
        <v>997</v>
      </c>
      <c r="G162" s="232" t="s">
        <v>214</v>
      </c>
      <c r="H162" s="233">
        <v>4</v>
      </c>
      <c r="I162" s="234"/>
      <c r="J162" s="235">
        <f>ROUND(I162*H162,2)</f>
        <v>0</v>
      </c>
      <c r="K162" s="231" t="s">
        <v>3</v>
      </c>
      <c r="L162" s="236"/>
      <c r="M162" s="237" t="s">
        <v>3</v>
      </c>
      <c r="N162" s="238" t="s">
        <v>42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</v>
      </c>
      <c r="T162" s="19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7" t="s">
        <v>322</v>
      </c>
      <c r="AT162" s="197" t="s">
        <v>425</v>
      </c>
      <c r="AU162" s="197" t="s">
        <v>81</v>
      </c>
      <c r="AY162" s="18" t="s">
        <v>138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8" t="s">
        <v>79</v>
      </c>
      <c r="BK162" s="198">
        <f>ROUND(I162*H162,2)</f>
        <v>0</v>
      </c>
      <c r="BL162" s="18" t="s">
        <v>243</v>
      </c>
      <c r="BM162" s="197" t="s">
        <v>998</v>
      </c>
    </row>
    <row r="163" spans="1:65" s="2" customFormat="1" ht="33" customHeight="1">
      <c r="A163" s="37"/>
      <c r="B163" s="185"/>
      <c r="C163" s="186" t="s">
        <v>639</v>
      </c>
      <c r="D163" s="186" t="s">
        <v>140</v>
      </c>
      <c r="E163" s="187" t="s">
        <v>999</v>
      </c>
      <c r="F163" s="188" t="s">
        <v>1000</v>
      </c>
      <c r="G163" s="189" t="s">
        <v>214</v>
      </c>
      <c r="H163" s="190">
        <v>2</v>
      </c>
      <c r="I163" s="191"/>
      <c r="J163" s="192">
        <f>ROUND(I163*H163,2)</f>
        <v>0</v>
      </c>
      <c r="K163" s="188" t="s">
        <v>3</v>
      </c>
      <c r="L163" s="38"/>
      <c r="M163" s="193" t="s">
        <v>3</v>
      </c>
      <c r="N163" s="194" t="s">
        <v>42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7" t="s">
        <v>243</v>
      </c>
      <c r="AT163" s="197" t="s">
        <v>140</v>
      </c>
      <c r="AU163" s="197" t="s">
        <v>81</v>
      </c>
      <c r="AY163" s="18" t="s">
        <v>138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8" t="s">
        <v>79</v>
      </c>
      <c r="BK163" s="198">
        <f>ROUND(I163*H163,2)</f>
        <v>0</v>
      </c>
      <c r="BL163" s="18" t="s">
        <v>243</v>
      </c>
      <c r="BM163" s="197" t="s">
        <v>1001</v>
      </c>
    </row>
    <row r="164" spans="1:65" s="2" customFormat="1" ht="21.75" customHeight="1">
      <c r="A164" s="37"/>
      <c r="B164" s="185"/>
      <c r="C164" s="229" t="s">
        <v>643</v>
      </c>
      <c r="D164" s="229" t="s">
        <v>425</v>
      </c>
      <c r="E164" s="230" t="s">
        <v>1002</v>
      </c>
      <c r="F164" s="231" t="s">
        <v>1003</v>
      </c>
      <c r="G164" s="232" t="s">
        <v>214</v>
      </c>
      <c r="H164" s="233">
        <v>2</v>
      </c>
      <c r="I164" s="234"/>
      <c r="J164" s="235">
        <f>ROUND(I164*H164,2)</f>
        <v>0</v>
      </c>
      <c r="K164" s="231" t="s">
        <v>3</v>
      </c>
      <c r="L164" s="236"/>
      <c r="M164" s="237" t="s">
        <v>3</v>
      </c>
      <c r="N164" s="238" t="s">
        <v>42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7" t="s">
        <v>322</v>
      </c>
      <c r="AT164" s="197" t="s">
        <v>425</v>
      </c>
      <c r="AU164" s="197" t="s">
        <v>81</v>
      </c>
      <c r="AY164" s="18" t="s">
        <v>138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8" t="s">
        <v>79</v>
      </c>
      <c r="BK164" s="198">
        <f>ROUND(I164*H164,2)</f>
        <v>0</v>
      </c>
      <c r="BL164" s="18" t="s">
        <v>243</v>
      </c>
      <c r="BM164" s="197" t="s">
        <v>1004</v>
      </c>
    </row>
    <row r="165" spans="1:65" s="2" customFormat="1" ht="16.5" customHeight="1">
      <c r="A165" s="37"/>
      <c r="B165" s="185"/>
      <c r="C165" s="229" t="s">
        <v>647</v>
      </c>
      <c r="D165" s="229" t="s">
        <v>425</v>
      </c>
      <c r="E165" s="230" t="s">
        <v>1005</v>
      </c>
      <c r="F165" s="231" t="s">
        <v>1006</v>
      </c>
      <c r="G165" s="232" t="s">
        <v>214</v>
      </c>
      <c r="H165" s="233">
        <v>2</v>
      </c>
      <c r="I165" s="234"/>
      <c r="J165" s="235">
        <f>ROUND(I165*H165,2)</f>
        <v>0</v>
      </c>
      <c r="K165" s="231" t="s">
        <v>3</v>
      </c>
      <c r="L165" s="236"/>
      <c r="M165" s="237" t="s">
        <v>3</v>
      </c>
      <c r="N165" s="238" t="s">
        <v>42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7" t="s">
        <v>322</v>
      </c>
      <c r="AT165" s="197" t="s">
        <v>425</v>
      </c>
      <c r="AU165" s="197" t="s">
        <v>81</v>
      </c>
      <c r="AY165" s="18" t="s">
        <v>138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8" t="s">
        <v>79</v>
      </c>
      <c r="BK165" s="198">
        <f>ROUND(I165*H165,2)</f>
        <v>0</v>
      </c>
      <c r="BL165" s="18" t="s">
        <v>243</v>
      </c>
      <c r="BM165" s="197" t="s">
        <v>1007</v>
      </c>
    </row>
    <row r="166" spans="1:65" s="2" customFormat="1" ht="33" customHeight="1">
      <c r="A166" s="37"/>
      <c r="B166" s="185"/>
      <c r="C166" s="186" t="s">
        <v>651</v>
      </c>
      <c r="D166" s="186" t="s">
        <v>140</v>
      </c>
      <c r="E166" s="187" t="s">
        <v>1008</v>
      </c>
      <c r="F166" s="188" t="s">
        <v>1009</v>
      </c>
      <c r="G166" s="189" t="s">
        <v>214</v>
      </c>
      <c r="H166" s="190">
        <v>1</v>
      </c>
      <c r="I166" s="191"/>
      <c r="J166" s="192">
        <f>ROUND(I166*H166,2)</f>
        <v>0</v>
      </c>
      <c r="K166" s="188" t="s">
        <v>3</v>
      </c>
      <c r="L166" s="38"/>
      <c r="M166" s="193" t="s">
        <v>3</v>
      </c>
      <c r="N166" s="194" t="s">
        <v>42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7" t="s">
        <v>243</v>
      </c>
      <c r="AT166" s="197" t="s">
        <v>140</v>
      </c>
      <c r="AU166" s="197" t="s">
        <v>81</v>
      </c>
      <c r="AY166" s="18" t="s">
        <v>138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8" t="s">
        <v>79</v>
      </c>
      <c r="BK166" s="198">
        <f>ROUND(I166*H166,2)</f>
        <v>0</v>
      </c>
      <c r="BL166" s="18" t="s">
        <v>243</v>
      </c>
      <c r="BM166" s="197" t="s">
        <v>1010</v>
      </c>
    </row>
    <row r="167" spans="1:65" s="2" customFormat="1" ht="21.75" customHeight="1">
      <c r="A167" s="37"/>
      <c r="B167" s="185"/>
      <c r="C167" s="229" t="s">
        <v>657</v>
      </c>
      <c r="D167" s="229" t="s">
        <v>425</v>
      </c>
      <c r="E167" s="230" t="s">
        <v>1011</v>
      </c>
      <c r="F167" s="231" t="s">
        <v>1012</v>
      </c>
      <c r="G167" s="232" t="s">
        <v>214</v>
      </c>
      <c r="H167" s="233">
        <v>1</v>
      </c>
      <c r="I167" s="234"/>
      <c r="J167" s="235">
        <f>ROUND(I167*H167,2)</f>
        <v>0</v>
      </c>
      <c r="K167" s="231" t="s">
        <v>3</v>
      </c>
      <c r="L167" s="236"/>
      <c r="M167" s="237" t="s">
        <v>3</v>
      </c>
      <c r="N167" s="238" t="s">
        <v>42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197" t="s">
        <v>322</v>
      </c>
      <c r="AT167" s="197" t="s">
        <v>425</v>
      </c>
      <c r="AU167" s="197" t="s">
        <v>81</v>
      </c>
      <c r="AY167" s="18" t="s">
        <v>138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8" t="s">
        <v>79</v>
      </c>
      <c r="BK167" s="198">
        <f>ROUND(I167*H167,2)</f>
        <v>0</v>
      </c>
      <c r="BL167" s="18" t="s">
        <v>243</v>
      </c>
      <c r="BM167" s="197" t="s">
        <v>1013</v>
      </c>
    </row>
    <row r="168" spans="1:65" s="2" customFormat="1" ht="16.5" customHeight="1">
      <c r="A168" s="37"/>
      <c r="B168" s="185"/>
      <c r="C168" s="229" t="s">
        <v>665</v>
      </c>
      <c r="D168" s="229" t="s">
        <v>425</v>
      </c>
      <c r="E168" s="230" t="s">
        <v>1005</v>
      </c>
      <c r="F168" s="231" t="s">
        <v>1006</v>
      </c>
      <c r="G168" s="232" t="s">
        <v>214</v>
      </c>
      <c r="H168" s="233">
        <v>1</v>
      </c>
      <c r="I168" s="234"/>
      <c r="J168" s="235">
        <f>ROUND(I168*H168,2)</f>
        <v>0</v>
      </c>
      <c r="K168" s="231" t="s">
        <v>3</v>
      </c>
      <c r="L168" s="236"/>
      <c r="M168" s="237" t="s">
        <v>3</v>
      </c>
      <c r="N168" s="238" t="s">
        <v>42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7" t="s">
        <v>322</v>
      </c>
      <c r="AT168" s="197" t="s">
        <v>425</v>
      </c>
      <c r="AU168" s="197" t="s">
        <v>81</v>
      </c>
      <c r="AY168" s="18" t="s">
        <v>138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8" t="s">
        <v>79</v>
      </c>
      <c r="BK168" s="198">
        <f>ROUND(I168*H168,2)</f>
        <v>0</v>
      </c>
      <c r="BL168" s="18" t="s">
        <v>243</v>
      </c>
      <c r="BM168" s="197" t="s">
        <v>1014</v>
      </c>
    </row>
    <row r="169" spans="1:65" s="2" customFormat="1" ht="33" customHeight="1">
      <c r="A169" s="37"/>
      <c r="B169" s="185"/>
      <c r="C169" s="186" t="s">
        <v>669</v>
      </c>
      <c r="D169" s="186" t="s">
        <v>140</v>
      </c>
      <c r="E169" s="187" t="s">
        <v>1015</v>
      </c>
      <c r="F169" s="188" t="s">
        <v>1016</v>
      </c>
      <c r="G169" s="189" t="s">
        <v>214</v>
      </c>
      <c r="H169" s="190">
        <v>3</v>
      </c>
      <c r="I169" s="191"/>
      <c r="J169" s="192">
        <f>ROUND(I169*H169,2)</f>
        <v>0</v>
      </c>
      <c r="K169" s="188" t="s">
        <v>3</v>
      </c>
      <c r="L169" s="38"/>
      <c r="M169" s="193" t="s">
        <v>3</v>
      </c>
      <c r="N169" s="194" t="s">
        <v>42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7" t="s">
        <v>243</v>
      </c>
      <c r="AT169" s="197" t="s">
        <v>140</v>
      </c>
      <c r="AU169" s="197" t="s">
        <v>81</v>
      </c>
      <c r="AY169" s="18" t="s">
        <v>138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8" t="s">
        <v>79</v>
      </c>
      <c r="BK169" s="198">
        <f>ROUND(I169*H169,2)</f>
        <v>0</v>
      </c>
      <c r="BL169" s="18" t="s">
        <v>243</v>
      </c>
      <c r="BM169" s="197" t="s">
        <v>1017</v>
      </c>
    </row>
    <row r="170" spans="1:65" s="2" customFormat="1" ht="21.75" customHeight="1">
      <c r="A170" s="37"/>
      <c r="B170" s="185"/>
      <c r="C170" s="229" t="s">
        <v>673</v>
      </c>
      <c r="D170" s="229" t="s">
        <v>425</v>
      </c>
      <c r="E170" s="230" t="s">
        <v>1018</v>
      </c>
      <c r="F170" s="231" t="s">
        <v>1019</v>
      </c>
      <c r="G170" s="232" t="s">
        <v>214</v>
      </c>
      <c r="H170" s="233">
        <v>2</v>
      </c>
      <c r="I170" s="234"/>
      <c r="J170" s="235">
        <f>ROUND(I170*H170,2)</f>
        <v>0</v>
      </c>
      <c r="K170" s="231" t="s">
        <v>3</v>
      </c>
      <c r="L170" s="236"/>
      <c r="M170" s="237" t="s">
        <v>3</v>
      </c>
      <c r="N170" s="238" t="s">
        <v>42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7" t="s">
        <v>322</v>
      </c>
      <c r="AT170" s="197" t="s">
        <v>425</v>
      </c>
      <c r="AU170" s="197" t="s">
        <v>81</v>
      </c>
      <c r="AY170" s="18" t="s">
        <v>138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8" t="s">
        <v>79</v>
      </c>
      <c r="BK170" s="198">
        <f>ROUND(I170*H170,2)</f>
        <v>0</v>
      </c>
      <c r="BL170" s="18" t="s">
        <v>243</v>
      </c>
      <c r="BM170" s="197" t="s">
        <v>1020</v>
      </c>
    </row>
    <row r="171" spans="1:65" s="2" customFormat="1" ht="33" customHeight="1">
      <c r="A171" s="37"/>
      <c r="B171" s="185"/>
      <c r="C171" s="229" t="s">
        <v>677</v>
      </c>
      <c r="D171" s="229" t="s">
        <v>425</v>
      </c>
      <c r="E171" s="230" t="s">
        <v>1021</v>
      </c>
      <c r="F171" s="231" t="s">
        <v>1022</v>
      </c>
      <c r="G171" s="232" t="s">
        <v>214</v>
      </c>
      <c r="H171" s="233">
        <v>1</v>
      </c>
      <c r="I171" s="234"/>
      <c r="J171" s="235">
        <f>ROUND(I171*H171,2)</f>
        <v>0</v>
      </c>
      <c r="K171" s="231" t="s">
        <v>3</v>
      </c>
      <c r="L171" s="236"/>
      <c r="M171" s="237" t="s">
        <v>3</v>
      </c>
      <c r="N171" s="238" t="s">
        <v>42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97" t="s">
        <v>322</v>
      </c>
      <c r="AT171" s="197" t="s">
        <v>425</v>
      </c>
      <c r="AU171" s="197" t="s">
        <v>81</v>
      </c>
      <c r="AY171" s="18" t="s">
        <v>138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8" t="s">
        <v>79</v>
      </c>
      <c r="BK171" s="198">
        <f>ROUND(I171*H171,2)</f>
        <v>0</v>
      </c>
      <c r="BL171" s="18" t="s">
        <v>243</v>
      </c>
      <c r="BM171" s="197" t="s">
        <v>1023</v>
      </c>
    </row>
    <row r="172" spans="1:65" s="2" customFormat="1" ht="33" customHeight="1">
      <c r="A172" s="37"/>
      <c r="B172" s="185"/>
      <c r="C172" s="186" t="s">
        <v>681</v>
      </c>
      <c r="D172" s="186" t="s">
        <v>140</v>
      </c>
      <c r="E172" s="187" t="s">
        <v>1024</v>
      </c>
      <c r="F172" s="188" t="s">
        <v>1025</v>
      </c>
      <c r="G172" s="189" t="s">
        <v>214</v>
      </c>
      <c r="H172" s="190">
        <v>2</v>
      </c>
      <c r="I172" s="191"/>
      <c r="J172" s="192">
        <f>ROUND(I172*H172,2)</f>
        <v>0</v>
      </c>
      <c r="K172" s="188" t="s">
        <v>3</v>
      </c>
      <c r="L172" s="38"/>
      <c r="M172" s="193" t="s">
        <v>3</v>
      </c>
      <c r="N172" s="194" t="s">
        <v>42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7" t="s">
        <v>243</v>
      </c>
      <c r="AT172" s="197" t="s">
        <v>140</v>
      </c>
      <c r="AU172" s="197" t="s">
        <v>81</v>
      </c>
      <c r="AY172" s="18" t="s">
        <v>138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8" t="s">
        <v>79</v>
      </c>
      <c r="BK172" s="198">
        <f>ROUND(I172*H172,2)</f>
        <v>0</v>
      </c>
      <c r="BL172" s="18" t="s">
        <v>243</v>
      </c>
      <c r="BM172" s="197" t="s">
        <v>1026</v>
      </c>
    </row>
    <row r="173" spans="1:65" s="2" customFormat="1" ht="55.5" customHeight="1">
      <c r="A173" s="37"/>
      <c r="B173" s="185"/>
      <c r="C173" s="229" t="s">
        <v>685</v>
      </c>
      <c r="D173" s="229" t="s">
        <v>425</v>
      </c>
      <c r="E173" s="230" t="s">
        <v>1027</v>
      </c>
      <c r="F173" s="231" t="s">
        <v>1028</v>
      </c>
      <c r="G173" s="232" t="s">
        <v>214</v>
      </c>
      <c r="H173" s="233">
        <v>2</v>
      </c>
      <c r="I173" s="234"/>
      <c r="J173" s="235">
        <f>ROUND(I173*H173,2)</f>
        <v>0</v>
      </c>
      <c r="K173" s="231" t="s">
        <v>3</v>
      </c>
      <c r="L173" s="236"/>
      <c r="M173" s="237" t="s">
        <v>3</v>
      </c>
      <c r="N173" s="238" t="s">
        <v>42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197" t="s">
        <v>322</v>
      </c>
      <c r="AT173" s="197" t="s">
        <v>425</v>
      </c>
      <c r="AU173" s="197" t="s">
        <v>81</v>
      </c>
      <c r="AY173" s="18" t="s">
        <v>138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8" t="s">
        <v>79</v>
      </c>
      <c r="BK173" s="198">
        <f>ROUND(I173*H173,2)</f>
        <v>0</v>
      </c>
      <c r="BL173" s="18" t="s">
        <v>243</v>
      </c>
      <c r="BM173" s="197" t="s">
        <v>1029</v>
      </c>
    </row>
    <row r="174" spans="1:65" s="2" customFormat="1" ht="16.5" customHeight="1">
      <c r="A174" s="37"/>
      <c r="B174" s="185"/>
      <c r="C174" s="229" t="s">
        <v>689</v>
      </c>
      <c r="D174" s="229" t="s">
        <v>425</v>
      </c>
      <c r="E174" s="230" t="s">
        <v>1030</v>
      </c>
      <c r="F174" s="231" t="s">
        <v>1031</v>
      </c>
      <c r="G174" s="232" t="s">
        <v>214</v>
      </c>
      <c r="H174" s="233">
        <v>8</v>
      </c>
      <c r="I174" s="234"/>
      <c r="J174" s="235">
        <f>ROUND(I174*H174,2)</f>
        <v>0</v>
      </c>
      <c r="K174" s="231" t="s">
        <v>3</v>
      </c>
      <c r="L174" s="236"/>
      <c r="M174" s="237" t="s">
        <v>3</v>
      </c>
      <c r="N174" s="238" t="s">
        <v>42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7" t="s">
        <v>322</v>
      </c>
      <c r="AT174" s="197" t="s">
        <v>425</v>
      </c>
      <c r="AU174" s="197" t="s">
        <v>81</v>
      </c>
      <c r="AY174" s="18" t="s">
        <v>138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8" t="s">
        <v>79</v>
      </c>
      <c r="BK174" s="198">
        <f>ROUND(I174*H174,2)</f>
        <v>0</v>
      </c>
      <c r="BL174" s="18" t="s">
        <v>243</v>
      </c>
      <c r="BM174" s="197" t="s">
        <v>1032</v>
      </c>
    </row>
    <row r="175" spans="1:65" s="2" customFormat="1" ht="21.75" customHeight="1">
      <c r="A175" s="37"/>
      <c r="B175" s="185"/>
      <c r="C175" s="186" t="s">
        <v>693</v>
      </c>
      <c r="D175" s="186" t="s">
        <v>140</v>
      </c>
      <c r="E175" s="187" t="s">
        <v>1033</v>
      </c>
      <c r="F175" s="188" t="s">
        <v>1034</v>
      </c>
      <c r="G175" s="189" t="s">
        <v>214</v>
      </c>
      <c r="H175" s="190">
        <v>8</v>
      </c>
      <c r="I175" s="191"/>
      <c r="J175" s="192">
        <f>ROUND(I175*H175,2)</f>
        <v>0</v>
      </c>
      <c r="K175" s="188" t="s">
        <v>3</v>
      </c>
      <c r="L175" s="38"/>
      <c r="M175" s="193" t="s">
        <v>3</v>
      </c>
      <c r="N175" s="194" t="s">
        <v>42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7" t="s">
        <v>243</v>
      </c>
      <c r="AT175" s="197" t="s">
        <v>140</v>
      </c>
      <c r="AU175" s="197" t="s">
        <v>81</v>
      </c>
      <c r="AY175" s="18" t="s">
        <v>138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8" t="s">
        <v>79</v>
      </c>
      <c r="BK175" s="198">
        <f>ROUND(I175*H175,2)</f>
        <v>0</v>
      </c>
      <c r="BL175" s="18" t="s">
        <v>243</v>
      </c>
      <c r="BM175" s="197" t="s">
        <v>1035</v>
      </c>
    </row>
    <row r="176" spans="1:65" s="2" customFormat="1" ht="21.75" customHeight="1">
      <c r="A176" s="37"/>
      <c r="B176" s="185"/>
      <c r="C176" s="229" t="s">
        <v>699</v>
      </c>
      <c r="D176" s="229" t="s">
        <v>425</v>
      </c>
      <c r="E176" s="230" t="s">
        <v>1036</v>
      </c>
      <c r="F176" s="231" t="s">
        <v>1037</v>
      </c>
      <c r="G176" s="232" t="s">
        <v>214</v>
      </c>
      <c r="H176" s="233">
        <v>8</v>
      </c>
      <c r="I176" s="234"/>
      <c r="J176" s="235">
        <f>ROUND(I176*H176,2)</f>
        <v>0</v>
      </c>
      <c r="K176" s="231" t="s">
        <v>3</v>
      </c>
      <c r="L176" s="236"/>
      <c r="M176" s="237" t="s">
        <v>3</v>
      </c>
      <c r="N176" s="238" t="s">
        <v>42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7" t="s">
        <v>322</v>
      </c>
      <c r="AT176" s="197" t="s">
        <v>425</v>
      </c>
      <c r="AU176" s="197" t="s">
        <v>81</v>
      </c>
      <c r="AY176" s="18" t="s">
        <v>138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8" t="s">
        <v>79</v>
      </c>
      <c r="BK176" s="198">
        <f>ROUND(I176*H176,2)</f>
        <v>0</v>
      </c>
      <c r="BL176" s="18" t="s">
        <v>243</v>
      </c>
      <c r="BM176" s="197" t="s">
        <v>1038</v>
      </c>
    </row>
    <row r="177" spans="1:65" s="2" customFormat="1" ht="16.5" customHeight="1">
      <c r="A177" s="37"/>
      <c r="B177" s="185"/>
      <c r="C177" s="229" t="s">
        <v>703</v>
      </c>
      <c r="D177" s="229" t="s">
        <v>425</v>
      </c>
      <c r="E177" s="230" t="s">
        <v>1039</v>
      </c>
      <c r="F177" s="231" t="s">
        <v>1040</v>
      </c>
      <c r="G177" s="232" t="s">
        <v>214</v>
      </c>
      <c r="H177" s="233">
        <v>16</v>
      </c>
      <c r="I177" s="234"/>
      <c r="J177" s="235">
        <f>ROUND(I177*H177,2)</f>
        <v>0</v>
      </c>
      <c r="K177" s="231" t="s">
        <v>3</v>
      </c>
      <c r="L177" s="236"/>
      <c r="M177" s="237" t="s">
        <v>3</v>
      </c>
      <c r="N177" s="238" t="s">
        <v>42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97" t="s">
        <v>322</v>
      </c>
      <c r="AT177" s="197" t="s">
        <v>425</v>
      </c>
      <c r="AU177" s="197" t="s">
        <v>81</v>
      </c>
      <c r="AY177" s="18" t="s">
        <v>138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8" t="s">
        <v>79</v>
      </c>
      <c r="BK177" s="198">
        <f>ROUND(I177*H177,2)</f>
        <v>0</v>
      </c>
      <c r="BL177" s="18" t="s">
        <v>243</v>
      </c>
      <c r="BM177" s="197" t="s">
        <v>1041</v>
      </c>
    </row>
    <row r="178" spans="1:65" s="2" customFormat="1" ht="21.75" customHeight="1">
      <c r="A178" s="37"/>
      <c r="B178" s="185"/>
      <c r="C178" s="186" t="s">
        <v>707</v>
      </c>
      <c r="D178" s="186" t="s">
        <v>140</v>
      </c>
      <c r="E178" s="187" t="s">
        <v>1042</v>
      </c>
      <c r="F178" s="188" t="s">
        <v>1043</v>
      </c>
      <c r="G178" s="189" t="s">
        <v>290</v>
      </c>
      <c r="H178" s="190">
        <v>32</v>
      </c>
      <c r="I178" s="191"/>
      <c r="J178" s="192">
        <f>ROUND(I178*H178,2)</f>
        <v>0</v>
      </c>
      <c r="K178" s="188" t="s">
        <v>3</v>
      </c>
      <c r="L178" s="38"/>
      <c r="M178" s="193" t="s">
        <v>3</v>
      </c>
      <c r="N178" s="194" t="s">
        <v>42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7" t="s">
        <v>243</v>
      </c>
      <c r="AT178" s="197" t="s">
        <v>140</v>
      </c>
      <c r="AU178" s="197" t="s">
        <v>81</v>
      </c>
      <c r="AY178" s="18" t="s">
        <v>138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8" t="s">
        <v>79</v>
      </c>
      <c r="BK178" s="198">
        <f>ROUND(I178*H178,2)</f>
        <v>0</v>
      </c>
      <c r="BL178" s="18" t="s">
        <v>243</v>
      </c>
      <c r="BM178" s="197" t="s">
        <v>1044</v>
      </c>
    </row>
    <row r="179" spans="1:65" s="2" customFormat="1" ht="33" customHeight="1">
      <c r="A179" s="37"/>
      <c r="B179" s="185"/>
      <c r="C179" s="229" t="s">
        <v>712</v>
      </c>
      <c r="D179" s="229" t="s">
        <v>425</v>
      </c>
      <c r="E179" s="230" t="s">
        <v>1045</v>
      </c>
      <c r="F179" s="231" t="s">
        <v>1046</v>
      </c>
      <c r="G179" s="232" t="s">
        <v>290</v>
      </c>
      <c r="H179" s="233">
        <v>32</v>
      </c>
      <c r="I179" s="234"/>
      <c r="J179" s="235">
        <f>ROUND(I179*H179,2)</f>
        <v>0</v>
      </c>
      <c r="K179" s="231" t="s">
        <v>3</v>
      </c>
      <c r="L179" s="236"/>
      <c r="M179" s="237" t="s">
        <v>3</v>
      </c>
      <c r="N179" s="238" t="s">
        <v>42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197" t="s">
        <v>322</v>
      </c>
      <c r="AT179" s="197" t="s">
        <v>425</v>
      </c>
      <c r="AU179" s="197" t="s">
        <v>81</v>
      </c>
      <c r="AY179" s="18" t="s">
        <v>138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8" t="s">
        <v>79</v>
      </c>
      <c r="BK179" s="198">
        <f>ROUND(I179*H179,2)</f>
        <v>0</v>
      </c>
      <c r="BL179" s="18" t="s">
        <v>243</v>
      </c>
      <c r="BM179" s="197" t="s">
        <v>1047</v>
      </c>
    </row>
    <row r="180" spans="1:65" s="2" customFormat="1" ht="33" customHeight="1">
      <c r="A180" s="37"/>
      <c r="B180" s="185"/>
      <c r="C180" s="229" t="s">
        <v>716</v>
      </c>
      <c r="D180" s="229" t="s">
        <v>425</v>
      </c>
      <c r="E180" s="230" t="s">
        <v>1048</v>
      </c>
      <c r="F180" s="231" t="s">
        <v>1049</v>
      </c>
      <c r="G180" s="232" t="s">
        <v>214</v>
      </c>
      <c r="H180" s="233">
        <v>22</v>
      </c>
      <c r="I180" s="234"/>
      <c r="J180" s="235">
        <f>ROUND(I180*H180,2)</f>
        <v>0</v>
      </c>
      <c r="K180" s="231" t="s">
        <v>3</v>
      </c>
      <c r="L180" s="236"/>
      <c r="M180" s="237" t="s">
        <v>3</v>
      </c>
      <c r="N180" s="238" t="s">
        <v>42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7" t="s">
        <v>322</v>
      </c>
      <c r="AT180" s="197" t="s">
        <v>425</v>
      </c>
      <c r="AU180" s="197" t="s">
        <v>81</v>
      </c>
      <c r="AY180" s="18" t="s">
        <v>138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8" t="s">
        <v>79</v>
      </c>
      <c r="BK180" s="198">
        <f>ROUND(I180*H180,2)</f>
        <v>0</v>
      </c>
      <c r="BL180" s="18" t="s">
        <v>243</v>
      </c>
      <c r="BM180" s="197" t="s">
        <v>1050</v>
      </c>
    </row>
    <row r="181" spans="1:65" s="2" customFormat="1" ht="16.5" customHeight="1">
      <c r="A181" s="37"/>
      <c r="B181" s="185"/>
      <c r="C181" s="229" t="s">
        <v>720</v>
      </c>
      <c r="D181" s="229" t="s">
        <v>425</v>
      </c>
      <c r="E181" s="230" t="s">
        <v>1051</v>
      </c>
      <c r="F181" s="231" t="s">
        <v>1052</v>
      </c>
      <c r="G181" s="232" t="s">
        <v>214</v>
      </c>
      <c r="H181" s="233">
        <v>54</v>
      </c>
      <c r="I181" s="234"/>
      <c r="J181" s="235">
        <f>ROUND(I181*H181,2)</f>
        <v>0</v>
      </c>
      <c r="K181" s="231" t="s">
        <v>3</v>
      </c>
      <c r="L181" s="236"/>
      <c r="M181" s="237" t="s">
        <v>3</v>
      </c>
      <c r="N181" s="238" t="s">
        <v>42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7" t="s">
        <v>322</v>
      </c>
      <c r="AT181" s="197" t="s">
        <v>425</v>
      </c>
      <c r="AU181" s="197" t="s">
        <v>81</v>
      </c>
      <c r="AY181" s="18" t="s">
        <v>138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8" t="s">
        <v>79</v>
      </c>
      <c r="BK181" s="198">
        <f>ROUND(I181*H181,2)</f>
        <v>0</v>
      </c>
      <c r="BL181" s="18" t="s">
        <v>243</v>
      </c>
      <c r="BM181" s="197" t="s">
        <v>1053</v>
      </c>
    </row>
    <row r="182" spans="1:65" s="2" customFormat="1" ht="16.5" customHeight="1">
      <c r="A182" s="37"/>
      <c r="B182" s="185"/>
      <c r="C182" s="229" t="s">
        <v>724</v>
      </c>
      <c r="D182" s="229" t="s">
        <v>425</v>
      </c>
      <c r="E182" s="230" t="s">
        <v>1054</v>
      </c>
      <c r="F182" s="231" t="s">
        <v>1055</v>
      </c>
      <c r="G182" s="232" t="s">
        <v>214</v>
      </c>
      <c r="H182" s="233">
        <v>27</v>
      </c>
      <c r="I182" s="234"/>
      <c r="J182" s="235">
        <f>ROUND(I182*H182,2)</f>
        <v>0</v>
      </c>
      <c r="K182" s="231" t="s">
        <v>3</v>
      </c>
      <c r="L182" s="236"/>
      <c r="M182" s="237" t="s">
        <v>3</v>
      </c>
      <c r="N182" s="238" t="s">
        <v>42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7" t="s">
        <v>322</v>
      </c>
      <c r="AT182" s="197" t="s">
        <v>425</v>
      </c>
      <c r="AU182" s="197" t="s">
        <v>81</v>
      </c>
      <c r="AY182" s="18" t="s">
        <v>138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8" t="s">
        <v>79</v>
      </c>
      <c r="BK182" s="198">
        <f>ROUND(I182*H182,2)</f>
        <v>0</v>
      </c>
      <c r="BL182" s="18" t="s">
        <v>243</v>
      </c>
      <c r="BM182" s="197" t="s">
        <v>1056</v>
      </c>
    </row>
    <row r="183" spans="1:65" s="2" customFormat="1" ht="21.75" customHeight="1">
      <c r="A183" s="37"/>
      <c r="B183" s="185"/>
      <c r="C183" s="186" t="s">
        <v>728</v>
      </c>
      <c r="D183" s="186" t="s">
        <v>140</v>
      </c>
      <c r="E183" s="187" t="s">
        <v>1057</v>
      </c>
      <c r="F183" s="188" t="s">
        <v>1058</v>
      </c>
      <c r="G183" s="189" t="s">
        <v>214</v>
      </c>
      <c r="H183" s="190">
        <v>3</v>
      </c>
      <c r="I183" s="191"/>
      <c r="J183" s="192">
        <f>ROUND(I183*H183,2)</f>
        <v>0</v>
      </c>
      <c r="K183" s="188" t="s">
        <v>3</v>
      </c>
      <c r="L183" s="38"/>
      <c r="M183" s="193" t="s">
        <v>3</v>
      </c>
      <c r="N183" s="194" t="s">
        <v>42</v>
      </c>
      <c r="O183" s="71"/>
      <c r="P183" s="195">
        <f>O183*H183</f>
        <v>0</v>
      </c>
      <c r="Q183" s="195">
        <v>0</v>
      </c>
      <c r="R183" s="195">
        <f>Q183*H183</f>
        <v>0</v>
      </c>
      <c r="S183" s="195">
        <v>0</v>
      </c>
      <c r="T183" s="196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7" t="s">
        <v>243</v>
      </c>
      <c r="AT183" s="197" t="s">
        <v>140</v>
      </c>
      <c r="AU183" s="197" t="s">
        <v>81</v>
      </c>
      <c r="AY183" s="18" t="s">
        <v>138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8" t="s">
        <v>79</v>
      </c>
      <c r="BK183" s="198">
        <f>ROUND(I183*H183,2)</f>
        <v>0</v>
      </c>
      <c r="BL183" s="18" t="s">
        <v>243</v>
      </c>
      <c r="BM183" s="197" t="s">
        <v>1059</v>
      </c>
    </row>
    <row r="184" spans="1:65" s="2" customFormat="1" ht="21.75" customHeight="1">
      <c r="A184" s="37"/>
      <c r="B184" s="185"/>
      <c r="C184" s="229" t="s">
        <v>734</v>
      </c>
      <c r="D184" s="229" t="s">
        <v>425</v>
      </c>
      <c r="E184" s="230" t="s">
        <v>1060</v>
      </c>
      <c r="F184" s="231" t="s">
        <v>1061</v>
      </c>
      <c r="G184" s="232" t="s">
        <v>214</v>
      </c>
      <c r="H184" s="233">
        <v>3</v>
      </c>
      <c r="I184" s="234"/>
      <c r="J184" s="235">
        <f>ROUND(I184*H184,2)</f>
        <v>0</v>
      </c>
      <c r="K184" s="231" t="s">
        <v>3</v>
      </c>
      <c r="L184" s="236"/>
      <c r="M184" s="237" t="s">
        <v>3</v>
      </c>
      <c r="N184" s="238" t="s">
        <v>42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7" t="s">
        <v>322</v>
      </c>
      <c r="AT184" s="197" t="s">
        <v>425</v>
      </c>
      <c r="AU184" s="197" t="s">
        <v>81</v>
      </c>
      <c r="AY184" s="18" t="s">
        <v>138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8" t="s">
        <v>79</v>
      </c>
      <c r="BK184" s="198">
        <f>ROUND(I184*H184,2)</f>
        <v>0</v>
      </c>
      <c r="BL184" s="18" t="s">
        <v>243</v>
      </c>
      <c r="BM184" s="197" t="s">
        <v>1062</v>
      </c>
    </row>
    <row r="185" spans="1:65" s="2" customFormat="1" ht="21.75" customHeight="1">
      <c r="A185" s="37"/>
      <c r="B185" s="185"/>
      <c r="C185" s="229" t="s">
        <v>738</v>
      </c>
      <c r="D185" s="229" t="s">
        <v>425</v>
      </c>
      <c r="E185" s="230" t="s">
        <v>1063</v>
      </c>
      <c r="F185" s="231" t="s">
        <v>1064</v>
      </c>
      <c r="G185" s="232" t="s">
        <v>214</v>
      </c>
      <c r="H185" s="233">
        <v>3</v>
      </c>
      <c r="I185" s="234"/>
      <c r="J185" s="235">
        <f>ROUND(I185*H185,2)</f>
        <v>0</v>
      </c>
      <c r="K185" s="231" t="s">
        <v>3</v>
      </c>
      <c r="L185" s="236"/>
      <c r="M185" s="237" t="s">
        <v>3</v>
      </c>
      <c r="N185" s="238" t="s">
        <v>42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</v>
      </c>
      <c r="T185" s="196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7" t="s">
        <v>322</v>
      </c>
      <c r="AT185" s="197" t="s">
        <v>425</v>
      </c>
      <c r="AU185" s="197" t="s">
        <v>81</v>
      </c>
      <c r="AY185" s="18" t="s">
        <v>138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8" t="s">
        <v>79</v>
      </c>
      <c r="BK185" s="198">
        <f>ROUND(I185*H185,2)</f>
        <v>0</v>
      </c>
      <c r="BL185" s="18" t="s">
        <v>243</v>
      </c>
      <c r="BM185" s="197" t="s">
        <v>1065</v>
      </c>
    </row>
    <row r="186" spans="1:65" s="2" customFormat="1" ht="21.75" customHeight="1">
      <c r="A186" s="37"/>
      <c r="B186" s="185"/>
      <c r="C186" s="229" t="s">
        <v>742</v>
      </c>
      <c r="D186" s="229" t="s">
        <v>425</v>
      </c>
      <c r="E186" s="230" t="s">
        <v>1066</v>
      </c>
      <c r="F186" s="231" t="s">
        <v>1067</v>
      </c>
      <c r="G186" s="232" t="s">
        <v>214</v>
      </c>
      <c r="H186" s="233">
        <v>2</v>
      </c>
      <c r="I186" s="234"/>
      <c r="J186" s="235">
        <f>ROUND(I186*H186,2)</f>
        <v>0</v>
      </c>
      <c r="K186" s="231" t="s">
        <v>3</v>
      </c>
      <c r="L186" s="236"/>
      <c r="M186" s="237" t="s">
        <v>3</v>
      </c>
      <c r="N186" s="238" t="s">
        <v>42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7" t="s">
        <v>322</v>
      </c>
      <c r="AT186" s="197" t="s">
        <v>425</v>
      </c>
      <c r="AU186" s="197" t="s">
        <v>81</v>
      </c>
      <c r="AY186" s="18" t="s">
        <v>138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8" t="s">
        <v>79</v>
      </c>
      <c r="BK186" s="198">
        <f>ROUND(I186*H186,2)</f>
        <v>0</v>
      </c>
      <c r="BL186" s="18" t="s">
        <v>243</v>
      </c>
      <c r="BM186" s="197" t="s">
        <v>1068</v>
      </c>
    </row>
    <row r="187" spans="1:65" s="2" customFormat="1" ht="44.25" customHeight="1">
      <c r="A187" s="37"/>
      <c r="B187" s="185"/>
      <c r="C187" s="186" t="s">
        <v>746</v>
      </c>
      <c r="D187" s="186" t="s">
        <v>140</v>
      </c>
      <c r="E187" s="187" t="s">
        <v>1069</v>
      </c>
      <c r="F187" s="188" t="s">
        <v>1070</v>
      </c>
      <c r="G187" s="189" t="s">
        <v>214</v>
      </c>
      <c r="H187" s="190">
        <v>2</v>
      </c>
      <c r="I187" s="191"/>
      <c r="J187" s="192">
        <f>ROUND(I187*H187,2)</f>
        <v>0</v>
      </c>
      <c r="K187" s="188" t="s">
        <v>3</v>
      </c>
      <c r="L187" s="38"/>
      <c r="M187" s="193" t="s">
        <v>3</v>
      </c>
      <c r="N187" s="194" t="s">
        <v>42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7" t="s">
        <v>243</v>
      </c>
      <c r="AT187" s="197" t="s">
        <v>140</v>
      </c>
      <c r="AU187" s="197" t="s">
        <v>81</v>
      </c>
      <c r="AY187" s="18" t="s">
        <v>138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8" t="s">
        <v>79</v>
      </c>
      <c r="BK187" s="198">
        <f>ROUND(I187*H187,2)</f>
        <v>0</v>
      </c>
      <c r="BL187" s="18" t="s">
        <v>243</v>
      </c>
      <c r="BM187" s="197" t="s">
        <v>1071</v>
      </c>
    </row>
    <row r="188" spans="1:65" s="2" customFormat="1" ht="33" customHeight="1">
      <c r="A188" s="37"/>
      <c r="B188" s="185"/>
      <c r="C188" s="229" t="s">
        <v>751</v>
      </c>
      <c r="D188" s="229" t="s">
        <v>425</v>
      </c>
      <c r="E188" s="230" t="s">
        <v>1072</v>
      </c>
      <c r="F188" s="231" t="s">
        <v>1073</v>
      </c>
      <c r="G188" s="232" t="s">
        <v>214</v>
      </c>
      <c r="H188" s="233">
        <v>2</v>
      </c>
      <c r="I188" s="234"/>
      <c r="J188" s="235">
        <f>ROUND(I188*H188,2)</f>
        <v>0</v>
      </c>
      <c r="K188" s="231" t="s">
        <v>3</v>
      </c>
      <c r="L188" s="236"/>
      <c r="M188" s="237" t="s">
        <v>3</v>
      </c>
      <c r="N188" s="238" t="s">
        <v>42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7" t="s">
        <v>322</v>
      </c>
      <c r="AT188" s="197" t="s">
        <v>425</v>
      </c>
      <c r="AU188" s="197" t="s">
        <v>81</v>
      </c>
      <c r="AY188" s="18" t="s">
        <v>138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8" t="s">
        <v>79</v>
      </c>
      <c r="BK188" s="198">
        <f>ROUND(I188*H188,2)</f>
        <v>0</v>
      </c>
      <c r="BL188" s="18" t="s">
        <v>243</v>
      </c>
      <c r="BM188" s="197" t="s">
        <v>1074</v>
      </c>
    </row>
    <row r="189" spans="1:65" s="2" customFormat="1" ht="33" customHeight="1">
      <c r="A189" s="37"/>
      <c r="B189" s="185"/>
      <c r="C189" s="186" t="s">
        <v>758</v>
      </c>
      <c r="D189" s="186" t="s">
        <v>140</v>
      </c>
      <c r="E189" s="187" t="s">
        <v>1075</v>
      </c>
      <c r="F189" s="188" t="s">
        <v>1076</v>
      </c>
      <c r="G189" s="189" t="s">
        <v>246</v>
      </c>
      <c r="H189" s="190">
        <v>0.104</v>
      </c>
      <c r="I189" s="191"/>
      <c r="J189" s="192">
        <f>ROUND(I189*H189,2)</f>
        <v>0</v>
      </c>
      <c r="K189" s="188" t="s">
        <v>3</v>
      </c>
      <c r="L189" s="38"/>
      <c r="M189" s="193" t="s">
        <v>3</v>
      </c>
      <c r="N189" s="194" t="s">
        <v>42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197" t="s">
        <v>243</v>
      </c>
      <c r="AT189" s="197" t="s">
        <v>140</v>
      </c>
      <c r="AU189" s="197" t="s">
        <v>81</v>
      </c>
      <c r="AY189" s="18" t="s">
        <v>138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8" t="s">
        <v>79</v>
      </c>
      <c r="BK189" s="198">
        <f>ROUND(I189*H189,2)</f>
        <v>0</v>
      </c>
      <c r="BL189" s="18" t="s">
        <v>243</v>
      </c>
      <c r="BM189" s="197" t="s">
        <v>1077</v>
      </c>
    </row>
    <row r="190" spans="1:65" s="2" customFormat="1" ht="33" customHeight="1">
      <c r="A190" s="37"/>
      <c r="B190" s="185"/>
      <c r="C190" s="186" t="s">
        <v>763</v>
      </c>
      <c r="D190" s="186" t="s">
        <v>140</v>
      </c>
      <c r="E190" s="187" t="s">
        <v>1078</v>
      </c>
      <c r="F190" s="188" t="s">
        <v>1079</v>
      </c>
      <c r="G190" s="189" t="s">
        <v>214</v>
      </c>
      <c r="H190" s="190">
        <v>1</v>
      </c>
      <c r="I190" s="191"/>
      <c r="J190" s="192">
        <f>ROUND(I190*H190,2)</f>
        <v>0</v>
      </c>
      <c r="K190" s="188" t="s">
        <v>3</v>
      </c>
      <c r="L190" s="38"/>
      <c r="M190" s="193" t="s">
        <v>3</v>
      </c>
      <c r="N190" s="194" t="s">
        <v>42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7" t="s">
        <v>243</v>
      </c>
      <c r="AT190" s="197" t="s">
        <v>140</v>
      </c>
      <c r="AU190" s="197" t="s">
        <v>81</v>
      </c>
      <c r="AY190" s="18" t="s">
        <v>138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8" t="s">
        <v>79</v>
      </c>
      <c r="BK190" s="198">
        <f>ROUND(I190*H190,2)</f>
        <v>0</v>
      </c>
      <c r="BL190" s="18" t="s">
        <v>243</v>
      </c>
      <c r="BM190" s="197" t="s">
        <v>1080</v>
      </c>
    </row>
    <row r="191" spans="1:63" s="12" customFormat="1" ht="25.9" customHeight="1">
      <c r="A191" s="12"/>
      <c r="B191" s="172"/>
      <c r="C191" s="12"/>
      <c r="D191" s="173" t="s">
        <v>70</v>
      </c>
      <c r="E191" s="174" t="s">
        <v>1081</v>
      </c>
      <c r="F191" s="174" t="s">
        <v>1082</v>
      </c>
      <c r="G191" s="12"/>
      <c r="H191" s="12"/>
      <c r="I191" s="175"/>
      <c r="J191" s="176">
        <f>BK191</f>
        <v>0</v>
      </c>
      <c r="K191" s="12"/>
      <c r="L191" s="172"/>
      <c r="M191" s="177"/>
      <c r="N191" s="178"/>
      <c r="O191" s="178"/>
      <c r="P191" s="179">
        <f>P192</f>
        <v>0</v>
      </c>
      <c r="Q191" s="178"/>
      <c r="R191" s="179">
        <f>R192</f>
        <v>0</v>
      </c>
      <c r="S191" s="178"/>
      <c r="T191" s="18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173" t="s">
        <v>145</v>
      </c>
      <c r="AT191" s="181" t="s">
        <v>70</v>
      </c>
      <c r="AU191" s="181" t="s">
        <v>71</v>
      </c>
      <c r="AY191" s="173" t="s">
        <v>138</v>
      </c>
      <c r="BK191" s="182">
        <f>BK192</f>
        <v>0</v>
      </c>
    </row>
    <row r="192" spans="1:65" s="2" customFormat="1" ht="21.75" customHeight="1">
      <c r="A192" s="37"/>
      <c r="B192" s="185"/>
      <c r="C192" s="186" t="s">
        <v>767</v>
      </c>
      <c r="D192" s="186" t="s">
        <v>140</v>
      </c>
      <c r="E192" s="187" t="s">
        <v>1083</v>
      </c>
      <c r="F192" s="188" t="s">
        <v>1084</v>
      </c>
      <c r="G192" s="189" t="s">
        <v>1085</v>
      </c>
      <c r="H192" s="190">
        <v>4</v>
      </c>
      <c r="I192" s="191"/>
      <c r="J192" s="192">
        <f>ROUND(I192*H192,2)</f>
        <v>0</v>
      </c>
      <c r="K192" s="188" t="s">
        <v>3</v>
      </c>
      <c r="L192" s="38"/>
      <c r="M192" s="239" t="s">
        <v>3</v>
      </c>
      <c r="N192" s="240" t="s">
        <v>42</v>
      </c>
      <c r="O192" s="241"/>
      <c r="P192" s="242">
        <f>O192*H192</f>
        <v>0</v>
      </c>
      <c r="Q192" s="242">
        <v>0</v>
      </c>
      <c r="R192" s="242">
        <f>Q192*H192</f>
        <v>0</v>
      </c>
      <c r="S192" s="242">
        <v>0</v>
      </c>
      <c r="T192" s="243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7" t="s">
        <v>1086</v>
      </c>
      <c r="AT192" s="197" t="s">
        <v>140</v>
      </c>
      <c r="AU192" s="197" t="s">
        <v>79</v>
      </c>
      <c r="AY192" s="18" t="s">
        <v>138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8" t="s">
        <v>79</v>
      </c>
      <c r="BK192" s="198">
        <f>ROUND(I192*H192,2)</f>
        <v>0</v>
      </c>
      <c r="BL192" s="18" t="s">
        <v>1086</v>
      </c>
      <c r="BM192" s="197" t="s">
        <v>1087</v>
      </c>
    </row>
    <row r="193" spans="1:31" s="2" customFormat="1" ht="6.95" customHeight="1">
      <c r="A193" s="37"/>
      <c r="B193" s="54"/>
      <c r="C193" s="55"/>
      <c r="D193" s="55"/>
      <c r="E193" s="55"/>
      <c r="F193" s="55"/>
      <c r="G193" s="55"/>
      <c r="H193" s="55"/>
      <c r="I193" s="145"/>
      <c r="J193" s="55"/>
      <c r="K193" s="55"/>
      <c r="L193" s="38"/>
      <c r="M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</row>
  </sheetData>
  <autoFilter ref="C90:K19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2:12" s="1" customFormat="1" ht="12" customHeight="1" hidden="1">
      <c r="B8" s="21"/>
      <c r="D8" s="31" t="s">
        <v>108</v>
      </c>
      <c r="I8" s="121"/>
      <c r="L8" s="21"/>
    </row>
    <row r="9" spans="1:31" s="2" customFormat="1" ht="16.5" customHeight="1" hidden="1">
      <c r="A9" s="37"/>
      <c r="B9" s="38"/>
      <c r="C9" s="37"/>
      <c r="D9" s="37"/>
      <c r="E9" s="124" t="s">
        <v>836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38"/>
      <c r="C10" s="37"/>
      <c r="D10" s="31" t="s">
        <v>837</v>
      </c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 hidden="1">
      <c r="A11" s="37"/>
      <c r="B11" s="38"/>
      <c r="C11" s="37"/>
      <c r="D11" s="37"/>
      <c r="E11" s="61" t="s">
        <v>1088</v>
      </c>
      <c r="F11" s="37"/>
      <c r="G11" s="37"/>
      <c r="H11" s="37"/>
      <c r="I11" s="125"/>
      <c r="J11" s="37"/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hidden="1">
      <c r="A12" s="37"/>
      <c r="B12" s="38"/>
      <c r="C12" s="37"/>
      <c r="D12" s="37"/>
      <c r="E12" s="37"/>
      <c r="F12" s="37"/>
      <c r="G12" s="37"/>
      <c r="H12" s="37"/>
      <c r="I12" s="125"/>
      <c r="J12" s="37"/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 hidden="1">
      <c r="A13" s="37"/>
      <c r="B13" s="38"/>
      <c r="C13" s="37"/>
      <c r="D13" s="31" t="s">
        <v>19</v>
      </c>
      <c r="E13" s="37"/>
      <c r="F13" s="26" t="s">
        <v>3</v>
      </c>
      <c r="G13" s="37"/>
      <c r="H13" s="37"/>
      <c r="I13" s="127" t="s">
        <v>20</v>
      </c>
      <c r="J13" s="26" t="s">
        <v>3</v>
      </c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21</v>
      </c>
      <c r="E14" s="37"/>
      <c r="F14" s="26" t="s">
        <v>22</v>
      </c>
      <c r="G14" s="37"/>
      <c r="H14" s="37"/>
      <c r="I14" s="127" t="s">
        <v>23</v>
      </c>
      <c r="J14" s="63" t="str">
        <f>'Rekapitulace stavby'!AN8</f>
        <v>30. 3. 2020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 hidden="1">
      <c r="A15" s="37"/>
      <c r="B15" s="38"/>
      <c r="C15" s="37"/>
      <c r="D15" s="37"/>
      <c r="E15" s="37"/>
      <c r="F15" s="37"/>
      <c r="G15" s="37"/>
      <c r="H15" s="37"/>
      <c r="I15" s="125"/>
      <c r="J15" s="37"/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 hidden="1">
      <c r="A16" s="37"/>
      <c r="B16" s="38"/>
      <c r="C16" s="37"/>
      <c r="D16" s="31" t="s">
        <v>25</v>
      </c>
      <c r="E16" s="37"/>
      <c r="F16" s="37"/>
      <c r="G16" s="37"/>
      <c r="H16" s="37"/>
      <c r="I16" s="127" t="s">
        <v>26</v>
      </c>
      <c r="J16" s="26" t="s">
        <v>3</v>
      </c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 hidden="1">
      <c r="A17" s="37"/>
      <c r="B17" s="38"/>
      <c r="C17" s="37"/>
      <c r="D17" s="37"/>
      <c r="E17" s="26" t="s">
        <v>27</v>
      </c>
      <c r="F17" s="37"/>
      <c r="G17" s="37"/>
      <c r="H17" s="37"/>
      <c r="I17" s="127" t="s">
        <v>28</v>
      </c>
      <c r="J17" s="26" t="s">
        <v>3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 hidden="1">
      <c r="A18" s="37"/>
      <c r="B18" s="38"/>
      <c r="C18" s="37"/>
      <c r="D18" s="37"/>
      <c r="E18" s="37"/>
      <c r="F18" s="37"/>
      <c r="G18" s="37"/>
      <c r="H18" s="37"/>
      <c r="I18" s="125"/>
      <c r="J18" s="37"/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 hidden="1">
      <c r="A19" s="37"/>
      <c r="B19" s="38"/>
      <c r="C19" s="37"/>
      <c r="D19" s="31" t="s">
        <v>29</v>
      </c>
      <c r="E19" s="37"/>
      <c r="F19" s="37"/>
      <c r="G19" s="37"/>
      <c r="H19" s="37"/>
      <c r="I19" s="127" t="s">
        <v>26</v>
      </c>
      <c r="J19" s="32" t="str">
        <f>'Rekapitulace stavby'!AN13</f>
        <v>Vyplň údaj</v>
      </c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 hidden="1">
      <c r="A20" s="37"/>
      <c r="B20" s="38"/>
      <c r="C20" s="37"/>
      <c r="D20" s="37"/>
      <c r="E20" s="32" t="str">
        <f>'Rekapitulace stavby'!E14</f>
        <v>Vyplň údaj</v>
      </c>
      <c r="F20" s="26"/>
      <c r="G20" s="26"/>
      <c r="H20" s="26"/>
      <c r="I20" s="127" t="s">
        <v>28</v>
      </c>
      <c r="J20" s="32" t="str">
        <f>'Rekapitulace stavby'!AN14</f>
        <v>Vyplň údaj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 hidden="1">
      <c r="A21" s="37"/>
      <c r="B21" s="38"/>
      <c r="C21" s="37"/>
      <c r="D21" s="37"/>
      <c r="E21" s="37"/>
      <c r="F21" s="37"/>
      <c r="G21" s="37"/>
      <c r="H21" s="37"/>
      <c r="I21" s="125"/>
      <c r="J21" s="37"/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 hidden="1">
      <c r="A22" s="37"/>
      <c r="B22" s="38"/>
      <c r="C22" s="37"/>
      <c r="D22" s="31" t="s">
        <v>31</v>
      </c>
      <c r="E22" s="37"/>
      <c r="F22" s="37"/>
      <c r="G22" s="37"/>
      <c r="H22" s="37"/>
      <c r="I22" s="127" t="s">
        <v>26</v>
      </c>
      <c r="J22" s="26" t="s">
        <v>3</v>
      </c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 hidden="1">
      <c r="A23" s="37"/>
      <c r="B23" s="38"/>
      <c r="C23" s="37"/>
      <c r="D23" s="37"/>
      <c r="E23" s="26" t="s">
        <v>839</v>
      </c>
      <c r="F23" s="37"/>
      <c r="G23" s="37"/>
      <c r="H23" s="37"/>
      <c r="I23" s="127" t="s">
        <v>28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 hidden="1">
      <c r="A24" s="37"/>
      <c r="B24" s="38"/>
      <c r="C24" s="37"/>
      <c r="D24" s="37"/>
      <c r="E24" s="37"/>
      <c r="F24" s="37"/>
      <c r="G24" s="37"/>
      <c r="H24" s="37"/>
      <c r="I24" s="125"/>
      <c r="J24" s="37"/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 hidden="1">
      <c r="A25" s="37"/>
      <c r="B25" s="38"/>
      <c r="C25" s="37"/>
      <c r="D25" s="31" t="s">
        <v>34</v>
      </c>
      <c r="E25" s="37"/>
      <c r="F25" s="37"/>
      <c r="G25" s="37"/>
      <c r="H25" s="37"/>
      <c r="I25" s="127" t="s">
        <v>26</v>
      </c>
      <c r="J25" s="26" t="s">
        <v>3</v>
      </c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 hidden="1">
      <c r="A26" s="37"/>
      <c r="B26" s="38"/>
      <c r="C26" s="37"/>
      <c r="D26" s="37"/>
      <c r="E26" s="26" t="s">
        <v>839</v>
      </c>
      <c r="F26" s="37"/>
      <c r="G26" s="37"/>
      <c r="H26" s="37"/>
      <c r="I26" s="127" t="s">
        <v>28</v>
      </c>
      <c r="J26" s="26" t="s">
        <v>3</v>
      </c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38"/>
      <c r="C27" s="37"/>
      <c r="D27" s="37"/>
      <c r="E27" s="37"/>
      <c r="F27" s="37"/>
      <c r="G27" s="37"/>
      <c r="H27" s="37"/>
      <c r="I27" s="125"/>
      <c r="J27" s="37"/>
      <c r="K27" s="37"/>
      <c r="L27" s="12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 hidden="1">
      <c r="A28" s="37"/>
      <c r="B28" s="38"/>
      <c r="C28" s="37"/>
      <c r="D28" s="31" t="s">
        <v>35</v>
      </c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 hidden="1">
      <c r="A29" s="128"/>
      <c r="B29" s="129"/>
      <c r="C29" s="128"/>
      <c r="D29" s="128"/>
      <c r="E29" s="35" t="s">
        <v>3</v>
      </c>
      <c r="F29" s="35"/>
      <c r="G29" s="35"/>
      <c r="H29" s="35"/>
      <c r="I29" s="130"/>
      <c r="J29" s="128"/>
      <c r="K29" s="128"/>
      <c r="L29" s="131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1:31" s="2" customFormat="1" ht="6.95" customHeight="1" hidden="1">
      <c r="A30" s="37"/>
      <c r="B30" s="38"/>
      <c r="C30" s="37"/>
      <c r="D30" s="37"/>
      <c r="E30" s="37"/>
      <c r="F30" s="37"/>
      <c r="G30" s="37"/>
      <c r="H30" s="37"/>
      <c r="I30" s="125"/>
      <c r="J30" s="37"/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38"/>
      <c r="C32" s="37"/>
      <c r="D32" s="133" t="s">
        <v>37</v>
      </c>
      <c r="E32" s="37"/>
      <c r="F32" s="37"/>
      <c r="G32" s="37"/>
      <c r="H32" s="37"/>
      <c r="I32" s="125"/>
      <c r="J32" s="89">
        <f>ROUND(J87,2)</f>
        <v>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38"/>
      <c r="C33" s="37"/>
      <c r="D33" s="83"/>
      <c r="E33" s="83"/>
      <c r="F33" s="83"/>
      <c r="G33" s="83"/>
      <c r="H33" s="83"/>
      <c r="I33" s="132"/>
      <c r="J33" s="83"/>
      <c r="K33" s="83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7"/>
      <c r="F34" s="42" t="s">
        <v>39</v>
      </c>
      <c r="G34" s="37"/>
      <c r="H34" s="37"/>
      <c r="I34" s="134" t="s">
        <v>38</v>
      </c>
      <c r="J34" s="42" t="s">
        <v>40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135" t="s">
        <v>41</v>
      </c>
      <c r="E35" s="31" t="s">
        <v>42</v>
      </c>
      <c r="F35" s="136">
        <f>ROUND((SUM(BE87:BE126)),2)</f>
        <v>0</v>
      </c>
      <c r="G35" s="37"/>
      <c r="H35" s="37"/>
      <c r="I35" s="137">
        <v>0.21</v>
      </c>
      <c r="J35" s="136">
        <f>ROUND(((SUM(BE87:BE126))*I35),2)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43</v>
      </c>
      <c r="F36" s="136">
        <f>ROUND((SUM(BF87:BF126)),2)</f>
        <v>0</v>
      </c>
      <c r="G36" s="37"/>
      <c r="H36" s="37"/>
      <c r="I36" s="137">
        <v>0.15</v>
      </c>
      <c r="J36" s="136">
        <f>ROUND(((SUM(BF87:BF126))*I36),2)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44</v>
      </c>
      <c r="F37" s="136">
        <f>ROUND((SUM(BG87:BG126)),2)</f>
        <v>0</v>
      </c>
      <c r="G37" s="37"/>
      <c r="H37" s="37"/>
      <c r="I37" s="137">
        <v>0.21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38"/>
      <c r="C38" s="37"/>
      <c r="D38" s="37"/>
      <c r="E38" s="31" t="s">
        <v>45</v>
      </c>
      <c r="F38" s="136">
        <f>ROUND((SUM(BH87:BH126)),2)</f>
        <v>0</v>
      </c>
      <c r="G38" s="37"/>
      <c r="H38" s="37"/>
      <c r="I38" s="137">
        <v>0.15</v>
      </c>
      <c r="J38" s="136">
        <f>0</f>
        <v>0</v>
      </c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38"/>
      <c r="C39" s="37"/>
      <c r="D39" s="37"/>
      <c r="E39" s="31" t="s">
        <v>46</v>
      </c>
      <c r="F39" s="136">
        <f>ROUND((SUM(BI87:BI126)),2)</f>
        <v>0</v>
      </c>
      <c r="G39" s="37"/>
      <c r="H39" s="37"/>
      <c r="I39" s="137">
        <v>0</v>
      </c>
      <c r="J39" s="136">
        <f>0</f>
        <v>0</v>
      </c>
      <c r="K39" s="37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38"/>
      <c r="C40" s="37"/>
      <c r="D40" s="37"/>
      <c r="E40" s="37"/>
      <c r="F40" s="37"/>
      <c r="G40" s="37"/>
      <c r="H40" s="37"/>
      <c r="I40" s="125"/>
      <c r="J40" s="37"/>
      <c r="K40" s="37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38"/>
      <c r="C41" s="138"/>
      <c r="D41" s="139" t="s">
        <v>47</v>
      </c>
      <c r="E41" s="75"/>
      <c r="F41" s="75"/>
      <c r="G41" s="140" t="s">
        <v>48</v>
      </c>
      <c r="H41" s="141" t="s">
        <v>49</v>
      </c>
      <c r="I41" s="142"/>
      <c r="J41" s="143">
        <f>SUM(J32:J39)</f>
        <v>0</v>
      </c>
      <c r="K41" s="144"/>
      <c r="L41" s="12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54"/>
      <c r="C42" s="55"/>
      <c r="D42" s="55"/>
      <c r="E42" s="55"/>
      <c r="F42" s="55"/>
      <c r="G42" s="55"/>
      <c r="H42" s="55"/>
      <c r="I42" s="145"/>
      <c r="J42" s="55"/>
      <c r="K42" s="55"/>
      <c r="L42" s="12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ht="12" hidden="1"/>
    <row r="44" ht="12" hidden="1"/>
    <row r="45" ht="12" hidden="1"/>
    <row r="46" spans="1:31" s="2" customFormat="1" ht="6.95" customHeight="1">
      <c r="A46" s="37"/>
      <c r="B46" s="56"/>
      <c r="C46" s="57"/>
      <c r="D46" s="57"/>
      <c r="E46" s="57"/>
      <c r="F46" s="57"/>
      <c r="G46" s="57"/>
      <c r="H46" s="57"/>
      <c r="I46" s="146"/>
      <c r="J46" s="57"/>
      <c r="K46" s="5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110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7"/>
      <c r="D48" s="37"/>
      <c r="E48" s="37"/>
      <c r="F48" s="37"/>
      <c r="G48" s="37"/>
      <c r="H48" s="37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3.25" customHeight="1">
      <c r="A50" s="37"/>
      <c r="B50" s="38"/>
      <c r="C50" s="37"/>
      <c r="D50" s="37"/>
      <c r="E50" s="124" t="str">
        <f>E7</f>
        <v>Stavební úpravy objektu bývalé kotelny na sklady nářadí a zahradní techniky</v>
      </c>
      <c r="F50" s="31"/>
      <c r="G50" s="31"/>
      <c r="H50" s="31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1"/>
      <c r="C51" s="31" t="s">
        <v>108</v>
      </c>
      <c r="I51" s="121"/>
      <c r="L51" s="21"/>
    </row>
    <row r="52" spans="1:31" s="2" customFormat="1" ht="16.5" customHeight="1">
      <c r="A52" s="37"/>
      <c r="B52" s="38"/>
      <c r="C52" s="37"/>
      <c r="D52" s="37"/>
      <c r="E52" s="124" t="s">
        <v>836</v>
      </c>
      <c r="F52" s="37"/>
      <c r="G52" s="37"/>
      <c r="H52" s="37"/>
      <c r="I52" s="125"/>
      <c r="J52" s="37"/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837</v>
      </c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7"/>
      <c r="D54" s="37"/>
      <c r="E54" s="61" t="str">
        <f>E11</f>
        <v>73k2019_2 - rozvaděč</v>
      </c>
      <c r="F54" s="37"/>
      <c r="G54" s="37"/>
      <c r="H54" s="37"/>
      <c r="I54" s="125"/>
      <c r="J54" s="37"/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7"/>
      <c r="D55" s="37"/>
      <c r="E55" s="37"/>
      <c r="F55" s="37"/>
      <c r="G55" s="37"/>
      <c r="H55" s="37"/>
      <c r="I55" s="125"/>
      <c r="J55" s="37"/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7"/>
      <c r="E56" s="37"/>
      <c r="F56" s="26" t="str">
        <f>F14</f>
        <v>p.č. 1710 v k.ú. Nový Jičín</v>
      </c>
      <c r="G56" s="37"/>
      <c r="H56" s="37"/>
      <c r="I56" s="127" t="s">
        <v>23</v>
      </c>
      <c r="J56" s="63" t="str">
        <f>IF(J14="","",J14)</f>
        <v>30. 3. 2020</v>
      </c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7"/>
      <c r="D57" s="37"/>
      <c r="E57" s="37"/>
      <c r="F57" s="37"/>
      <c r="G57" s="37"/>
      <c r="H57" s="37"/>
      <c r="I57" s="125"/>
      <c r="J57" s="37"/>
      <c r="K57" s="37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7"/>
      <c r="E58" s="37"/>
      <c r="F58" s="26" t="str">
        <f>E17</f>
        <v>Město Nový Jičín</v>
      </c>
      <c r="G58" s="37"/>
      <c r="H58" s="37"/>
      <c r="I58" s="127" t="s">
        <v>31</v>
      </c>
      <c r="J58" s="35" t="str">
        <f>E23</f>
        <v>Petr Kubala</v>
      </c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29</v>
      </c>
      <c r="D59" s="37"/>
      <c r="E59" s="37"/>
      <c r="F59" s="26" t="str">
        <f>IF(E20="","",E20)</f>
        <v>Vyplň údaj</v>
      </c>
      <c r="G59" s="37"/>
      <c r="H59" s="37"/>
      <c r="I59" s="127" t="s">
        <v>34</v>
      </c>
      <c r="J59" s="35" t="str">
        <f>E26</f>
        <v>Petr Kubala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7"/>
      <c r="D60" s="37"/>
      <c r="E60" s="37"/>
      <c r="F60" s="37"/>
      <c r="G60" s="37"/>
      <c r="H60" s="37"/>
      <c r="I60" s="125"/>
      <c r="J60" s="37"/>
      <c r="K60" s="37"/>
      <c r="L60" s="12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7" t="s">
        <v>111</v>
      </c>
      <c r="D61" s="138"/>
      <c r="E61" s="138"/>
      <c r="F61" s="138"/>
      <c r="G61" s="138"/>
      <c r="H61" s="138"/>
      <c r="I61" s="148"/>
      <c r="J61" s="149" t="s">
        <v>112</v>
      </c>
      <c r="K61" s="138"/>
      <c r="L61" s="12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7"/>
      <c r="D62" s="37"/>
      <c r="E62" s="37"/>
      <c r="F62" s="37"/>
      <c r="G62" s="37"/>
      <c r="H62" s="37"/>
      <c r="I62" s="125"/>
      <c r="J62" s="37"/>
      <c r="K62" s="37"/>
      <c r="L62" s="12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50" t="s">
        <v>69</v>
      </c>
      <c r="D63" s="37"/>
      <c r="E63" s="37"/>
      <c r="F63" s="37"/>
      <c r="G63" s="37"/>
      <c r="H63" s="37"/>
      <c r="I63" s="125"/>
      <c r="J63" s="89">
        <f>J87</f>
        <v>0</v>
      </c>
      <c r="K63" s="37"/>
      <c r="L63" s="12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8" t="s">
        <v>113</v>
      </c>
    </row>
    <row r="64" spans="1:31" s="9" customFormat="1" ht="24.95" customHeight="1">
      <c r="A64" s="9"/>
      <c r="B64" s="151"/>
      <c r="C64" s="9"/>
      <c r="D64" s="152" t="s">
        <v>118</v>
      </c>
      <c r="E64" s="153"/>
      <c r="F64" s="153"/>
      <c r="G64" s="153"/>
      <c r="H64" s="153"/>
      <c r="I64" s="154"/>
      <c r="J64" s="155">
        <f>J88</f>
        <v>0</v>
      </c>
      <c r="K64" s="9"/>
      <c r="L64" s="15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6"/>
      <c r="C65" s="10"/>
      <c r="D65" s="157" t="s">
        <v>840</v>
      </c>
      <c r="E65" s="158"/>
      <c r="F65" s="158"/>
      <c r="G65" s="158"/>
      <c r="H65" s="158"/>
      <c r="I65" s="159"/>
      <c r="J65" s="160">
        <f>J89</f>
        <v>0</v>
      </c>
      <c r="K65" s="10"/>
      <c r="L65" s="15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7"/>
      <c r="B66" s="38"/>
      <c r="C66" s="37"/>
      <c r="D66" s="37"/>
      <c r="E66" s="37"/>
      <c r="F66" s="37"/>
      <c r="G66" s="37"/>
      <c r="H66" s="37"/>
      <c r="I66" s="125"/>
      <c r="J66" s="37"/>
      <c r="K66" s="37"/>
      <c r="L66" s="12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4"/>
      <c r="C67" s="55"/>
      <c r="D67" s="55"/>
      <c r="E67" s="55"/>
      <c r="F67" s="55"/>
      <c r="G67" s="55"/>
      <c r="H67" s="55"/>
      <c r="I67" s="145"/>
      <c r="J67" s="55"/>
      <c r="K67" s="55"/>
      <c r="L67" s="12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6"/>
      <c r="C71" s="57"/>
      <c r="D71" s="57"/>
      <c r="E71" s="57"/>
      <c r="F71" s="57"/>
      <c r="G71" s="57"/>
      <c r="H71" s="57"/>
      <c r="I71" s="146"/>
      <c r="J71" s="57"/>
      <c r="K71" s="57"/>
      <c r="L71" s="12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123</v>
      </c>
      <c r="D72" s="37"/>
      <c r="E72" s="37"/>
      <c r="F72" s="37"/>
      <c r="G72" s="37"/>
      <c r="H72" s="37"/>
      <c r="I72" s="125"/>
      <c r="J72" s="37"/>
      <c r="K72" s="37"/>
      <c r="L72" s="12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7"/>
      <c r="D73" s="37"/>
      <c r="E73" s="37"/>
      <c r="F73" s="37"/>
      <c r="G73" s="37"/>
      <c r="H73" s="37"/>
      <c r="I73" s="125"/>
      <c r="J73" s="37"/>
      <c r="K73" s="37"/>
      <c r="L73" s="12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17</v>
      </c>
      <c r="D74" s="37"/>
      <c r="E74" s="37"/>
      <c r="F74" s="37"/>
      <c r="G74" s="37"/>
      <c r="H74" s="37"/>
      <c r="I74" s="125"/>
      <c r="J74" s="37"/>
      <c r="K74" s="37"/>
      <c r="L74" s="12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3.25" customHeight="1">
      <c r="A75" s="37"/>
      <c r="B75" s="38"/>
      <c r="C75" s="37"/>
      <c r="D75" s="37"/>
      <c r="E75" s="124" t="str">
        <f>E7</f>
        <v>Stavební úpravy objektu bývalé kotelny na sklady nářadí a zahradní techniky</v>
      </c>
      <c r="F75" s="31"/>
      <c r="G75" s="31"/>
      <c r="H75" s="31"/>
      <c r="I75" s="125"/>
      <c r="J75" s="37"/>
      <c r="K75" s="3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2:12" s="1" customFormat="1" ht="12" customHeight="1">
      <c r="B76" s="21"/>
      <c r="C76" s="31" t="s">
        <v>108</v>
      </c>
      <c r="I76" s="121"/>
      <c r="L76" s="21"/>
    </row>
    <row r="77" spans="1:31" s="2" customFormat="1" ht="16.5" customHeight="1">
      <c r="A77" s="37"/>
      <c r="B77" s="38"/>
      <c r="C77" s="37"/>
      <c r="D77" s="37"/>
      <c r="E77" s="124" t="s">
        <v>836</v>
      </c>
      <c r="F77" s="37"/>
      <c r="G77" s="37"/>
      <c r="H77" s="37"/>
      <c r="I77" s="125"/>
      <c r="J77" s="37"/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837</v>
      </c>
      <c r="D78" s="37"/>
      <c r="E78" s="37"/>
      <c r="F78" s="37"/>
      <c r="G78" s="37"/>
      <c r="H78" s="37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7"/>
      <c r="D79" s="37"/>
      <c r="E79" s="61" t="str">
        <f>E11</f>
        <v>73k2019_2 - rozvaděč</v>
      </c>
      <c r="F79" s="37"/>
      <c r="G79" s="37"/>
      <c r="H79" s="37"/>
      <c r="I79" s="125"/>
      <c r="J79" s="37"/>
      <c r="K79" s="37"/>
      <c r="L79" s="12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7"/>
      <c r="D80" s="37"/>
      <c r="E80" s="37"/>
      <c r="F80" s="37"/>
      <c r="G80" s="37"/>
      <c r="H80" s="37"/>
      <c r="I80" s="125"/>
      <c r="J80" s="37"/>
      <c r="K80" s="37"/>
      <c r="L80" s="12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7"/>
      <c r="E81" s="37"/>
      <c r="F81" s="26" t="str">
        <f>F14</f>
        <v>p.č. 1710 v k.ú. Nový Jičín</v>
      </c>
      <c r="G81" s="37"/>
      <c r="H81" s="37"/>
      <c r="I81" s="127" t="s">
        <v>23</v>
      </c>
      <c r="J81" s="63" t="str">
        <f>IF(J14="","",J14)</f>
        <v>30. 3. 2020</v>
      </c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7"/>
      <c r="D82" s="37"/>
      <c r="E82" s="37"/>
      <c r="F82" s="37"/>
      <c r="G82" s="37"/>
      <c r="H82" s="37"/>
      <c r="I82" s="125"/>
      <c r="J82" s="37"/>
      <c r="K82" s="37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25</v>
      </c>
      <c r="D83" s="37"/>
      <c r="E83" s="37"/>
      <c r="F83" s="26" t="str">
        <f>E17</f>
        <v>Město Nový Jičín</v>
      </c>
      <c r="G83" s="37"/>
      <c r="H83" s="37"/>
      <c r="I83" s="127" t="s">
        <v>31</v>
      </c>
      <c r="J83" s="35" t="str">
        <f>E23</f>
        <v>Petr Kubala</v>
      </c>
      <c r="K83" s="37"/>
      <c r="L83" s="12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29</v>
      </c>
      <c r="D84" s="37"/>
      <c r="E84" s="37"/>
      <c r="F84" s="26" t="str">
        <f>IF(E20="","",E20)</f>
        <v>Vyplň údaj</v>
      </c>
      <c r="G84" s="37"/>
      <c r="H84" s="37"/>
      <c r="I84" s="127" t="s">
        <v>34</v>
      </c>
      <c r="J84" s="35" t="str">
        <f>E26</f>
        <v>Petr Kubala</v>
      </c>
      <c r="K84" s="37"/>
      <c r="L84" s="12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7"/>
      <c r="D85" s="37"/>
      <c r="E85" s="37"/>
      <c r="F85" s="37"/>
      <c r="G85" s="37"/>
      <c r="H85" s="37"/>
      <c r="I85" s="125"/>
      <c r="J85" s="37"/>
      <c r="K85" s="37"/>
      <c r="L85" s="12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61"/>
      <c r="B86" s="162"/>
      <c r="C86" s="163" t="s">
        <v>124</v>
      </c>
      <c r="D86" s="164" t="s">
        <v>56</v>
      </c>
      <c r="E86" s="164" t="s">
        <v>52</v>
      </c>
      <c r="F86" s="164" t="s">
        <v>53</v>
      </c>
      <c r="G86" s="164" t="s">
        <v>125</v>
      </c>
      <c r="H86" s="164" t="s">
        <v>126</v>
      </c>
      <c r="I86" s="165" t="s">
        <v>127</v>
      </c>
      <c r="J86" s="164" t="s">
        <v>112</v>
      </c>
      <c r="K86" s="166" t="s">
        <v>128</v>
      </c>
      <c r="L86" s="167"/>
      <c r="M86" s="79" t="s">
        <v>3</v>
      </c>
      <c r="N86" s="80" t="s">
        <v>41</v>
      </c>
      <c r="O86" s="80" t="s">
        <v>129</v>
      </c>
      <c r="P86" s="80" t="s">
        <v>130</v>
      </c>
      <c r="Q86" s="80" t="s">
        <v>131</v>
      </c>
      <c r="R86" s="80" t="s">
        <v>132</v>
      </c>
      <c r="S86" s="80" t="s">
        <v>133</v>
      </c>
      <c r="T86" s="81" t="s">
        <v>134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8" customHeight="1">
      <c r="A87" s="37"/>
      <c r="B87" s="38"/>
      <c r="C87" s="86" t="s">
        <v>135</v>
      </c>
      <c r="D87" s="37"/>
      <c r="E87" s="37"/>
      <c r="F87" s="37"/>
      <c r="G87" s="37"/>
      <c r="H87" s="37"/>
      <c r="I87" s="125"/>
      <c r="J87" s="168">
        <f>BK87</f>
        <v>0</v>
      </c>
      <c r="K87" s="37"/>
      <c r="L87" s="38"/>
      <c r="M87" s="82"/>
      <c r="N87" s="67"/>
      <c r="O87" s="83"/>
      <c r="P87" s="169">
        <f>P88</f>
        <v>0</v>
      </c>
      <c r="Q87" s="83"/>
      <c r="R87" s="169">
        <f>R88</f>
        <v>0</v>
      </c>
      <c r="S87" s="83"/>
      <c r="T87" s="170">
        <f>T88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8" t="s">
        <v>70</v>
      </c>
      <c r="AU87" s="18" t="s">
        <v>113</v>
      </c>
      <c r="BK87" s="171">
        <f>BK88</f>
        <v>0</v>
      </c>
    </row>
    <row r="88" spans="1:63" s="12" customFormat="1" ht="25.9" customHeight="1">
      <c r="A88" s="12"/>
      <c r="B88" s="172"/>
      <c r="C88" s="12"/>
      <c r="D88" s="173" t="s">
        <v>70</v>
      </c>
      <c r="E88" s="174" t="s">
        <v>274</v>
      </c>
      <c r="F88" s="174" t="s">
        <v>275</v>
      </c>
      <c r="G88" s="12"/>
      <c r="H88" s="12"/>
      <c r="I88" s="175"/>
      <c r="J88" s="176">
        <f>BK88</f>
        <v>0</v>
      </c>
      <c r="K88" s="12"/>
      <c r="L88" s="172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73" t="s">
        <v>81</v>
      </c>
      <c r="AT88" s="181" t="s">
        <v>70</v>
      </c>
      <c r="AU88" s="181" t="s">
        <v>71</v>
      </c>
      <c r="AY88" s="173" t="s">
        <v>138</v>
      </c>
      <c r="BK88" s="182">
        <f>BK89</f>
        <v>0</v>
      </c>
    </row>
    <row r="89" spans="1:63" s="12" customFormat="1" ht="22.8" customHeight="1">
      <c r="A89" s="12"/>
      <c r="B89" s="172"/>
      <c r="C89" s="12"/>
      <c r="D89" s="173" t="s">
        <v>70</v>
      </c>
      <c r="E89" s="183" t="s">
        <v>872</v>
      </c>
      <c r="F89" s="183" t="s">
        <v>873</v>
      </c>
      <c r="G89" s="12"/>
      <c r="H89" s="12"/>
      <c r="I89" s="175"/>
      <c r="J89" s="184">
        <f>BK89</f>
        <v>0</v>
      </c>
      <c r="K89" s="12"/>
      <c r="L89" s="172"/>
      <c r="M89" s="177"/>
      <c r="N89" s="178"/>
      <c r="O89" s="178"/>
      <c r="P89" s="179">
        <f>SUM(P90:P126)</f>
        <v>0</v>
      </c>
      <c r="Q89" s="178"/>
      <c r="R89" s="179">
        <f>SUM(R90:R126)</f>
        <v>0</v>
      </c>
      <c r="S89" s="178"/>
      <c r="T89" s="180">
        <f>SUM(T90:T126)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73" t="s">
        <v>81</v>
      </c>
      <c r="AT89" s="181" t="s">
        <v>70</v>
      </c>
      <c r="AU89" s="181" t="s">
        <v>79</v>
      </c>
      <c r="AY89" s="173" t="s">
        <v>138</v>
      </c>
      <c r="BK89" s="182">
        <f>SUM(BK90:BK126)</f>
        <v>0</v>
      </c>
    </row>
    <row r="90" spans="1:65" s="2" customFormat="1" ht="33" customHeight="1">
      <c r="A90" s="37"/>
      <c r="B90" s="185"/>
      <c r="C90" s="186" t="s">
        <v>79</v>
      </c>
      <c r="D90" s="186" t="s">
        <v>140</v>
      </c>
      <c r="E90" s="187" t="s">
        <v>1089</v>
      </c>
      <c r="F90" s="188" t="s">
        <v>1090</v>
      </c>
      <c r="G90" s="189" t="s">
        <v>290</v>
      </c>
      <c r="H90" s="190">
        <v>15</v>
      </c>
      <c r="I90" s="191"/>
      <c r="J90" s="192">
        <f>ROUND(I90*H90,2)</f>
        <v>0</v>
      </c>
      <c r="K90" s="188" t="s">
        <v>3</v>
      </c>
      <c r="L90" s="38"/>
      <c r="M90" s="193" t="s">
        <v>3</v>
      </c>
      <c r="N90" s="194" t="s">
        <v>42</v>
      </c>
      <c r="O90" s="71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7" t="s">
        <v>243</v>
      </c>
      <c r="AT90" s="197" t="s">
        <v>140</v>
      </c>
      <c r="AU90" s="197" t="s">
        <v>81</v>
      </c>
      <c r="AY90" s="18" t="s">
        <v>138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79</v>
      </c>
      <c r="BK90" s="198">
        <f>ROUND(I90*H90,2)</f>
        <v>0</v>
      </c>
      <c r="BL90" s="18" t="s">
        <v>243</v>
      </c>
      <c r="BM90" s="197" t="s">
        <v>1091</v>
      </c>
    </row>
    <row r="91" spans="1:65" s="2" customFormat="1" ht="16.5" customHeight="1">
      <c r="A91" s="37"/>
      <c r="B91" s="185"/>
      <c r="C91" s="229" t="s">
        <v>81</v>
      </c>
      <c r="D91" s="229" t="s">
        <v>425</v>
      </c>
      <c r="E91" s="230" t="s">
        <v>1092</v>
      </c>
      <c r="F91" s="231" t="s">
        <v>1093</v>
      </c>
      <c r="G91" s="232" t="s">
        <v>290</v>
      </c>
      <c r="H91" s="233">
        <v>7</v>
      </c>
      <c r="I91" s="234"/>
      <c r="J91" s="235">
        <f>ROUND(I91*H91,2)</f>
        <v>0</v>
      </c>
      <c r="K91" s="231" t="s">
        <v>3</v>
      </c>
      <c r="L91" s="236"/>
      <c r="M91" s="237" t="s">
        <v>3</v>
      </c>
      <c r="N91" s="238" t="s">
        <v>42</v>
      </c>
      <c r="O91" s="71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7" t="s">
        <v>322</v>
      </c>
      <c r="AT91" s="197" t="s">
        <v>425</v>
      </c>
      <c r="AU91" s="197" t="s">
        <v>81</v>
      </c>
      <c r="AY91" s="18" t="s">
        <v>138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18" t="s">
        <v>79</v>
      </c>
      <c r="BK91" s="198">
        <f>ROUND(I91*H91,2)</f>
        <v>0</v>
      </c>
      <c r="BL91" s="18" t="s">
        <v>243</v>
      </c>
      <c r="BM91" s="197" t="s">
        <v>1094</v>
      </c>
    </row>
    <row r="92" spans="1:65" s="2" customFormat="1" ht="16.5" customHeight="1">
      <c r="A92" s="37"/>
      <c r="B92" s="185"/>
      <c r="C92" s="229" t="s">
        <v>158</v>
      </c>
      <c r="D92" s="229" t="s">
        <v>425</v>
      </c>
      <c r="E92" s="230" t="s">
        <v>901</v>
      </c>
      <c r="F92" s="231" t="s">
        <v>902</v>
      </c>
      <c r="G92" s="232" t="s">
        <v>290</v>
      </c>
      <c r="H92" s="233">
        <v>8</v>
      </c>
      <c r="I92" s="234"/>
      <c r="J92" s="235">
        <f>ROUND(I92*H92,2)</f>
        <v>0</v>
      </c>
      <c r="K92" s="231" t="s">
        <v>3</v>
      </c>
      <c r="L92" s="236"/>
      <c r="M92" s="237" t="s">
        <v>3</v>
      </c>
      <c r="N92" s="238" t="s">
        <v>42</v>
      </c>
      <c r="O92" s="71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7" t="s">
        <v>322</v>
      </c>
      <c r="AT92" s="197" t="s">
        <v>425</v>
      </c>
      <c r="AU92" s="197" t="s">
        <v>81</v>
      </c>
      <c r="AY92" s="18" t="s">
        <v>138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8" t="s">
        <v>79</v>
      </c>
      <c r="BK92" s="198">
        <f>ROUND(I92*H92,2)</f>
        <v>0</v>
      </c>
      <c r="BL92" s="18" t="s">
        <v>243</v>
      </c>
      <c r="BM92" s="197" t="s">
        <v>1095</v>
      </c>
    </row>
    <row r="93" spans="1:65" s="2" customFormat="1" ht="33" customHeight="1">
      <c r="A93" s="37"/>
      <c r="B93" s="185"/>
      <c r="C93" s="186" t="s">
        <v>145</v>
      </c>
      <c r="D93" s="186" t="s">
        <v>140</v>
      </c>
      <c r="E93" s="187" t="s">
        <v>1096</v>
      </c>
      <c r="F93" s="188" t="s">
        <v>1097</v>
      </c>
      <c r="G93" s="189" t="s">
        <v>214</v>
      </c>
      <c r="H93" s="190">
        <v>24</v>
      </c>
      <c r="I93" s="191"/>
      <c r="J93" s="192">
        <f>ROUND(I93*H93,2)</f>
        <v>0</v>
      </c>
      <c r="K93" s="188" t="s">
        <v>3</v>
      </c>
      <c r="L93" s="38"/>
      <c r="M93" s="193" t="s">
        <v>3</v>
      </c>
      <c r="N93" s="194" t="s">
        <v>42</v>
      </c>
      <c r="O93" s="71"/>
      <c r="P93" s="195">
        <f>O93*H93</f>
        <v>0</v>
      </c>
      <c r="Q93" s="195">
        <v>0</v>
      </c>
      <c r="R93" s="195">
        <f>Q93*H93</f>
        <v>0</v>
      </c>
      <c r="S93" s="195">
        <v>0</v>
      </c>
      <c r="T93" s="19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7" t="s">
        <v>243</v>
      </c>
      <c r="AT93" s="197" t="s">
        <v>140</v>
      </c>
      <c r="AU93" s="197" t="s">
        <v>81</v>
      </c>
      <c r="AY93" s="18" t="s">
        <v>138</v>
      </c>
      <c r="BE93" s="198">
        <f>IF(N93="základní",J93,0)</f>
        <v>0</v>
      </c>
      <c r="BF93" s="198">
        <f>IF(N93="snížená",J93,0)</f>
        <v>0</v>
      </c>
      <c r="BG93" s="198">
        <f>IF(N93="zákl. přenesená",J93,0)</f>
        <v>0</v>
      </c>
      <c r="BH93" s="198">
        <f>IF(N93="sníž. přenesená",J93,0)</f>
        <v>0</v>
      </c>
      <c r="BI93" s="198">
        <f>IF(N93="nulová",J93,0)</f>
        <v>0</v>
      </c>
      <c r="BJ93" s="18" t="s">
        <v>79</v>
      </c>
      <c r="BK93" s="198">
        <f>ROUND(I93*H93,2)</f>
        <v>0</v>
      </c>
      <c r="BL93" s="18" t="s">
        <v>243</v>
      </c>
      <c r="BM93" s="197" t="s">
        <v>1098</v>
      </c>
    </row>
    <row r="94" spans="1:65" s="2" customFormat="1" ht="33" customHeight="1">
      <c r="A94" s="37"/>
      <c r="B94" s="185"/>
      <c r="C94" s="186" t="s">
        <v>176</v>
      </c>
      <c r="D94" s="186" t="s">
        <v>140</v>
      </c>
      <c r="E94" s="187" t="s">
        <v>1099</v>
      </c>
      <c r="F94" s="188" t="s">
        <v>1100</v>
      </c>
      <c r="G94" s="189" t="s">
        <v>214</v>
      </c>
      <c r="H94" s="190">
        <v>10</v>
      </c>
      <c r="I94" s="191"/>
      <c r="J94" s="192">
        <f>ROUND(I94*H94,2)</f>
        <v>0</v>
      </c>
      <c r="K94" s="188" t="s">
        <v>3</v>
      </c>
      <c r="L94" s="38"/>
      <c r="M94" s="193" t="s">
        <v>3</v>
      </c>
      <c r="N94" s="194" t="s">
        <v>42</v>
      </c>
      <c r="O94" s="71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7" t="s">
        <v>243</v>
      </c>
      <c r="AT94" s="197" t="s">
        <v>140</v>
      </c>
      <c r="AU94" s="197" t="s">
        <v>81</v>
      </c>
      <c r="AY94" s="18" t="s">
        <v>138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8" t="s">
        <v>79</v>
      </c>
      <c r="BK94" s="198">
        <f>ROUND(I94*H94,2)</f>
        <v>0</v>
      </c>
      <c r="BL94" s="18" t="s">
        <v>243</v>
      </c>
      <c r="BM94" s="197" t="s">
        <v>1101</v>
      </c>
    </row>
    <row r="95" spans="1:65" s="2" customFormat="1" ht="33" customHeight="1">
      <c r="A95" s="37"/>
      <c r="B95" s="185"/>
      <c r="C95" s="186" t="s">
        <v>182</v>
      </c>
      <c r="D95" s="186" t="s">
        <v>140</v>
      </c>
      <c r="E95" s="187" t="s">
        <v>1102</v>
      </c>
      <c r="F95" s="188" t="s">
        <v>1103</v>
      </c>
      <c r="G95" s="189" t="s">
        <v>214</v>
      </c>
      <c r="H95" s="190">
        <v>5</v>
      </c>
      <c r="I95" s="191"/>
      <c r="J95" s="192">
        <f>ROUND(I95*H95,2)</f>
        <v>0</v>
      </c>
      <c r="K95" s="188" t="s">
        <v>3</v>
      </c>
      <c r="L95" s="38"/>
      <c r="M95" s="193" t="s">
        <v>3</v>
      </c>
      <c r="N95" s="194" t="s">
        <v>42</v>
      </c>
      <c r="O95" s="71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7" t="s">
        <v>243</v>
      </c>
      <c r="AT95" s="197" t="s">
        <v>140</v>
      </c>
      <c r="AU95" s="197" t="s">
        <v>81</v>
      </c>
      <c r="AY95" s="18" t="s">
        <v>138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8" t="s">
        <v>79</v>
      </c>
      <c r="BK95" s="198">
        <f>ROUND(I95*H95,2)</f>
        <v>0</v>
      </c>
      <c r="BL95" s="18" t="s">
        <v>243</v>
      </c>
      <c r="BM95" s="197" t="s">
        <v>1104</v>
      </c>
    </row>
    <row r="96" spans="1:65" s="2" customFormat="1" ht="21.75" customHeight="1">
      <c r="A96" s="37"/>
      <c r="B96" s="185"/>
      <c r="C96" s="186" t="s">
        <v>188</v>
      </c>
      <c r="D96" s="186" t="s">
        <v>140</v>
      </c>
      <c r="E96" s="187" t="s">
        <v>1105</v>
      </c>
      <c r="F96" s="188" t="s">
        <v>1106</v>
      </c>
      <c r="G96" s="189" t="s">
        <v>214</v>
      </c>
      <c r="H96" s="190">
        <v>1</v>
      </c>
      <c r="I96" s="191"/>
      <c r="J96" s="192">
        <f>ROUND(I96*H96,2)</f>
        <v>0</v>
      </c>
      <c r="K96" s="188" t="s">
        <v>3</v>
      </c>
      <c r="L96" s="38"/>
      <c r="M96" s="193" t="s">
        <v>3</v>
      </c>
      <c r="N96" s="194" t="s">
        <v>42</v>
      </c>
      <c r="O96" s="71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7" t="s">
        <v>243</v>
      </c>
      <c r="AT96" s="197" t="s">
        <v>140</v>
      </c>
      <c r="AU96" s="197" t="s">
        <v>81</v>
      </c>
      <c r="AY96" s="18" t="s">
        <v>138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8" t="s">
        <v>79</v>
      </c>
      <c r="BK96" s="198">
        <f>ROUND(I96*H96,2)</f>
        <v>0</v>
      </c>
      <c r="BL96" s="18" t="s">
        <v>243</v>
      </c>
      <c r="BM96" s="197" t="s">
        <v>1107</v>
      </c>
    </row>
    <row r="97" spans="1:65" s="2" customFormat="1" ht="21.75" customHeight="1">
      <c r="A97" s="37"/>
      <c r="B97" s="185"/>
      <c r="C97" s="229" t="s">
        <v>193</v>
      </c>
      <c r="D97" s="229" t="s">
        <v>425</v>
      </c>
      <c r="E97" s="230" t="s">
        <v>1108</v>
      </c>
      <c r="F97" s="231" t="s">
        <v>1109</v>
      </c>
      <c r="G97" s="232" t="s">
        <v>214</v>
      </c>
      <c r="H97" s="233">
        <v>1</v>
      </c>
      <c r="I97" s="234"/>
      <c r="J97" s="235">
        <f>ROUND(I97*H97,2)</f>
        <v>0</v>
      </c>
      <c r="K97" s="231" t="s">
        <v>3</v>
      </c>
      <c r="L97" s="236"/>
      <c r="M97" s="237" t="s">
        <v>3</v>
      </c>
      <c r="N97" s="238" t="s">
        <v>42</v>
      </c>
      <c r="O97" s="71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7" t="s">
        <v>322</v>
      </c>
      <c r="AT97" s="197" t="s">
        <v>425</v>
      </c>
      <c r="AU97" s="197" t="s">
        <v>81</v>
      </c>
      <c r="AY97" s="18" t="s">
        <v>138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8" t="s">
        <v>79</v>
      </c>
      <c r="BK97" s="198">
        <f>ROUND(I97*H97,2)</f>
        <v>0</v>
      </c>
      <c r="BL97" s="18" t="s">
        <v>243</v>
      </c>
      <c r="BM97" s="197" t="s">
        <v>1110</v>
      </c>
    </row>
    <row r="98" spans="1:65" s="2" customFormat="1" ht="33" customHeight="1">
      <c r="A98" s="37"/>
      <c r="B98" s="185"/>
      <c r="C98" s="186" t="s">
        <v>150</v>
      </c>
      <c r="D98" s="186" t="s">
        <v>140</v>
      </c>
      <c r="E98" s="187" t="s">
        <v>1111</v>
      </c>
      <c r="F98" s="188" t="s">
        <v>1112</v>
      </c>
      <c r="G98" s="189" t="s">
        <v>214</v>
      </c>
      <c r="H98" s="190">
        <v>16</v>
      </c>
      <c r="I98" s="191"/>
      <c r="J98" s="192">
        <f>ROUND(I98*H98,2)</f>
        <v>0</v>
      </c>
      <c r="K98" s="188" t="s">
        <v>3</v>
      </c>
      <c r="L98" s="38"/>
      <c r="M98" s="193" t="s">
        <v>3</v>
      </c>
      <c r="N98" s="194" t="s">
        <v>42</v>
      </c>
      <c r="O98" s="71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7" t="s">
        <v>243</v>
      </c>
      <c r="AT98" s="197" t="s">
        <v>140</v>
      </c>
      <c r="AU98" s="197" t="s">
        <v>81</v>
      </c>
      <c r="AY98" s="18" t="s">
        <v>138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8" t="s">
        <v>79</v>
      </c>
      <c r="BK98" s="198">
        <f>ROUND(I98*H98,2)</f>
        <v>0</v>
      </c>
      <c r="BL98" s="18" t="s">
        <v>243</v>
      </c>
      <c r="BM98" s="197" t="s">
        <v>1113</v>
      </c>
    </row>
    <row r="99" spans="1:65" s="2" customFormat="1" ht="16.5" customHeight="1">
      <c r="A99" s="37"/>
      <c r="B99" s="185"/>
      <c r="C99" s="229" t="s">
        <v>202</v>
      </c>
      <c r="D99" s="229" t="s">
        <v>425</v>
      </c>
      <c r="E99" s="230" t="s">
        <v>1114</v>
      </c>
      <c r="F99" s="231" t="s">
        <v>1115</v>
      </c>
      <c r="G99" s="232" t="s">
        <v>214</v>
      </c>
      <c r="H99" s="233">
        <v>3</v>
      </c>
      <c r="I99" s="234"/>
      <c r="J99" s="235">
        <f>ROUND(I99*H99,2)</f>
        <v>0</v>
      </c>
      <c r="K99" s="231" t="s">
        <v>3</v>
      </c>
      <c r="L99" s="236"/>
      <c r="M99" s="237" t="s">
        <v>3</v>
      </c>
      <c r="N99" s="238" t="s">
        <v>42</v>
      </c>
      <c r="O99" s="71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7" t="s">
        <v>322</v>
      </c>
      <c r="AT99" s="197" t="s">
        <v>425</v>
      </c>
      <c r="AU99" s="197" t="s">
        <v>81</v>
      </c>
      <c r="AY99" s="18" t="s">
        <v>138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8" t="s">
        <v>79</v>
      </c>
      <c r="BK99" s="198">
        <f>ROUND(I99*H99,2)</f>
        <v>0</v>
      </c>
      <c r="BL99" s="18" t="s">
        <v>243</v>
      </c>
      <c r="BM99" s="197" t="s">
        <v>1116</v>
      </c>
    </row>
    <row r="100" spans="1:65" s="2" customFormat="1" ht="21.75" customHeight="1">
      <c r="A100" s="37"/>
      <c r="B100" s="185"/>
      <c r="C100" s="229" t="s">
        <v>211</v>
      </c>
      <c r="D100" s="229" t="s">
        <v>425</v>
      </c>
      <c r="E100" s="230" t="s">
        <v>1117</v>
      </c>
      <c r="F100" s="231" t="s">
        <v>1118</v>
      </c>
      <c r="G100" s="232" t="s">
        <v>214</v>
      </c>
      <c r="H100" s="233">
        <v>10</v>
      </c>
      <c r="I100" s="234"/>
      <c r="J100" s="235">
        <f>ROUND(I100*H100,2)</f>
        <v>0</v>
      </c>
      <c r="K100" s="231" t="s">
        <v>3</v>
      </c>
      <c r="L100" s="236"/>
      <c r="M100" s="237" t="s">
        <v>3</v>
      </c>
      <c r="N100" s="238" t="s">
        <v>42</v>
      </c>
      <c r="O100" s="71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7" t="s">
        <v>322</v>
      </c>
      <c r="AT100" s="197" t="s">
        <v>425</v>
      </c>
      <c r="AU100" s="197" t="s">
        <v>81</v>
      </c>
      <c r="AY100" s="18" t="s">
        <v>138</v>
      </c>
      <c r="BE100" s="198">
        <f>IF(N100="základní",J100,0)</f>
        <v>0</v>
      </c>
      <c r="BF100" s="198">
        <f>IF(N100="snížená",J100,0)</f>
        <v>0</v>
      </c>
      <c r="BG100" s="198">
        <f>IF(N100="zákl. přenesená",J100,0)</f>
        <v>0</v>
      </c>
      <c r="BH100" s="198">
        <f>IF(N100="sníž. přenesená",J100,0)</f>
        <v>0</v>
      </c>
      <c r="BI100" s="198">
        <f>IF(N100="nulová",J100,0)</f>
        <v>0</v>
      </c>
      <c r="BJ100" s="18" t="s">
        <v>79</v>
      </c>
      <c r="BK100" s="198">
        <f>ROUND(I100*H100,2)</f>
        <v>0</v>
      </c>
      <c r="BL100" s="18" t="s">
        <v>243</v>
      </c>
      <c r="BM100" s="197" t="s">
        <v>1119</v>
      </c>
    </row>
    <row r="101" spans="1:65" s="2" customFormat="1" ht="21.75" customHeight="1">
      <c r="A101" s="37"/>
      <c r="B101" s="185"/>
      <c r="C101" s="229" t="s">
        <v>217</v>
      </c>
      <c r="D101" s="229" t="s">
        <v>425</v>
      </c>
      <c r="E101" s="230" t="s">
        <v>1120</v>
      </c>
      <c r="F101" s="231" t="s">
        <v>1121</v>
      </c>
      <c r="G101" s="232" t="s">
        <v>214</v>
      </c>
      <c r="H101" s="233">
        <v>6</v>
      </c>
      <c r="I101" s="234"/>
      <c r="J101" s="235">
        <f>ROUND(I101*H101,2)</f>
        <v>0</v>
      </c>
      <c r="K101" s="231" t="s">
        <v>3</v>
      </c>
      <c r="L101" s="236"/>
      <c r="M101" s="237" t="s">
        <v>3</v>
      </c>
      <c r="N101" s="238" t="s">
        <v>42</v>
      </c>
      <c r="O101" s="71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7" t="s">
        <v>322</v>
      </c>
      <c r="AT101" s="197" t="s">
        <v>425</v>
      </c>
      <c r="AU101" s="197" t="s">
        <v>81</v>
      </c>
      <c r="AY101" s="18" t="s">
        <v>138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8" t="s">
        <v>79</v>
      </c>
      <c r="BK101" s="198">
        <f>ROUND(I101*H101,2)</f>
        <v>0</v>
      </c>
      <c r="BL101" s="18" t="s">
        <v>243</v>
      </c>
      <c r="BM101" s="197" t="s">
        <v>1122</v>
      </c>
    </row>
    <row r="102" spans="1:65" s="2" customFormat="1" ht="21.75" customHeight="1">
      <c r="A102" s="37"/>
      <c r="B102" s="185"/>
      <c r="C102" s="229" t="s">
        <v>225</v>
      </c>
      <c r="D102" s="229" t="s">
        <v>425</v>
      </c>
      <c r="E102" s="230" t="s">
        <v>1123</v>
      </c>
      <c r="F102" s="231" t="s">
        <v>1124</v>
      </c>
      <c r="G102" s="232" t="s">
        <v>214</v>
      </c>
      <c r="H102" s="233">
        <v>1</v>
      </c>
      <c r="I102" s="234"/>
      <c r="J102" s="235">
        <f>ROUND(I102*H102,2)</f>
        <v>0</v>
      </c>
      <c r="K102" s="231" t="s">
        <v>3</v>
      </c>
      <c r="L102" s="236"/>
      <c r="M102" s="237" t="s">
        <v>3</v>
      </c>
      <c r="N102" s="238" t="s">
        <v>42</v>
      </c>
      <c r="O102" s="71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7" t="s">
        <v>322</v>
      </c>
      <c r="AT102" s="197" t="s">
        <v>425</v>
      </c>
      <c r="AU102" s="197" t="s">
        <v>81</v>
      </c>
      <c r="AY102" s="18" t="s">
        <v>138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8" t="s">
        <v>79</v>
      </c>
      <c r="BK102" s="198">
        <f>ROUND(I102*H102,2)</f>
        <v>0</v>
      </c>
      <c r="BL102" s="18" t="s">
        <v>243</v>
      </c>
      <c r="BM102" s="197" t="s">
        <v>1125</v>
      </c>
    </row>
    <row r="103" spans="1:65" s="2" customFormat="1" ht="21.75" customHeight="1">
      <c r="A103" s="37"/>
      <c r="B103" s="185"/>
      <c r="C103" s="229" t="s">
        <v>233</v>
      </c>
      <c r="D103" s="229" t="s">
        <v>425</v>
      </c>
      <c r="E103" s="230" t="s">
        <v>1126</v>
      </c>
      <c r="F103" s="231" t="s">
        <v>1127</v>
      </c>
      <c r="G103" s="232" t="s">
        <v>214</v>
      </c>
      <c r="H103" s="233">
        <v>1</v>
      </c>
      <c r="I103" s="234"/>
      <c r="J103" s="235">
        <f>ROUND(I103*H103,2)</f>
        <v>0</v>
      </c>
      <c r="K103" s="231" t="s">
        <v>3</v>
      </c>
      <c r="L103" s="236"/>
      <c r="M103" s="237" t="s">
        <v>3</v>
      </c>
      <c r="N103" s="238" t="s">
        <v>42</v>
      </c>
      <c r="O103" s="71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7" t="s">
        <v>322</v>
      </c>
      <c r="AT103" s="197" t="s">
        <v>425</v>
      </c>
      <c r="AU103" s="197" t="s">
        <v>81</v>
      </c>
      <c r="AY103" s="18" t="s">
        <v>138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18" t="s">
        <v>79</v>
      </c>
      <c r="BK103" s="198">
        <f>ROUND(I103*H103,2)</f>
        <v>0</v>
      </c>
      <c r="BL103" s="18" t="s">
        <v>243</v>
      </c>
      <c r="BM103" s="197" t="s">
        <v>1128</v>
      </c>
    </row>
    <row r="104" spans="1:65" s="2" customFormat="1" ht="21.75" customHeight="1">
      <c r="A104" s="37"/>
      <c r="B104" s="185"/>
      <c r="C104" s="229" t="s">
        <v>9</v>
      </c>
      <c r="D104" s="229" t="s">
        <v>425</v>
      </c>
      <c r="E104" s="230" t="s">
        <v>1129</v>
      </c>
      <c r="F104" s="231" t="s">
        <v>1130</v>
      </c>
      <c r="G104" s="232" t="s">
        <v>214</v>
      </c>
      <c r="H104" s="233">
        <v>2</v>
      </c>
      <c r="I104" s="234"/>
      <c r="J104" s="235">
        <f>ROUND(I104*H104,2)</f>
        <v>0</v>
      </c>
      <c r="K104" s="231" t="s">
        <v>3</v>
      </c>
      <c r="L104" s="236"/>
      <c r="M104" s="237" t="s">
        <v>3</v>
      </c>
      <c r="N104" s="238" t="s">
        <v>42</v>
      </c>
      <c r="O104" s="71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7" t="s">
        <v>322</v>
      </c>
      <c r="AT104" s="197" t="s">
        <v>425</v>
      </c>
      <c r="AU104" s="197" t="s">
        <v>81</v>
      </c>
      <c r="AY104" s="18" t="s">
        <v>138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8" t="s">
        <v>79</v>
      </c>
      <c r="BK104" s="198">
        <f>ROUND(I104*H104,2)</f>
        <v>0</v>
      </c>
      <c r="BL104" s="18" t="s">
        <v>243</v>
      </c>
      <c r="BM104" s="197" t="s">
        <v>1131</v>
      </c>
    </row>
    <row r="105" spans="1:65" s="2" customFormat="1" ht="21.75" customHeight="1">
      <c r="A105" s="37"/>
      <c r="B105" s="185"/>
      <c r="C105" s="229" t="s">
        <v>243</v>
      </c>
      <c r="D105" s="229" t="s">
        <v>425</v>
      </c>
      <c r="E105" s="230" t="s">
        <v>1132</v>
      </c>
      <c r="F105" s="231" t="s">
        <v>1133</v>
      </c>
      <c r="G105" s="232" t="s">
        <v>214</v>
      </c>
      <c r="H105" s="233">
        <v>5</v>
      </c>
      <c r="I105" s="234"/>
      <c r="J105" s="235">
        <f>ROUND(I105*H105,2)</f>
        <v>0</v>
      </c>
      <c r="K105" s="231" t="s">
        <v>3</v>
      </c>
      <c r="L105" s="236"/>
      <c r="M105" s="237" t="s">
        <v>3</v>
      </c>
      <c r="N105" s="238" t="s">
        <v>42</v>
      </c>
      <c r="O105" s="71"/>
      <c r="P105" s="195">
        <f>O105*H105</f>
        <v>0</v>
      </c>
      <c r="Q105" s="195">
        <v>0</v>
      </c>
      <c r="R105" s="195">
        <f>Q105*H105</f>
        <v>0</v>
      </c>
      <c r="S105" s="195">
        <v>0</v>
      </c>
      <c r="T105" s="19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7" t="s">
        <v>322</v>
      </c>
      <c r="AT105" s="197" t="s">
        <v>425</v>
      </c>
      <c r="AU105" s="197" t="s">
        <v>81</v>
      </c>
      <c r="AY105" s="18" t="s">
        <v>138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18" t="s">
        <v>79</v>
      </c>
      <c r="BK105" s="198">
        <f>ROUND(I105*H105,2)</f>
        <v>0</v>
      </c>
      <c r="BL105" s="18" t="s">
        <v>243</v>
      </c>
      <c r="BM105" s="197" t="s">
        <v>1134</v>
      </c>
    </row>
    <row r="106" spans="1:65" s="2" customFormat="1" ht="21.75" customHeight="1">
      <c r="A106" s="37"/>
      <c r="B106" s="185"/>
      <c r="C106" s="186" t="s">
        <v>248</v>
      </c>
      <c r="D106" s="186" t="s">
        <v>140</v>
      </c>
      <c r="E106" s="187" t="s">
        <v>945</v>
      </c>
      <c r="F106" s="188" t="s">
        <v>946</v>
      </c>
      <c r="G106" s="189" t="s">
        <v>214</v>
      </c>
      <c r="H106" s="190">
        <v>1</v>
      </c>
      <c r="I106" s="191"/>
      <c r="J106" s="192">
        <f>ROUND(I106*H106,2)</f>
        <v>0</v>
      </c>
      <c r="K106" s="188" t="s">
        <v>3</v>
      </c>
      <c r="L106" s="38"/>
      <c r="M106" s="193" t="s">
        <v>3</v>
      </c>
      <c r="N106" s="194" t="s">
        <v>42</v>
      </c>
      <c r="O106" s="71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7" t="s">
        <v>243</v>
      </c>
      <c r="AT106" s="197" t="s">
        <v>140</v>
      </c>
      <c r="AU106" s="197" t="s">
        <v>81</v>
      </c>
      <c r="AY106" s="18" t="s">
        <v>138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18" t="s">
        <v>79</v>
      </c>
      <c r="BK106" s="198">
        <f>ROUND(I106*H106,2)</f>
        <v>0</v>
      </c>
      <c r="BL106" s="18" t="s">
        <v>243</v>
      </c>
      <c r="BM106" s="197" t="s">
        <v>1135</v>
      </c>
    </row>
    <row r="107" spans="1:65" s="2" customFormat="1" ht="21.75" customHeight="1">
      <c r="A107" s="37"/>
      <c r="B107" s="185"/>
      <c r="C107" s="229" t="s">
        <v>252</v>
      </c>
      <c r="D107" s="229" t="s">
        <v>425</v>
      </c>
      <c r="E107" s="230" t="s">
        <v>1136</v>
      </c>
      <c r="F107" s="231" t="s">
        <v>1137</v>
      </c>
      <c r="G107" s="232" t="s">
        <v>214</v>
      </c>
      <c r="H107" s="233">
        <v>2</v>
      </c>
      <c r="I107" s="234"/>
      <c r="J107" s="235">
        <f>ROUND(I107*H107,2)</f>
        <v>0</v>
      </c>
      <c r="K107" s="231" t="s">
        <v>3</v>
      </c>
      <c r="L107" s="236"/>
      <c r="M107" s="237" t="s">
        <v>3</v>
      </c>
      <c r="N107" s="238" t="s">
        <v>42</v>
      </c>
      <c r="O107" s="71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7" t="s">
        <v>322</v>
      </c>
      <c r="AT107" s="197" t="s">
        <v>425</v>
      </c>
      <c r="AU107" s="197" t="s">
        <v>81</v>
      </c>
      <c r="AY107" s="18" t="s">
        <v>138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8" t="s">
        <v>79</v>
      </c>
      <c r="BK107" s="198">
        <f>ROUND(I107*H107,2)</f>
        <v>0</v>
      </c>
      <c r="BL107" s="18" t="s">
        <v>243</v>
      </c>
      <c r="BM107" s="197" t="s">
        <v>1138</v>
      </c>
    </row>
    <row r="108" spans="1:65" s="2" customFormat="1" ht="33" customHeight="1">
      <c r="A108" s="37"/>
      <c r="B108" s="185"/>
      <c r="C108" s="186" t="s">
        <v>259</v>
      </c>
      <c r="D108" s="186" t="s">
        <v>140</v>
      </c>
      <c r="E108" s="187" t="s">
        <v>1139</v>
      </c>
      <c r="F108" s="188" t="s">
        <v>1140</v>
      </c>
      <c r="G108" s="189" t="s">
        <v>214</v>
      </c>
      <c r="H108" s="190">
        <v>1</v>
      </c>
      <c r="I108" s="191"/>
      <c r="J108" s="192">
        <f>ROUND(I108*H108,2)</f>
        <v>0</v>
      </c>
      <c r="K108" s="188" t="s">
        <v>3</v>
      </c>
      <c r="L108" s="38"/>
      <c r="M108" s="193" t="s">
        <v>3</v>
      </c>
      <c r="N108" s="194" t="s">
        <v>42</v>
      </c>
      <c r="O108" s="71"/>
      <c r="P108" s="195">
        <f>O108*H108</f>
        <v>0</v>
      </c>
      <c r="Q108" s="195">
        <v>0</v>
      </c>
      <c r="R108" s="195">
        <f>Q108*H108</f>
        <v>0</v>
      </c>
      <c r="S108" s="195">
        <v>0</v>
      </c>
      <c r="T108" s="19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7" t="s">
        <v>243</v>
      </c>
      <c r="AT108" s="197" t="s">
        <v>140</v>
      </c>
      <c r="AU108" s="197" t="s">
        <v>81</v>
      </c>
      <c r="AY108" s="18" t="s">
        <v>138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8" t="s">
        <v>79</v>
      </c>
      <c r="BK108" s="198">
        <f>ROUND(I108*H108,2)</f>
        <v>0</v>
      </c>
      <c r="BL108" s="18" t="s">
        <v>243</v>
      </c>
      <c r="BM108" s="197" t="s">
        <v>1141</v>
      </c>
    </row>
    <row r="109" spans="1:65" s="2" customFormat="1" ht="16.5" customHeight="1">
      <c r="A109" s="37"/>
      <c r="B109" s="185"/>
      <c r="C109" s="229" t="s">
        <v>263</v>
      </c>
      <c r="D109" s="229" t="s">
        <v>425</v>
      </c>
      <c r="E109" s="230" t="s">
        <v>1142</v>
      </c>
      <c r="F109" s="231" t="s">
        <v>1143</v>
      </c>
      <c r="G109" s="232" t="s">
        <v>214</v>
      </c>
      <c r="H109" s="233">
        <v>1</v>
      </c>
      <c r="I109" s="234"/>
      <c r="J109" s="235">
        <f>ROUND(I109*H109,2)</f>
        <v>0</v>
      </c>
      <c r="K109" s="231" t="s">
        <v>3</v>
      </c>
      <c r="L109" s="236"/>
      <c r="M109" s="237" t="s">
        <v>3</v>
      </c>
      <c r="N109" s="238" t="s">
        <v>42</v>
      </c>
      <c r="O109" s="71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7" t="s">
        <v>322</v>
      </c>
      <c r="AT109" s="197" t="s">
        <v>425</v>
      </c>
      <c r="AU109" s="197" t="s">
        <v>81</v>
      </c>
      <c r="AY109" s="18" t="s">
        <v>138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18" t="s">
        <v>79</v>
      </c>
      <c r="BK109" s="198">
        <f>ROUND(I109*H109,2)</f>
        <v>0</v>
      </c>
      <c r="BL109" s="18" t="s">
        <v>243</v>
      </c>
      <c r="BM109" s="197" t="s">
        <v>1144</v>
      </c>
    </row>
    <row r="110" spans="1:65" s="2" customFormat="1" ht="21.75" customHeight="1">
      <c r="A110" s="37"/>
      <c r="B110" s="185"/>
      <c r="C110" s="186" t="s">
        <v>8</v>
      </c>
      <c r="D110" s="186" t="s">
        <v>140</v>
      </c>
      <c r="E110" s="187" t="s">
        <v>1145</v>
      </c>
      <c r="F110" s="188" t="s">
        <v>1146</v>
      </c>
      <c r="G110" s="189" t="s">
        <v>214</v>
      </c>
      <c r="H110" s="190">
        <v>5</v>
      </c>
      <c r="I110" s="191"/>
      <c r="J110" s="192">
        <f>ROUND(I110*H110,2)</f>
        <v>0</v>
      </c>
      <c r="K110" s="188" t="s">
        <v>3</v>
      </c>
      <c r="L110" s="38"/>
      <c r="M110" s="193" t="s">
        <v>3</v>
      </c>
      <c r="N110" s="194" t="s">
        <v>42</v>
      </c>
      <c r="O110" s="71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7" t="s">
        <v>243</v>
      </c>
      <c r="AT110" s="197" t="s">
        <v>140</v>
      </c>
      <c r="AU110" s="197" t="s">
        <v>81</v>
      </c>
      <c r="AY110" s="18" t="s">
        <v>138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79</v>
      </c>
      <c r="BK110" s="198">
        <f>ROUND(I110*H110,2)</f>
        <v>0</v>
      </c>
      <c r="BL110" s="18" t="s">
        <v>243</v>
      </c>
      <c r="BM110" s="197" t="s">
        <v>1147</v>
      </c>
    </row>
    <row r="111" spans="1:65" s="2" customFormat="1" ht="16.5" customHeight="1">
      <c r="A111" s="37"/>
      <c r="B111" s="185"/>
      <c r="C111" s="229" t="s">
        <v>270</v>
      </c>
      <c r="D111" s="229" t="s">
        <v>425</v>
      </c>
      <c r="E111" s="230" t="s">
        <v>1148</v>
      </c>
      <c r="F111" s="231" t="s">
        <v>1149</v>
      </c>
      <c r="G111" s="232" t="s">
        <v>214</v>
      </c>
      <c r="H111" s="233">
        <v>1</v>
      </c>
      <c r="I111" s="234"/>
      <c r="J111" s="235">
        <f>ROUND(I111*H111,2)</f>
        <v>0</v>
      </c>
      <c r="K111" s="231" t="s">
        <v>3</v>
      </c>
      <c r="L111" s="236"/>
      <c r="M111" s="237" t="s">
        <v>3</v>
      </c>
      <c r="N111" s="238" t="s">
        <v>42</v>
      </c>
      <c r="O111" s="71"/>
      <c r="P111" s="195">
        <f>O111*H111</f>
        <v>0</v>
      </c>
      <c r="Q111" s="195">
        <v>0</v>
      </c>
      <c r="R111" s="195">
        <f>Q111*H111</f>
        <v>0</v>
      </c>
      <c r="S111" s="195">
        <v>0</v>
      </c>
      <c r="T111" s="19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7" t="s">
        <v>322</v>
      </c>
      <c r="AT111" s="197" t="s">
        <v>425</v>
      </c>
      <c r="AU111" s="197" t="s">
        <v>81</v>
      </c>
      <c r="AY111" s="18" t="s">
        <v>138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8" t="s">
        <v>79</v>
      </c>
      <c r="BK111" s="198">
        <f>ROUND(I111*H111,2)</f>
        <v>0</v>
      </c>
      <c r="BL111" s="18" t="s">
        <v>243</v>
      </c>
      <c r="BM111" s="197" t="s">
        <v>1150</v>
      </c>
    </row>
    <row r="112" spans="1:65" s="2" customFormat="1" ht="16.5" customHeight="1">
      <c r="A112" s="37"/>
      <c r="B112" s="185"/>
      <c r="C112" s="229" t="s">
        <v>278</v>
      </c>
      <c r="D112" s="229" t="s">
        <v>425</v>
      </c>
      <c r="E112" s="230" t="s">
        <v>1151</v>
      </c>
      <c r="F112" s="231" t="s">
        <v>1152</v>
      </c>
      <c r="G112" s="232" t="s">
        <v>214</v>
      </c>
      <c r="H112" s="233">
        <v>4</v>
      </c>
      <c r="I112" s="234"/>
      <c r="J112" s="235">
        <f>ROUND(I112*H112,2)</f>
        <v>0</v>
      </c>
      <c r="K112" s="231" t="s">
        <v>3</v>
      </c>
      <c r="L112" s="236"/>
      <c r="M112" s="237" t="s">
        <v>3</v>
      </c>
      <c r="N112" s="238" t="s">
        <v>42</v>
      </c>
      <c r="O112" s="71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7" t="s">
        <v>322</v>
      </c>
      <c r="AT112" s="197" t="s">
        <v>425</v>
      </c>
      <c r="AU112" s="197" t="s">
        <v>81</v>
      </c>
      <c r="AY112" s="18" t="s">
        <v>138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79</v>
      </c>
      <c r="BK112" s="198">
        <f>ROUND(I112*H112,2)</f>
        <v>0</v>
      </c>
      <c r="BL112" s="18" t="s">
        <v>243</v>
      </c>
      <c r="BM112" s="197" t="s">
        <v>1153</v>
      </c>
    </row>
    <row r="113" spans="1:65" s="2" customFormat="1" ht="21.75" customHeight="1">
      <c r="A113" s="37"/>
      <c r="B113" s="185"/>
      <c r="C113" s="186" t="s">
        <v>283</v>
      </c>
      <c r="D113" s="186" t="s">
        <v>140</v>
      </c>
      <c r="E113" s="187" t="s">
        <v>1154</v>
      </c>
      <c r="F113" s="188" t="s">
        <v>1155</v>
      </c>
      <c r="G113" s="189" t="s">
        <v>214</v>
      </c>
      <c r="H113" s="190">
        <v>2</v>
      </c>
      <c r="I113" s="191"/>
      <c r="J113" s="192">
        <f>ROUND(I113*H113,2)</f>
        <v>0</v>
      </c>
      <c r="K113" s="188" t="s">
        <v>3</v>
      </c>
      <c r="L113" s="38"/>
      <c r="M113" s="193" t="s">
        <v>3</v>
      </c>
      <c r="N113" s="194" t="s">
        <v>42</v>
      </c>
      <c r="O113" s="71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7" t="s">
        <v>243</v>
      </c>
      <c r="AT113" s="197" t="s">
        <v>140</v>
      </c>
      <c r="AU113" s="197" t="s">
        <v>81</v>
      </c>
      <c r="AY113" s="18" t="s">
        <v>138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8" t="s">
        <v>79</v>
      </c>
      <c r="BK113" s="198">
        <f>ROUND(I113*H113,2)</f>
        <v>0</v>
      </c>
      <c r="BL113" s="18" t="s">
        <v>243</v>
      </c>
      <c r="BM113" s="197" t="s">
        <v>1156</v>
      </c>
    </row>
    <row r="114" spans="1:65" s="2" customFormat="1" ht="16.5" customHeight="1">
      <c r="A114" s="37"/>
      <c r="B114" s="185"/>
      <c r="C114" s="229" t="s">
        <v>287</v>
      </c>
      <c r="D114" s="229" t="s">
        <v>425</v>
      </c>
      <c r="E114" s="230" t="s">
        <v>1157</v>
      </c>
      <c r="F114" s="231" t="s">
        <v>1158</v>
      </c>
      <c r="G114" s="232" t="s">
        <v>214</v>
      </c>
      <c r="H114" s="233">
        <v>2</v>
      </c>
      <c r="I114" s="234"/>
      <c r="J114" s="235">
        <f>ROUND(I114*H114,2)</f>
        <v>0</v>
      </c>
      <c r="K114" s="231" t="s">
        <v>3</v>
      </c>
      <c r="L114" s="236"/>
      <c r="M114" s="237" t="s">
        <v>3</v>
      </c>
      <c r="N114" s="238" t="s">
        <v>42</v>
      </c>
      <c r="O114" s="71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7" t="s">
        <v>322</v>
      </c>
      <c r="AT114" s="197" t="s">
        <v>425</v>
      </c>
      <c r="AU114" s="197" t="s">
        <v>81</v>
      </c>
      <c r="AY114" s="18" t="s">
        <v>138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8" t="s">
        <v>79</v>
      </c>
      <c r="BK114" s="198">
        <f>ROUND(I114*H114,2)</f>
        <v>0</v>
      </c>
      <c r="BL114" s="18" t="s">
        <v>243</v>
      </c>
      <c r="BM114" s="197" t="s">
        <v>1159</v>
      </c>
    </row>
    <row r="115" spans="1:65" s="2" customFormat="1" ht="21.75" customHeight="1">
      <c r="A115" s="37"/>
      <c r="B115" s="185"/>
      <c r="C115" s="186" t="s">
        <v>293</v>
      </c>
      <c r="D115" s="186" t="s">
        <v>140</v>
      </c>
      <c r="E115" s="187" t="s">
        <v>1160</v>
      </c>
      <c r="F115" s="188" t="s">
        <v>1161</v>
      </c>
      <c r="G115" s="189" t="s">
        <v>214</v>
      </c>
      <c r="H115" s="190">
        <v>3</v>
      </c>
      <c r="I115" s="191"/>
      <c r="J115" s="192">
        <f>ROUND(I115*H115,2)</f>
        <v>0</v>
      </c>
      <c r="K115" s="188" t="s">
        <v>3</v>
      </c>
      <c r="L115" s="38"/>
      <c r="M115" s="193" t="s">
        <v>3</v>
      </c>
      <c r="N115" s="194" t="s">
        <v>42</v>
      </c>
      <c r="O115" s="71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7" t="s">
        <v>243</v>
      </c>
      <c r="AT115" s="197" t="s">
        <v>140</v>
      </c>
      <c r="AU115" s="197" t="s">
        <v>81</v>
      </c>
      <c r="AY115" s="18" t="s">
        <v>138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8" t="s">
        <v>79</v>
      </c>
      <c r="BK115" s="198">
        <f>ROUND(I115*H115,2)</f>
        <v>0</v>
      </c>
      <c r="BL115" s="18" t="s">
        <v>243</v>
      </c>
      <c r="BM115" s="197" t="s">
        <v>1162</v>
      </c>
    </row>
    <row r="116" spans="1:65" s="2" customFormat="1" ht="21.75" customHeight="1">
      <c r="A116" s="37"/>
      <c r="B116" s="185"/>
      <c r="C116" s="229" t="s">
        <v>297</v>
      </c>
      <c r="D116" s="229" t="s">
        <v>425</v>
      </c>
      <c r="E116" s="230" t="s">
        <v>1163</v>
      </c>
      <c r="F116" s="231" t="s">
        <v>1164</v>
      </c>
      <c r="G116" s="232" t="s">
        <v>214</v>
      </c>
      <c r="H116" s="233">
        <v>1</v>
      </c>
      <c r="I116" s="234"/>
      <c r="J116" s="235">
        <f>ROUND(I116*H116,2)</f>
        <v>0</v>
      </c>
      <c r="K116" s="231" t="s">
        <v>3</v>
      </c>
      <c r="L116" s="236"/>
      <c r="M116" s="237" t="s">
        <v>3</v>
      </c>
      <c r="N116" s="238" t="s">
        <v>42</v>
      </c>
      <c r="O116" s="71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7" t="s">
        <v>322</v>
      </c>
      <c r="AT116" s="197" t="s">
        <v>425</v>
      </c>
      <c r="AU116" s="197" t="s">
        <v>81</v>
      </c>
      <c r="AY116" s="18" t="s">
        <v>138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79</v>
      </c>
      <c r="BK116" s="198">
        <f>ROUND(I116*H116,2)</f>
        <v>0</v>
      </c>
      <c r="BL116" s="18" t="s">
        <v>243</v>
      </c>
      <c r="BM116" s="197" t="s">
        <v>1165</v>
      </c>
    </row>
    <row r="117" spans="1:65" s="2" customFormat="1" ht="21.75" customHeight="1">
      <c r="A117" s="37"/>
      <c r="B117" s="185"/>
      <c r="C117" s="229" t="s">
        <v>305</v>
      </c>
      <c r="D117" s="229" t="s">
        <v>425</v>
      </c>
      <c r="E117" s="230" t="s">
        <v>1166</v>
      </c>
      <c r="F117" s="231" t="s">
        <v>1167</v>
      </c>
      <c r="G117" s="232" t="s">
        <v>214</v>
      </c>
      <c r="H117" s="233">
        <v>2</v>
      </c>
      <c r="I117" s="234"/>
      <c r="J117" s="235">
        <f>ROUND(I117*H117,2)</f>
        <v>0</v>
      </c>
      <c r="K117" s="231" t="s">
        <v>3</v>
      </c>
      <c r="L117" s="236"/>
      <c r="M117" s="237" t="s">
        <v>3</v>
      </c>
      <c r="N117" s="238" t="s">
        <v>42</v>
      </c>
      <c r="O117" s="71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7" t="s">
        <v>322</v>
      </c>
      <c r="AT117" s="197" t="s">
        <v>425</v>
      </c>
      <c r="AU117" s="197" t="s">
        <v>81</v>
      </c>
      <c r="AY117" s="18" t="s">
        <v>138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8" t="s">
        <v>79</v>
      </c>
      <c r="BK117" s="198">
        <f>ROUND(I117*H117,2)</f>
        <v>0</v>
      </c>
      <c r="BL117" s="18" t="s">
        <v>243</v>
      </c>
      <c r="BM117" s="197" t="s">
        <v>1168</v>
      </c>
    </row>
    <row r="118" spans="1:65" s="2" customFormat="1" ht="21.75" customHeight="1">
      <c r="A118" s="37"/>
      <c r="B118" s="185"/>
      <c r="C118" s="186" t="s">
        <v>310</v>
      </c>
      <c r="D118" s="186" t="s">
        <v>140</v>
      </c>
      <c r="E118" s="187" t="s">
        <v>1169</v>
      </c>
      <c r="F118" s="188" t="s">
        <v>1170</v>
      </c>
      <c r="G118" s="189" t="s">
        <v>214</v>
      </c>
      <c r="H118" s="190">
        <v>2</v>
      </c>
      <c r="I118" s="191"/>
      <c r="J118" s="192">
        <f>ROUND(I118*H118,2)</f>
        <v>0</v>
      </c>
      <c r="K118" s="188" t="s">
        <v>3</v>
      </c>
      <c r="L118" s="38"/>
      <c r="M118" s="193" t="s">
        <v>3</v>
      </c>
      <c r="N118" s="194" t="s">
        <v>42</v>
      </c>
      <c r="O118" s="71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7" t="s">
        <v>243</v>
      </c>
      <c r="AT118" s="197" t="s">
        <v>140</v>
      </c>
      <c r="AU118" s="197" t="s">
        <v>81</v>
      </c>
      <c r="AY118" s="18" t="s">
        <v>138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79</v>
      </c>
      <c r="BK118" s="198">
        <f>ROUND(I118*H118,2)</f>
        <v>0</v>
      </c>
      <c r="BL118" s="18" t="s">
        <v>243</v>
      </c>
      <c r="BM118" s="197" t="s">
        <v>1171</v>
      </c>
    </row>
    <row r="119" spans="1:65" s="2" customFormat="1" ht="16.5" customHeight="1">
      <c r="A119" s="37"/>
      <c r="B119" s="185"/>
      <c r="C119" s="229" t="s">
        <v>314</v>
      </c>
      <c r="D119" s="229" t="s">
        <v>425</v>
      </c>
      <c r="E119" s="230" t="s">
        <v>1172</v>
      </c>
      <c r="F119" s="231" t="s">
        <v>1173</v>
      </c>
      <c r="G119" s="232" t="s">
        <v>214</v>
      </c>
      <c r="H119" s="233">
        <v>2</v>
      </c>
      <c r="I119" s="234"/>
      <c r="J119" s="235">
        <f>ROUND(I119*H119,2)</f>
        <v>0</v>
      </c>
      <c r="K119" s="231" t="s">
        <v>3</v>
      </c>
      <c r="L119" s="236"/>
      <c r="M119" s="237" t="s">
        <v>3</v>
      </c>
      <c r="N119" s="238" t="s">
        <v>42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7" t="s">
        <v>322</v>
      </c>
      <c r="AT119" s="197" t="s">
        <v>425</v>
      </c>
      <c r="AU119" s="197" t="s">
        <v>81</v>
      </c>
      <c r="AY119" s="18" t="s">
        <v>138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8" t="s">
        <v>79</v>
      </c>
      <c r="BK119" s="198">
        <f>ROUND(I119*H119,2)</f>
        <v>0</v>
      </c>
      <c r="BL119" s="18" t="s">
        <v>243</v>
      </c>
      <c r="BM119" s="197" t="s">
        <v>1174</v>
      </c>
    </row>
    <row r="120" spans="1:65" s="2" customFormat="1" ht="21.75" customHeight="1">
      <c r="A120" s="37"/>
      <c r="B120" s="185"/>
      <c r="C120" s="186" t="s">
        <v>318</v>
      </c>
      <c r="D120" s="186" t="s">
        <v>140</v>
      </c>
      <c r="E120" s="187" t="s">
        <v>1175</v>
      </c>
      <c r="F120" s="188" t="s">
        <v>1176</v>
      </c>
      <c r="G120" s="189" t="s">
        <v>214</v>
      </c>
      <c r="H120" s="190">
        <v>1</v>
      </c>
      <c r="I120" s="191"/>
      <c r="J120" s="192">
        <f>ROUND(I120*H120,2)</f>
        <v>0</v>
      </c>
      <c r="K120" s="188" t="s">
        <v>3</v>
      </c>
      <c r="L120" s="38"/>
      <c r="M120" s="193" t="s">
        <v>3</v>
      </c>
      <c r="N120" s="194" t="s">
        <v>42</v>
      </c>
      <c r="O120" s="71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7" t="s">
        <v>243</v>
      </c>
      <c r="AT120" s="197" t="s">
        <v>140</v>
      </c>
      <c r="AU120" s="197" t="s">
        <v>81</v>
      </c>
      <c r="AY120" s="18" t="s">
        <v>138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79</v>
      </c>
      <c r="BK120" s="198">
        <f>ROUND(I120*H120,2)</f>
        <v>0</v>
      </c>
      <c r="BL120" s="18" t="s">
        <v>243</v>
      </c>
      <c r="BM120" s="197" t="s">
        <v>1177</v>
      </c>
    </row>
    <row r="121" spans="1:65" s="2" customFormat="1" ht="16.5" customHeight="1">
      <c r="A121" s="37"/>
      <c r="B121" s="185"/>
      <c r="C121" s="229" t="s">
        <v>322</v>
      </c>
      <c r="D121" s="229" t="s">
        <v>425</v>
      </c>
      <c r="E121" s="230" t="s">
        <v>1178</v>
      </c>
      <c r="F121" s="231" t="s">
        <v>1179</v>
      </c>
      <c r="G121" s="232" t="s">
        <v>214</v>
      </c>
      <c r="H121" s="233">
        <v>1</v>
      </c>
      <c r="I121" s="234"/>
      <c r="J121" s="235">
        <f>ROUND(I121*H121,2)</f>
        <v>0</v>
      </c>
      <c r="K121" s="231" t="s">
        <v>3</v>
      </c>
      <c r="L121" s="236"/>
      <c r="M121" s="237" t="s">
        <v>3</v>
      </c>
      <c r="N121" s="238" t="s">
        <v>42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7" t="s">
        <v>322</v>
      </c>
      <c r="AT121" s="197" t="s">
        <v>425</v>
      </c>
      <c r="AU121" s="197" t="s">
        <v>81</v>
      </c>
      <c r="AY121" s="18" t="s">
        <v>138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8" t="s">
        <v>79</v>
      </c>
      <c r="BK121" s="198">
        <f>ROUND(I121*H121,2)</f>
        <v>0</v>
      </c>
      <c r="BL121" s="18" t="s">
        <v>243</v>
      </c>
      <c r="BM121" s="197" t="s">
        <v>1180</v>
      </c>
    </row>
    <row r="122" spans="1:65" s="2" customFormat="1" ht="33" customHeight="1">
      <c r="A122" s="37"/>
      <c r="B122" s="185"/>
      <c r="C122" s="186" t="s">
        <v>328</v>
      </c>
      <c r="D122" s="186" t="s">
        <v>140</v>
      </c>
      <c r="E122" s="187" t="s">
        <v>1181</v>
      </c>
      <c r="F122" s="188" t="s">
        <v>1182</v>
      </c>
      <c r="G122" s="189" t="s">
        <v>214</v>
      </c>
      <c r="H122" s="190">
        <v>1</v>
      </c>
      <c r="I122" s="191"/>
      <c r="J122" s="192">
        <f>ROUND(I122*H122,2)</f>
        <v>0</v>
      </c>
      <c r="K122" s="188" t="s">
        <v>3</v>
      </c>
      <c r="L122" s="38"/>
      <c r="M122" s="193" t="s">
        <v>3</v>
      </c>
      <c r="N122" s="194" t="s">
        <v>42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7" t="s">
        <v>243</v>
      </c>
      <c r="AT122" s="197" t="s">
        <v>140</v>
      </c>
      <c r="AU122" s="197" t="s">
        <v>81</v>
      </c>
      <c r="AY122" s="18" t="s">
        <v>138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79</v>
      </c>
      <c r="BK122" s="198">
        <f>ROUND(I122*H122,2)</f>
        <v>0</v>
      </c>
      <c r="BL122" s="18" t="s">
        <v>243</v>
      </c>
      <c r="BM122" s="197" t="s">
        <v>1183</v>
      </c>
    </row>
    <row r="123" spans="1:65" s="2" customFormat="1" ht="21.75" customHeight="1">
      <c r="A123" s="37"/>
      <c r="B123" s="185"/>
      <c r="C123" s="229" t="s">
        <v>333</v>
      </c>
      <c r="D123" s="229" t="s">
        <v>425</v>
      </c>
      <c r="E123" s="230" t="s">
        <v>1184</v>
      </c>
      <c r="F123" s="231" t="s">
        <v>1185</v>
      </c>
      <c r="G123" s="232" t="s">
        <v>214</v>
      </c>
      <c r="H123" s="233">
        <v>1</v>
      </c>
      <c r="I123" s="234"/>
      <c r="J123" s="235">
        <f>ROUND(I123*H123,2)</f>
        <v>0</v>
      </c>
      <c r="K123" s="231" t="s">
        <v>3</v>
      </c>
      <c r="L123" s="236"/>
      <c r="M123" s="237" t="s">
        <v>3</v>
      </c>
      <c r="N123" s="238" t="s">
        <v>42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7" t="s">
        <v>322</v>
      </c>
      <c r="AT123" s="197" t="s">
        <v>425</v>
      </c>
      <c r="AU123" s="197" t="s">
        <v>81</v>
      </c>
      <c r="AY123" s="18" t="s">
        <v>138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8" t="s">
        <v>79</v>
      </c>
      <c r="BK123" s="198">
        <f>ROUND(I123*H123,2)</f>
        <v>0</v>
      </c>
      <c r="BL123" s="18" t="s">
        <v>243</v>
      </c>
      <c r="BM123" s="197" t="s">
        <v>1186</v>
      </c>
    </row>
    <row r="124" spans="1:65" s="2" customFormat="1" ht="21.75" customHeight="1">
      <c r="A124" s="37"/>
      <c r="B124" s="185"/>
      <c r="C124" s="186" t="s">
        <v>338</v>
      </c>
      <c r="D124" s="186" t="s">
        <v>140</v>
      </c>
      <c r="E124" s="187" t="s">
        <v>1187</v>
      </c>
      <c r="F124" s="188" t="s">
        <v>1188</v>
      </c>
      <c r="G124" s="189" t="s">
        <v>214</v>
      </c>
      <c r="H124" s="190">
        <v>1</v>
      </c>
      <c r="I124" s="191"/>
      <c r="J124" s="192">
        <f>ROUND(I124*H124,2)</f>
        <v>0</v>
      </c>
      <c r="K124" s="188" t="s">
        <v>3</v>
      </c>
      <c r="L124" s="38"/>
      <c r="M124" s="193" t="s">
        <v>3</v>
      </c>
      <c r="N124" s="194" t="s">
        <v>42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7" t="s">
        <v>243</v>
      </c>
      <c r="AT124" s="197" t="s">
        <v>140</v>
      </c>
      <c r="AU124" s="197" t="s">
        <v>81</v>
      </c>
      <c r="AY124" s="18" t="s">
        <v>138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79</v>
      </c>
      <c r="BK124" s="198">
        <f>ROUND(I124*H124,2)</f>
        <v>0</v>
      </c>
      <c r="BL124" s="18" t="s">
        <v>243</v>
      </c>
      <c r="BM124" s="197" t="s">
        <v>1189</v>
      </c>
    </row>
    <row r="125" spans="1:65" s="2" customFormat="1" ht="16.5" customHeight="1">
      <c r="A125" s="37"/>
      <c r="B125" s="185"/>
      <c r="C125" s="229" t="s">
        <v>343</v>
      </c>
      <c r="D125" s="229" t="s">
        <v>425</v>
      </c>
      <c r="E125" s="230" t="s">
        <v>1190</v>
      </c>
      <c r="F125" s="231" t="s">
        <v>1191</v>
      </c>
      <c r="G125" s="232" t="s">
        <v>214</v>
      </c>
      <c r="H125" s="233">
        <v>1</v>
      </c>
      <c r="I125" s="234"/>
      <c r="J125" s="235">
        <f>ROUND(I125*H125,2)</f>
        <v>0</v>
      </c>
      <c r="K125" s="231" t="s">
        <v>3</v>
      </c>
      <c r="L125" s="236"/>
      <c r="M125" s="237" t="s">
        <v>3</v>
      </c>
      <c r="N125" s="238" t="s">
        <v>42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7" t="s">
        <v>322</v>
      </c>
      <c r="AT125" s="197" t="s">
        <v>425</v>
      </c>
      <c r="AU125" s="197" t="s">
        <v>81</v>
      </c>
      <c r="AY125" s="18" t="s">
        <v>138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8" t="s">
        <v>79</v>
      </c>
      <c r="BK125" s="198">
        <f>ROUND(I125*H125,2)</f>
        <v>0</v>
      </c>
      <c r="BL125" s="18" t="s">
        <v>243</v>
      </c>
      <c r="BM125" s="197" t="s">
        <v>1192</v>
      </c>
    </row>
    <row r="126" spans="1:65" s="2" customFormat="1" ht="16.5" customHeight="1">
      <c r="A126" s="37"/>
      <c r="B126" s="185"/>
      <c r="C126" s="229" t="s">
        <v>347</v>
      </c>
      <c r="D126" s="229" t="s">
        <v>425</v>
      </c>
      <c r="E126" s="230" t="s">
        <v>1193</v>
      </c>
      <c r="F126" s="231" t="s">
        <v>1194</v>
      </c>
      <c r="G126" s="232" t="s">
        <v>214</v>
      </c>
      <c r="H126" s="233">
        <v>3</v>
      </c>
      <c r="I126" s="234"/>
      <c r="J126" s="235">
        <f>ROUND(I126*H126,2)</f>
        <v>0</v>
      </c>
      <c r="K126" s="231" t="s">
        <v>3</v>
      </c>
      <c r="L126" s="236"/>
      <c r="M126" s="244" t="s">
        <v>3</v>
      </c>
      <c r="N126" s="245" t="s">
        <v>42</v>
      </c>
      <c r="O126" s="241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7" t="s">
        <v>322</v>
      </c>
      <c r="AT126" s="197" t="s">
        <v>425</v>
      </c>
      <c r="AU126" s="197" t="s">
        <v>81</v>
      </c>
      <c r="AY126" s="18" t="s">
        <v>138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8" t="s">
        <v>79</v>
      </c>
      <c r="BK126" s="198">
        <f>ROUND(I126*H126,2)</f>
        <v>0</v>
      </c>
      <c r="BL126" s="18" t="s">
        <v>243</v>
      </c>
      <c r="BM126" s="197" t="s">
        <v>1195</v>
      </c>
    </row>
    <row r="127" spans="1:31" s="2" customFormat="1" ht="6.95" customHeight="1">
      <c r="A127" s="37"/>
      <c r="B127" s="54"/>
      <c r="C127" s="55"/>
      <c r="D127" s="55"/>
      <c r="E127" s="55"/>
      <c r="F127" s="55"/>
      <c r="G127" s="55"/>
      <c r="H127" s="55"/>
      <c r="I127" s="145"/>
      <c r="J127" s="55"/>
      <c r="K127" s="55"/>
      <c r="L127" s="38"/>
      <c r="M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</sheetData>
  <autoFilter ref="C86:K12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5:H75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97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2:12" s="1" customFormat="1" ht="12" customHeight="1" hidden="1">
      <c r="B8" s="21"/>
      <c r="D8" s="31" t="s">
        <v>108</v>
      </c>
      <c r="I8" s="121"/>
      <c r="L8" s="21"/>
    </row>
    <row r="9" spans="1:31" s="2" customFormat="1" ht="16.5" customHeight="1" hidden="1">
      <c r="A9" s="37"/>
      <c r="B9" s="38"/>
      <c r="C9" s="37"/>
      <c r="D9" s="37"/>
      <c r="E9" s="124" t="s">
        <v>836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 hidden="1">
      <c r="A10" s="37"/>
      <c r="B10" s="38"/>
      <c r="C10" s="37"/>
      <c r="D10" s="31" t="s">
        <v>837</v>
      </c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6.5" customHeight="1" hidden="1">
      <c r="A11" s="37"/>
      <c r="B11" s="38"/>
      <c r="C11" s="37"/>
      <c r="D11" s="37"/>
      <c r="E11" s="61" t="s">
        <v>1196</v>
      </c>
      <c r="F11" s="37"/>
      <c r="G11" s="37"/>
      <c r="H11" s="37"/>
      <c r="I11" s="125"/>
      <c r="J11" s="37"/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hidden="1">
      <c r="A12" s="37"/>
      <c r="B12" s="38"/>
      <c r="C12" s="37"/>
      <c r="D12" s="37"/>
      <c r="E12" s="37"/>
      <c r="F12" s="37"/>
      <c r="G12" s="37"/>
      <c r="H12" s="37"/>
      <c r="I12" s="125"/>
      <c r="J12" s="37"/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2" customHeight="1" hidden="1">
      <c r="A13" s="37"/>
      <c r="B13" s="38"/>
      <c r="C13" s="37"/>
      <c r="D13" s="31" t="s">
        <v>19</v>
      </c>
      <c r="E13" s="37"/>
      <c r="F13" s="26" t="s">
        <v>3</v>
      </c>
      <c r="G13" s="37"/>
      <c r="H13" s="37"/>
      <c r="I13" s="127" t="s">
        <v>20</v>
      </c>
      <c r="J13" s="26" t="s">
        <v>3</v>
      </c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21</v>
      </c>
      <c r="E14" s="37"/>
      <c r="F14" s="26" t="s">
        <v>22</v>
      </c>
      <c r="G14" s="37"/>
      <c r="H14" s="37"/>
      <c r="I14" s="127" t="s">
        <v>23</v>
      </c>
      <c r="J14" s="63" t="str">
        <f>'Rekapitulace stavby'!AN8</f>
        <v>30. 3. 2020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0.8" customHeight="1" hidden="1">
      <c r="A15" s="37"/>
      <c r="B15" s="38"/>
      <c r="C15" s="37"/>
      <c r="D15" s="37"/>
      <c r="E15" s="37"/>
      <c r="F15" s="37"/>
      <c r="G15" s="37"/>
      <c r="H15" s="37"/>
      <c r="I15" s="125"/>
      <c r="J15" s="37"/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 hidden="1">
      <c r="A16" s="37"/>
      <c r="B16" s="38"/>
      <c r="C16" s="37"/>
      <c r="D16" s="31" t="s">
        <v>25</v>
      </c>
      <c r="E16" s="37"/>
      <c r="F16" s="37"/>
      <c r="G16" s="37"/>
      <c r="H16" s="37"/>
      <c r="I16" s="127" t="s">
        <v>26</v>
      </c>
      <c r="J16" s="26" t="s">
        <v>3</v>
      </c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8" customHeight="1" hidden="1">
      <c r="A17" s="37"/>
      <c r="B17" s="38"/>
      <c r="C17" s="37"/>
      <c r="D17" s="37"/>
      <c r="E17" s="26" t="s">
        <v>27</v>
      </c>
      <c r="F17" s="37"/>
      <c r="G17" s="37"/>
      <c r="H17" s="37"/>
      <c r="I17" s="127" t="s">
        <v>28</v>
      </c>
      <c r="J17" s="26" t="s">
        <v>3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6.95" customHeight="1" hidden="1">
      <c r="A18" s="37"/>
      <c r="B18" s="38"/>
      <c r="C18" s="37"/>
      <c r="D18" s="37"/>
      <c r="E18" s="37"/>
      <c r="F18" s="37"/>
      <c r="G18" s="37"/>
      <c r="H18" s="37"/>
      <c r="I18" s="125"/>
      <c r="J18" s="37"/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2" customHeight="1" hidden="1">
      <c r="A19" s="37"/>
      <c r="B19" s="38"/>
      <c r="C19" s="37"/>
      <c r="D19" s="31" t="s">
        <v>29</v>
      </c>
      <c r="E19" s="37"/>
      <c r="F19" s="37"/>
      <c r="G19" s="37"/>
      <c r="H19" s="37"/>
      <c r="I19" s="127" t="s">
        <v>26</v>
      </c>
      <c r="J19" s="32" t="str">
        <f>'Rekapitulace stavby'!AN13</f>
        <v>Vyplň údaj</v>
      </c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8" customHeight="1" hidden="1">
      <c r="A20" s="37"/>
      <c r="B20" s="38"/>
      <c r="C20" s="37"/>
      <c r="D20" s="37"/>
      <c r="E20" s="32" t="str">
        <f>'Rekapitulace stavby'!E14</f>
        <v>Vyplň údaj</v>
      </c>
      <c r="F20" s="26"/>
      <c r="G20" s="26"/>
      <c r="H20" s="26"/>
      <c r="I20" s="127" t="s">
        <v>28</v>
      </c>
      <c r="J20" s="32" t="str">
        <f>'Rekapitulace stavby'!AN14</f>
        <v>Vyplň údaj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6.95" customHeight="1" hidden="1">
      <c r="A21" s="37"/>
      <c r="B21" s="38"/>
      <c r="C21" s="37"/>
      <c r="D21" s="37"/>
      <c r="E21" s="37"/>
      <c r="F21" s="37"/>
      <c r="G21" s="37"/>
      <c r="H21" s="37"/>
      <c r="I21" s="125"/>
      <c r="J21" s="37"/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2" customHeight="1" hidden="1">
      <c r="A22" s="37"/>
      <c r="B22" s="38"/>
      <c r="C22" s="37"/>
      <c r="D22" s="31" t="s">
        <v>31</v>
      </c>
      <c r="E22" s="37"/>
      <c r="F22" s="37"/>
      <c r="G22" s="37"/>
      <c r="H22" s="37"/>
      <c r="I22" s="127" t="s">
        <v>26</v>
      </c>
      <c r="J22" s="26" t="s">
        <v>3</v>
      </c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8" customHeight="1" hidden="1">
      <c r="A23" s="37"/>
      <c r="B23" s="38"/>
      <c r="C23" s="37"/>
      <c r="D23" s="37"/>
      <c r="E23" s="26" t="s">
        <v>839</v>
      </c>
      <c r="F23" s="37"/>
      <c r="G23" s="37"/>
      <c r="H23" s="37"/>
      <c r="I23" s="127" t="s">
        <v>28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6.95" customHeight="1" hidden="1">
      <c r="A24" s="37"/>
      <c r="B24" s="38"/>
      <c r="C24" s="37"/>
      <c r="D24" s="37"/>
      <c r="E24" s="37"/>
      <c r="F24" s="37"/>
      <c r="G24" s="37"/>
      <c r="H24" s="37"/>
      <c r="I24" s="125"/>
      <c r="J24" s="37"/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2" customHeight="1" hidden="1">
      <c r="A25" s="37"/>
      <c r="B25" s="38"/>
      <c r="C25" s="37"/>
      <c r="D25" s="31" t="s">
        <v>34</v>
      </c>
      <c r="E25" s="37"/>
      <c r="F25" s="37"/>
      <c r="G25" s="37"/>
      <c r="H25" s="37"/>
      <c r="I25" s="127" t="s">
        <v>26</v>
      </c>
      <c r="J25" s="26" t="s">
        <v>3</v>
      </c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8" customHeight="1" hidden="1">
      <c r="A26" s="37"/>
      <c r="B26" s="38"/>
      <c r="C26" s="37"/>
      <c r="D26" s="37"/>
      <c r="E26" s="26" t="s">
        <v>839</v>
      </c>
      <c r="F26" s="37"/>
      <c r="G26" s="37"/>
      <c r="H26" s="37"/>
      <c r="I26" s="127" t="s">
        <v>28</v>
      </c>
      <c r="J26" s="26" t="s">
        <v>3</v>
      </c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 hidden="1">
      <c r="A27" s="37"/>
      <c r="B27" s="38"/>
      <c r="C27" s="37"/>
      <c r="D27" s="37"/>
      <c r="E27" s="37"/>
      <c r="F27" s="37"/>
      <c r="G27" s="37"/>
      <c r="H27" s="37"/>
      <c r="I27" s="125"/>
      <c r="J27" s="37"/>
      <c r="K27" s="37"/>
      <c r="L27" s="126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2" customHeight="1" hidden="1">
      <c r="A28" s="37"/>
      <c r="B28" s="38"/>
      <c r="C28" s="37"/>
      <c r="D28" s="31" t="s">
        <v>35</v>
      </c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8" customFormat="1" ht="16.5" customHeight="1" hidden="1">
      <c r="A29" s="128"/>
      <c r="B29" s="129"/>
      <c r="C29" s="128"/>
      <c r="D29" s="128"/>
      <c r="E29" s="35" t="s">
        <v>3</v>
      </c>
      <c r="F29" s="35"/>
      <c r="G29" s="35"/>
      <c r="H29" s="35"/>
      <c r="I29" s="130"/>
      <c r="J29" s="128"/>
      <c r="K29" s="128"/>
      <c r="L29" s="131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1:31" s="2" customFormat="1" ht="6.95" customHeight="1" hidden="1">
      <c r="A30" s="37"/>
      <c r="B30" s="38"/>
      <c r="C30" s="37"/>
      <c r="D30" s="37"/>
      <c r="E30" s="37"/>
      <c r="F30" s="37"/>
      <c r="G30" s="37"/>
      <c r="H30" s="37"/>
      <c r="I30" s="125"/>
      <c r="J30" s="37"/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25.4" customHeight="1" hidden="1">
      <c r="A32" s="37"/>
      <c r="B32" s="38"/>
      <c r="C32" s="37"/>
      <c r="D32" s="133" t="s">
        <v>37</v>
      </c>
      <c r="E32" s="37"/>
      <c r="F32" s="37"/>
      <c r="G32" s="37"/>
      <c r="H32" s="37"/>
      <c r="I32" s="125"/>
      <c r="J32" s="89">
        <f>ROUND(J90,2)</f>
        <v>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 hidden="1">
      <c r="A33" s="37"/>
      <c r="B33" s="38"/>
      <c r="C33" s="37"/>
      <c r="D33" s="83"/>
      <c r="E33" s="83"/>
      <c r="F33" s="83"/>
      <c r="G33" s="83"/>
      <c r="H33" s="83"/>
      <c r="I33" s="132"/>
      <c r="J33" s="83"/>
      <c r="K33" s="83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7"/>
      <c r="F34" s="42" t="s">
        <v>39</v>
      </c>
      <c r="G34" s="37"/>
      <c r="H34" s="37"/>
      <c r="I34" s="134" t="s">
        <v>38</v>
      </c>
      <c r="J34" s="42" t="s">
        <v>40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135" t="s">
        <v>41</v>
      </c>
      <c r="E35" s="31" t="s">
        <v>42</v>
      </c>
      <c r="F35" s="136">
        <f>ROUND((SUM(BE90:BE124)),2)</f>
        <v>0</v>
      </c>
      <c r="G35" s="37"/>
      <c r="H35" s="37"/>
      <c r="I35" s="137">
        <v>0.21</v>
      </c>
      <c r="J35" s="136">
        <f>ROUND(((SUM(BE90:BE124))*I35),2)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43</v>
      </c>
      <c r="F36" s="136">
        <f>ROUND((SUM(BF90:BF124)),2)</f>
        <v>0</v>
      </c>
      <c r="G36" s="37"/>
      <c r="H36" s="37"/>
      <c r="I36" s="137">
        <v>0.15</v>
      </c>
      <c r="J36" s="136">
        <f>ROUND(((SUM(BF90:BF124))*I36),2)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44</v>
      </c>
      <c r="F37" s="136">
        <f>ROUND((SUM(BG90:BG124)),2)</f>
        <v>0</v>
      </c>
      <c r="G37" s="37"/>
      <c r="H37" s="37"/>
      <c r="I37" s="137">
        <v>0.21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 hidden="1">
      <c r="A38" s="37"/>
      <c r="B38" s="38"/>
      <c r="C38" s="37"/>
      <c r="D38" s="37"/>
      <c r="E38" s="31" t="s">
        <v>45</v>
      </c>
      <c r="F38" s="136">
        <f>ROUND((SUM(BH90:BH124)),2)</f>
        <v>0</v>
      </c>
      <c r="G38" s="37"/>
      <c r="H38" s="37"/>
      <c r="I38" s="137">
        <v>0.15</v>
      </c>
      <c r="J38" s="136">
        <f>0</f>
        <v>0</v>
      </c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" customHeight="1" hidden="1">
      <c r="A39" s="37"/>
      <c r="B39" s="38"/>
      <c r="C39" s="37"/>
      <c r="D39" s="37"/>
      <c r="E39" s="31" t="s">
        <v>46</v>
      </c>
      <c r="F39" s="136">
        <f>ROUND((SUM(BI90:BI124)),2)</f>
        <v>0</v>
      </c>
      <c r="G39" s="37"/>
      <c r="H39" s="37"/>
      <c r="I39" s="137">
        <v>0</v>
      </c>
      <c r="J39" s="136">
        <f>0</f>
        <v>0</v>
      </c>
      <c r="K39" s="37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6.95" customHeight="1" hidden="1">
      <c r="A40" s="37"/>
      <c r="B40" s="38"/>
      <c r="C40" s="37"/>
      <c r="D40" s="37"/>
      <c r="E40" s="37"/>
      <c r="F40" s="37"/>
      <c r="G40" s="37"/>
      <c r="H40" s="37"/>
      <c r="I40" s="125"/>
      <c r="J40" s="37"/>
      <c r="K40" s="37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25.4" customHeight="1" hidden="1">
      <c r="A41" s="37"/>
      <c r="B41" s="38"/>
      <c r="C41" s="138"/>
      <c r="D41" s="139" t="s">
        <v>47</v>
      </c>
      <c r="E41" s="75"/>
      <c r="F41" s="75"/>
      <c r="G41" s="140" t="s">
        <v>48</v>
      </c>
      <c r="H41" s="141" t="s">
        <v>49</v>
      </c>
      <c r="I41" s="142"/>
      <c r="J41" s="143">
        <f>SUM(J32:J39)</f>
        <v>0</v>
      </c>
      <c r="K41" s="144"/>
      <c r="L41" s="126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14.4" customHeight="1" hidden="1">
      <c r="A42" s="37"/>
      <c r="B42" s="54"/>
      <c r="C42" s="55"/>
      <c r="D42" s="55"/>
      <c r="E42" s="55"/>
      <c r="F42" s="55"/>
      <c r="G42" s="55"/>
      <c r="H42" s="55"/>
      <c r="I42" s="145"/>
      <c r="J42" s="55"/>
      <c r="K42" s="55"/>
      <c r="L42" s="126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ht="12" hidden="1"/>
    <row r="44" ht="12" hidden="1"/>
    <row r="45" ht="12" hidden="1"/>
    <row r="46" spans="1:31" s="2" customFormat="1" ht="6.95" customHeight="1">
      <c r="A46" s="37"/>
      <c r="B46" s="56"/>
      <c r="C46" s="57"/>
      <c r="D46" s="57"/>
      <c r="E46" s="57"/>
      <c r="F46" s="57"/>
      <c r="G46" s="57"/>
      <c r="H46" s="57"/>
      <c r="I46" s="146"/>
      <c r="J46" s="57"/>
      <c r="K46" s="5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24.95" customHeight="1">
      <c r="A47" s="37"/>
      <c r="B47" s="38"/>
      <c r="C47" s="22" t="s">
        <v>110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6.95" customHeight="1">
      <c r="A48" s="37"/>
      <c r="B48" s="38"/>
      <c r="C48" s="37"/>
      <c r="D48" s="37"/>
      <c r="E48" s="37"/>
      <c r="F48" s="37"/>
      <c r="G48" s="37"/>
      <c r="H48" s="37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17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23.25" customHeight="1">
      <c r="A50" s="37"/>
      <c r="B50" s="38"/>
      <c r="C50" s="37"/>
      <c r="D50" s="37"/>
      <c r="E50" s="124" t="str">
        <f>E7</f>
        <v>Stavební úpravy objektu bývalé kotelny na sklady nářadí a zahradní techniky</v>
      </c>
      <c r="F50" s="31"/>
      <c r="G50" s="31"/>
      <c r="H50" s="31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2:12" s="1" customFormat="1" ht="12" customHeight="1">
      <c r="B51" s="21"/>
      <c r="C51" s="31" t="s">
        <v>108</v>
      </c>
      <c r="I51" s="121"/>
      <c r="L51" s="21"/>
    </row>
    <row r="52" spans="1:31" s="2" customFormat="1" ht="16.5" customHeight="1">
      <c r="A52" s="37"/>
      <c r="B52" s="38"/>
      <c r="C52" s="37"/>
      <c r="D52" s="37"/>
      <c r="E52" s="124" t="s">
        <v>836</v>
      </c>
      <c r="F52" s="37"/>
      <c r="G52" s="37"/>
      <c r="H52" s="37"/>
      <c r="I52" s="125"/>
      <c r="J52" s="37"/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12" customHeight="1">
      <c r="A53" s="37"/>
      <c r="B53" s="38"/>
      <c r="C53" s="31" t="s">
        <v>837</v>
      </c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6.5" customHeight="1">
      <c r="A54" s="37"/>
      <c r="B54" s="38"/>
      <c r="C54" s="37"/>
      <c r="D54" s="37"/>
      <c r="E54" s="61" t="str">
        <f>E11</f>
        <v>73k2019_3 - hromosvod</v>
      </c>
      <c r="F54" s="37"/>
      <c r="G54" s="37"/>
      <c r="H54" s="37"/>
      <c r="I54" s="125"/>
      <c r="J54" s="37"/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6.95" customHeight="1">
      <c r="A55" s="37"/>
      <c r="B55" s="38"/>
      <c r="C55" s="37"/>
      <c r="D55" s="37"/>
      <c r="E55" s="37"/>
      <c r="F55" s="37"/>
      <c r="G55" s="37"/>
      <c r="H55" s="37"/>
      <c r="I55" s="125"/>
      <c r="J55" s="37"/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2" customHeight="1">
      <c r="A56" s="37"/>
      <c r="B56" s="38"/>
      <c r="C56" s="31" t="s">
        <v>21</v>
      </c>
      <c r="D56" s="37"/>
      <c r="E56" s="37"/>
      <c r="F56" s="26" t="str">
        <f>F14</f>
        <v>p.č. 1710 v k.ú. Nový Jičín</v>
      </c>
      <c r="G56" s="37"/>
      <c r="H56" s="37"/>
      <c r="I56" s="127" t="s">
        <v>23</v>
      </c>
      <c r="J56" s="63" t="str">
        <f>IF(J14="","",J14)</f>
        <v>30. 3. 2020</v>
      </c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6.95" customHeight="1">
      <c r="A57" s="37"/>
      <c r="B57" s="38"/>
      <c r="C57" s="37"/>
      <c r="D57" s="37"/>
      <c r="E57" s="37"/>
      <c r="F57" s="37"/>
      <c r="G57" s="37"/>
      <c r="H57" s="37"/>
      <c r="I57" s="125"/>
      <c r="J57" s="37"/>
      <c r="K57" s="37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5.15" customHeight="1">
      <c r="A58" s="37"/>
      <c r="B58" s="38"/>
      <c r="C58" s="31" t="s">
        <v>25</v>
      </c>
      <c r="D58" s="37"/>
      <c r="E58" s="37"/>
      <c r="F58" s="26" t="str">
        <f>E17</f>
        <v>Město Nový Jičín</v>
      </c>
      <c r="G58" s="37"/>
      <c r="H58" s="37"/>
      <c r="I58" s="127" t="s">
        <v>31</v>
      </c>
      <c r="J58" s="35" t="str">
        <f>E23</f>
        <v>Petr Kubala</v>
      </c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15.15" customHeight="1">
      <c r="A59" s="37"/>
      <c r="B59" s="38"/>
      <c r="C59" s="31" t="s">
        <v>29</v>
      </c>
      <c r="D59" s="37"/>
      <c r="E59" s="37"/>
      <c r="F59" s="26" t="str">
        <f>IF(E20="","",E20)</f>
        <v>Vyplň údaj</v>
      </c>
      <c r="G59" s="37"/>
      <c r="H59" s="37"/>
      <c r="I59" s="127" t="s">
        <v>34</v>
      </c>
      <c r="J59" s="35" t="str">
        <f>E26</f>
        <v>Petr Kubala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0.3" customHeight="1">
      <c r="A60" s="37"/>
      <c r="B60" s="38"/>
      <c r="C60" s="37"/>
      <c r="D60" s="37"/>
      <c r="E60" s="37"/>
      <c r="F60" s="37"/>
      <c r="G60" s="37"/>
      <c r="H60" s="37"/>
      <c r="I60" s="125"/>
      <c r="J60" s="37"/>
      <c r="K60" s="37"/>
      <c r="L60" s="126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29.25" customHeight="1">
      <c r="A61" s="37"/>
      <c r="B61" s="38"/>
      <c r="C61" s="147" t="s">
        <v>111</v>
      </c>
      <c r="D61" s="138"/>
      <c r="E61" s="138"/>
      <c r="F61" s="138"/>
      <c r="G61" s="138"/>
      <c r="H61" s="138"/>
      <c r="I61" s="148"/>
      <c r="J61" s="149" t="s">
        <v>112</v>
      </c>
      <c r="K61" s="138"/>
      <c r="L61" s="126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10.3" customHeight="1">
      <c r="A62" s="37"/>
      <c r="B62" s="38"/>
      <c r="C62" s="37"/>
      <c r="D62" s="37"/>
      <c r="E62" s="37"/>
      <c r="F62" s="37"/>
      <c r="G62" s="37"/>
      <c r="H62" s="37"/>
      <c r="I62" s="125"/>
      <c r="J62" s="37"/>
      <c r="K62" s="37"/>
      <c r="L62" s="126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47" s="2" customFormat="1" ht="22.8" customHeight="1">
      <c r="A63" s="37"/>
      <c r="B63" s="38"/>
      <c r="C63" s="150" t="s">
        <v>69</v>
      </c>
      <c r="D63" s="37"/>
      <c r="E63" s="37"/>
      <c r="F63" s="37"/>
      <c r="G63" s="37"/>
      <c r="H63" s="37"/>
      <c r="I63" s="125"/>
      <c r="J63" s="89">
        <f>J90</f>
        <v>0</v>
      </c>
      <c r="K63" s="37"/>
      <c r="L63" s="126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U63" s="18" t="s">
        <v>113</v>
      </c>
    </row>
    <row r="64" spans="1:31" s="9" customFormat="1" ht="24.95" customHeight="1">
      <c r="A64" s="9"/>
      <c r="B64" s="151"/>
      <c r="C64" s="9"/>
      <c r="D64" s="152" t="s">
        <v>118</v>
      </c>
      <c r="E64" s="153"/>
      <c r="F64" s="153"/>
      <c r="G64" s="153"/>
      <c r="H64" s="153"/>
      <c r="I64" s="154"/>
      <c r="J64" s="155">
        <f>J91</f>
        <v>0</v>
      </c>
      <c r="K64" s="9"/>
      <c r="L64" s="15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6"/>
      <c r="C65" s="10"/>
      <c r="D65" s="157" t="s">
        <v>840</v>
      </c>
      <c r="E65" s="158"/>
      <c r="F65" s="158"/>
      <c r="G65" s="158"/>
      <c r="H65" s="158"/>
      <c r="I65" s="159"/>
      <c r="J65" s="160">
        <f>J92</f>
        <v>0</v>
      </c>
      <c r="K65" s="10"/>
      <c r="L65" s="15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51"/>
      <c r="C66" s="9"/>
      <c r="D66" s="152" t="s">
        <v>1197</v>
      </c>
      <c r="E66" s="153"/>
      <c r="F66" s="153"/>
      <c r="G66" s="153"/>
      <c r="H66" s="153"/>
      <c r="I66" s="154"/>
      <c r="J66" s="155">
        <f>J117</f>
        <v>0</v>
      </c>
      <c r="K66" s="9"/>
      <c r="L66" s="15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56"/>
      <c r="C67" s="10"/>
      <c r="D67" s="157" t="s">
        <v>1198</v>
      </c>
      <c r="E67" s="158"/>
      <c r="F67" s="158"/>
      <c r="G67" s="158"/>
      <c r="H67" s="158"/>
      <c r="I67" s="159"/>
      <c r="J67" s="160">
        <f>J118</f>
        <v>0</v>
      </c>
      <c r="K67" s="10"/>
      <c r="L67" s="15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56"/>
      <c r="C68" s="10"/>
      <c r="D68" s="157" t="s">
        <v>1199</v>
      </c>
      <c r="E68" s="158"/>
      <c r="F68" s="158"/>
      <c r="G68" s="158"/>
      <c r="H68" s="158"/>
      <c r="I68" s="159"/>
      <c r="J68" s="160">
        <f>J121</f>
        <v>0</v>
      </c>
      <c r="K68" s="10"/>
      <c r="L68" s="15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7"/>
      <c r="B69" s="38"/>
      <c r="C69" s="37"/>
      <c r="D69" s="37"/>
      <c r="E69" s="37"/>
      <c r="F69" s="37"/>
      <c r="G69" s="37"/>
      <c r="H69" s="37"/>
      <c r="I69" s="125"/>
      <c r="J69" s="37"/>
      <c r="K69" s="37"/>
      <c r="L69" s="12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4"/>
      <c r="C70" s="55"/>
      <c r="D70" s="55"/>
      <c r="E70" s="55"/>
      <c r="F70" s="55"/>
      <c r="G70" s="55"/>
      <c r="H70" s="55"/>
      <c r="I70" s="145"/>
      <c r="J70" s="55"/>
      <c r="K70" s="55"/>
      <c r="L70" s="12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6"/>
      <c r="C74" s="57"/>
      <c r="D74" s="57"/>
      <c r="E74" s="57"/>
      <c r="F74" s="57"/>
      <c r="G74" s="57"/>
      <c r="H74" s="57"/>
      <c r="I74" s="146"/>
      <c r="J74" s="57"/>
      <c r="K74" s="57"/>
      <c r="L74" s="12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2" t="s">
        <v>123</v>
      </c>
      <c r="D75" s="37"/>
      <c r="E75" s="37"/>
      <c r="F75" s="37"/>
      <c r="G75" s="37"/>
      <c r="H75" s="37"/>
      <c r="I75" s="125"/>
      <c r="J75" s="37"/>
      <c r="K75" s="3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7"/>
      <c r="D76" s="37"/>
      <c r="E76" s="37"/>
      <c r="F76" s="37"/>
      <c r="G76" s="37"/>
      <c r="H76" s="37"/>
      <c r="I76" s="125"/>
      <c r="J76" s="37"/>
      <c r="K76" s="37"/>
      <c r="L76" s="12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17</v>
      </c>
      <c r="D77" s="37"/>
      <c r="E77" s="37"/>
      <c r="F77" s="37"/>
      <c r="G77" s="37"/>
      <c r="H77" s="37"/>
      <c r="I77" s="125"/>
      <c r="J77" s="37"/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3.25" customHeight="1">
      <c r="A78" s="37"/>
      <c r="B78" s="38"/>
      <c r="C78" s="37"/>
      <c r="D78" s="37"/>
      <c r="E78" s="124" t="str">
        <f>E7</f>
        <v>Stavební úpravy objektu bývalé kotelny na sklady nářadí a zahradní techniky</v>
      </c>
      <c r="F78" s="31"/>
      <c r="G78" s="31"/>
      <c r="H78" s="31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1"/>
      <c r="C79" s="31" t="s">
        <v>108</v>
      </c>
      <c r="I79" s="121"/>
      <c r="L79" s="21"/>
    </row>
    <row r="80" spans="1:31" s="2" customFormat="1" ht="16.5" customHeight="1">
      <c r="A80" s="37"/>
      <c r="B80" s="38"/>
      <c r="C80" s="37"/>
      <c r="D80" s="37"/>
      <c r="E80" s="124" t="s">
        <v>836</v>
      </c>
      <c r="F80" s="37"/>
      <c r="G80" s="37"/>
      <c r="H80" s="37"/>
      <c r="I80" s="125"/>
      <c r="J80" s="37"/>
      <c r="K80" s="37"/>
      <c r="L80" s="12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837</v>
      </c>
      <c r="D81" s="37"/>
      <c r="E81" s="37"/>
      <c r="F81" s="37"/>
      <c r="G81" s="37"/>
      <c r="H81" s="37"/>
      <c r="I81" s="125"/>
      <c r="J81" s="37"/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6.5" customHeight="1">
      <c r="A82" s="37"/>
      <c r="B82" s="38"/>
      <c r="C82" s="37"/>
      <c r="D82" s="37"/>
      <c r="E82" s="61" t="str">
        <f>E11</f>
        <v>73k2019_3 - hromosvod</v>
      </c>
      <c r="F82" s="37"/>
      <c r="G82" s="37"/>
      <c r="H82" s="37"/>
      <c r="I82" s="125"/>
      <c r="J82" s="37"/>
      <c r="K82" s="37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7"/>
      <c r="D83" s="37"/>
      <c r="E83" s="37"/>
      <c r="F83" s="37"/>
      <c r="G83" s="37"/>
      <c r="H83" s="37"/>
      <c r="I83" s="125"/>
      <c r="J83" s="37"/>
      <c r="K83" s="37"/>
      <c r="L83" s="12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21</v>
      </c>
      <c r="D84" s="37"/>
      <c r="E84" s="37"/>
      <c r="F84" s="26" t="str">
        <f>F14</f>
        <v>p.č. 1710 v k.ú. Nový Jičín</v>
      </c>
      <c r="G84" s="37"/>
      <c r="H84" s="37"/>
      <c r="I84" s="127" t="s">
        <v>23</v>
      </c>
      <c r="J84" s="63" t="str">
        <f>IF(J14="","",J14)</f>
        <v>30. 3. 2020</v>
      </c>
      <c r="K84" s="37"/>
      <c r="L84" s="12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7"/>
      <c r="D85" s="37"/>
      <c r="E85" s="37"/>
      <c r="F85" s="37"/>
      <c r="G85" s="37"/>
      <c r="H85" s="37"/>
      <c r="I85" s="125"/>
      <c r="J85" s="37"/>
      <c r="K85" s="37"/>
      <c r="L85" s="12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5.15" customHeight="1">
      <c r="A86" s="37"/>
      <c r="B86" s="38"/>
      <c r="C86" s="31" t="s">
        <v>25</v>
      </c>
      <c r="D86" s="37"/>
      <c r="E86" s="37"/>
      <c r="F86" s="26" t="str">
        <f>E17</f>
        <v>Město Nový Jičín</v>
      </c>
      <c r="G86" s="37"/>
      <c r="H86" s="37"/>
      <c r="I86" s="127" t="s">
        <v>31</v>
      </c>
      <c r="J86" s="35" t="str">
        <f>E23</f>
        <v>Petr Kubala</v>
      </c>
      <c r="K86" s="37"/>
      <c r="L86" s="126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5.15" customHeight="1">
      <c r="A87" s="37"/>
      <c r="B87" s="38"/>
      <c r="C87" s="31" t="s">
        <v>29</v>
      </c>
      <c r="D87" s="37"/>
      <c r="E87" s="37"/>
      <c r="F87" s="26" t="str">
        <f>IF(E20="","",E20)</f>
        <v>Vyplň údaj</v>
      </c>
      <c r="G87" s="37"/>
      <c r="H87" s="37"/>
      <c r="I87" s="127" t="s">
        <v>34</v>
      </c>
      <c r="J87" s="35" t="str">
        <f>E26</f>
        <v>Petr Kubala</v>
      </c>
      <c r="K87" s="37"/>
      <c r="L87" s="126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0.3" customHeight="1">
      <c r="A88" s="37"/>
      <c r="B88" s="38"/>
      <c r="C88" s="37"/>
      <c r="D88" s="37"/>
      <c r="E88" s="37"/>
      <c r="F88" s="37"/>
      <c r="G88" s="37"/>
      <c r="H88" s="37"/>
      <c r="I88" s="125"/>
      <c r="J88" s="37"/>
      <c r="K88" s="37"/>
      <c r="L88" s="126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11" customFormat="1" ht="29.25" customHeight="1">
      <c r="A89" s="161"/>
      <c r="B89" s="162"/>
      <c r="C89" s="163" t="s">
        <v>124</v>
      </c>
      <c r="D89" s="164" t="s">
        <v>56</v>
      </c>
      <c r="E89" s="164" t="s">
        <v>52</v>
      </c>
      <c r="F89" s="164" t="s">
        <v>53</v>
      </c>
      <c r="G89" s="164" t="s">
        <v>125</v>
      </c>
      <c r="H89" s="164" t="s">
        <v>126</v>
      </c>
      <c r="I89" s="165" t="s">
        <v>127</v>
      </c>
      <c r="J89" s="164" t="s">
        <v>112</v>
      </c>
      <c r="K89" s="166" t="s">
        <v>128</v>
      </c>
      <c r="L89" s="167"/>
      <c r="M89" s="79" t="s">
        <v>3</v>
      </c>
      <c r="N89" s="80" t="s">
        <v>41</v>
      </c>
      <c r="O89" s="80" t="s">
        <v>129</v>
      </c>
      <c r="P89" s="80" t="s">
        <v>130</v>
      </c>
      <c r="Q89" s="80" t="s">
        <v>131</v>
      </c>
      <c r="R89" s="80" t="s">
        <v>132</v>
      </c>
      <c r="S89" s="80" t="s">
        <v>133</v>
      </c>
      <c r="T89" s="81" t="s">
        <v>134</v>
      </c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</row>
    <row r="90" spans="1:63" s="2" customFormat="1" ht="22.8" customHeight="1">
      <c r="A90" s="37"/>
      <c r="B90" s="38"/>
      <c r="C90" s="86" t="s">
        <v>135</v>
      </c>
      <c r="D90" s="37"/>
      <c r="E90" s="37"/>
      <c r="F90" s="37"/>
      <c r="G90" s="37"/>
      <c r="H90" s="37"/>
      <c r="I90" s="125"/>
      <c r="J90" s="168">
        <f>BK90</f>
        <v>0</v>
      </c>
      <c r="K90" s="37"/>
      <c r="L90" s="38"/>
      <c r="M90" s="82"/>
      <c r="N90" s="67"/>
      <c r="O90" s="83"/>
      <c r="P90" s="169">
        <f>P91+P117</f>
        <v>0</v>
      </c>
      <c r="Q90" s="83"/>
      <c r="R90" s="169">
        <f>R91+R117</f>
        <v>0</v>
      </c>
      <c r="S90" s="83"/>
      <c r="T90" s="170">
        <f>T91+T117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T90" s="18" t="s">
        <v>70</v>
      </c>
      <c r="AU90" s="18" t="s">
        <v>113</v>
      </c>
      <c r="BK90" s="171">
        <f>BK91+BK117</f>
        <v>0</v>
      </c>
    </row>
    <row r="91" spans="1:63" s="12" customFormat="1" ht="25.9" customHeight="1">
      <c r="A91" s="12"/>
      <c r="B91" s="172"/>
      <c r="C91" s="12"/>
      <c r="D91" s="173" t="s">
        <v>70</v>
      </c>
      <c r="E91" s="174" t="s">
        <v>274</v>
      </c>
      <c r="F91" s="174" t="s">
        <v>275</v>
      </c>
      <c r="G91" s="12"/>
      <c r="H91" s="12"/>
      <c r="I91" s="175"/>
      <c r="J91" s="176">
        <f>BK91</f>
        <v>0</v>
      </c>
      <c r="K91" s="12"/>
      <c r="L91" s="172"/>
      <c r="M91" s="177"/>
      <c r="N91" s="178"/>
      <c r="O91" s="178"/>
      <c r="P91" s="179">
        <f>P92</f>
        <v>0</v>
      </c>
      <c r="Q91" s="178"/>
      <c r="R91" s="179">
        <f>R92</f>
        <v>0</v>
      </c>
      <c r="S91" s="178"/>
      <c r="T91" s="180">
        <f>T92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73" t="s">
        <v>81</v>
      </c>
      <c r="AT91" s="181" t="s">
        <v>70</v>
      </c>
      <c r="AU91" s="181" t="s">
        <v>71</v>
      </c>
      <c r="AY91" s="173" t="s">
        <v>138</v>
      </c>
      <c r="BK91" s="182">
        <f>BK92</f>
        <v>0</v>
      </c>
    </row>
    <row r="92" spans="1:63" s="12" customFormat="1" ht="22.8" customHeight="1">
      <c r="A92" s="12"/>
      <c r="B92" s="172"/>
      <c r="C92" s="12"/>
      <c r="D92" s="173" t="s">
        <v>70</v>
      </c>
      <c r="E92" s="183" t="s">
        <v>872</v>
      </c>
      <c r="F92" s="183" t="s">
        <v>873</v>
      </c>
      <c r="G92" s="12"/>
      <c r="H92" s="12"/>
      <c r="I92" s="175"/>
      <c r="J92" s="184">
        <f>BK92</f>
        <v>0</v>
      </c>
      <c r="K92" s="12"/>
      <c r="L92" s="172"/>
      <c r="M92" s="177"/>
      <c r="N92" s="178"/>
      <c r="O92" s="178"/>
      <c r="P92" s="179">
        <f>SUM(P93:P116)</f>
        <v>0</v>
      </c>
      <c r="Q92" s="178"/>
      <c r="R92" s="179">
        <f>SUM(R93:R116)</f>
        <v>0</v>
      </c>
      <c r="S92" s="178"/>
      <c r="T92" s="180">
        <f>SUM(T93:T116)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73" t="s">
        <v>81</v>
      </c>
      <c r="AT92" s="181" t="s">
        <v>70</v>
      </c>
      <c r="AU92" s="181" t="s">
        <v>79</v>
      </c>
      <c r="AY92" s="173" t="s">
        <v>138</v>
      </c>
      <c r="BK92" s="182">
        <f>SUM(BK93:BK116)</f>
        <v>0</v>
      </c>
    </row>
    <row r="93" spans="1:65" s="2" customFormat="1" ht="44.25" customHeight="1">
      <c r="A93" s="37"/>
      <c r="B93" s="185"/>
      <c r="C93" s="186" t="s">
        <v>79</v>
      </c>
      <c r="D93" s="186" t="s">
        <v>140</v>
      </c>
      <c r="E93" s="187" t="s">
        <v>1200</v>
      </c>
      <c r="F93" s="188" t="s">
        <v>1201</v>
      </c>
      <c r="G93" s="189" t="s">
        <v>290</v>
      </c>
      <c r="H93" s="190">
        <v>20</v>
      </c>
      <c r="I93" s="191"/>
      <c r="J93" s="192">
        <f>ROUND(I93*H93,2)</f>
        <v>0</v>
      </c>
      <c r="K93" s="188" t="s">
        <v>3</v>
      </c>
      <c r="L93" s="38"/>
      <c r="M93" s="193" t="s">
        <v>3</v>
      </c>
      <c r="N93" s="194" t="s">
        <v>42</v>
      </c>
      <c r="O93" s="71"/>
      <c r="P93" s="195">
        <f>O93*H93</f>
        <v>0</v>
      </c>
      <c r="Q93" s="195">
        <v>0</v>
      </c>
      <c r="R93" s="195">
        <f>Q93*H93</f>
        <v>0</v>
      </c>
      <c r="S93" s="195">
        <v>0</v>
      </c>
      <c r="T93" s="19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7" t="s">
        <v>243</v>
      </c>
      <c r="AT93" s="197" t="s">
        <v>140</v>
      </c>
      <c r="AU93" s="197" t="s">
        <v>81</v>
      </c>
      <c r="AY93" s="18" t="s">
        <v>138</v>
      </c>
      <c r="BE93" s="198">
        <f>IF(N93="základní",J93,0)</f>
        <v>0</v>
      </c>
      <c r="BF93" s="198">
        <f>IF(N93="snížená",J93,0)</f>
        <v>0</v>
      </c>
      <c r="BG93" s="198">
        <f>IF(N93="zákl. přenesená",J93,0)</f>
        <v>0</v>
      </c>
      <c r="BH93" s="198">
        <f>IF(N93="sníž. přenesená",J93,0)</f>
        <v>0</v>
      </c>
      <c r="BI93" s="198">
        <f>IF(N93="nulová",J93,0)</f>
        <v>0</v>
      </c>
      <c r="BJ93" s="18" t="s">
        <v>79</v>
      </c>
      <c r="BK93" s="198">
        <f>ROUND(I93*H93,2)</f>
        <v>0</v>
      </c>
      <c r="BL93" s="18" t="s">
        <v>243</v>
      </c>
      <c r="BM93" s="197" t="s">
        <v>1202</v>
      </c>
    </row>
    <row r="94" spans="1:65" s="2" customFormat="1" ht="16.5" customHeight="1">
      <c r="A94" s="37"/>
      <c r="B94" s="185"/>
      <c r="C94" s="229" t="s">
        <v>81</v>
      </c>
      <c r="D94" s="229" t="s">
        <v>425</v>
      </c>
      <c r="E94" s="230" t="s">
        <v>1203</v>
      </c>
      <c r="F94" s="231" t="s">
        <v>1204</v>
      </c>
      <c r="G94" s="232" t="s">
        <v>1205</v>
      </c>
      <c r="H94" s="233">
        <v>12.34</v>
      </c>
      <c r="I94" s="234"/>
      <c r="J94" s="235">
        <f>ROUND(I94*H94,2)</f>
        <v>0</v>
      </c>
      <c r="K94" s="231" t="s">
        <v>3</v>
      </c>
      <c r="L94" s="236"/>
      <c r="M94" s="237" t="s">
        <v>3</v>
      </c>
      <c r="N94" s="238" t="s">
        <v>42</v>
      </c>
      <c r="O94" s="71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7" t="s">
        <v>322</v>
      </c>
      <c r="AT94" s="197" t="s">
        <v>425</v>
      </c>
      <c r="AU94" s="197" t="s">
        <v>81</v>
      </c>
      <c r="AY94" s="18" t="s">
        <v>138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8" t="s">
        <v>79</v>
      </c>
      <c r="BK94" s="198">
        <f>ROUND(I94*H94,2)</f>
        <v>0</v>
      </c>
      <c r="BL94" s="18" t="s">
        <v>243</v>
      </c>
      <c r="BM94" s="197" t="s">
        <v>1206</v>
      </c>
    </row>
    <row r="95" spans="1:51" s="14" customFormat="1" ht="12">
      <c r="A95" s="14"/>
      <c r="B95" s="207"/>
      <c r="C95" s="14"/>
      <c r="D95" s="200" t="s">
        <v>147</v>
      </c>
      <c r="E95" s="208" t="s">
        <v>3</v>
      </c>
      <c r="F95" s="209" t="s">
        <v>1207</v>
      </c>
      <c r="G95" s="14"/>
      <c r="H95" s="210">
        <v>12.34</v>
      </c>
      <c r="I95" s="211"/>
      <c r="J95" s="14"/>
      <c r="K95" s="14"/>
      <c r="L95" s="207"/>
      <c r="M95" s="212"/>
      <c r="N95" s="213"/>
      <c r="O95" s="213"/>
      <c r="P95" s="213"/>
      <c r="Q95" s="213"/>
      <c r="R95" s="213"/>
      <c r="S95" s="213"/>
      <c r="T95" s="2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08" t="s">
        <v>147</v>
      </c>
      <c r="AU95" s="208" t="s">
        <v>81</v>
      </c>
      <c r="AV95" s="14" t="s">
        <v>81</v>
      </c>
      <c r="AW95" s="14" t="s">
        <v>33</v>
      </c>
      <c r="AX95" s="14" t="s">
        <v>71</v>
      </c>
      <c r="AY95" s="208" t="s">
        <v>138</v>
      </c>
    </row>
    <row r="96" spans="1:51" s="15" customFormat="1" ht="12">
      <c r="A96" s="15"/>
      <c r="B96" s="215"/>
      <c r="C96" s="15"/>
      <c r="D96" s="200" t="s">
        <v>147</v>
      </c>
      <c r="E96" s="216" t="s">
        <v>3</v>
      </c>
      <c r="F96" s="217" t="s">
        <v>170</v>
      </c>
      <c r="G96" s="15"/>
      <c r="H96" s="218">
        <v>12.34</v>
      </c>
      <c r="I96" s="219"/>
      <c r="J96" s="15"/>
      <c r="K96" s="15"/>
      <c r="L96" s="215"/>
      <c r="M96" s="220"/>
      <c r="N96" s="221"/>
      <c r="O96" s="221"/>
      <c r="P96" s="221"/>
      <c r="Q96" s="221"/>
      <c r="R96" s="221"/>
      <c r="S96" s="221"/>
      <c r="T96" s="222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16" t="s">
        <v>147</v>
      </c>
      <c r="AU96" s="216" t="s">
        <v>81</v>
      </c>
      <c r="AV96" s="15" t="s">
        <v>145</v>
      </c>
      <c r="AW96" s="15" t="s">
        <v>33</v>
      </c>
      <c r="AX96" s="15" t="s">
        <v>79</v>
      </c>
      <c r="AY96" s="216" t="s">
        <v>138</v>
      </c>
    </row>
    <row r="97" spans="1:65" s="2" customFormat="1" ht="21.75" customHeight="1">
      <c r="A97" s="37"/>
      <c r="B97" s="185"/>
      <c r="C97" s="186" t="s">
        <v>158</v>
      </c>
      <c r="D97" s="186" t="s">
        <v>140</v>
      </c>
      <c r="E97" s="187" t="s">
        <v>1208</v>
      </c>
      <c r="F97" s="188" t="s">
        <v>1209</v>
      </c>
      <c r="G97" s="189" t="s">
        <v>290</v>
      </c>
      <c r="H97" s="190">
        <v>80</v>
      </c>
      <c r="I97" s="191"/>
      <c r="J97" s="192">
        <f>ROUND(I97*H97,2)</f>
        <v>0</v>
      </c>
      <c r="K97" s="188" t="s">
        <v>3</v>
      </c>
      <c r="L97" s="38"/>
      <c r="M97" s="193" t="s">
        <v>3</v>
      </c>
      <c r="N97" s="194" t="s">
        <v>42</v>
      </c>
      <c r="O97" s="71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7" t="s">
        <v>243</v>
      </c>
      <c r="AT97" s="197" t="s">
        <v>140</v>
      </c>
      <c r="AU97" s="197" t="s">
        <v>81</v>
      </c>
      <c r="AY97" s="18" t="s">
        <v>138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8" t="s">
        <v>79</v>
      </c>
      <c r="BK97" s="198">
        <f>ROUND(I97*H97,2)</f>
        <v>0</v>
      </c>
      <c r="BL97" s="18" t="s">
        <v>243</v>
      </c>
      <c r="BM97" s="197" t="s">
        <v>1210</v>
      </c>
    </row>
    <row r="98" spans="1:65" s="2" customFormat="1" ht="16.5" customHeight="1">
      <c r="A98" s="37"/>
      <c r="B98" s="185"/>
      <c r="C98" s="229" t="s">
        <v>145</v>
      </c>
      <c r="D98" s="229" t="s">
        <v>425</v>
      </c>
      <c r="E98" s="230" t="s">
        <v>1211</v>
      </c>
      <c r="F98" s="231" t="s">
        <v>1212</v>
      </c>
      <c r="G98" s="232" t="s">
        <v>1205</v>
      </c>
      <c r="H98" s="233">
        <v>10.8</v>
      </c>
      <c r="I98" s="234"/>
      <c r="J98" s="235">
        <f>ROUND(I98*H98,2)</f>
        <v>0</v>
      </c>
      <c r="K98" s="231" t="s">
        <v>3</v>
      </c>
      <c r="L98" s="236"/>
      <c r="M98" s="237" t="s">
        <v>3</v>
      </c>
      <c r="N98" s="238" t="s">
        <v>42</v>
      </c>
      <c r="O98" s="71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7" t="s">
        <v>322</v>
      </c>
      <c r="AT98" s="197" t="s">
        <v>425</v>
      </c>
      <c r="AU98" s="197" t="s">
        <v>81</v>
      </c>
      <c r="AY98" s="18" t="s">
        <v>138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8" t="s">
        <v>79</v>
      </c>
      <c r="BK98" s="198">
        <f>ROUND(I98*H98,2)</f>
        <v>0</v>
      </c>
      <c r="BL98" s="18" t="s">
        <v>243</v>
      </c>
      <c r="BM98" s="197" t="s">
        <v>1213</v>
      </c>
    </row>
    <row r="99" spans="1:65" s="2" customFormat="1" ht="16.5" customHeight="1">
      <c r="A99" s="37"/>
      <c r="B99" s="185"/>
      <c r="C99" s="229" t="s">
        <v>176</v>
      </c>
      <c r="D99" s="229" t="s">
        <v>425</v>
      </c>
      <c r="E99" s="230" t="s">
        <v>1214</v>
      </c>
      <c r="F99" s="231" t="s">
        <v>1215</v>
      </c>
      <c r="G99" s="232" t="s">
        <v>214</v>
      </c>
      <c r="H99" s="233">
        <v>16</v>
      </c>
      <c r="I99" s="234"/>
      <c r="J99" s="235">
        <f>ROUND(I99*H99,2)</f>
        <v>0</v>
      </c>
      <c r="K99" s="231" t="s">
        <v>3</v>
      </c>
      <c r="L99" s="236"/>
      <c r="M99" s="237" t="s">
        <v>3</v>
      </c>
      <c r="N99" s="238" t="s">
        <v>42</v>
      </c>
      <c r="O99" s="71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7" t="s">
        <v>322</v>
      </c>
      <c r="AT99" s="197" t="s">
        <v>425</v>
      </c>
      <c r="AU99" s="197" t="s">
        <v>81</v>
      </c>
      <c r="AY99" s="18" t="s">
        <v>138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8" t="s">
        <v>79</v>
      </c>
      <c r="BK99" s="198">
        <f>ROUND(I99*H99,2)</f>
        <v>0</v>
      </c>
      <c r="BL99" s="18" t="s">
        <v>243</v>
      </c>
      <c r="BM99" s="197" t="s">
        <v>1216</v>
      </c>
    </row>
    <row r="100" spans="1:65" s="2" customFormat="1" ht="21.75" customHeight="1">
      <c r="A100" s="37"/>
      <c r="B100" s="185"/>
      <c r="C100" s="229" t="s">
        <v>182</v>
      </c>
      <c r="D100" s="229" t="s">
        <v>425</v>
      </c>
      <c r="E100" s="230" t="s">
        <v>1217</v>
      </c>
      <c r="F100" s="231" t="s">
        <v>1218</v>
      </c>
      <c r="G100" s="232" t="s">
        <v>214</v>
      </c>
      <c r="H100" s="233">
        <v>4</v>
      </c>
      <c r="I100" s="234"/>
      <c r="J100" s="235">
        <f>ROUND(I100*H100,2)</f>
        <v>0</v>
      </c>
      <c r="K100" s="231" t="s">
        <v>3</v>
      </c>
      <c r="L100" s="236"/>
      <c r="M100" s="237" t="s">
        <v>3</v>
      </c>
      <c r="N100" s="238" t="s">
        <v>42</v>
      </c>
      <c r="O100" s="71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7" t="s">
        <v>322</v>
      </c>
      <c r="AT100" s="197" t="s">
        <v>425</v>
      </c>
      <c r="AU100" s="197" t="s">
        <v>81</v>
      </c>
      <c r="AY100" s="18" t="s">
        <v>138</v>
      </c>
      <c r="BE100" s="198">
        <f>IF(N100="základní",J100,0)</f>
        <v>0</v>
      </c>
      <c r="BF100" s="198">
        <f>IF(N100="snížená",J100,0)</f>
        <v>0</v>
      </c>
      <c r="BG100" s="198">
        <f>IF(N100="zákl. přenesená",J100,0)</f>
        <v>0</v>
      </c>
      <c r="BH100" s="198">
        <f>IF(N100="sníž. přenesená",J100,0)</f>
        <v>0</v>
      </c>
      <c r="BI100" s="198">
        <f>IF(N100="nulová",J100,0)</f>
        <v>0</v>
      </c>
      <c r="BJ100" s="18" t="s">
        <v>79</v>
      </c>
      <c r="BK100" s="198">
        <f>ROUND(I100*H100,2)</f>
        <v>0</v>
      </c>
      <c r="BL100" s="18" t="s">
        <v>243</v>
      </c>
      <c r="BM100" s="197" t="s">
        <v>1219</v>
      </c>
    </row>
    <row r="101" spans="1:65" s="2" customFormat="1" ht="16.5" customHeight="1">
      <c r="A101" s="37"/>
      <c r="B101" s="185"/>
      <c r="C101" s="229" t="s">
        <v>188</v>
      </c>
      <c r="D101" s="229" t="s">
        <v>425</v>
      </c>
      <c r="E101" s="230" t="s">
        <v>1220</v>
      </c>
      <c r="F101" s="231" t="s">
        <v>1221</v>
      </c>
      <c r="G101" s="232" t="s">
        <v>214</v>
      </c>
      <c r="H101" s="233">
        <v>22</v>
      </c>
      <c r="I101" s="234"/>
      <c r="J101" s="235">
        <f>ROUND(I101*H101,2)</f>
        <v>0</v>
      </c>
      <c r="K101" s="231" t="s">
        <v>3</v>
      </c>
      <c r="L101" s="236"/>
      <c r="M101" s="237" t="s">
        <v>3</v>
      </c>
      <c r="N101" s="238" t="s">
        <v>42</v>
      </c>
      <c r="O101" s="71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7" t="s">
        <v>322</v>
      </c>
      <c r="AT101" s="197" t="s">
        <v>425</v>
      </c>
      <c r="AU101" s="197" t="s">
        <v>81</v>
      </c>
      <c r="AY101" s="18" t="s">
        <v>138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8" t="s">
        <v>79</v>
      </c>
      <c r="BK101" s="198">
        <f>ROUND(I101*H101,2)</f>
        <v>0</v>
      </c>
      <c r="BL101" s="18" t="s">
        <v>243</v>
      </c>
      <c r="BM101" s="197" t="s">
        <v>1222</v>
      </c>
    </row>
    <row r="102" spans="1:65" s="2" customFormat="1" ht="16.5" customHeight="1">
      <c r="A102" s="37"/>
      <c r="B102" s="185"/>
      <c r="C102" s="229" t="s">
        <v>193</v>
      </c>
      <c r="D102" s="229" t="s">
        <v>425</v>
      </c>
      <c r="E102" s="230" t="s">
        <v>1223</v>
      </c>
      <c r="F102" s="231" t="s">
        <v>1224</v>
      </c>
      <c r="G102" s="232" t="s">
        <v>214</v>
      </c>
      <c r="H102" s="233">
        <v>22</v>
      </c>
      <c r="I102" s="234"/>
      <c r="J102" s="235">
        <f>ROUND(I102*H102,2)</f>
        <v>0</v>
      </c>
      <c r="K102" s="231" t="s">
        <v>3</v>
      </c>
      <c r="L102" s="236"/>
      <c r="M102" s="237" t="s">
        <v>3</v>
      </c>
      <c r="N102" s="238" t="s">
        <v>42</v>
      </c>
      <c r="O102" s="71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7" t="s">
        <v>322</v>
      </c>
      <c r="AT102" s="197" t="s">
        <v>425</v>
      </c>
      <c r="AU102" s="197" t="s">
        <v>81</v>
      </c>
      <c r="AY102" s="18" t="s">
        <v>138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8" t="s">
        <v>79</v>
      </c>
      <c r="BK102" s="198">
        <f>ROUND(I102*H102,2)</f>
        <v>0</v>
      </c>
      <c r="BL102" s="18" t="s">
        <v>243</v>
      </c>
      <c r="BM102" s="197" t="s">
        <v>1225</v>
      </c>
    </row>
    <row r="103" spans="1:65" s="2" customFormat="1" ht="16.5" customHeight="1">
      <c r="A103" s="37"/>
      <c r="B103" s="185"/>
      <c r="C103" s="229" t="s">
        <v>150</v>
      </c>
      <c r="D103" s="229" t="s">
        <v>425</v>
      </c>
      <c r="E103" s="230" t="s">
        <v>1226</v>
      </c>
      <c r="F103" s="231" t="s">
        <v>1227</v>
      </c>
      <c r="G103" s="232" t="s">
        <v>214</v>
      </c>
      <c r="H103" s="233">
        <v>29</v>
      </c>
      <c r="I103" s="234"/>
      <c r="J103" s="235">
        <f>ROUND(I103*H103,2)</f>
        <v>0</v>
      </c>
      <c r="K103" s="231" t="s">
        <v>3</v>
      </c>
      <c r="L103" s="236"/>
      <c r="M103" s="237" t="s">
        <v>3</v>
      </c>
      <c r="N103" s="238" t="s">
        <v>42</v>
      </c>
      <c r="O103" s="71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7" t="s">
        <v>322</v>
      </c>
      <c r="AT103" s="197" t="s">
        <v>425</v>
      </c>
      <c r="AU103" s="197" t="s">
        <v>81</v>
      </c>
      <c r="AY103" s="18" t="s">
        <v>138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18" t="s">
        <v>79</v>
      </c>
      <c r="BK103" s="198">
        <f>ROUND(I103*H103,2)</f>
        <v>0</v>
      </c>
      <c r="BL103" s="18" t="s">
        <v>243</v>
      </c>
      <c r="BM103" s="197" t="s">
        <v>1228</v>
      </c>
    </row>
    <row r="104" spans="1:65" s="2" customFormat="1" ht="21.75" customHeight="1">
      <c r="A104" s="37"/>
      <c r="B104" s="185"/>
      <c r="C104" s="186" t="s">
        <v>202</v>
      </c>
      <c r="D104" s="186" t="s">
        <v>140</v>
      </c>
      <c r="E104" s="187" t="s">
        <v>1229</v>
      </c>
      <c r="F104" s="188" t="s">
        <v>1230</v>
      </c>
      <c r="G104" s="189" t="s">
        <v>214</v>
      </c>
      <c r="H104" s="190">
        <v>8</v>
      </c>
      <c r="I104" s="191"/>
      <c r="J104" s="192">
        <f>ROUND(I104*H104,2)</f>
        <v>0</v>
      </c>
      <c r="K104" s="188" t="s">
        <v>3</v>
      </c>
      <c r="L104" s="38"/>
      <c r="M104" s="193" t="s">
        <v>3</v>
      </c>
      <c r="N104" s="194" t="s">
        <v>42</v>
      </c>
      <c r="O104" s="71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7" t="s">
        <v>243</v>
      </c>
      <c r="AT104" s="197" t="s">
        <v>140</v>
      </c>
      <c r="AU104" s="197" t="s">
        <v>81</v>
      </c>
      <c r="AY104" s="18" t="s">
        <v>138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8" t="s">
        <v>79</v>
      </c>
      <c r="BK104" s="198">
        <f>ROUND(I104*H104,2)</f>
        <v>0</v>
      </c>
      <c r="BL104" s="18" t="s">
        <v>243</v>
      </c>
      <c r="BM104" s="197" t="s">
        <v>1231</v>
      </c>
    </row>
    <row r="105" spans="1:65" s="2" customFormat="1" ht="16.5" customHeight="1">
      <c r="A105" s="37"/>
      <c r="B105" s="185"/>
      <c r="C105" s="229" t="s">
        <v>211</v>
      </c>
      <c r="D105" s="229" t="s">
        <v>425</v>
      </c>
      <c r="E105" s="230" t="s">
        <v>1232</v>
      </c>
      <c r="F105" s="231" t="s">
        <v>1233</v>
      </c>
      <c r="G105" s="232" t="s">
        <v>214</v>
      </c>
      <c r="H105" s="233">
        <v>7</v>
      </c>
      <c r="I105" s="234"/>
      <c r="J105" s="235">
        <f>ROUND(I105*H105,2)</f>
        <v>0</v>
      </c>
      <c r="K105" s="231" t="s">
        <v>3</v>
      </c>
      <c r="L105" s="236"/>
      <c r="M105" s="237" t="s">
        <v>3</v>
      </c>
      <c r="N105" s="238" t="s">
        <v>42</v>
      </c>
      <c r="O105" s="71"/>
      <c r="P105" s="195">
        <f>O105*H105</f>
        <v>0</v>
      </c>
      <c r="Q105" s="195">
        <v>0</v>
      </c>
      <c r="R105" s="195">
        <f>Q105*H105</f>
        <v>0</v>
      </c>
      <c r="S105" s="195">
        <v>0</v>
      </c>
      <c r="T105" s="19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7" t="s">
        <v>322</v>
      </c>
      <c r="AT105" s="197" t="s">
        <v>425</v>
      </c>
      <c r="AU105" s="197" t="s">
        <v>81</v>
      </c>
      <c r="AY105" s="18" t="s">
        <v>138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18" t="s">
        <v>79</v>
      </c>
      <c r="BK105" s="198">
        <f>ROUND(I105*H105,2)</f>
        <v>0</v>
      </c>
      <c r="BL105" s="18" t="s">
        <v>243</v>
      </c>
      <c r="BM105" s="197" t="s">
        <v>1234</v>
      </c>
    </row>
    <row r="106" spans="1:65" s="2" customFormat="1" ht="16.5" customHeight="1">
      <c r="A106" s="37"/>
      <c r="B106" s="185"/>
      <c r="C106" s="229" t="s">
        <v>217</v>
      </c>
      <c r="D106" s="229" t="s">
        <v>425</v>
      </c>
      <c r="E106" s="230" t="s">
        <v>1235</v>
      </c>
      <c r="F106" s="231" t="s">
        <v>1236</v>
      </c>
      <c r="G106" s="232" t="s">
        <v>214</v>
      </c>
      <c r="H106" s="233">
        <v>1</v>
      </c>
      <c r="I106" s="234"/>
      <c r="J106" s="235">
        <f>ROUND(I106*H106,2)</f>
        <v>0</v>
      </c>
      <c r="K106" s="231" t="s">
        <v>3</v>
      </c>
      <c r="L106" s="236"/>
      <c r="M106" s="237" t="s">
        <v>3</v>
      </c>
      <c r="N106" s="238" t="s">
        <v>42</v>
      </c>
      <c r="O106" s="71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7" t="s">
        <v>322</v>
      </c>
      <c r="AT106" s="197" t="s">
        <v>425</v>
      </c>
      <c r="AU106" s="197" t="s">
        <v>81</v>
      </c>
      <c r="AY106" s="18" t="s">
        <v>138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18" t="s">
        <v>79</v>
      </c>
      <c r="BK106" s="198">
        <f>ROUND(I106*H106,2)</f>
        <v>0</v>
      </c>
      <c r="BL106" s="18" t="s">
        <v>243</v>
      </c>
      <c r="BM106" s="197" t="s">
        <v>1237</v>
      </c>
    </row>
    <row r="107" spans="1:65" s="2" customFormat="1" ht="21.75" customHeight="1">
      <c r="A107" s="37"/>
      <c r="B107" s="185"/>
      <c r="C107" s="186" t="s">
        <v>225</v>
      </c>
      <c r="D107" s="186" t="s">
        <v>140</v>
      </c>
      <c r="E107" s="187" t="s">
        <v>1238</v>
      </c>
      <c r="F107" s="188" t="s">
        <v>1239</v>
      </c>
      <c r="G107" s="189" t="s">
        <v>214</v>
      </c>
      <c r="H107" s="190">
        <v>5</v>
      </c>
      <c r="I107" s="191"/>
      <c r="J107" s="192">
        <f>ROUND(I107*H107,2)</f>
        <v>0</v>
      </c>
      <c r="K107" s="188" t="s">
        <v>3</v>
      </c>
      <c r="L107" s="38"/>
      <c r="M107" s="193" t="s">
        <v>3</v>
      </c>
      <c r="N107" s="194" t="s">
        <v>42</v>
      </c>
      <c r="O107" s="71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7" t="s">
        <v>243</v>
      </c>
      <c r="AT107" s="197" t="s">
        <v>140</v>
      </c>
      <c r="AU107" s="197" t="s">
        <v>81</v>
      </c>
      <c r="AY107" s="18" t="s">
        <v>138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8" t="s">
        <v>79</v>
      </c>
      <c r="BK107" s="198">
        <f>ROUND(I107*H107,2)</f>
        <v>0</v>
      </c>
      <c r="BL107" s="18" t="s">
        <v>243</v>
      </c>
      <c r="BM107" s="197" t="s">
        <v>1240</v>
      </c>
    </row>
    <row r="108" spans="1:65" s="2" customFormat="1" ht="21.75" customHeight="1">
      <c r="A108" s="37"/>
      <c r="B108" s="185"/>
      <c r="C108" s="229" t="s">
        <v>233</v>
      </c>
      <c r="D108" s="229" t="s">
        <v>425</v>
      </c>
      <c r="E108" s="230" t="s">
        <v>1241</v>
      </c>
      <c r="F108" s="231" t="s">
        <v>1242</v>
      </c>
      <c r="G108" s="232" t="s">
        <v>214</v>
      </c>
      <c r="H108" s="233">
        <v>5</v>
      </c>
      <c r="I108" s="234"/>
      <c r="J108" s="235">
        <f>ROUND(I108*H108,2)</f>
        <v>0</v>
      </c>
      <c r="K108" s="231" t="s">
        <v>3</v>
      </c>
      <c r="L108" s="236"/>
      <c r="M108" s="237" t="s">
        <v>3</v>
      </c>
      <c r="N108" s="238" t="s">
        <v>42</v>
      </c>
      <c r="O108" s="71"/>
      <c r="P108" s="195">
        <f>O108*H108</f>
        <v>0</v>
      </c>
      <c r="Q108" s="195">
        <v>0</v>
      </c>
      <c r="R108" s="195">
        <f>Q108*H108</f>
        <v>0</v>
      </c>
      <c r="S108" s="195">
        <v>0</v>
      </c>
      <c r="T108" s="19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7" t="s">
        <v>322</v>
      </c>
      <c r="AT108" s="197" t="s">
        <v>425</v>
      </c>
      <c r="AU108" s="197" t="s">
        <v>81</v>
      </c>
      <c r="AY108" s="18" t="s">
        <v>138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8" t="s">
        <v>79</v>
      </c>
      <c r="BK108" s="198">
        <f>ROUND(I108*H108,2)</f>
        <v>0</v>
      </c>
      <c r="BL108" s="18" t="s">
        <v>243</v>
      </c>
      <c r="BM108" s="197" t="s">
        <v>1243</v>
      </c>
    </row>
    <row r="109" spans="1:65" s="2" customFormat="1" ht="16.5" customHeight="1">
      <c r="A109" s="37"/>
      <c r="B109" s="185"/>
      <c r="C109" s="229" t="s">
        <v>9</v>
      </c>
      <c r="D109" s="229" t="s">
        <v>425</v>
      </c>
      <c r="E109" s="230" t="s">
        <v>1244</v>
      </c>
      <c r="F109" s="231" t="s">
        <v>1245</v>
      </c>
      <c r="G109" s="232" t="s">
        <v>214</v>
      </c>
      <c r="H109" s="233">
        <v>10</v>
      </c>
      <c r="I109" s="234"/>
      <c r="J109" s="235">
        <f>ROUND(I109*H109,2)</f>
        <v>0</v>
      </c>
      <c r="K109" s="231" t="s">
        <v>3</v>
      </c>
      <c r="L109" s="236"/>
      <c r="M109" s="237" t="s">
        <v>3</v>
      </c>
      <c r="N109" s="238" t="s">
        <v>42</v>
      </c>
      <c r="O109" s="71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7" t="s">
        <v>322</v>
      </c>
      <c r="AT109" s="197" t="s">
        <v>425</v>
      </c>
      <c r="AU109" s="197" t="s">
        <v>81</v>
      </c>
      <c r="AY109" s="18" t="s">
        <v>138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18" t="s">
        <v>79</v>
      </c>
      <c r="BK109" s="198">
        <f>ROUND(I109*H109,2)</f>
        <v>0</v>
      </c>
      <c r="BL109" s="18" t="s">
        <v>243</v>
      </c>
      <c r="BM109" s="197" t="s">
        <v>1246</v>
      </c>
    </row>
    <row r="110" spans="1:65" s="2" customFormat="1" ht="33" customHeight="1">
      <c r="A110" s="37"/>
      <c r="B110" s="185"/>
      <c r="C110" s="186" t="s">
        <v>243</v>
      </c>
      <c r="D110" s="186" t="s">
        <v>140</v>
      </c>
      <c r="E110" s="187" t="s">
        <v>1247</v>
      </c>
      <c r="F110" s="188" t="s">
        <v>1248</v>
      </c>
      <c r="G110" s="189" t="s">
        <v>214</v>
      </c>
      <c r="H110" s="190">
        <v>10</v>
      </c>
      <c r="I110" s="191"/>
      <c r="J110" s="192">
        <f>ROUND(I110*H110,2)</f>
        <v>0</v>
      </c>
      <c r="K110" s="188" t="s">
        <v>3</v>
      </c>
      <c r="L110" s="38"/>
      <c r="M110" s="193" t="s">
        <v>3</v>
      </c>
      <c r="N110" s="194" t="s">
        <v>42</v>
      </c>
      <c r="O110" s="71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7" t="s">
        <v>243</v>
      </c>
      <c r="AT110" s="197" t="s">
        <v>140</v>
      </c>
      <c r="AU110" s="197" t="s">
        <v>81</v>
      </c>
      <c r="AY110" s="18" t="s">
        <v>138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79</v>
      </c>
      <c r="BK110" s="198">
        <f>ROUND(I110*H110,2)</f>
        <v>0</v>
      </c>
      <c r="BL110" s="18" t="s">
        <v>243</v>
      </c>
      <c r="BM110" s="197" t="s">
        <v>1249</v>
      </c>
    </row>
    <row r="111" spans="1:65" s="2" customFormat="1" ht="21.75" customHeight="1">
      <c r="A111" s="37"/>
      <c r="B111" s="185"/>
      <c r="C111" s="229" t="s">
        <v>248</v>
      </c>
      <c r="D111" s="229" t="s">
        <v>425</v>
      </c>
      <c r="E111" s="230" t="s">
        <v>1250</v>
      </c>
      <c r="F111" s="231" t="s">
        <v>1251</v>
      </c>
      <c r="G111" s="232" t="s">
        <v>214</v>
      </c>
      <c r="H111" s="233">
        <v>10</v>
      </c>
      <c r="I111" s="234"/>
      <c r="J111" s="235">
        <f>ROUND(I111*H111,2)</f>
        <v>0</v>
      </c>
      <c r="K111" s="231" t="s">
        <v>3</v>
      </c>
      <c r="L111" s="236"/>
      <c r="M111" s="237" t="s">
        <v>3</v>
      </c>
      <c r="N111" s="238" t="s">
        <v>42</v>
      </c>
      <c r="O111" s="71"/>
      <c r="P111" s="195">
        <f>O111*H111</f>
        <v>0</v>
      </c>
      <c r="Q111" s="195">
        <v>0</v>
      </c>
      <c r="R111" s="195">
        <f>Q111*H111</f>
        <v>0</v>
      </c>
      <c r="S111" s="195">
        <v>0</v>
      </c>
      <c r="T111" s="19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7" t="s">
        <v>322</v>
      </c>
      <c r="AT111" s="197" t="s">
        <v>425</v>
      </c>
      <c r="AU111" s="197" t="s">
        <v>81</v>
      </c>
      <c r="AY111" s="18" t="s">
        <v>138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8" t="s">
        <v>79</v>
      </c>
      <c r="BK111" s="198">
        <f>ROUND(I111*H111,2)</f>
        <v>0</v>
      </c>
      <c r="BL111" s="18" t="s">
        <v>243</v>
      </c>
      <c r="BM111" s="197" t="s">
        <v>1252</v>
      </c>
    </row>
    <row r="112" spans="1:65" s="2" customFormat="1" ht="21.75" customHeight="1">
      <c r="A112" s="37"/>
      <c r="B112" s="185"/>
      <c r="C112" s="186" t="s">
        <v>252</v>
      </c>
      <c r="D112" s="186" t="s">
        <v>140</v>
      </c>
      <c r="E112" s="187" t="s">
        <v>1253</v>
      </c>
      <c r="F112" s="188" t="s">
        <v>1254</v>
      </c>
      <c r="G112" s="189" t="s">
        <v>214</v>
      </c>
      <c r="H112" s="190">
        <v>1</v>
      </c>
      <c r="I112" s="191"/>
      <c r="J112" s="192">
        <f>ROUND(I112*H112,2)</f>
        <v>0</v>
      </c>
      <c r="K112" s="188" t="s">
        <v>3</v>
      </c>
      <c r="L112" s="38"/>
      <c r="M112" s="193" t="s">
        <v>3</v>
      </c>
      <c r="N112" s="194" t="s">
        <v>42</v>
      </c>
      <c r="O112" s="71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7" t="s">
        <v>243</v>
      </c>
      <c r="AT112" s="197" t="s">
        <v>140</v>
      </c>
      <c r="AU112" s="197" t="s">
        <v>81</v>
      </c>
      <c r="AY112" s="18" t="s">
        <v>138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79</v>
      </c>
      <c r="BK112" s="198">
        <f>ROUND(I112*H112,2)</f>
        <v>0</v>
      </c>
      <c r="BL112" s="18" t="s">
        <v>243</v>
      </c>
      <c r="BM112" s="197" t="s">
        <v>1255</v>
      </c>
    </row>
    <row r="113" spans="1:65" s="2" customFormat="1" ht="21.75" customHeight="1">
      <c r="A113" s="37"/>
      <c r="B113" s="185"/>
      <c r="C113" s="229" t="s">
        <v>259</v>
      </c>
      <c r="D113" s="229" t="s">
        <v>425</v>
      </c>
      <c r="E113" s="230" t="s">
        <v>1256</v>
      </c>
      <c r="F113" s="231" t="s">
        <v>1257</v>
      </c>
      <c r="G113" s="232" t="s">
        <v>214</v>
      </c>
      <c r="H113" s="233">
        <v>1</v>
      </c>
      <c r="I113" s="234"/>
      <c r="J113" s="235">
        <f>ROUND(I113*H113,2)</f>
        <v>0</v>
      </c>
      <c r="K113" s="231" t="s">
        <v>3</v>
      </c>
      <c r="L113" s="236"/>
      <c r="M113" s="237" t="s">
        <v>3</v>
      </c>
      <c r="N113" s="238" t="s">
        <v>42</v>
      </c>
      <c r="O113" s="71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7" t="s">
        <v>322</v>
      </c>
      <c r="AT113" s="197" t="s">
        <v>425</v>
      </c>
      <c r="AU113" s="197" t="s">
        <v>81</v>
      </c>
      <c r="AY113" s="18" t="s">
        <v>138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8" t="s">
        <v>79</v>
      </c>
      <c r="BK113" s="198">
        <f>ROUND(I113*H113,2)</f>
        <v>0</v>
      </c>
      <c r="BL113" s="18" t="s">
        <v>243</v>
      </c>
      <c r="BM113" s="197" t="s">
        <v>1258</v>
      </c>
    </row>
    <row r="114" spans="1:65" s="2" customFormat="1" ht="16.5" customHeight="1">
      <c r="A114" s="37"/>
      <c r="B114" s="185"/>
      <c r="C114" s="229" t="s">
        <v>263</v>
      </c>
      <c r="D114" s="229" t="s">
        <v>425</v>
      </c>
      <c r="E114" s="230" t="s">
        <v>1259</v>
      </c>
      <c r="F114" s="231" t="s">
        <v>1260</v>
      </c>
      <c r="G114" s="232" t="s">
        <v>214</v>
      </c>
      <c r="H114" s="233">
        <v>1</v>
      </c>
      <c r="I114" s="234"/>
      <c r="J114" s="235">
        <f>ROUND(I114*H114,2)</f>
        <v>0</v>
      </c>
      <c r="K114" s="231" t="s">
        <v>3</v>
      </c>
      <c r="L114" s="236"/>
      <c r="M114" s="237" t="s">
        <v>3</v>
      </c>
      <c r="N114" s="238" t="s">
        <v>42</v>
      </c>
      <c r="O114" s="71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7" t="s">
        <v>322</v>
      </c>
      <c r="AT114" s="197" t="s">
        <v>425</v>
      </c>
      <c r="AU114" s="197" t="s">
        <v>81</v>
      </c>
      <c r="AY114" s="18" t="s">
        <v>138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8" t="s">
        <v>79</v>
      </c>
      <c r="BK114" s="198">
        <f>ROUND(I114*H114,2)</f>
        <v>0</v>
      </c>
      <c r="BL114" s="18" t="s">
        <v>243</v>
      </c>
      <c r="BM114" s="197" t="s">
        <v>1261</v>
      </c>
    </row>
    <row r="115" spans="1:65" s="2" customFormat="1" ht="21.75" customHeight="1">
      <c r="A115" s="37"/>
      <c r="B115" s="185"/>
      <c r="C115" s="186" t="s">
        <v>8</v>
      </c>
      <c r="D115" s="186" t="s">
        <v>140</v>
      </c>
      <c r="E115" s="187" t="s">
        <v>1262</v>
      </c>
      <c r="F115" s="188" t="s">
        <v>1263</v>
      </c>
      <c r="G115" s="189" t="s">
        <v>214</v>
      </c>
      <c r="H115" s="190">
        <v>2</v>
      </c>
      <c r="I115" s="191"/>
      <c r="J115" s="192">
        <f>ROUND(I115*H115,2)</f>
        <v>0</v>
      </c>
      <c r="K115" s="188" t="s">
        <v>3</v>
      </c>
      <c r="L115" s="38"/>
      <c r="M115" s="193" t="s">
        <v>3</v>
      </c>
      <c r="N115" s="194" t="s">
        <v>42</v>
      </c>
      <c r="O115" s="71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7" t="s">
        <v>243</v>
      </c>
      <c r="AT115" s="197" t="s">
        <v>140</v>
      </c>
      <c r="AU115" s="197" t="s">
        <v>81</v>
      </c>
      <c r="AY115" s="18" t="s">
        <v>138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8" t="s">
        <v>79</v>
      </c>
      <c r="BK115" s="198">
        <f>ROUND(I115*H115,2)</f>
        <v>0</v>
      </c>
      <c r="BL115" s="18" t="s">
        <v>243</v>
      </c>
      <c r="BM115" s="197" t="s">
        <v>1264</v>
      </c>
    </row>
    <row r="116" spans="1:65" s="2" customFormat="1" ht="16.5" customHeight="1">
      <c r="A116" s="37"/>
      <c r="B116" s="185"/>
      <c r="C116" s="229" t="s">
        <v>270</v>
      </c>
      <c r="D116" s="229" t="s">
        <v>425</v>
      </c>
      <c r="E116" s="230" t="s">
        <v>1265</v>
      </c>
      <c r="F116" s="231" t="s">
        <v>1266</v>
      </c>
      <c r="G116" s="232" t="s">
        <v>214</v>
      </c>
      <c r="H116" s="233">
        <v>2</v>
      </c>
      <c r="I116" s="234"/>
      <c r="J116" s="235">
        <f>ROUND(I116*H116,2)</f>
        <v>0</v>
      </c>
      <c r="K116" s="231" t="s">
        <v>3</v>
      </c>
      <c r="L116" s="236"/>
      <c r="M116" s="237" t="s">
        <v>3</v>
      </c>
      <c r="N116" s="238" t="s">
        <v>42</v>
      </c>
      <c r="O116" s="71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7" t="s">
        <v>322</v>
      </c>
      <c r="AT116" s="197" t="s">
        <v>425</v>
      </c>
      <c r="AU116" s="197" t="s">
        <v>81</v>
      </c>
      <c r="AY116" s="18" t="s">
        <v>138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79</v>
      </c>
      <c r="BK116" s="198">
        <f>ROUND(I116*H116,2)</f>
        <v>0</v>
      </c>
      <c r="BL116" s="18" t="s">
        <v>243</v>
      </c>
      <c r="BM116" s="197" t="s">
        <v>1267</v>
      </c>
    </row>
    <row r="117" spans="1:63" s="12" customFormat="1" ht="25.9" customHeight="1">
      <c r="A117" s="12"/>
      <c r="B117" s="172"/>
      <c r="C117" s="12"/>
      <c r="D117" s="173" t="s">
        <v>70</v>
      </c>
      <c r="E117" s="174" t="s">
        <v>425</v>
      </c>
      <c r="F117" s="174" t="s">
        <v>1268</v>
      </c>
      <c r="G117" s="12"/>
      <c r="H117" s="12"/>
      <c r="I117" s="175"/>
      <c r="J117" s="176">
        <f>BK117</f>
        <v>0</v>
      </c>
      <c r="K117" s="12"/>
      <c r="L117" s="172"/>
      <c r="M117" s="177"/>
      <c r="N117" s="178"/>
      <c r="O117" s="178"/>
      <c r="P117" s="179">
        <f>P118+P121</f>
        <v>0</v>
      </c>
      <c r="Q117" s="178"/>
      <c r="R117" s="179">
        <f>R118+R121</f>
        <v>0</v>
      </c>
      <c r="S117" s="178"/>
      <c r="T117" s="180">
        <f>T118+T121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173" t="s">
        <v>158</v>
      </c>
      <c r="AT117" s="181" t="s">
        <v>70</v>
      </c>
      <c r="AU117" s="181" t="s">
        <v>71</v>
      </c>
      <c r="AY117" s="173" t="s">
        <v>138</v>
      </c>
      <c r="BK117" s="182">
        <f>BK118+BK121</f>
        <v>0</v>
      </c>
    </row>
    <row r="118" spans="1:63" s="12" customFormat="1" ht="22.8" customHeight="1">
      <c r="A118" s="12"/>
      <c r="B118" s="172"/>
      <c r="C118" s="12"/>
      <c r="D118" s="173" t="s">
        <v>70</v>
      </c>
      <c r="E118" s="183" t="s">
        <v>1269</v>
      </c>
      <c r="F118" s="183" t="s">
        <v>1270</v>
      </c>
      <c r="G118" s="12"/>
      <c r="H118" s="12"/>
      <c r="I118" s="175"/>
      <c r="J118" s="184">
        <f>BK118</f>
        <v>0</v>
      </c>
      <c r="K118" s="12"/>
      <c r="L118" s="172"/>
      <c r="M118" s="177"/>
      <c r="N118" s="178"/>
      <c r="O118" s="178"/>
      <c r="P118" s="179">
        <f>SUM(P119:P120)</f>
        <v>0</v>
      </c>
      <c r="Q118" s="178"/>
      <c r="R118" s="179">
        <f>SUM(R119:R120)</f>
        <v>0</v>
      </c>
      <c r="S118" s="178"/>
      <c r="T118" s="180">
        <f>SUM(T119:T120)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73" t="s">
        <v>158</v>
      </c>
      <c r="AT118" s="181" t="s">
        <v>70</v>
      </c>
      <c r="AU118" s="181" t="s">
        <v>79</v>
      </c>
      <c r="AY118" s="173" t="s">
        <v>138</v>
      </c>
      <c r="BK118" s="182">
        <f>SUM(BK119:BK120)</f>
        <v>0</v>
      </c>
    </row>
    <row r="119" spans="1:65" s="2" customFormat="1" ht="55.5" customHeight="1">
      <c r="A119" s="37"/>
      <c r="B119" s="185"/>
      <c r="C119" s="186" t="s">
        <v>278</v>
      </c>
      <c r="D119" s="186" t="s">
        <v>140</v>
      </c>
      <c r="E119" s="187" t="s">
        <v>1271</v>
      </c>
      <c r="F119" s="188" t="s">
        <v>1272</v>
      </c>
      <c r="G119" s="189" t="s">
        <v>290</v>
      </c>
      <c r="H119" s="190">
        <v>15</v>
      </c>
      <c r="I119" s="191"/>
      <c r="J119" s="192">
        <f>ROUND(I119*H119,2)</f>
        <v>0</v>
      </c>
      <c r="K119" s="188" t="s">
        <v>3</v>
      </c>
      <c r="L119" s="38"/>
      <c r="M119" s="193" t="s">
        <v>3</v>
      </c>
      <c r="N119" s="194" t="s">
        <v>42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7" t="s">
        <v>689</v>
      </c>
      <c r="AT119" s="197" t="s">
        <v>140</v>
      </c>
      <c r="AU119" s="197" t="s">
        <v>81</v>
      </c>
      <c r="AY119" s="18" t="s">
        <v>138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8" t="s">
        <v>79</v>
      </c>
      <c r="BK119" s="198">
        <f>ROUND(I119*H119,2)</f>
        <v>0</v>
      </c>
      <c r="BL119" s="18" t="s">
        <v>689</v>
      </c>
      <c r="BM119" s="197" t="s">
        <v>1273</v>
      </c>
    </row>
    <row r="120" spans="1:65" s="2" customFormat="1" ht="33" customHeight="1">
      <c r="A120" s="37"/>
      <c r="B120" s="185"/>
      <c r="C120" s="186" t="s">
        <v>283</v>
      </c>
      <c r="D120" s="186" t="s">
        <v>140</v>
      </c>
      <c r="E120" s="187" t="s">
        <v>1274</v>
      </c>
      <c r="F120" s="188" t="s">
        <v>1275</v>
      </c>
      <c r="G120" s="189" t="s">
        <v>290</v>
      </c>
      <c r="H120" s="190">
        <v>15</v>
      </c>
      <c r="I120" s="191"/>
      <c r="J120" s="192">
        <f>ROUND(I120*H120,2)</f>
        <v>0</v>
      </c>
      <c r="K120" s="188" t="s">
        <v>3</v>
      </c>
      <c r="L120" s="38"/>
      <c r="M120" s="193" t="s">
        <v>3</v>
      </c>
      <c r="N120" s="194" t="s">
        <v>42</v>
      </c>
      <c r="O120" s="71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7" t="s">
        <v>689</v>
      </c>
      <c r="AT120" s="197" t="s">
        <v>140</v>
      </c>
      <c r="AU120" s="197" t="s">
        <v>81</v>
      </c>
      <c r="AY120" s="18" t="s">
        <v>138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79</v>
      </c>
      <c r="BK120" s="198">
        <f>ROUND(I120*H120,2)</f>
        <v>0</v>
      </c>
      <c r="BL120" s="18" t="s">
        <v>689</v>
      </c>
      <c r="BM120" s="197" t="s">
        <v>1276</v>
      </c>
    </row>
    <row r="121" spans="1:63" s="12" customFormat="1" ht="22.8" customHeight="1">
      <c r="A121" s="12"/>
      <c r="B121" s="172"/>
      <c r="C121" s="12"/>
      <c r="D121" s="173" t="s">
        <v>70</v>
      </c>
      <c r="E121" s="183" t="s">
        <v>1277</v>
      </c>
      <c r="F121" s="183" t="s">
        <v>1278</v>
      </c>
      <c r="G121" s="12"/>
      <c r="H121" s="12"/>
      <c r="I121" s="175"/>
      <c r="J121" s="184">
        <f>BK121</f>
        <v>0</v>
      </c>
      <c r="K121" s="12"/>
      <c r="L121" s="172"/>
      <c r="M121" s="177"/>
      <c r="N121" s="178"/>
      <c r="O121" s="178"/>
      <c r="P121" s="179">
        <f>SUM(P122:P124)</f>
        <v>0</v>
      </c>
      <c r="Q121" s="178"/>
      <c r="R121" s="179">
        <f>SUM(R122:R124)</f>
        <v>0</v>
      </c>
      <c r="S121" s="178"/>
      <c r="T121" s="180">
        <f>SUM(T122:T124)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3" t="s">
        <v>158</v>
      </c>
      <c r="AT121" s="181" t="s">
        <v>70</v>
      </c>
      <c r="AU121" s="181" t="s">
        <v>79</v>
      </c>
      <c r="AY121" s="173" t="s">
        <v>138</v>
      </c>
      <c r="BK121" s="182">
        <f>SUM(BK122:BK124)</f>
        <v>0</v>
      </c>
    </row>
    <row r="122" spans="1:65" s="2" customFormat="1" ht="33" customHeight="1">
      <c r="A122" s="37"/>
      <c r="B122" s="185"/>
      <c r="C122" s="186" t="s">
        <v>287</v>
      </c>
      <c r="D122" s="186" t="s">
        <v>140</v>
      </c>
      <c r="E122" s="187" t="s">
        <v>1279</v>
      </c>
      <c r="F122" s="188" t="s">
        <v>1280</v>
      </c>
      <c r="G122" s="189" t="s">
        <v>1281</v>
      </c>
      <c r="H122" s="190">
        <v>5</v>
      </c>
      <c r="I122" s="191"/>
      <c r="J122" s="192">
        <f>ROUND(I122*H122,2)</f>
        <v>0</v>
      </c>
      <c r="K122" s="188" t="s">
        <v>3</v>
      </c>
      <c r="L122" s="38"/>
      <c r="M122" s="193" t="s">
        <v>3</v>
      </c>
      <c r="N122" s="194" t="s">
        <v>42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7" t="s">
        <v>689</v>
      </c>
      <c r="AT122" s="197" t="s">
        <v>140</v>
      </c>
      <c r="AU122" s="197" t="s">
        <v>81</v>
      </c>
      <c r="AY122" s="18" t="s">
        <v>138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79</v>
      </c>
      <c r="BK122" s="198">
        <f>ROUND(I122*H122,2)</f>
        <v>0</v>
      </c>
      <c r="BL122" s="18" t="s">
        <v>689</v>
      </c>
      <c r="BM122" s="197" t="s">
        <v>1282</v>
      </c>
    </row>
    <row r="123" spans="1:65" s="2" customFormat="1" ht="21.75" customHeight="1">
      <c r="A123" s="37"/>
      <c r="B123" s="185"/>
      <c r="C123" s="186" t="s">
        <v>293</v>
      </c>
      <c r="D123" s="186" t="s">
        <v>140</v>
      </c>
      <c r="E123" s="187" t="s">
        <v>1283</v>
      </c>
      <c r="F123" s="188" t="s">
        <v>1284</v>
      </c>
      <c r="G123" s="189" t="s">
        <v>1285</v>
      </c>
      <c r="H123" s="190">
        <v>5</v>
      </c>
      <c r="I123" s="191"/>
      <c r="J123" s="192">
        <f>ROUND(I123*H123,2)</f>
        <v>0</v>
      </c>
      <c r="K123" s="188" t="s">
        <v>3</v>
      </c>
      <c r="L123" s="38"/>
      <c r="M123" s="193" t="s">
        <v>3</v>
      </c>
      <c r="N123" s="194" t="s">
        <v>42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7" t="s">
        <v>689</v>
      </c>
      <c r="AT123" s="197" t="s">
        <v>140</v>
      </c>
      <c r="AU123" s="197" t="s">
        <v>81</v>
      </c>
      <c r="AY123" s="18" t="s">
        <v>138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8" t="s">
        <v>79</v>
      </c>
      <c r="BK123" s="198">
        <f>ROUND(I123*H123,2)</f>
        <v>0</v>
      </c>
      <c r="BL123" s="18" t="s">
        <v>689</v>
      </c>
      <c r="BM123" s="197" t="s">
        <v>1286</v>
      </c>
    </row>
    <row r="124" spans="1:65" s="2" customFormat="1" ht="21.75" customHeight="1">
      <c r="A124" s="37"/>
      <c r="B124" s="185"/>
      <c r="C124" s="186" t="s">
        <v>297</v>
      </c>
      <c r="D124" s="186" t="s">
        <v>140</v>
      </c>
      <c r="E124" s="187" t="s">
        <v>1287</v>
      </c>
      <c r="F124" s="188" t="s">
        <v>1288</v>
      </c>
      <c r="G124" s="189" t="s">
        <v>214</v>
      </c>
      <c r="H124" s="190">
        <v>5</v>
      </c>
      <c r="I124" s="191"/>
      <c r="J124" s="192">
        <f>ROUND(I124*H124,2)</f>
        <v>0</v>
      </c>
      <c r="K124" s="188" t="s">
        <v>3</v>
      </c>
      <c r="L124" s="38"/>
      <c r="M124" s="239" t="s">
        <v>3</v>
      </c>
      <c r="N124" s="240" t="s">
        <v>42</v>
      </c>
      <c r="O124" s="241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7" t="s">
        <v>689</v>
      </c>
      <c r="AT124" s="197" t="s">
        <v>140</v>
      </c>
      <c r="AU124" s="197" t="s">
        <v>81</v>
      </c>
      <c r="AY124" s="18" t="s">
        <v>138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79</v>
      </c>
      <c r="BK124" s="198">
        <f>ROUND(I124*H124,2)</f>
        <v>0</v>
      </c>
      <c r="BL124" s="18" t="s">
        <v>689</v>
      </c>
      <c r="BM124" s="197" t="s">
        <v>1289</v>
      </c>
    </row>
    <row r="125" spans="1:31" s="2" customFormat="1" ht="6.95" customHeight="1">
      <c r="A125" s="37"/>
      <c r="B125" s="54"/>
      <c r="C125" s="55"/>
      <c r="D125" s="55"/>
      <c r="E125" s="55"/>
      <c r="F125" s="55"/>
      <c r="G125" s="55"/>
      <c r="H125" s="55"/>
      <c r="I125" s="145"/>
      <c r="J125" s="55"/>
      <c r="K125" s="55"/>
      <c r="L125" s="38"/>
      <c r="M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</sheetData>
  <autoFilter ref="C89:K12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8:H78"/>
    <mergeCell ref="E80:H80"/>
    <mergeCell ref="E82:H8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100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1:31" s="2" customFormat="1" ht="12" customHeight="1" hidden="1">
      <c r="A8" s="37"/>
      <c r="B8" s="38"/>
      <c r="C8" s="37"/>
      <c r="D8" s="31" t="s">
        <v>108</v>
      </c>
      <c r="E8" s="37"/>
      <c r="F8" s="37"/>
      <c r="G8" s="37"/>
      <c r="H8" s="37"/>
      <c r="I8" s="125"/>
      <c r="J8" s="37"/>
      <c r="K8" s="37"/>
      <c r="L8" s="12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1" t="s">
        <v>1290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127" t="s">
        <v>20</v>
      </c>
      <c r="J11" s="26" t="s">
        <v>3</v>
      </c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7" t="s">
        <v>23</v>
      </c>
      <c r="J12" s="63" t="str">
        <f>'Rekapitulace stavby'!AN8</f>
        <v>30. 3. 2020</v>
      </c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125"/>
      <c r="J13" s="37"/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25</v>
      </c>
      <c r="E14" s="37"/>
      <c r="F14" s="37"/>
      <c r="G14" s="37"/>
      <c r="H14" s="37"/>
      <c r="I14" s="127" t="s">
        <v>26</v>
      </c>
      <c r="J14" s="26" t="s">
        <v>3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">
        <v>27</v>
      </c>
      <c r="F15" s="37"/>
      <c r="G15" s="37"/>
      <c r="H15" s="37"/>
      <c r="I15" s="127" t="s">
        <v>28</v>
      </c>
      <c r="J15" s="26" t="s">
        <v>3</v>
      </c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125"/>
      <c r="J16" s="37"/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7" t="s">
        <v>28</v>
      </c>
      <c r="J18" s="32" t="str">
        <f>'Rekapitulace stavby'!AN14</f>
        <v>Vyplň údaj</v>
      </c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125"/>
      <c r="J19" s="37"/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31</v>
      </c>
      <c r="E20" s="37"/>
      <c r="F20" s="37"/>
      <c r="G20" s="37"/>
      <c r="H20" s="37"/>
      <c r="I20" s="127" t="s">
        <v>26</v>
      </c>
      <c r="J20" s="26" t="s">
        <v>3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">
        <v>32</v>
      </c>
      <c r="F21" s="37"/>
      <c r="G21" s="37"/>
      <c r="H21" s="37"/>
      <c r="I21" s="127" t="s">
        <v>28</v>
      </c>
      <c r="J21" s="26" t="s">
        <v>3</v>
      </c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125"/>
      <c r="J22" s="37"/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34</v>
      </c>
      <c r="E23" s="37"/>
      <c r="F23" s="37"/>
      <c r="G23" s="37"/>
      <c r="H23" s="37"/>
      <c r="I23" s="127" t="s">
        <v>26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">
        <v>32</v>
      </c>
      <c r="F24" s="37"/>
      <c r="G24" s="37"/>
      <c r="H24" s="37"/>
      <c r="I24" s="127" t="s">
        <v>28</v>
      </c>
      <c r="J24" s="26" t="s">
        <v>3</v>
      </c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125"/>
      <c r="J25" s="37"/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35</v>
      </c>
      <c r="E26" s="37"/>
      <c r="F26" s="37"/>
      <c r="G26" s="37"/>
      <c r="H26" s="37"/>
      <c r="I26" s="125"/>
      <c r="J26" s="37"/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8"/>
      <c r="B27" s="129"/>
      <c r="C27" s="128"/>
      <c r="D27" s="128"/>
      <c r="E27" s="35" t="s">
        <v>3</v>
      </c>
      <c r="F27" s="35"/>
      <c r="G27" s="35"/>
      <c r="H27" s="35"/>
      <c r="I27" s="130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3"/>
      <c r="E29" s="83"/>
      <c r="F29" s="83"/>
      <c r="G29" s="83"/>
      <c r="H29" s="83"/>
      <c r="I29" s="132"/>
      <c r="J29" s="83"/>
      <c r="K29" s="83"/>
      <c r="L29" s="12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33" t="s">
        <v>37</v>
      </c>
      <c r="E30" s="37"/>
      <c r="F30" s="37"/>
      <c r="G30" s="37"/>
      <c r="H30" s="37"/>
      <c r="I30" s="125"/>
      <c r="J30" s="89">
        <f>ROUND(J87,2)</f>
        <v>0</v>
      </c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39</v>
      </c>
      <c r="G32" s="37"/>
      <c r="H32" s="37"/>
      <c r="I32" s="134" t="s">
        <v>38</v>
      </c>
      <c r="J32" s="42" t="s">
        <v>40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35" t="s">
        <v>41</v>
      </c>
      <c r="E33" s="31" t="s">
        <v>42</v>
      </c>
      <c r="F33" s="136">
        <f>ROUND((SUM(BE87:BE132)),2)</f>
        <v>0</v>
      </c>
      <c r="G33" s="37"/>
      <c r="H33" s="37"/>
      <c r="I33" s="137">
        <v>0.21</v>
      </c>
      <c r="J33" s="136">
        <f>ROUND(((SUM(BE87:BE132))*I33),2)</f>
        <v>0</v>
      </c>
      <c r="K33" s="37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43</v>
      </c>
      <c r="F34" s="136">
        <f>ROUND((SUM(BF87:BF132)),2)</f>
        <v>0</v>
      </c>
      <c r="G34" s="37"/>
      <c r="H34" s="37"/>
      <c r="I34" s="137">
        <v>0.15</v>
      </c>
      <c r="J34" s="136">
        <f>ROUND(((SUM(BF87:BF132))*I34),2)</f>
        <v>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6">
        <f>ROUND((SUM(BG87:BG132)),2)</f>
        <v>0</v>
      </c>
      <c r="G35" s="37"/>
      <c r="H35" s="37"/>
      <c r="I35" s="137">
        <v>0.21</v>
      </c>
      <c r="J35" s="136">
        <f>0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6">
        <f>ROUND((SUM(BH87:BH132)),2)</f>
        <v>0</v>
      </c>
      <c r="G36" s="37"/>
      <c r="H36" s="37"/>
      <c r="I36" s="137">
        <v>0.15</v>
      </c>
      <c r="J36" s="136">
        <f>0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6">
        <f>ROUND((SUM(BI87:BI132)),2)</f>
        <v>0</v>
      </c>
      <c r="G37" s="37"/>
      <c r="H37" s="37"/>
      <c r="I37" s="137">
        <v>0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125"/>
      <c r="J38" s="37"/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38"/>
      <c r="D39" s="139" t="s">
        <v>47</v>
      </c>
      <c r="E39" s="75"/>
      <c r="F39" s="75"/>
      <c r="G39" s="140" t="s">
        <v>48</v>
      </c>
      <c r="H39" s="141" t="s">
        <v>49</v>
      </c>
      <c r="I39" s="142"/>
      <c r="J39" s="143">
        <f>SUM(J30:J37)</f>
        <v>0</v>
      </c>
      <c r="K39" s="144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54"/>
      <c r="C40" s="55"/>
      <c r="D40" s="55"/>
      <c r="E40" s="55"/>
      <c r="F40" s="55"/>
      <c r="G40" s="55"/>
      <c r="H40" s="55"/>
      <c r="I40" s="145"/>
      <c r="J40" s="55"/>
      <c r="K40" s="55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146"/>
      <c r="J44" s="57"/>
      <c r="K44" s="57"/>
      <c r="L44" s="12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110</v>
      </c>
      <c r="D45" s="37"/>
      <c r="E45" s="37"/>
      <c r="F45" s="37"/>
      <c r="G45" s="37"/>
      <c r="H45" s="37"/>
      <c r="I45" s="125"/>
      <c r="J45" s="37"/>
      <c r="K45" s="37"/>
      <c r="L45" s="12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125"/>
      <c r="J46" s="37"/>
      <c r="K46" s="3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3.25" customHeight="1">
      <c r="A48" s="37"/>
      <c r="B48" s="38"/>
      <c r="C48" s="37"/>
      <c r="D48" s="37"/>
      <c r="E48" s="124" t="str">
        <f>E7</f>
        <v>Stavební úpravy objektu bývalé kotelny na sklady nářadí a zahradní techniky</v>
      </c>
      <c r="F48" s="31"/>
      <c r="G48" s="31"/>
      <c r="H48" s="31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108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D 1.4 - Rozvody vody a kanalizace</v>
      </c>
      <c r="F50" s="37"/>
      <c r="G50" s="37"/>
      <c r="H50" s="37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125"/>
      <c r="J51" s="37"/>
      <c r="K51" s="37"/>
      <c r="L51" s="12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p.č. 1710 v k.ú. Nový Jičín</v>
      </c>
      <c r="G52" s="37"/>
      <c r="H52" s="37"/>
      <c r="I52" s="127" t="s">
        <v>23</v>
      </c>
      <c r="J52" s="63" t="str">
        <f>IF(J12="","",J12)</f>
        <v>30. 3. 2020</v>
      </c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Město Nový Jičín</v>
      </c>
      <c r="G54" s="37"/>
      <c r="H54" s="37"/>
      <c r="I54" s="127" t="s">
        <v>31</v>
      </c>
      <c r="J54" s="35" t="str">
        <f>E21</f>
        <v>BENEPRO, a.s.</v>
      </c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127" t="s">
        <v>34</v>
      </c>
      <c r="J55" s="35" t="str">
        <f>E24</f>
        <v>BENEPRO, a.s.</v>
      </c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125"/>
      <c r="J56" s="37"/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7" t="s">
        <v>111</v>
      </c>
      <c r="D57" s="138"/>
      <c r="E57" s="138"/>
      <c r="F57" s="138"/>
      <c r="G57" s="138"/>
      <c r="H57" s="138"/>
      <c r="I57" s="148"/>
      <c r="J57" s="149" t="s">
        <v>112</v>
      </c>
      <c r="K57" s="138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125"/>
      <c r="J58" s="37"/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0" t="s">
        <v>69</v>
      </c>
      <c r="D59" s="37"/>
      <c r="E59" s="37"/>
      <c r="F59" s="37"/>
      <c r="G59" s="37"/>
      <c r="H59" s="37"/>
      <c r="I59" s="125"/>
      <c r="J59" s="89">
        <f>J87</f>
        <v>0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113</v>
      </c>
    </row>
    <row r="60" spans="1:31" s="9" customFormat="1" ht="24.95" customHeight="1">
      <c r="A60" s="9"/>
      <c r="B60" s="151"/>
      <c r="C60" s="9"/>
      <c r="D60" s="152" t="s">
        <v>114</v>
      </c>
      <c r="E60" s="153"/>
      <c r="F60" s="153"/>
      <c r="G60" s="153"/>
      <c r="H60" s="153"/>
      <c r="I60" s="154"/>
      <c r="J60" s="155">
        <f>J88</f>
        <v>0</v>
      </c>
      <c r="K60" s="9"/>
      <c r="L60" s="15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56"/>
      <c r="C61" s="10"/>
      <c r="D61" s="157" t="s">
        <v>359</v>
      </c>
      <c r="E61" s="158"/>
      <c r="F61" s="158"/>
      <c r="G61" s="158"/>
      <c r="H61" s="158"/>
      <c r="I61" s="159"/>
      <c r="J61" s="160">
        <f>J89</f>
        <v>0</v>
      </c>
      <c r="K61" s="10"/>
      <c r="L61" s="15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56"/>
      <c r="C62" s="10"/>
      <c r="D62" s="157" t="s">
        <v>116</v>
      </c>
      <c r="E62" s="158"/>
      <c r="F62" s="158"/>
      <c r="G62" s="158"/>
      <c r="H62" s="158"/>
      <c r="I62" s="159"/>
      <c r="J62" s="160">
        <f>J96</f>
        <v>0</v>
      </c>
      <c r="K62" s="10"/>
      <c r="L62" s="15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56"/>
      <c r="C63" s="10"/>
      <c r="D63" s="157" t="s">
        <v>117</v>
      </c>
      <c r="E63" s="158"/>
      <c r="F63" s="158"/>
      <c r="G63" s="158"/>
      <c r="H63" s="158"/>
      <c r="I63" s="159"/>
      <c r="J63" s="160">
        <f>J98</f>
        <v>0</v>
      </c>
      <c r="K63" s="10"/>
      <c r="L63" s="15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51"/>
      <c r="C64" s="9"/>
      <c r="D64" s="152" t="s">
        <v>118</v>
      </c>
      <c r="E64" s="153"/>
      <c r="F64" s="153"/>
      <c r="G64" s="153"/>
      <c r="H64" s="153"/>
      <c r="I64" s="154"/>
      <c r="J64" s="155">
        <f>J105</f>
        <v>0</v>
      </c>
      <c r="K64" s="9"/>
      <c r="L64" s="15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56"/>
      <c r="C65" s="10"/>
      <c r="D65" s="157" t="s">
        <v>1291</v>
      </c>
      <c r="E65" s="158"/>
      <c r="F65" s="158"/>
      <c r="G65" s="158"/>
      <c r="H65" s="158"/>
      <c r="I65" s="159"/>
      <c r="J65" s="160">
        <f>J106</f>
        <v>0</v>
      </c>
      <c r="K65" s="10"/>
      <c r="L65" s="15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56"/>
      <c r="C66" s="10"/>
      <c r="D66" s="157" t="s">
        <v>1292</v>
      </c>
      <c r="E66" s="158"/>
      <c r="F66" s="158"/>
      <c r="G66" s="158"/>
      <c r="H66" s="158"/>
      <c r="I66" s="159"/>
      <c r="J66" s="160">
        <f>J115</f>
        <v>0</v>
      </c>
      <c r="K66" s="10"/>
      <c r="L66" s="15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56"/>
      <c r="C67" s="10"/>
      <c r="D67" s="157" t="s">
        <v>120</v>
      </c>
      <c r="E67" s="158"/>
      <c r="F67" s="158"/>
      <c r="G67" s="158"/>
      <c r="H67" s="158"/>
      <c r="I67" s="159"/>
      <c r="J67" s="160">
        <f>J125</f>
        <v>0</v>
      </c>
      <c r="K67" s="10"/>
      <c r="L67" s="15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37"/>
      <c r="B68" s="38"/>
      <c r="C68" s="37"/>
      <c r="D68" s="37"/>
      <c r="E68" s="37"/>
      <c r="F68" s="37"/>
      <c r="G68" s="37"/>
      <c r="H68" s="37"/>
      <c r="I68" s="125"/>
      <c r="J68" s="37"/>
      <c r="K68" s="37"/>
      <c r="L68" s="126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6.95" customHeight="1">
      <c r="A69" s="37"/>
      <c r="B69" s="54"/>
      <c r="C69" s="55"/>
      <c r="D69" s="55"/>
      <c r="E69" s="55"/>
      <c r="F69" s="55"/>
      <c r="G69" s="55"/>
      <c r="H69" s="55"/>
      <c r="I69" s="145"/>
      <c r="J69" s="55"/>
      <c r="K69" s="55"/>
      <c r="L69" s="12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3" spans="1:31" s="2" customFormat="1" ht="6.95" customHeight="1">
      <c r="A73" s="37"/>
      <c r="B73" s="56"/>
      <c r="C73" s="57"/>
      <c r="D73" s="57"/>
      <c r="E73" s="57"/>
      <c r="F73" s="57"/>
      <c r="G73" s="57"/>
      <c r="H73" s="57"/>
      <c r="I73" s="146"/>
      <c r="J73" s="57"/>
      <c r="K73" s="57"/>
      <c r="L73" s="12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24.95" customHeight="1">
      <c r="A74" s="37"/>
      <c r="B74" s="38"/>
      <c r="C74" s="22" t="s">
        <v>123</v>
      </c>
      <c r="D74" s="37"/>
      <c r="E74" s="37"/>
      <c r="F74" s="37"/>
      <c r="G74" s="37"/>
      <c r="H74" s="37"/>
      <c r="I74" s="125"/>
      <c r="J74" s="37"/>
      <c r="K74" s="37"/>
      <c r="L74" s="12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38"/>
      <c r="C75" s="37"/>
      <c r="D75" s="37"/>
      <c r="E75" s="37"/>
      <c r="F75" s="37"/>
      <c r="G75" s="37"/>
      <c r="H75" s="37"/>
      <c r="I75" s="125"/>
      <c r="J75" s="37"/>
      <c r="K75" s="3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17</v>
      </c>
      <c r="D76" s="37"/>
      <c r="E76" s="37"/>
      <c r="F76" s="37"/>
      <c r="G76" s="37"/>
      <c r="H76" s="37"/>
      <c r="I76" s="125"/>
      <c r="J76" s="37"/>
      <c r="K76" s="37"/>
      <c r="L76" s="12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3.25" customHeight="1">
      <c r="A77" s="37"/>
      <c r="B77" s="38"/>
      <c r="C77" s="37"/>
      <c r="D77" s="37"/>
      <c r="E77" s="124" t="str">
        <f>E7</f>
        <v>Stavební úpravy objektu bývalé kotelny na sklady nářadí a zahradní techniky</v>
      </c>
      <c r="F77" s="31"/>
      <c r="G77" s="31"/>
      <c r="H77" s="31"/>
      <c r="I77" s="125"/>
      <c r="J77" s="37"/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1" t="s">
        <v>108</v>
      </c>
      <c r="D78" s="37"/>
      <c r="E78" s="37"/>
      <c r="F78" s="37"/>
      <c r="G78" s="37"/>
      <c r="H78" s="37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7"/>
      <c r="D79" s="37"/>
      <c r="E79" s="61" t="str">
        <f>E9</f>
        <v>D 1.4 - Rozvody vody a kanalizace</v>
      </c>
      <c r="F79" s="37"/>
      <c r="G79" s="37"/>
      <c r="H79" s="37"/>
      <c r="I79" s="125"/>
      <c r="J79" s="37"/>
      <c r="K79" s="37"/>
      <c r="L79" s="12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7"/>
      <c r="D80" s="37"/>
      <c r="E80" s="37"/>
      <c r="F80" s="37"/>
      <c r="G80" s="37"/>
      <c r="H80" s="37"/>
      <c r="I80" s="125"/>
      <c r="J80" s="37"/>
      <c r="K80" s="37"/>
      <c r="L80" s="12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2" customHeight="1">
      <c r="A81" s="37"/>
      <c r="B81" s="38"/>
      <c r="C81" s="31" t="s">
        <v>21</v>
      </c>
      <c r="D81" s="37"/>
      <c r="E81" s="37"/>
      <c r="F81" s="26" t="str">
        <f>F12</f>
        <v>p.č. 1710 v k.ú. Nový Jičín</v>
      </c>
      <c r="G81" s="37"/>
      <c r="H81" s="37"/>
      <c r="I81" s="127" t="s">
        <v>23</v>
      </c>
      <c r="J81" s="63" t="str">
        <f>IF(J12="","",J12)</f>
        <v>30. 3. 2020</v>
      </c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7"/>
      <c r="D82" s="37"/>
      <c r="E82" s="37"/>
      <c r="F82" s="37"/>
      <c r="G82" s="37"/>
      <c r="H82" s="37"/>
      <c r="I82" s="125"/>
      <c r="J82" s="37"/>
      <c r="K82" s="37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5.15" customHeight="1">
      <c r="A83" s="37"/>
      <c r="B83" s="38"/>
      <c r="C83" s="31" t="s">
        <v>25</v>
      </c>
      <c r="D83" s="37"/>
      <c r="E83" s="37"/>
      <c r="F83" s="26" t="str">
        <f>E15</f>
        <v>Město Nový Jičín</v>
      </c>
      <c r="G83" s="37"/>
      <c r="H83" s="37"/>
      <c r="I83" s="127" t="s">
        <v>31</v>
      </c>
      <c r="J83" s="35" t="str">
        <f>E21</f>
        <v>BENEPRO, a.s.</v>
      </c>
      <c r="K83" s="37"/>
      <c r="L83" s="12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5.15" customHeight="1">
      <c r="A84" s="37"/>
      <c r="B84" s="38"/>
      <c r="C84" s="31" t="s">
        <v>29</v>
      </c>
      <c r="D84" s="37"/>
      <c r="E84" s="37"/>
      <c r="F84" s="26" t="str">
        <f>IF(E18="","",E18)</f>
        <v>Vyplň údaj</v>
      </c>
      <c r="G84" s="37"/>
      <c r="H84" s="37"/>
      <c r="I84" s="127" t="s">
        <v>34</v>
      </c>
      <c r="J84" s="35" t="str">
        <f>E24</f>
        <v>BENEPRO, a.s.</v>
      </c>
      <c r="K84" s="37"/>
      <c r="L84" s="126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0.3" customHeight="1">
      <c r="A85" s="37"/>
      <c r="B85" s="38"/>
      <c r="C85" s="37"/>
      <c r="D85" s="37"/>
      <c r="E85" s="37"/>
      <c r="F85" s="37"/>
      <c r="G85" s="37"/>
      <c r="H85" s="37"/>
      <c r="I85" s="125"/>
      <c r="J85" s="37"/>
      <c r="K85" s="37"/>
      <c r="L85" s="126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11" customFormat="1" ht="29.25" customHeight="1">
      <c r="A86" s="161"/>
      <c r="B86" s="162"/>
      <c r="C86" s="163" t="s">
        <v>124</v>
      </c>
      <c r="D86" s="164" t="s">
        <v>56</v>
      </c>
      <c r="E86" s="164" t="s">
        <v>52</v>
      </c>
      <c r="F86" s="164" t="s">
        <v>53</v>
      </c>
      <c r="G86" s="164" t="s">
        <v>125</v>
      </c>
      <c r="H86" s="164" t="s">
        <v>126</v>
      </c>
      <c r="I86" s="165" t="s">
        <v>127</v>
      </c>
      <c r="J86" s="164" t="s">
        <v>112</v>
      </c>
      <c r="K86" s="166" t="s">
        <v>128</v>
      </c>
      <c r="L86" s="167"/>
      <c r="M86" s="79" t="s">
        <v>3</v>
      </c>
      <c r="N86" s="80" t="s">
        <v>41</v>
      </c>
      <c r="O86" s="80" t="s">
        <v>129</v>
      </c>
      <c r="P86" s="80" t="s">
        <v>130</v>
      </c>
      <c r="Q86" s="80" t="s">
        <v>131</v>
      </c>
      <c r="R86" s="80" t="s">
        <v>132</v>
      </c>
      <c r="S86" s="80" t="s">
        <v>133</v>
      </c>
      <c r="T86" s="81" t="s">
        <v>134</v>
      </c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</row>
    <row r="87" spans="1:63" s="2" customFormat="1" ht="22.8" customHeight="1">
      <c r="A87" s="37"/>
      <c r="B87" s="38"/>
      <c r="C87" s="86" t="s">
        <v>135</v>
      </c>
      <c r="D87" s="37"/>
      <c r="E87" s="37"/>
      <c r="F87" s="37"/>
      <c r="G87" s="37"/>
      <c r="H87" s="37"/>
      <c r="I87" s="125"/>
      <c r="J87" s="168">
        <f>BK87</f>
        <v>0</v>
      </c>
      <c r="K87" s="37"/>
      <c r="L87" s="38"/>
      <c r="M87" s="82"/>
      <c r="N87" s="67"/>
      <c r="O87" s="83"/>
      <c r="P87" s="169">
        <f>P88+P105</f>
        <v>0</v>
      </c>
      <c r="Q87" s="83"/>
      <c r="R87" s="169">
        <f>R88+R105</f>
        <v>3.20618256</v>
      </c>
      <c r="S87" s="83"/>
      <c r="T87" s="170">
        <f>T88+T105</f>
        <v>1.155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8" t="s">
        <v>70</v>
      </c>
      <c r="AU87" s="18" t="s">
        <v>113</v>
      </c>
      <c r="BK87" s="171">
        <f>BK88+BK105</f>
        <v>0</v>
      </c>
    </row>
    <row r="88" spans="1:63" s="12" customFormat="1" ht="25.9" customHeight="1">
      <c r="A88" s="12"/>
      <c r="B88" s="172"/>
      <c r="C88" s="12"/>
      <c r="D88" s="173" t="s">
        <v>70</v>
      </c>
      <c r="E88" s="174" t="s">
        <v>136</v>
      </c>
      <c r="F88" s="174" t="s">
        <v>137</v>
      </c>
      <c r="G88" s="12"/>
      <c r="H88" s="12"/>
      <c r="I88" s="175"/>
      <c r="J88" s="176">
        <f>BK88</f>
        <v>0</v>
      </c>
      <c r="K88" s="12"/>
      <c r="L88" s="172"/>
      <c r="M88" s="177"/>
      <c r="N88" s="178"/>
      <c r="O88" s="178"/>
      <c r="P88" s="179">
        <f>P89+P96+P98</f>
        <v>0</v>
      </c>
      <c r="Q88" s="178"/>
      <c r="R88" s="179">
        <f>R89+R96+R98</f>
        <v>3.0099575599999997</v>
      </c>
      <c r="S88" s="178"/>
      <c r="T88" s="180">
        <f>T89+T96+T98</f>
        <v>1.155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73" t="s">
        <v>79</v>
      </c>
      <c r="AT88" s="181" t="s">
        <v>70</v>
      </c>
      <c r="AU88" s="181" t="s">
        <v>71</v>
      </c>
      <c r="AY88" s="173" t="s">
        <v>138</v>
      </c>
      <c r="BK88" s="182">
        <f>BK89+BK96+BK98</f>
        <v>0</v>
      </c>
    </row>
    <row r="89" spans="1:63" s="12" customFormat="1" ht="22.8" customHeight="1">
      <c r="A89" s="12"/>
      <c r="B89" s="172"/>
      <c r="C89" s="12"/>
      <c r="D89" s="173" t="s">
        <v>70</v>
      </c>
      <c r="E89" s="183" t="s">
        <v>81</v>
      </c>
      <c r="F89" s="183" t="s">
        <v>374</v>
      </c>
      <c r="G89" s="12"/>
      <c r="H89" s="12"/>
      <c r="I89" s="175"/>
      <c r="J89" s="184">
        <f>BK89</f>
        <v>0</v>
      </c>
      <c r="K89" s="12"/>
      <c r="L89" s="172"/>
      <c r="M89" s="177"/>
      <c r="N89" s="178"/>
      <c r="O89" s="178"/>
      <c r="P89" s="179">
        <f>SUM(P90:P95)</f>
        <v>0</v>
      </c>
      <c r="Q89" s="178"/>
      <c r="R89" s="179">
        <f>SUM(R90:R95)</f>
        <v>3.0099575599999997</v>
      </c>
      <c r="S89" s="178"/>
      <c r="T89" s="180">
        <f>SUM(T90:T95)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73" t="s">
        <v>79</v>
      </c>
      <c r="AT89" s="181" t="s">
        <v>70</v>
      </c>
      <c r="AU89" s="181" t="s">
        <v>79</v>
      </c>
      <c r="AY89" s="173" t="s">
        <v>138</v>
      </c>
      <c r="BK89" s="182">
        <f>SUM(BK90:BK95)</f>
        <v>0</v>
      </c>
    </row>
    <row r="90" spans="1:65" s="2" customFormat="1" ht="21.75" customHeight="1">
      <c r="A90" s="37"/>
      <c r="B90" s="185"/>
      <c r="C90" s="186" t="s">
        <v>79</v>
      </c>
      <c r="D90" s="186" t="s">
        <v>140</v>
      </c>
      <c r="E90" s="187" t="s">
        <v>1293</v>
      </c>
      <c r="F90" s="188" t="s">
        <v>1294</v>
      </c>
      <c r="G90" s="189" t="s">
        <v>154</v>
      </c>
      <c r="H90" s="190">
        <v>1.334</v>
      </c>
      <c r="I90" s="191"/>
      <c r="J90" s="192">
        <f>ROUND(I90*H90,2)</f>
        <v>0</v>
      </c>
      <c r="K90" s="188" t="s">
        <v>144</v>
      </c>
      <c r="L90" s="38"/>
      <c r="M90" s="193" t="s">
        <v>3</v>
      </c>
      <c r="N90" s="194" t="s">
        <v>42</v>
      </c>
      <c r="O90" s="71"/>
      <c r="P90" s="195">
        <f>O90*H90</f>
        <v>0</v>
      </c>
      <c r="Q90" s="195">
        <v>2.25634</v>
      </c>
      <c r="R90" s="195">
        <f>Q90*H90</f>
        <v>3.0099575599999997</v>
      </c>
      <c r="S90" s="195">
        <v>0</v>
      </c>
      <c r="T90" s="19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7" t="s">
        <v>145</v>
      </c>
      <c r="AT90" s="197" t="s">
        <v>140</v>
      </c>
      <c r="AU90" s="197" t="s">
        <v>81</v>
      </c>
      <c r="AY90" s="18" t="s">
        <v>138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79</v>
      </c>
      <c r="BK90" s="198">
        <f>ROUND(I90*H90,2)</f>
        <v>0</v>
      </c>
      <c r="BL90" s="18" t="s">
        <v>145</v>
      </c>
      <c r="BM90" s="197" t="s">
        <v>1295</v>
      </c>
    </row>
    <row r="91" spans="1:51" s="13" customFormat="1" ht="12">
      <c r="A91" s="13"/>
      <c r="B91" s="199"/>
      <c r="C91" s="13"/>
      <c r="D91" s="200" t="s">
        <v>147</v>
      </c>
      <c r="E91" s="201" t="s">
        <v>3</v>
      </c>
      <c r="F91" s="202" t="s">
        <v>1296</v>
      </c>
      <c r="G91" s="13"/>
      <c r="H91" s="201" t="s">
        <v>3</v>
      </c>
      <c r="I91" s="203"/>
      <c r="J91" s="13"/>
      <c r="K91" s="13"/>
      <c r="L91" s="199"/>
      <c r="M91" s="204"/>
      <c r="N91" s="205"/>
      <c r="O91" s="205"/>
      <c r="P91" s="205"/>
      <c r="Q91" s="205"/>
      <c r="R91" s="205"/>
      <c r="S91" s="205"/>
      <c r="T91" s="20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01" t="s">
        <v>147</v>
      </c>
      <c r="AU91" s="201" t="s">
        <v>81</v>
      </c>
      <c r="AV91" s="13" t="s">
        <v>79</v>
      </c>
      <c r="AW91" s="13" t="s">
        <v>33</v>
      </c>
      <c r="AX91" s="13" t="s">
        <v>71</v>
      </c>
      <c r="AY91" s="201" t="s">
        <v>138</v>
      </c>
    </row>
    <row r="92" spans="1:51" s="14" customFormat="1" ht="12">
      <c r="A92" s="14"/>
      <c r="B92" s="207"/>
      <c r="C92" s="14"/>
      <c r="D92" s="200" t="s">
        <v>147</v>
      </c>
      <c r="E92" s="208" t="s">
        <v>3</v>
      </c>
      <c r="F92" s="209" t="s">
        <v>1297</v>
      </c>
      <c r="G92" s="14"/>
      <c r="H92" s="210">
        <v>1.4</v>
      </c>
      <c r="I92" s="211"/>
      <c r="J92" s="14"/>
      <c r="K92" s="14"/>
      <c r="L92" s="207"/>
      <c r="M92" s="212"/>
      <c r="N92" s="213"/>
      <c r="O92" s="213"/>
      <c r="P92" s="213"/>
      <c r="Q92" s="213"/>
      <c r="R92" s="213"/>
      <c r="S92" s="213"/>
      <c r="T92" s="2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08" t="s">
        <v>147</v>
      </c>
      <c r="AU92" s="208" t="s">
        <v>81</v>
      </c>
      <c r="AV92" s="14" t="s">
        <v>81</v>
      </c>
      <c r="AW92" s="14" t="s">
        <v>33</v>
      </c>
      <c r="AX92" s="14" t="s">
        <v>71</v>
      </c>
      <c r="AY92" s="208" t="s">
        <v>138</v>
      </c>
    </row>
    <row r="93" spans="1:51" s="13" customFormat="1" ht="12">
      <c r="A93" s="13"/>
      <c r="B93" s="199"/>
      <c r="C93" s="13"/>
      <c r="D93" s="200" t="s">
        <v>147</v>
      </c>
      <c r="E93" s="201" t="s">
        <v>3</v>
      </c>
      <c r="F93" s="202" t="s">
        <v>1298</v>
      </c>
      <c r="G93" s="13"/>
      <c r="H93" s="201" t="s">
        <v>3</v>
      </c>
      <c r="I93" s="203"/>
      <c r="J93" s="13"/>
      <c r="K93" s="13"/>
      <c r="L93" s="199"/>
      <c r="M93" s="204"/>
      <c r="N93" s="205"/>
      <c r="O93" s="205"/>
      <c r="P93" s="205"/>
      <c r="Q93" s="205"/>
      <c r="R93" s="205"/>
      <c r="S93" s="205"/>
      <c r="T93" s="20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01" t="s">
        <v>147</v>
      </c>
      <c r="AU93" s="201" t="s">
        <v>81</v>
      </c>
      <c r="AV93" s="13" t="s">
        <v>79</v>
      </c>
      <c r="AW93" s="13" t="s">
        <v>33</v>
      </c>
      <c r="AX93" s="13" t="s">
        <v>71</v>
      </c>
      <c r="AY93" s="201" t="s">
        <v>138</v>
      </c>
    </row>
    <row r="94" spans="1:51" s="14" customFormat="1" ht="12">
      <c r="A94" s="14"/>
      <c r="B94" s="207"/>
      <c r="C94" s="14"/>
      <c r="D94" s="200" t="s">
        <v>147</v>
      </c>
      <c r="E94" s="208" t="s">
        <v>3</v>
      </c>
      <c r="F94" s="209" t="s">
        <v>1299</v>
      </c>
      <c r="G94" s="14"/>
      <c r="H94" s="210">
        <v>-0.066</v>
      </c>
      <c r="I94" s="211"/>
      <c r="J94" s="14"/>
      <c r="K94" s="14"/>
      <c r="L94" s="207"/>
      <c r="M94" s="212"/>
      <c r="N94" s="213"/>
      <c r="O94" s="213"/>
      <c r="P94" s="213"/>
      <c r="Q94" s="213"/>
      <c r="R94" s="213"/>
      <c r="S94" s="213"/>
      <c r="T94" s="2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08" t="s">
        <v>147</v>
      </c>
      <c r="AU94" s="208" t="s">
        <v>81</v>
      </c>
      <c r="AV94" s="14" t="s">
        <v>81</v>
      </c>
      <c r="AW94" s="14" t="s">
        <v>33</v>
      </c>
      <c r="AX94" s="14" t="s">
        <v>71</v>
      </c>
      <c r="AY94" s="208" t="s">
        <v>138</v>
      </c>
    </row>
    <row r="95" spans="1:51" s="15" customFormat="1" ht="12">
      <c r="A95" s="15"/>
      <c r="B95" s="215"/>
      <c r="C95" s="15"/>
      <c r="D95" s="200" t="s">
        <v>147</v>
      </c>
      <c r="E95" s="216" t="s">
        <v>3</v>
      </c>
      <c r="F95" s="217" t="s">
        <v>170</v>
      </c>
      <c r="G95" s="15"/>
      <c r="H95" s="218">
        <v>1.334</v>
      </c>
      <c r="I95" s="219"/>
      <c r="J95" s="15"/>
      <c r="K95" s="15"/>
      <c r="L95" s="215"/>
      <c r="M95" s="220"/>
      <c r="N95" s="221"/>
      <c r="O95" s="221"/>
      <c r="P95" s="221"/>
      <c r="Q95" s="221"/>
      <c r="R95" s="221"/>
      <c r="S95" s="221"/>
      <c r="T95" s="222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16" t="s">
        <v>147</v>
      </c>
      <c r="AU95" s="216" t="s">
        <v>81</v>
      </c>
      <c r="AV95" s="15" t="s">
        <v>145</v>
      </c>
      <c r="AW95" s="15" t="s">
        <v>33</v>
      </c>
      <c r="AX95" s="15" t="s">
        <v>79</v>
      </c>
      <c r="AY95" s="216" t="s">
        <v>138</v>
      </c>
    </row>
    <row r="96" spans="1:63" s="12" customFormat="1" ht="22.8" customHeight="1">
      <c r="A96" s="12"/>
      <c r="B96" s="172"/>
      <c r="C96" s="12"/>
      <c r="D96" s="173" t="s">
        <v>70</v>
      </c>
      <c r="E96" s="183" t="s">
        <v>150</v>
      </c>
      <c r="F96" s="183" t="s">
        <v>151</v>
      </c>
      <c r="G96" s="12"/>
      <c r="H96" s="12"/>
      <c r="I96" s="175"/>
      <c r="J96" s="184">
        <f>BK96</f>
        <v>0</v>
      </c>
      <c r="K96" s="12"/>
      <c r="L96" s="172"/>
      <c r="M96" s="177"/>
      <c r="N96" s="178"/>
      <c r="O96" s="178"/>
      <c r="P96" s="179">
        <f>P97</f>
        <v>0</v>
      </c>
      <c r="Q96" s="178"/>
      <c r="R96" s="179">
        <f>R97</f>
        <v>0</v>
      </c>
      <c r="S96" s="178"/>
      <c r="T96" s="180">
        <f>T97</f>
        <v>1.155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73" t="s">
        <v>79</v>
      </c>
      <c r="AT96" s="181" t="s">
        <v>70</v>
      </c>
      <c r="AU96" s="181" t="s">
        <v>79</v>
      </c>
      <c r="AY96" s="173" t="s">
        <v>138</v>
      </c>
      <c r="BK96" s="182">
        <f>BK97</f>
        <v>0</v>
      </c>
    </row>
    <row r="97" spans="1:65" s="2" customFormat="1" ht="33" customHeight="1">
      <c r="A97" s="37"/>
      <c r="B97" s="185"/>
      <c r="C97" s="186" t="s">
        <v>81</v>
      </c>
      <c r="D97" s="186" t="s">
        <v>140</v>
      </c>
      <c r="E97" s="187" t="s">
        <v>1300</v>
      </c>
      <c r="F97" s="188" t="s">
        <v>1301</v>
      </c>
      <c r="G97" s="189" t="s">
        <v>290</v>
      </c>
      <c r="H97" s="190">
        <v>7</v>
      </c>
      <c r="I97" s="191"/>
      <c r="J97" s="192">
        <f>ROUND(I97*H97,2)</f>
        <v>0</v>
      </c>
      <c r="K97" s="188" t="s">
        <v>144</v>
      </c>
      <c r="L97" s="38"/>
      <c r="M97" s="193" t="s">
        <v>3</v>
      </c>
      <c r="N97" s="194" t="s">
        <v>42</v>
      </c>
      <c r="O97" s="71"/>
      <c r="P97" s="195">
        <f>O97*H97</f>
        <v>0</v>
      </c>
      <c r="Q97" s="195">
        <v>0</v>
      </c>
      <c r="R97" s="195">
        <f>Q97*H97</f>
        <v>0</v>
      </c>
      <c r="S97" s="195">
        <v>0.165</v>
      </c>
      <c r="T97" s="196">
        <f>S97*H97</f>
        <v>1.155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7" t="s">
        <v>145</v>
      </c>
      <c r="AT97" s="197" t="s">
        <v>140</v>
      </c>
      <c r="AU97" s="197" t="s">
        <v>81</v>
      </c>
      <c r="AY97" s="18" t="s">
        <v>138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8" t="s">
        <v>79</v>
      </c>
      <c r="BK97" s="198">
        <f>ROUND(I97*H97,2)</f>
        <v>0</v>
      </c>
      <c r="BL97" s="18" t="s">
        <v>145</v>
      </c>
      <c r="BM97" s="197" t="s">
        <v>1302</v>
      </c>
    </row>
    <row r="98" spans="1:63" s="12" customFormat="1" ht="22.8" customHeight="1">
      <c r="A98" s="12"/>
      <c r="B98" s="172"/>
      <c r="C98" s="12"/>
      <c r="D98" s="173" t="s">
        <v>70</v>
      </c>
      <c r="E98" s="183" t="s">
        <v>241</v>
      </c>
      <c r="F98" s="183" t="s">
        <v>242</v>
      </c>
      <c r="G98" s="12"/>
      <c r="H98" s="12"/>
      <c r="I98" s="175"/>
      <c r="J98" s="184">
        <f>BK98</f>
        <v>0</v>
      </c>
      <c r="K98" s="12"/>
      <c r="L98" s="172"/>
      <c r="M98" s="177"/>
      <c r="N98" s="178"/>
      <c r="O98" s="178"/>
      <c r="P98" s="179">
        <f>SUM(P99:P104)</f>
        <v>0</v>
      </c>
      <c r="Q98" s="178"/>
      <c r="R98" s="179">
        <f>SUM(R99:R104)</f>
        <v>0</v>
      </c>
      <c r="S98" s="178"/>
      <c r="T98" s="180">
        <f>SUM(T99:T104)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73" t="s">
        <v>79</v>
      </c>
      <c r="AT98" s="181" t="s">
        <v>70</v>
      </c>
      <c r="AU98" s="181" t="s">
        <v>79</v>
      </c>
      <c r="AY98" s="173" t="s">
        <v>138</v>
      </c>
      <c r="BK98" s="182">
        <f>SUM(BK99:BK104)</f>
        <v>0</v>
      </c>
    </row>
    <row r="99" spans="1:65" s="2" customFormat="1" ht="33" customHeight="1">
      <c r="A99" s="37"/>
      <c r="B99" s="185"/>
      <c r="C99" s="186" t="s">
        <v>158</v>
      </c>
      <c r="D99" s="186" t="s">
        <v>140</v>
      </c>
      <c r="E99" s="187" t="s">
        <v>244</v>
      </c>
      <c r="F99" s="188" t="s">
        <v>245</v>
      </c>
      <c r="G99" s="189" t="s">
        <v>246</v>
      </c>
      <c r="H99" s="190">
        <v>1.155</v>
      </c>
      <c r="I99" s="191"/>
      <c r="J99" s="192">
        <f>ROUND(I99*H99,2)</f>
        <v>0</v>
      </c>
      <c r="K99" s="188" t="s">
        <v>144</v>
      </c>
      <c r="L99" s="38"/>
      <c r="M99" s="193" t="s">
        <v>3</v>
      </c>
      <c r="N99" s="194" t="s">
        <v>42</v>
      </c>
      <c r="O99" s="71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7" t="s">
        <v>145</v>
      </c>
      <c r="AT99" s="197" t="s">
        <v>140</v>
      </c>
      <c r="AU99" s="197" t="s">
        <v>81</v>
      </c>
      <c r="AY99" s="18" t="s">
        <v>138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8" t="s">
        <v>79</v>
      </c>
      <c r="BK99" s="198">
        <f>ROUND(I99*H99,2)</f>
        <v>0</v>
      </c>
      <c r="BL99" s="18" t="s">
        <v>145</v>
      </c>
      <c r="BM99" s="197" t="s">
        <v>1303</v>
      </c>
    </row>
    <row r="100" spans="1:65" s="2" customFormat="1" ht="21.75" customHeight="1">
      <c r="A100" s="37"/>
      <c r="B100" s="185"/>
      <c r="C100" s="186" t="s">
        <v>145</v>
      </c>
      <c r="D100" s="186" t="s">
        <v>140</v>
      </c>
      <c r="E100" s="187" t="s">
        <v>249</v>
      </c>
      <c r="F100" s="188" t="s">
        <v>250</v>
      </c>
      <c r="G100" s="189" t="s">
        <v>246</v>
      </c>
      <c r="H100" s="190">
        <v>1.155</v>
      </c>
      <c r="I100" s="191"/>
      <c r="J100" s="192">
        <f>ROUND(I100*H100,2)</f>
        <v>0</v>
      </c>
      <c r="K100" s="188" t="s">
        <v>144</v>
      </c>
      <c r="L100" s="38"/>
      <c r="M100" s="193" t="s">
        <v>3</v>
      </c>
      <c r="N100" s="194" t="s">
        <v>42</v>
      </c>
      <c r="O100" s="71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7" t="s">
        <v>145</v>
      </c>
      <c r="AT100" s="197" t="s">
        <v>140</v>
      </c>
      <c r="AU100" s="197" t="s">
        <v>81</v>
      </c>
      <c r="AY100" s="18" t="s">
        <v>138</v>
      </c>
      <c r="BE100" s="198">
        <f>IF(N100="základní",J100,0)</f>
        <v>0</v>
      </c>
      <c r="BF100" s="198">
        <f>IF(N100="snížená",J100,0)</f>
        <v>0</v>
      </c>
      <c r="BG100" s="198">
        <f>IF(N100="zákl. přenesená",J100,0)</f>
        <v>0</v>
      </c>
      <c r="BH100" s="198">
        <f>IF(N100="sníž. přenesená",J100,0)</f>
        <v>0</v>
      </c>
      <c r="BI100" s="198">
        <f>IF(N100="nulová",J100,0)</f>
        <v>0</v>
      </c>
      <c r="BJ100" s="18" t="s">
        <v>79</v>
      </c>
      <c r="BK100" s="198">
        <f>ROUND(I100*H100,2)</f>
        <v>0</v>
      </c>
      <c r="BL100" s="18" t="s">
        <v>145</v>
      </c>
      <c r="BM100" s="197" t="s">
        <v>1304</v>
      </c>
    </row>
    <row r="101" spans="1:65" s="2" customFormat="1" ht="33" customHeight="1">
      <c r="A101" s="37"/>
      <c r="B101" s="185"/>
      <c r="C101" s="186" t="s">
        <v>176</v>
      </c>
      <c r="D101" s="186" t="s">
        <v>140</v>
      </c>
      <c r="E101" s="187" t="s">
        <v>253</v>
      </c>
      <c r="F101" s="188" t="s">
        <v>254</v>
      </c>
      <c r="G101" s="189" t="s">
        <v>246</v>
      </c>
      <c r="H101" s="190">
        <v>4.62</v>
      </c>
      <c r="I101" s="191"/>
      <c r="J101" s="192">
        <f>ROUND(I101*H101,2)</f>
        <v>0</v>
      </c>
      <c r="K101" s="188" t="s">
        <v>144</v>
      </c>
      <c r="L101" s="38"/>
      <c r="M101" s="193" t="s">
        <v>3</v>
      </c>
      <c r="N101" s="194" t="s">
        <v>42</v>
      </c>
      <c r="O101" s="71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7" t="s">
        <v>145</v>
      </c>
      <c r="AT101" s="197" t="s">
        <v>140</v>
      </c>
      <c r="AU101" s="197" t="s">
        <v>81</v>
      </c>
      <c r="AY101" s="18" t="s">
        <v>138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8" t="s">
        <v>79</v>
      </c>
      <c r="BK101" s="198">
        <f>ROUND(I101*H101,2)</f>
        <v>0</v>
      </c>
      <c r="BL101" s="18" t="s">
        <v>145</v>
      </c>
      <c r="BM101" s="197" t="s">
        <v>1305</v>
      </c>
    </row>
    <row r="102" spans="1:47" s="2" customFormat="1" ht="12">
      <c r="A102" s="37"/>
      <c r="B102" s="38"/>
      <c r="C102" s="37"/>
      <c r="D102" s="200" t="s">
        <v>256</v>
      </c>
      <c r="E102" s="37"/>
      <c r="F102" s="223" t="s">
        <v>257</v>
      </c>
      <c r="G102" s="37"/>
      <c r="H102" s="37"/>
      <c r="I102" s="125"/>
      <c r="J102" s="37"/>
      <c r="K102" s="37"/>
      <c r="L102" s="38"/>
      <c r="M102" s="224"/>
      <c r="N102" s="225"/>
      <c r="O102" s="71"/>
      <c r="P102" s="71"/>
      <c r="Q102" s="71"/>
      <c r="R102" s="71"/>
      <c r="S102" s="71"/>
      <c r="T102" s="72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8" t="s">
        <v>256</v>
      </c>
      <c r="AU102" s="18" t="s">
        <v>81</v>
      </c>
    </row>
    <row r="103" spans="1:51" s="14" customFormat="1" ht="12">
      <c r="A103" s="14"/>
      <c r="B103" s="207"/>
      <c r="C103" s="14"/>
      <c r="D103" s="200" t="s">
        <v>147</v>
      </c>
      <c r="E103" s="14"/>
      <c r="F103" s="209" t="s">
        <v>1306</v>
      </c>
      <c r="G103" s="14"/>
      <c r="H103" s="210">
        <v>4.62</v>
      </c>
      <c r="I103" s="211"/>
      <c r="J103" s="14"/>
      <c r="K103" s="14"/>
      <c r="L103" s="207"/>
      <c r="M103" s="212"/>
      <c r="N103" s="213"/>
      <c r="O103" s="213"/>
      <c r="P103" s="213"/>
      <c r="Q103" s="213"/>
      <c r="R103" s="213"/>
      <c r="S103" s="213"/>
      <c r="T103" s="2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08" t="s">
        <v>147</v>
      </c>
      <c r="AU103" s="208" t="s">
        <v>81</v>
      </c>
      <c r="AV103" s="14" t="s">
        <v>81</v>
      </c>
      <c r="AW103" s="14" t="s">
        <v>4</v>
      </c>
      <c r="AX103" s="14" t="s">
        <v>79</v>
      </c>
      <c r="AY103" s="208" t="s">
        <v>138</v>
      </c>
    </row>
    <row r="104" spans="1:65" s="2" customFormat="1" ht="44.25" customHeight="1">
      <c r="A104" s="37"/>
      <c r="B104" s="185"/>
      <c r="C104" s="186" t="s">
        <v>182</v>
      </c>
      <c r="D104" s="186" t="s">
        <v>140</v>
      </c>
      <c r="E104" s="187" t="s">
        <v>271</v>
      </c>
      <c r="F104" s="188" t="s">
        <v>272</v>
      </c>
      <c r="G104" s="189" t="s">
        <v>246</v>
      </c>
      <c r="H104" s="190">
        <v>1.155</v>
      </c>
      <c r="I104" s="191"/>
      <c r="J104" s="192">
        <f>ROUND(I104*H104,2)</f>
        <v>0</v>
      </c>
      <c r="K104" s="188" t="s">
        <v>144</v>
      </c>
      <c r="L104" s="38"/>
      <c r="M104" s="193" t="s">
        <v>3</v>
      </c>
      <c r="N104" s="194" t="s">
        <v>42</v>
      </c>
      <c r="O104" s="71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7" t="s">
        <v>145</v>
      </c>
      <c r="AT104" s="197" t="s">
        <v>140</v>
      </c>
      <c r="AU104" s="197" t="s">
        <v>81</v>
      </c>
      <c r="AY104" s="18" t="s">
        <v>138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8" t="s">
        <v>79</v>
      </c>
      <c r="BK104" s="198">
        <f>ROUND(I104*H104,2)</f>
        <v>0</v>
      </c>
      <c r="BL104" s="18" t="s">
        <v>145</v>
      </c>
      <c r="BM104" s="197" t="s">
        <v>1307</v>
      </c>
    </row>
    <row r="105" spans="1:63" s="12" customFormat="1" ht="25.9" customHeight="1">
      <c r="A105" s="12"/>
      <c r="B105" s="172"/>
      <c r="C105" s="12"/>
      <c r="D105" s="173" t="s">
        <v>70</v>
      </c>
      <c r="E105" s="174" t="s">
        <v>274</v>
      </c>
      <c r="F105" s="174" t="s">
        <v>275</v>
      </c>
      <c r="G105" s="12"/>
      <c r="H105" s="12"/>
      <c r="I105" s="175"/>
      <c r="J105" s="176">
        <f>BK105</f>
        <v>0</v>
      </c>
      <c r="K105" s="12"/>
      <c r="L105" s="172"/>
      <c r="M105" s="177"/>
      <c r="N105" s="178"/>
      <c r="O105" s="178"/>
      <c r="P105" s="179">
        <f>P106+P115+P125</f>
        <v>0</v>
      </c>
      <c r="Q105" s="178"/>
      <c r="R105" s="179">
        <f>R106+R115+R125</f>
        <v>0.196225</v>
      </c>
      <c r="S105" s="178"/>
      <c r="T105" s="180">
        <f>T106+T115+T125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173" t="s">
        <v>81</v>
      </c>
      <c r="AT105" s="181" t="s">
        <v>70</v>
      </c>
      <c r="AU105" s="181" t="s">
        <v>71</v>
      </c>
      <c r="AY105" s="173" t="s">
        <v>138</v>
      </c>
      <c r="BK105" s="182">
        <f>BK106+BK115+BK125</f>
        <v>0</v>
      </c>
    </row>
    <row r="106" spans="1:63" s="12" customFormat="1" ht="22.8" customHeight="1">
      <c r="A106" s="12"/>
      <c r="B106" s="172"/>
      <c r="C106" s="12"/>
      <c r="D106" s="173" t="s">
        <v>70</v>
      </c>
      <c r="E106" s="183" t="s">
        <v>1308</v>
      </c>
      <c r="F106" s="183" t="s">
        <v>1309</v>
      </c>
      <c r="G106" s="12"/>
      <c r="H106" s="12"/>
      <c r="I106" s="175"/>
      <c r="J106" s="184">
        <f>BK106</f>
        <v>0</v>
      </c>
      <c r="K106" s="12"/>
      <c r="L106" s="172"/>
      <c r="M106" s="177"/>
      <c r="N106" s="178"/>
      <c r="O106" s="178"/>
      <c r="P106" s="179">
        <f>SUM(P107:P114)</f>
        <v>0</v>
      </c>
      <c r="Q106" s="178"/>
      <c r="R106" s="179">
        <f>SUM(R107:R114)</f>
        <v>0.01885</v>
      </c>
      <c r="S106" s="178"/>
      <c r="T106" s="180">
        <f>SUM(T107:T114)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173" t="s">
        <v>81</v>
      </c>
      <c r="AT106" s="181" t="s">
        <v>70</v>
      </c>
      <c r="AU106" s="181" t="s">
        <v>79</v>
      </c>
      <c r="AY106" s="173" t="s">
        <v>138</v>
      </c>
      <c r="BK106" s="182">
        <f>SUM(BK107:BK114)</f>
        <v>0</v>
      </c>
    </row>
    <row r="107" spans="1:65" s="2" customFormat="1" ht="16.5" customHeight="1">
      <c r="A107" s="37"/>
      <c r="B107" s="185"/>
      <c r="C107" s="186" t="s">
        <v>188</v>
      </c>
      <c r="D107" s="186" t="s">
        <v>140</v>
      </c>
      <c r="E107" s="187" t="s">
        <v>1310</v>
      </c>
      <c r="F107" s="188" t="s">
        <v>1311</v>
      </c>
      <c r="G107" s="189" t="s">
        <v>290</v>
      </c>
      <c r="H107" s="190">
        <v>4</v>
      </c>
      <c r="I107" s="191"/>
      <c r="J107" s="192">
        <f>ROUND(I107*H107,2)</f>
        <v>0</v>
      </c>
      <c r="K107" s="188" t="s">
        <v>144</v>
      </c>
      <c r="L107" s="38"/>
      <c r="M107" s="193" t="s">
        <v>3</v>
      </c>
      <c r="N107" s="194" t="s">
        <v>42</v>
      </c>
      <c r="O107" s="71"/>
      <c r="P107" s="195">
        <f>O107*H107</f>
        <v>0</v>
      </c>
      <c r="Q107" s="195">
        <v>0.00142</v>
      </c>
      <c r="R107" s="195">
        <f>Q107*H107</f>
        <v>0.00568</v>
      </c>
      <c r="S107" s="195">
        <v>0</v>
      </c>
      <c r="T107" s="19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7" t="s">
        <v>243</v>
      </c>
      <c r="AT107" s="197" t="s">
        <v>140</v>
      </c>
      <c r="AU107" s="197" t="s">
        <v>81</v>
      </c>
      <c r="AY107" s="18" t="s">
        <v>138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8" t="s">
        <v>79</v>
      </c>
      <c r="BK107" s="198">
        <f>ROUND(I107*H107,2)</f>
        <v>0</v>
      </c>
      <c r="BL107" s="18" t="s">
        <v>243</v>
      </c>
      <c r="BM107" s="197" t="s">
        <v>1312</v>
      </c>
    </row>
    <row r="108" spans="1:65" s="2" customFormat="1" ht="16.5" customHeight="1">
      <c r="A108" s="37"/>
      <c r="B108" s="185"/>
      <c r="C108" s="186" t="s">
        <v>193</v>
      </c>
      <c r="D108" s="186" t="s">
        <v>140</v>
      </c>
      <c r="E108" s="187" t="s">
        <v>1313</v>
      </c>
      <c r="F108" s="188" t="s">
        <v>1314</v>
      </c>
      <c r="G108" s="189" t="s">
        <v>290</v>
      </c>
      <c r="H108" s="190">
        <v>1</v>
      </c>
      <c r="I108" s="191"/>
      <c r="J108" s="192">
        <f>ROUND(I108*H108,2)</f>
        <v>0</v>
      </c>
      <c r="K108" s="188" t="s">
        <v>144</v>
      </c>
      <c r="L108" s="38"/>
      <c r="M108" s="193" t="s">
        <v>3</v>
      </c>
      <c r="N108" s="194" t="s">
        <v>42</v>
      </c>
      <c r="O108" s="71"/>
      <c r="P108" s="195">
        <f>O108*H108</f>
        <v>0</v>
      </c>
      <c r="Q108" s="195">
        <v>0.00048</v>
      </c>
      <c r="R108" s="195">
        <f>Q108*H108</f>
        <v>0.00048</v>
      </c>
      <c r="S108" s="195">
        <v>0</v>
      </c>
      <c r="T108" s="19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7" t="s">
        <v>243</v>
      </c>
      <c r="AT108" s="197" t="s">
        <v>140</v>
      </c>
      <c r="AU108" s="197" t="s">
        <v>81</v>
      </c>
      <c r="AY108" s="18" t="s">
        <v>138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8" t="s">
        <v>79</v>
      </c>
      <c r="BK108" s="198">
        <f>ROUND(I108*H108,2)</f>
        <v>0</v>
      </c>
      <c r="BL108" s="18" t="s">
        <v>243</v>
      </c>
      <c r="BM108" s="197" t="s">
        <v>1315</v>
      </c>
    </row>
    <row r="109" spans="1:65" s="2" customFormat="1" ht="16.5" customHeight="1">
      <c r="A109" s="37"/>
      <c r="B109" s="185"/>
      <c r="C109" s="186" t="s">
        <v>150</v>
      </c>
      <c r="D109" s="186" t="s">
        <v>140</v>
      </c>
      <c r="E109" s="187" t="s">
        <v>1316</v>
      </c>
      <c r="F109" s="188" t="s">
        <v>1317</v>
      </c>
      <c r="G109" s="189" t="s">
        <v>290</v>
      </c>
      <c r="H109" s="190">
        <v>1</v>
      </c>
      <c r="I109" s="191"/>
      <c r="J109" s="192">
        <f>ROUND(I109*H109,2)</f>
        <v>0</v>
      </c>
      <c r="K109" s="188" t="s">
        <v>144</v>
      </c>
      <c r="L109" s="38"/>
      <c r="M109" s="193" t="s">
        <v>3</v>
      </c>
      <c r="N109" s="194" t="s">
        <v>42</v>
      </c>
      <c r="O109" s="71"/>
      <c r="P109" s="195">
        <f>O109*H109</f>
        <v>0</v>
      </c>
      <c r="Q109" s="195">
        <v>0.00071</v>
      </c>
      <c r="R109" s="195">
        <f>Q109*H109</f>
        <v>0.00071</v>
      </c>
      <c r="S109" s="195">
        <v>0</v>
      </c>
      <c r="T109" s="19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7" t="s">
        <v>243</v>
      </c>
      <c r="AT109" s="197" t="s">
        <v>140</v>
      </c>
      <c r="AU109" s="197" t="s">
        <v>81</v>
      </c>
      <c r="AY109" s="18" t="s">
        <v>138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18" t="s">
        <v>79</v>
      </c>
      <c r="BK109" s="198">
        <f>ROUND(I109*H109,2)</f>
        <v>0</v>
      </c>
      <c r="BL109" s="18" t="s">
        <v>243</v>
      </c>
      <c r="BM109" s="197" t="s">
        <v>1318</v>
      </c>
    </row>
    <row r="110" spans="1:65" s="2" customFormat="1" ht="16.5" customHeight="1">
      <c r="A110" s="37"/>
      <c r="B110" s="185"/>
      <c r="C110" s="186" t="s">
        <v>202</v>
      </c>
      <c r="D110" s="186" t="s">
        <v>140</v>
      </c>
      <c r="E110" s="187" t="s">
        <v>1319</v>
      </c>
      <c r="F110" s="188" t="s">
        <v>1320</v>
      </c>
      <c r="G110" s="189" t="s">
        <v>290</v>
      </c>
      <c r="H110" s="190">
        <v>6</v>
      </c>
      <c r="I110" s="191"/>
      <c r="J110" s="192">
        <f>ROUND(I110*H110,2)</f>
        <v>0</v>
      </c>
      <c r="K110" s="188" t="s">
        <v>144</v>
      </c>
      <c r="L110" s="38"/>
      <c r="M110" s="193" t="s">
        <v>3</v>
      </c>
      <c r="N110" s="194" t="s">
        <v>42</v>
      </c>
      <c r="O110" s="71"/>
      <c r="P110" s="195">
        <f>O110*H110</f>
        <v>0</v>
      </c>
      <c r="Q110" s="195">
        <v>0.0019</v>
      </c>
      <c r="R110" s="195">
        <f>Q110*H110</f>
        <v>0.0114</v>
      </c>
      <c r="S110" s="195">
        <v>0</v>
      </c>
      <c r="T110" s="19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7" t="s">
        <v>243</v>
      </c>
      <c r="AT110" s="197" t="s">
        <v>140</v>
      </c>
      <c r="AU110" s="197" t="s">
        <v>81</v>
      </c>
      <c r="AY110" s="18" t="s">
        <v>138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79</v>
      </c>
      <c r="BK110" s="198">
        <f>ROUND(I110*H110,2)</f>
        <v>0</v>
      </c>
      <c r="BL110" s="18" t="s">
        <v>243</v>
      </c>
      <c r="BM110" s="197" t="s">
        <v>1321</v>
      </c>
    </row>
    <row r="111" spans="1:65" s="2" customFormat="1" ht="16.5" customHeight="1">
      <c r="A111" s="37"/>
      <c r="B111" s="185"/>
      <c r="C111" s="186" t="s">
        <v>211</v>
      </c>
      <c r="D111" s="186" t="s">
        <v>140</v>
      </c>
      <c r="E111" s="187" t="s">
        <v>1322</v>
      </c>
      <c r="F111" s="188" t="s">
        <v>1323</v>
      </c>
      <c r="G111" s="189" t="s">
        <v>214</v>
      </c>
      <c r="H111" s="190">
        <v>1</v>
      </c>
      <c r="I111" s="191"/>
      <c r="J111" s="192">
        <f>ROUND(I111*H111,2)</f>
        <v>0</v>
      </c>
      <c r="K111" s="188" t="s">
        <v>144</v>
      </c>
      <c r="L111" s="38"/>
      <c r="M111" s="193" t="s">
        <v>3</v>
      </c>
      <c r="N111" s="194" t="s">
        <v>42</v>
      </c>
      <c r="O111" s="71"/>
      <c r="P111" s="195">
        <f>O111*H111</f>
        <v>0</v>
      </c>
      <c r="Q111" s="195">
        <v>0.00029</v>
      </c>
      <c r="R111" s="195">
        <f>Q111*H111</f>
        <v>0.00029</v>
      </c>
      <c r="S111" s="195">
        <v>0</v>
      </c>
      <c r="T111" s="196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7" t="s">
        <v>243</v>
      </c>
      <c r="AT111" s="197" t="s">
        <v>140</v>
      </c>
      <c r="AU111" s="197" t="s">
        <v>81</v>
      </c>
      <c r="AY111" s="18" t="s">
        <v>138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8" t="s">
        <v>79</v>
      </c>
      <c r="BK111" s="198">
        <f>ROUND(I111*H111,2)</f>
        <v>0</v>
      </c>
      <c r="BL111" s="18" t="s">
        <v>243</v>
      </c>
      <c r="BM111" s="197" t="s">
        <v>1324</v>
      </c>
    </row>
    <row r="112" spans="1:65" s="2" customFormat="1" ht="16.5" customHeight="1">
      <c r="A112" s="37"/>
      <c r="B112" s="185"/>
      <c r="C112" s="186" t="s">
        <v>217</v>
      </c>
      <c r="D112" s="186" t="s">
        <v>140</v>
      </c>
      <c r="E112" s="187" t="s">
        <v>1325</v>
      </c>
      <c r="F112" s="188" t="s">
        <v>1326</v>
      </c>
      <c r="G112" s="189" t="s">
        <v>308</v>
      </c>
      <c r="H112" s="190">
        <v>1</v>
      </c>
      <c r="I112" s="191"/>
      <c r="J112" s="192">
        <f>ROUND(I112*H112,2)</f>
        <v>0</v>
      </c>
      <c r="K112" s="188" t="s">
        <v>455</v>
      </c>
      <c r="L112" s="38"/>
      <c r="M112" s="193" t="s">
        <v>3</v>
      </c>
      <c r="N112" s="194" t="s">
        <v>42</v>
      </c>
      <c r="O112" s="71"/>
      <c r="P112" s="195">
        <f>O112*H112</f>
        <v>0</v>
      </c>
      <c r="Q112" s="195">
        <v>0.00029</v>
      </c>
      <c r="R112" s="195">
        <f>Q112*H112</f>
        <v>0.00029</v>
      </c>
      <c r="S112" s="195">
        <v>0</v>
      </c>
      <c r="T112" s="19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7" t="s">
        <v>243</v>
      </c>
      <c r="AT112" s="197" t="s">
        <v>140</v>
      </c>
      <c r="AU112" s="197" t="s">
        <v>81</v>
      </c>
      <c r="AY112" s="18" t="s">
        <v>138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79</v>
      </c>
      <c r="BK112" s="198">
        <f>ROUND(I112*H112,2)</f>
        <v>0</v>
      </c>
      <c r="BL112" s="18" t="s">
        <v>243</v>
      </c>
      <c r="BM112" s="197" t="s">
        <v>1327</v>
      </c>
    </row>
    <row r="113" spans="1:65" s="2" customFormat="1" ht="21.75" customHeight="1">
      <c r="A113" s="37"/>
      <c r="B113" s="185"/>
      <c r="C113" s="186" t="s">
        <v>225</v>
      </c>
      <c r="D113" s="186" t="s">
        <v>140</v>
      </c>
      <c r="E113" s="187" t="s">
        <v>1328</v>
      </c>
      <c r="F113" s="188" t="s">
        <v>1329</v>
      </c>
      <c r="G113" s="189" t="s">
        <v>290</v>
      </c>
      <c r="H113" s="190">
        <v>7</v>
      </c>
      <c r="I113" s="191"/>
      <c r="J113" s="192">
        <f>ROUND(I113*H113,2)</f>
        <v>0</v>
      </c>
      <c r="K113" s="188" t="s">
        <v>144</v>
      </c>
      <c r="L113" s="38"/>
      <c r="M113" s="193" t="s">
        <v>3</v>
      </c>
      <c r="N113" s="194" t="s">
        <v>42</v>
      </c>
      <c r="O113" s="71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7" t="s">
        <v>145</v>
      </c>
      <c r="AT113" s="197" t="s">
        <v>140</v>
      </c>
      <c r="AU113" s="197" t="s">
        <v>81</v>
      </c>
      <c r="AY113" s="18" t="s">
        <v>138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8" t="s">
        <v>79</v>
      </c>
      <c r="BK113" s="198">
        <f>ROUND(I113*H113,2)</f>
        <v>0</v>
      </c>
      <c r="BL113" s="18" t="s">
        <v>145</v>
      </c>
      <c r="BM113" s="197" t="s">
        <v>1330</v>
      </c>
    </row>
    <row r="114" spans="1:51" s="14" customFormat="1" ht="12">
      <c r="A114" s="14"/>
      <c r="B114" s="207"/>
      <c r="C114" s="14"/>
      <c r="D114" s="200" t="s">
        <v>147</v>
      </c>
      <c r="E114" s="208" t="s">
        <v>3</v>
      </c>
      <c r="F114" s="209" t="s">
        <v>1331</v>
      </c>
      <c r="G114" s="14"/>
      <c r="H114" s="210">
        <v>7</v>
      </c>
      <c r="I114" s="211"/>
      <c r="J114" s="14"/>
      <c r="K114" s="14"/>
      <c r="L114" s="207"/>
      <c r="M114" s="212"/>
      <c r="N114" s="213"/>
      <c r="O114" s="213"/>
      <c r="P114" s="213"/>
      <c r="Q114" s="213"/>
      <c r="R114" s="213"/>
      <c r="S114" s="213"/>
      <c r="T114" s="2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08" t="s">
        <v>147</v>
      </c>
      <c r="AU114" s="208" t="s">
        <v>81</v>
      </c>
      <c r="AV114" s="14" t="s">
        <v>81</v>
      </c>
      <c r="AW114" s="14" t="s">
        <v>33</v>
      </c>
      <c r="AX114" s="14" t="s">
        <v>79</v>
      </c>
      <c r="AY114" s="208" t="s">
        <v>138</v>
      </c>
    </row>
    <row r="115" spans="1:63" s="12" customFormat="1" ht="22.8" customHeight="1">
      <c r="A115" s="12"/>
      <c r="B115" s="172"/>
      <c r="C115" s="12"/>
      <c r="D115" s="173" t="s">
        <v>70</v>
      </c>
      <c r="E115" s="183" t="s">
        <v>1332</v>
      </c>
      <c r="F115" s="183" t="s">
        <v>1333</v>
      </c>
      <c r="G115" s="12"/>
      <c r="H115" s="12"/>
      <c r="I115" s="175"/>
      <c r="J115" s="184">
        <f>BK115</f>
        <v>0</v>
      </c>
      <c r="K115" s="12"/>
      <c r="L115" s="172"/>
      <c r="M115" s="177"/>
      <c r="N115" s="178"/>
      <c r="O115" s="178"/>
      <c r="P115" s="179">
        <f>SUM(P116:P124)</f>
        <v>0</v>
      </c>
      <c r="Q115" s="178"/>
      <c r="R115" s="179">
        <f>SUM(R116:R124)</f>
        <v>0.10275500000000001</v>
      </c>
      <c r="S115" s="178"/>
      <c r="T115" s="180">
        <f>SUM(T116:T124)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173" t="s">
        <v>81</v>
      </c>
      <c r="AT115" s="181" t="s">
        <v>70</v>
      </c>
      <c r="AU115" s="181" t="s">
        <v>79</v>
      </c>
      <c r="AY115" s="173" t="s">
        <v>138</v>
      </c>
      <c r="BK115" s="182">
        <f>SUM(BK116:BK124)</f>
        <v>0</v>
      </c>
    </row>
    <row r="116" spans="1:65" s="2" customFormat="1" ht="21.75" customHeight="1">
      <c r="A116" s="37"/>
      <c r="B116" s="185"/>
      <c r="C116" s="186" t="s">
        <v>233</v>
      </c>
      <c r="D116" s="186" t="s">
        <v>140</v>
      </c>
      <c r="E116" s="187" t="s">
        <v>1334</v>
      </c>
      <c r="F116" s="188" t="s">
        <v>1335</v>
      </c>
      <c r="G116" s="189" t="s">
        <v>290</v>
      </c>
      <c r="H116" s="190">
        <v>57</v>
      </c>
      <c r="I116" s="191"/>
      <c r="J116" s="192">
        <f>ROUND(I116*H116,2)</f>
        <v>0</v>
      </c>
      <c r="K116" s="188" t="s">
        <v>144</v>
      </c>
      <c r="L116" s="38"/>
      <c r="M116" s="193" t="s">
        <v>3</v>
      </c>
      <c r="N116" s="194" t="s">
        <v>42</v>
      </c>
      <c r="O116" s="71"/>
      <c r="P116" s="195">
        <f>O116*H116</f>
        <v>0</v>
      </c>
      <c r="Q116" s="195">
        <v>0.00085</v>
      </c>
      <c r="R116" s="195">
        <f>Q116*H116</f>
        <v>0.04845</v>
      </c>
      <c r="S116" s="195">
        <v>0</v>
      </c>
      <c r="T116" s="19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7" t="s">
        <v>243</v>
      </c>
      <c r="AT116" s="197" t="s">
        <v>140</v>
      </c>
      <c r="AU116" s="197" t="s">
        <v>81</v>
      </c>
      <c r="AY116" s="18" t="s">
        <v>138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79</v>
      </c>
      <c r="BK116" s="198">
        <f>ROUND(I116*H116,2)</f>
        <v>0</v>
      </c>
      <c r="BL116" s="18" t="s">
        <v>243</v>
      </c>
      <c r="BM116" s="197" t="s">
        <v>1336</v>
      </c>
    </row>
    <row r="117" spans="1:51" s="14" customFormat="1" ht="12">
      <c r="A117" s="14"/>
      <c r="B117" s="207"/>
      <c r="C117" s="14"/>
      <c r="D117" s="200" t="s">
        <v>147</v>
      </c>
      <c r="E117" s="208" t="s">
        <v>3</v>
      </c>
      <c r="F117" s="209" t="s">
        <v>1337</v>
      </c>
      <c r="G117" s="14"/>
      <c r="H117" s="210">
        <v>57</v>
      </c>
      <c r="I117" s="211"/>
      <c r="J117" s="14"/>
      <c r="K117" s="14"/>
      <c r="L117" s="207"/>
      <c r="M117" s="212"/>
      <c r="N117" s="213"/>
      <c r="O117" s="213"/>
      <c r="P117" s="213"/>
      <c r="Q117" s="213"/>
      <c r="R117" s="213"/>
      <c r="S117" s="213"/>
      <c r="T117" s="2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08" t="s">
        <v>147</v>
      </c>
      <c r="AU117" s="208" t="s">
        <v>81</v>
      </c>
      <c r="AV117" s="14" t="s">
        <v>81</v>
      </c>
      <c r="AW117" s="14" t="s">
        <v>33</v>
      </c>
      <c r="AX117" s="14" t="s">
        <v>79</v>
      </c>
      <c r="AY117" s="208" t="s">
        <v>138</v>
      </c>
    </row>
    <row r="118" spans="1:65" s="2" customFormat="1" ht="21.75" customHeight="1">
      <c r="A118" s="37"/>
      <c r="B118" s="185"/>
      <c r="C118" s="186" t="s">
        <v>9</v>
      </c>
      <c r="D118" s="186" t="s">
        <v>140</v>
      </c>
      <c r="E118" s="187" t="s">
        <v>1338</v>
      </c>
      <c r="F118" s="188" t="s">
        <v>1339</v>
      </c>
      <c r="G118" s="189" t="s">
        <v>290</v>
      </c>
      <c r="H118" s="190">
        <v>22.5</v>
      </c>
      <c r="I118" s="191"/>
      <c r="J118" s="192">
        <f>ROUND(I118*H118,2)</f>
        <v>0</v>
      </c>
      <c r="K118" s="188" t="s">
        <v>144</v>
      </c>
      <c r="L118" s="38"/>
      <c r="M118" s="193" t="s">
        <v>3</v>
      </c>
      <c r="N118" s="194" t="s">
        <v>42</v>
      </c>
      <c r="O118" s="71"/>
      <c r="P118" s="195">
        <f>O118*H118</f>
        <v>0</v>
      </c>
      <c r="Q118" s="195">
        <v>0.00144</v>
      </c>
      <c r="R118" s="195">
        <f>Q118*H118</f>
        <v>0.032400000000000005</v>
      </c>
      <c r="S118" s="195">
        <v>0</v>
      </c>
      <c r="T118" s="19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7" t="s">
        <v>243</v>
      </c>
      <c r="AT118" s="197" t="s">
        <v>140</v>
      </c>
      <c r="AU118" s="197" t="s">
        <v>81</v>
      </c>
      <c r="AY118" s="18" t="s">
        <v>138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79</v>
      </c>
      <c r="BK118" s="198">
        <f>ROUND(I118*H118,2)</f>
        <v>0</v>
      </c>
      <c r="BL118" s="18" t="s">
        <v>243</v>
      </c>
      <c r="BM118" s="197" t="s">
        <v>1340</v>
      </c>
    </row>
    <row r="119" spans="1:51" s="14" customFormat="1" ht="12">
      <c r="A119" s="14"/>
      <c r="B119" s="207"/>
      <c r="C119" s="14"/>
      <c r="D119" s="200" t="s">
        <v>147</v>
      </c>
      <c r="E119" s="208" t="s">
        <v>3</v>
      </c>
      <c r="F119" s="209" t="s">
        <v>1341</v>
      </c>
      <c r="G119" s="14"/>
      <c r="H119" s="210">
        <v>22.5</v>
      </c>
      <c r="I119" s="211"/>
      <c r="J119" s="14"/>
      <c r="K119" s="14"/>
      <c r="L119" s="207"/>
      <c r="M119" s="212"/>
      <c r="N119" s="213"/>
      <c r="O119" s="213"/>
      <c r="P119" s="213"/>
      <c r="Q119" s="213"/>
      <c r="R119" s="213"/>
      <c r="S119" s="213"/>
      <c r="T119" s="2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08" t="s">
        <v>147</v>
      </c>
      <c r="AU119" s="208" t="s">
        <v>81</v>
      </c>
      <c r="AV119" s="14" t="s">
        <v>81</v>
      </c>
      <c r="AW119" s="14" t="s">
        <v>33</v>
      </c>
      <c r="AX119" s="14" t="s">
        <v>79</v>
      </c>
      <c r="AY119" s="208" t="s">
        <v>138</v>
      </c>
    </row>
    <row r="120" spans="1:65" s="2" customFormat="1" ht="44.25" customHeight="1">
      <c r="A120" s="37"/>
      <c r="B120" s="185"/>
      <c r="C120" s="186" t="s">
        <v>243</v>
      </c>
      <c r="D120" s="186" t="s">
        <v>140</v>
      </c>
      <c r="E120" s="187" t="s">
        <v>1342</v>
      </c>
      <c r="F120" s="188" t="s">
        <v>1343</v>
      </c>
      <c r="G120" s="189" t="s">
        <v>290</v>
      </c>
      <c r="H120" s="190">
        <v>79.5</v>
      </c>
      <c r="I120" s="191"/>
      <c r="J120" s="192">
        <f>ROUND(I120*H120,2)</f>
        <v>0</v>
      </c>
      <c r="K120" s="188" t="s">
        <v>144</v>
      </c>
      <c r="L120" s="38"/>
      <c r="M120" s="193" t="s">
        <v>3</v>
      </c>
      <c r="N120" s="194" t="s">
        <v>42</v>
      </c>
      <c r="O120" s="71"/>
      <c r="P120" s="195">
        <f>O120*H120</f>
        <v>0</v>
      </c>
      <c r="Q120" s="195">
        <v>0.00024</v>
      </c>
      <c r="R120" s="195">
        <f>Q120*H120</f>
        <v>0.01908</v>
      </c>
      <c r="S120" s="195">
        <v>0</v>
      </c>
      <c r="T120" s="19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7" t="s">
        <v>243</v>
      </c>
      <c r="AT120" s="197" t="s">
        <v>140</v>
      </c>
      <c r="AU120" s="197" t="s">
        <v>81</v>
      </c>
      <c r="AY120" s="18" t="s">
        <v>138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79</v>
      </c>
      <c r="BK120" s="198">
        <f>ROUND(I120*H120,2)</f>
        <v>0</v>
      </c>
      <c r="BL120" s="18" t="s">
        <v>243</v>
      </c>
      <c r="BM120" s="197" t="s">
        <v>1344</v>
      </c>
    </row>
    <row r="121" spans="1:51" s="14" customFormat="1" ht="12">
      <c r="A121" s="14"/>
      <c r="B121" s="207"/>
      <c r="C121" s="14"/>
      <c r="D121" s="200" t="s">
        <v>147</v>
      </c>
      <c r="E121" s="208" t="s">
        <v>3</v>
      </c>
      <c r="F121" s="209" t="s">
        <v>1345</v>
      </c>
      <c r="G121" s="14"/>
      <c r="H121" s="210">
        <v>79.5</v>
      </c>
      <c r="I121" s="211"/>
      <c r="J121" s="14"/>
      <c r="K121" s="14"/>
      <c r="L121" s="207"/>
      <c r="M121" s="212"/>
      <c r="N121" s="213"/>
      <c r="O121" s="213"/>
      <c r="P121" s="213"/>
      <c r="Q121" s="213"/>
      <c r="R121" s="213"/>
      <c r="S121" s="213"/>
      <c r="T121" s="2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08" t="s">
        <v>147</v>
      </c>
      <c r="AU121" s="208" t="s">
        <v>81</v>
      </c>
      <c r="AV121" s="14" t="s">
        <v>81</v>
      </c>
      <c r="AW121" s="14" t="s">
        <v>33</v>
      </c>
      <c r="AX121" s="14" t="s">
        <v>79</v>
      </c>
      <c r="AY121" s="208" t="s">
        <v>138</v>
      </c>
    </row>
    <row r="122" spans="1:65" s="2" customFormat="1" ht="16.5" customHeight="1">
      <c r="A122" s="37"/>
      <c r="B122" s="185"/>
      <c r="C122" s="186" t="s">
        <v>248</v>
      </c>
      <c r="D122" s="186" t="s">
        <v>140</v>
      </c>
      <c r="E122" s="187" t="s">
        <v>1346</v>
      </c>
      <c r="F122" s="188" t="s">
        <v>1347</v>
      </c>
      <c r="G122" s="189" t="s">
        <v>214</v>
      </c>
      <c r="H122" s="190">
        <v>6</v>
      </c>
      <c r="I122" s="191"/>
      <c r="J122" s="192">
        <f>ROUND(I122*H122,2)</f>
        <v>0</v>
      </c>
      <c r="K122" s="188" t="s">
        <v>144</v>
      </c>
      <c r="L122" s="38"/>
      <c r="M122" s="193" t="s">
        <v>3</v>
      </c>
      <c r="N122" s="194" t="s">
        <v>42</v>
      </c>
      <c r="O122" s="71"/>
      <c r="P122" s="195">
        <f>O122*H122</f>
        <v>0</v>
      </c>
      <c r="Q122" s="195">
        <v>0.00029</v>
      </c>
      <c r="R122" s="195">
        <f>Q122*H122</f>
        <v>0.00174</v>
      </c>
      <c r="S122" s="195">
        <v>0</v>
      </c>
      <c r="T122" s="19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7" t="s">
        <v>243</v>
      </c>
      <c r="AT122" s="197" t="s">
        <v>140</v>
      </c>
      <c r="AU122" s="197" t="s">
        <v>81</v>
      </c>
      <c r="AY122" s="18" t="s">
        <v>138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79</v>
      </c>
      <c r="BK122" s="198">
        <f>ROUND(I122*H122,2)</f>
        <v>0</v>
      </c>
      <c r="BL122" s="18" t="s">
        <v>243</v>
      </c>
      <c r="BM122" s="197" t="s">
        <v>1348</v>
      </c>
    </row>
    <row r="123" spans="1:65" s="2" customFormat="1" ht="16.5" customHeight="1">
      <c r="A123" s="37"/>
      <c r="B123" s="185"/>
      <c r="C123" s="186" t="s">
        <v>252</v>
      </c>
      <c r="D123" s="186" t="s">
        <v>140</v>
      </c>
      <c r="E123" s="187" t="s">
        <v>1349</v>
      </c>
      <c r="F123" s="188" t="s">
        <v>1350</v>
      </c>
      <c r="G123" s="189" t="s">
        <v>308</v>
      </c>
      <c r="H123" s="190">
        <v>1</v>
      </c>
      <c r="I123" s="191"/>
      <c r="J123" s="192">
        <f>ROUND(I123*H123,2)</f>
        <v>0</v>
      </c>
      <c r="K123" s="188" t="s">
        <v>455</v>
      </c>
      <c r="L123" s="38"/>
      <c r="M123" s="193" t="s">
        <v>3</v>
      </c>
      <c r="N123" s="194" t="s">
        <v>42</v>
      </c>
      <c r="O123" s="71"/>
      <c r="P123" s="195">
        <f>O123*H123</f>
        <v>0</v>
      </c>
      <c r="Q123" s="195">
        <v>0.00029</v>
      </c>
      <c r="R123" s="195">
        <f>Q123*H123</f>
        <v>0.00029</v>
      </c>
      <c r="S123" s="195">
        <v>0</v>
      </c>
      <c r="T123" s="19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7" t="s">
        <v>243</v>
      </c>
      <c r="AT123" s="197" t="s">
        <v>140</v>
      </c>
      <c r="AU123" s="197" t="s">
        <v>81</v>
      </c>
      <c r="AY123" s="18" t="s">
        <v>138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8" t="s">
        <v>79</v>
      </c>
      <c r="BK123" s="198">
        <f>ROUND(I123*H123,2)</f>
        <v>0</v>
      </c>
      <c r="BL123" s="18" t="s">
        <v>243</v>
      </c>
      <c r="BM123" s="197" t="s">
        <v>1351</v>
      </c>
    </row>
    <row r="124" spans="1:65" s="2" customFormat="1" ht="21.75" customHeight="1">
      <c r="A124" s="37"/>
      <c r="B124" s="185"/>
      <c r="C124" s="186" t="s">
        <v>259</v>
      </c>
      <c r="D124" s="186" t="s">
        <v>140</v>
      </c>
      <c r="E124" s="187" t="s">
        <v>1352</v>
      </c>
      <c r="F124" s="188" t="s">
        <v>1353</v>
      </c>
      <c r="G124" s="189" t="s">
        <v>290</v>
      </c>
      <c r="H124" s="190">
        <v>79.5</v>
      </c>
      <c r="I124" s="191"/>
      <c r="J124" s="192">
        <f>ROUND(I124*H124,2)</f>
        <v>0</v>
      </c>
      <c r="K124" s="188" t="s">
        <v>144</v>
      </c>
      <c r="L124" s="38"/>
      <c r="M124" s="193" t="s">
        <v>3</v>
      </c>
      <c r="N124" s="194" t="s">
        <v>42</v>
      </c>
      <c r="O124" s="71"/>
      <c r="P124" s="195">
        <f>O124*H124</f>
        <v>0</v>
      </c>
      <c r="Q124" s="195">
        <v>1E-05</v>
      </c>
      <c r="R124" s="195">
        <f>Q124*H124</f>
        <v>0.000795</v>
      </c>
      <c r="S124" s="195">
        <v>0</v>
      </c>
      <c r="T124" s="19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7" t="s">
        <v>243</v>
      </c>
      <c r="AT124" s="197" t="s">
        <v>140</v>
      </c>
      <c r="AU124" s="197" t="s">
        <v>81</v>
      </c>
      <c r="AY124" s="18" t="s">
        <v>138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79</v>
      </c>
      <c r="BK124" s="198">
        <f>ROUND(I124*H124,2)</f>
        <v>0</v>
      </c>
      <c r="BL124" s="18" t="s">
        <v>243</v>
      </c>
      <c r="BM124" s="197" t="s">
        <v>1354</v>
      </c>
    </row>
    <row r="125" spans="1:63" s="12" customFormat="1" ht="22.8" customHeight="1">
      <c r="A125" s="12"/>
      <c r="B125" s="172"/>
      <c r="C125" s="12"/>
      <c r="D125" s="173" t="s">
        <v>70</v>
      </c>
      <c r="E125" s="183" t="s">
        <v>303</v>
      </c>
      <c r="F125" s="183" t="s">
        <v>304</v>
      </c>
      <c r="G125" s="12"/>
      <c r="H125" s="12"/>
      <c r="I125" s="175"/>
      <c r="J125" s="184">
        <f>BK125</f>
        <v>0</v>
      </c>
      <c r="K125" s="12"/>
      <c r="L125" s="172"/>
      <c r="M125" s="177"/>
      <c r="N125" s="178"/>
      <c r="O125" s="178"/>
      <c r="P125" s="179">
        <f>SUM(P126:P132)</f>
        <v>0</v>
      </c>
      <c r="Q125" s="178"/>
      <c r="R125" s="179">
        <f>SUM(R126:R132)</f>
        <v>0.07461999999999999</v>
      </c>
      <c r="S125" s="178"/>
      <c r="T125" s="180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3" t="s">
        <v>81</v>
      </c>
      <c r="AT125" s="181" t="s">
        <v>70</v>
      </c>
      <c r="AU125" s="181" t="s">
        <v>79</v>
      </c>
      <c r="AY125" s="173" t="s">
        <v>138</v>
      </c>
      <c r="BK125" s="182">
        <f>SUM(BK126:BK132)</f>
        <v>0</v>
      </c>
    </row>
    <row r="126" spans="1:65" s="2" customFormat="1" ht="21.75" customHeight="1">
      <c r="A126" s="37"/>
      <c r="B126" s="185"/>
      <c r="C126" s="186" t="s">
        <v>263</v>
      </c>
      <c r="D126" s="186" t="s">
        <v>140</v>
      </c>
      <c r="E126" s="187" t="s">
        <v>1355</v>
      </c>
      <c r="F126" s="188" t="s">
        <v>1356</v>
      </c>
      <c r="G126" s="189" t="s">
        <v>308</v>
      </c>
      <c r="H126" s="190">
        <v>1</v>
      </c>
      <c r="I126" s="191"/>
      <c r="J126" s="192">
        <f>ROUND(I126*H126,2)</f>
        <v>0</v>
      </c>
      <c r="K126" s="188" t="s">
        <v>144</v>
      </c>
      <c r="L126" s="38"/>
      <c r="M126" s="193" t="s">
        <v>3</v>
      </c>
      <c r="N126" s="194" t="s">
        <v>42</v>
      </c>
      <c r="O126" s="71"/>
      <c r="P126" s="195">
        <f>O126*H126</f>
        <v>0</v>
      </c>
      <c r="Q126" s="195">
        <v>0.01697</v>
      </c>
      <c r="R126" s="195">
        <f>Q126*H126</f>
        <v>0.01697</v>
      </c>
      <c r="S126" s="195">
        <v>0</v>
      </c>
      <c r="T126" s="19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7" t="s">
        <v>243</v>
      </c>
      <c r="AT126" s="197" t="s">
        <v>140</v>
      </c>
      <c r="AU126" s="197" t="s">
        <v>81</v>
      </c>
      <c r="AY126" s="18" t="s">
        <v>138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8" t="s">
        <v>79</v>
      </c>
      <c r="BK126" s="198">
        <f>ROUND(I126*H126,2)</f>
        <v>0</v>
      </c>
      <c r="BL126" s="18" t="s">
        <v>243</v>
      </c>
      <c r="BM126" s="197" t="s">
        <v>1357</v>
      </c>
    </row>
    <row r="127" spans="1:65" s="2" customFormat="1" ht="21.75" customHeight="1">
      <c r="A127" s="37"/>
      <c r="B127" s="185"/>
      <c r="C127" s="186" t="s">
        <v>8</v>
      </c>
      <c r="D127" s="186" t="s">
        <v>140</v>
      </c>
      <c r="E127" s="187" t="s">
        <v>1358</v>
      </c>
      <c r="F127" s="188" t="s">
        <v>1359</v>
      </c>
      <c r="G127" s="189" t="s">
        <v>308</v>
      </c>
      <c r="H127" s="190">
        <v>1</v>
      </c>
      <c r="I127" s="191"/>
      <c r="J127" s="192">
        <f>ROUND(I127*H127,2)</f>
        <v>0</v>
      </c>
      <c r="K127" s="188" t="s">
        <v>144</v>
      </c>
      <c r="L127" s="38"/>
      <c r="M127" s="193" t="s">
        <v>3</v>
      </c>
      <c r="N127" s="194" t="s">
        <v>42</v>
      </c>
      <c r="O127" s="71"/>
      <c r="P127" s="195">
        <f>O127*H127</f>
        <v>0</v>
      </c>
      <c r="Q127" s="195">
        <v>0.00211</v>
      </c>
      <c r="R127" s="195">
        <f>Q127*H127</f>
        <v>0.00211</v>
      </c>
      <c r="S127" s="195">
        <v>0</v>
      </c>
      <c r="T127" s="19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7" t="s">
        <v>243</v>
      </c>
      <c r="AT127" s="197" t="s">
        <v>140</v>
      </c>
      <c r="AU127" s="197" t="s">
        <v>81</v>
      </c>
      <c r="AY127" s="18" t="s">
        <v>138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8" t="s">
        <v>79</v>
      </c>
      <c r="BK127" s="198">
        <f>ROUND(I127*H127,2)</f>
        <v>0</v>
      </c>
      <c r="BL127" s="18" t="s">
        <v>243</v>
      </c>
      <c r="BM127" s="197" t="s">
        <v>1360</v>
      </c>
    </row>
    <row r="128" spans="1:65" s="2" customFormat="1" ht="33" customHeight="1">
      <c r="A128" s="37"/>
      <c r="B128" s="185"/>
      <c r="C128" s="186" t="s">
        <v>270</v>
      </c>
      <c r="D128" s="186" t="s">
        <v>140</v>
      </c>
      <c r="E128" s="187" t="s">
        <v>1361</v>
      </c>
      <c r="F128" s="188" t="s">
        <v>1362</v>
      </c>
      <c r="G128" s="189" t="s">
        <v>308</v>
      </c>
      <c r="H128" s="190">
        <v>1</v>
      </c>
      <c r="I128" s="191"/>
      <c r="J128" s="192">
        <f>ROUND(I128*H128,2)</f>
        <v>0</v>
      </c>
      <c r="K128" s="188" t="s">
        <v>144</v>
      </c>
      <c r="L128" s="38"/>
      <c r="M128" s="193" t="s">
        <v>3</v>
      </c>
      <c r="N128" s="194" t="s">
        <v>42</v>
      </c>
      <c r="O128" s="71"/>
      <c r="P128" s="195">
        <f>O128*H128</f>
        <v>0</v>
      </c>
      <c r="Q128" s="195">
        <v>0.01797</v>
      </c>
      <c r="R128" s="195">
        <f>Q128*H128</f>
        <v>0.01797</v>
      </c>
      <c r="S128" s="195">
        <v>0</v>
      </c>
      <c r="T128" s="19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7" t="s">
        <v>243</v>
      </c>
      <c r="AT128" s="197" t="s">
        <v>140</v>
      </c>
      <c r="AU128" s="197" t="s">
        <v>81</v>
      </c>
      <c r="AY128" s="18" t="s">
        <v>138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8" t="s">
        <v>79</v>
      </c>
      <c r="BK128" s="198">
        <f>ROUND(I128*H128,2)</f>
        <v>0</v>
      </c>
      <c r="BL128" s="18" t="s">
        <v>243</v>
      </c>
      <c r="BM128" s="197" t="s">
        <v>1363</v>
      </c>
    </row>
    <row r="129" spans="1:65" s="2" customFormat="1" ht="16.5" customHeight="1">
      <c r="A129" s="37"/>
      <c r="B129" s="185"/>
      <c r="C129" s="186" t="s">
        <v>278</v>
      </c>
      <c r="D129" s="186" t="s">
        <v>140</v>
      </c>
      <c r="E129" s="187" t="s">
        <v>1364</v>
      </c>
      <c r="F129" s="188" t="s">
        <v>1365</v>
      </c>
      <c r="G129" s="189" t="s">
        <v>308</v>
      </c>
      <c r="H129" s="190">
        <v>1</v>
      </c>
      <c r="I129" s="191"/>
      <c r="J129" s="192">
        <f>ROUND(I129*H129,2)</f>
        <v>0</v>
      </c>
      <c r="K129" s="188" t="s">
        <v>144</v>
      </c>
      <c r="L129" s="38"/>
      <c r="M129" s="193" t="s">
        <v>3</v>
      </c>
      <c r="N129" s="194" t="s">
        <v>42</v>
      </c>
      <c r="O129" s="71"/>
      <c r="P129" s="195">
        <f>O129*H129</f>
        <v>0</v>
      </c>
      <c r="Q129" s="195">
        <v>0.01452</v>
      </c>
      <c r="R129" s="195">
        <f>Q129*H129</f>
        <v>0.01452</v>
      </c>
      <c r="S129" s="195">
        <v>0</v>
      </c>
      <c r="T129" s="19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7" t="s">
        <v>243</v>
      </c>
      <c r="AT129" s="197" t="s">
        <v>140</v>
      </c>
      <c r="AU129" s="197" t="s">
        <v>81</v>
      </c>
      <c r="AY129" s="18" t="s">
        <v>138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8" t="s">
        <v>79</v>
      </c>
      <c r="BK129" s="198">
        <f>ROUND(I129*H129,2)</f>
        <v>0</v>
      </c>
      <c r="BL129" s="18" t="s">
        <v>243</v>
      </c>
      <c r="BM129" s="197" t="s">
        <v>1366</v>
      </c>
    </row>
    <row r="130" spans="1:65" s="2" customFormat="1" ht="33" customHeight="1">
      <c r="A130" s="37"/>
      <c r="B130" s="185"/>
      <c r="C130" s="186" t="s">
        <v>283</v>
      </c>
      <c r="D130" s="186" t="s">
        <v>140</v>
      </c>
      <c r="E130" s="187" t="s">
        <v>1367</v>
      </c>
      <c r="F130" s="188" t="s">
        <v>1368</v>
      </c>
      <c r="G130" s="189" t="s">
        <v>308</v>
      </c>
      <c r="H130" s="190">
        <v>1</v>
      </c>
      <c r="I130" s="191"/>
      <c r="J130" s="192">
        <f>ROUND(I130*H130,2)</f>
        <v>0</v>
      </c>
      <c r="K130" s="188" t="s">
        <v>144</v>
      </c>
      <c r="L130" s="38"/>
      <c r="M130" s="193" t="s">
        <v>3</v>
      </c>
      <c r="N130" s="194" t="s">
        <v>42</v>
      </c>
      <c r="O130" s="71"/>
      <c r="P130" s="195">
        <f>O130*H130</f>
        <v>0</v>
      </c>
      <c r="Q130" s="195">
        <v>0.01937</v>
      </c>
      <c r="R130" s="195">
        <f>Q130*H130</f>
        <v>0.01937</v>
      </c>
      <c r="S130" s="195">
        <v>0</v>
      </c>
      <c r="T130" s="19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7" t="s">
        <v>243</v>
      </c>
      <c r="AT130" s="197" t="s">
        <v>140</v>
      </c>
      <c r="AU130" s="197" t="s">
        <v>81</v>
      </c>
      <c r="AY130" s="18" t="s">
        <v>138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8" t="s">
        <v>79</v>
      </c>
      <c r="BK130" s="198">
        <f>ROUND(I130*H130,2)</f>
        <v>0</v>
      </c>
      <c r="BL130" s="18" t="s">
        <v>243</v>
      </c>
      <c r="BM130" s="197" t="s">
        <v>1369</v>
      </c>
    </row>
    <row r="131" spans="1:65" s="2" customFormat="1" ht="16.5" customHeight="1">
      <c r="A131" s="37"/>
      <c r="B131" s="185"/>
      <c r="C131" s="186" t="s">
        <v>287</v>
      </c>
      <c r="D131" s="186" t="s">
        <v>140</v>
      </c>
      <c r="E131" s="187" t="s">
        <v>1370</v>
      </c>
      <c r="F131" s="188" t="s">
        <v>1371</v>
      </c>
      <c r="G131" s="189" t="s">
        <v>308</v>
      </c>
      <c r="H131" s="190">
        <v>1</v>
      </c>
      <c r="I131" s="191"/>
      <c r="J131" s="192">
        <f>ROUND(I131*H131,2)</f>
        <v>0</v>
      </c>
      <c r="K131" s="188" t="s">
        <v>144</v>
      </c>
      <c r="L131" s="38"/>
      <c r="M131" s="193" t="s">
        <v>3</v>
      </c>
      <c r="N131" s="194" t="s">
        <v>42</v>
      </c>
      <c r="O131" s="71"/>
      <c r="P131" s="195">
        <f>O131*H131</f>
        <v>0</v>
      </c>
      <c r="Q131" s="195">
        <v>0.00184</v>
      </c>
      <c r="R131" s="195">
        <f>Q131*H131</f>
        <v>0.00184</v>
      </c>
      <c r="S131" s="195">
        <v>0</v>
      </c>
      <c r="T131" s="19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7" t="s">
        <v>243</v>
      </c>
      <c r="AT131" s="197" t="s">
        <v>140</v>
      </c>
      <c r="AU131" s="197" t="s">
        <v>81</v>
      </c>
      <c r="AY131" s="18" t="s">
        <v>138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8" t="s">
        <v>79</v>
      </c>
      <c r="BK131" s="198">
        <f>ROUND(I131*H131,2)</f>
        <v>0</v>
      </c>
      <c r="BL131" s="18" t="s">
        <v>243</v>
      </c>
      <c r="BM131" s="197" t="s">
        <v>1372</v>
      </c>
    </row>
    <row r="132" spans="1:65" s="2" customFormat="1" ht="16.5" customHeight="1">
      <c r="A132" s="37"/>
      <c r="B132" s="185"/>
      <c r="C132" s="186" t="s">
        <v>293</v>
      </c>
      <c r="D132" s="186" t="s">
        <v>140</v>
      </c>
      <c r="E132" s="187" t="s">
        <v>1373</v>
      </c>
      <c r="F132" s="188" t="s">
        <v>1374</v>
      </c>
      <c r="G132" s="189" t="s">
        <v>308</v>
      </c>
      <c r="H132" s="190">
        <v>1</v>
      </c>
      <c r="I132" s="191"/>
      <c r="J132" s="192">
        <f>ROUND(I132*H132,2)</f>
        <v>0</v>
      </c>
      <c r="K132" s="188" t="s">
        <v>144</v>
      </c>
      <c r="L132" s="38"/>
      <c r="M132" s="239" t="s">
        <v>3</v>
      </c>
      <c r="N132" s="240" t="s">
        <v>42</v>
      </c>
      <c r="O132" s="241"/>
      <c r="P132" s="242">
        <f>O132*H132</f>
        <v>0</v>
      </c>
      <c r="Q132" s="242">
        <v>0.00184</v>
      </c>
      <c r="R132" s="242">
        <f>Q132*H132</f>
        <v>0.00184</v>
      </c>
      <c r="S132" s="242">
        <v>0</v>
      </c>
      <c r="T132" s="243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7" t="s">
        <v>243</v>
      </c>
      <c r="AT132" s="197" t="s">
        <v>140</v>
      </c>
      <c r="AU132" s="197" t="s">
        <v>81</v>
      </c>
      <c r="AY132" s="18" t="s">
        <v>138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8" t="s">
        <v>79</v>
      </c>
      <c r="BK132" s="198">
        <f>ROUND(I132*H132,2)</f>
        <v>0</v>
      </c>
      <c r="BL132" s="18" t="s">
        <v>243</v>
      </c>
      <c r="BM132" s="197" t="s">
        <v>1375</v>
      </c>
    </row>
    <row r="133" spans="1:31" s="2" customFormat="1" ht="6.95" customHeight="1">
      <c r="A133" s="37"/>
      <c r="B133" s="54"/>
      <c r="C133" s="55"/>
      <c r="D133" s="55"/>
      <c r="E133" s="55"/>
      <c r="F133" s="55"/>
      <c r="G133" s="55"/>
      <c r="H133" s="55"/>
      <c r="I133" s="145"/>
      <c r="J133" s="55"/>
      <c r="K133" s="55"/>
      <c r="L133" s="38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autoFilter ref="C86:K13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103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1:31" s="2" customFormat="1" ht="12" customHeight="1" hidden="1">
      <c r="A8" s="37"/>
      <c r="B8" s="38"/>
      <c r="C8" s="37"/>
      <c r="D8" s="31" t="s">
        <v>108</v>
      </c>
      <c r="E8" s="37"/>
      <c r="F8" s="37"/>
      <c r="G8" s="37"/>
      <c r="H8" s="37"/>
      <c r="I8" s="125"/>
      <c r="J8" s="37"/>
      <c r="K8" s="37"/>
      <c r="L8" s="12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1" t="s">
        <v>1376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127" t="s">
        <v>20</v>
      </c>
      <c r="J11" s="26" t="s">
        <v>3</v>
      </c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7" t="s">
        <v>23</v>
      </c>
      <c r="J12" s="63" t="str">
        <f>'Rekapitulace stavby'!AN8</f>
        <v>30. 3. 2020</v>
      </c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125"/>
      <c r="J13" s="37"/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25</v>
      </c>
      <c r="E14" s="37"/>
      <c r="F14" s="37"/>
      <c r="G14" s="37"/>
      <c r="H14" s="37"/>
      <c r="I14" s="127" t="s">
        <v>26</v>
      </c>
      <c r="J14" s="26" t="s">
        <v>3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">
        <v>27</v>
      </c>
      <c r="F15" s="37"/>
      <c r="G15" s="37"/>
      <c r="H15" s="37"/>
      <c r="I15" s="127" t="s">
        <v>28</v>
      </c>
      <c r="J15" s="26" t="s">
        <v>3</v>
      </c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125"/>
      <c r="J16" s="37"/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7" t="s">
        <v>28</v>
      </c>
      <c r="J18" s="32" t="str">
        <f>'Rekapitulace stavby'!AN14</f>
        <v>Vyplň údaj</v>
      </c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125"/>
      <c r="J19" s="37"/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31</v>
      </c>
      <c r="E20" s="37"/>
      <c r="F20" s="37"/>
      <c r="G20" s="37"/>
      <c r="H20" s="37"/>
      <c r="I20" s="127" t="s">
        <v>26</v>
      </c>
      <c r="J20" s="26" t="s">
        <v>3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">
        <v>1377</v>
      </c>
      <c r="F21" s="37"/>
      <c r="G21" s="37"/>
      <c r="H21" s="37"/>
      <c r="I21" s="127" t="s">
        <v>28</v>
      </c>
      <c r="J21" s="26" t="s">
        <v>3</v>
      </c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125"/>
      <c r="J22" s="37"/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34</v>
      </c>
      <c r="E23" s="37"/>
      <c r="F23" s="37"/>
      <c r="G23" s="37"/>
      <c r="H23" s="37"/>
      <c r="I23" s="127" t="s">
        <v>26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">
        <v>1377</v>
      </c>
      <c r="F24" s="37"/>
      <c r="G24" s="37"/>
      <c r="H24" s="37"/>
      <c r="I24" s="127" t="s">
        <v>28</v>
      </c>
      <c r="J24" s="26" t="s">
        <v>3</v>
      </c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125"/>
      <c r="J25" s="37"/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35</v>
      </c>
      <c r="E26" s="37"/>
      <c r="F26" s="37"/>
      <c r="G26" s="37"/>
      <c r="H26" s="37"/>
      <c r="I26" s="125"/>
      <c r="J26" s="37"/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8"/>
      <c r="B27" s="129"/>
      <c r="C27" s="128"/>
      <c r="D27" s="128"/>
      <c r="E27" s="35" t="s">
        <v>3</v>
      </c>
      <c r="F27" s="35"/>
      <c r="G27" s="35"/>
      <c r="H27" s="35"/>
      <c r="I27" s="130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3"/>
      <c r="E29" s="83"/>
      <c r="F29" s="83"/>
      <c r="G29" s="83"/>
      <c r="H29" s="83"/>
      <c r="I29" s="132"/>
      <c r="J29" s="83"/>
      <c r="K29" s="83"/>
      <c r="L29" s="12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33" t="s">
        <v>37</v>
      </c>
      <c r="E30" s="37"/>
      <c r="F30" s="37"/>
      <c r="G30" s="37"/>
      <c r="H30" s="37"/>
      <c r="I30" s="125"/>
      <c r="J30" s="89">
        <f>ROUND(J85,2)</f>
        <v>0</v>
      </c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39</v>
      </c>
      <c r="G32" s="37"/>
      <c r="H32" s="37"/>
      <c r="I32" s="134" t="s">
        <v>38</v>
      </c>
      <c r="J32" s="42" t="s">
        <v>40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35" t="s">
        <v>41</v>
      </c>
      <c r="E33" s="31" t="s">
        <v>42</v>
      </c>
      <c r="F33" s="136">
        <f>ROUND((SUM(BE85:BE144)),2)</f>
        <v>0</v>
      </c>
      <c r="G33" s="37"/>
      <c r="H33" s="37"/>
      <c r="I33" s="137">
        <v>0.21</v>
      </c>
      <c r="J33" s="136">
        <f>ROUND(((SUM(BE85:BE144))*I33),2)</f>
        <v>0</v>
      </c>
      <c r="K33" s="37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43</v>
      </c>
      <c r="F34" s="136">
        <f>ROUND((SUM(BF85:BF144)),2)</f>
        <v>0</v>
      </c>
      <c r="G34" s="37"/>
      <c r="H34" s="37"/>
      <c r="I34" s="137">
        <v>0.15</v>
      </c>
      <c r="J34" s="136">
        <f>ROUND(((SUM(BF85:BF144))*I34),2)</f>
        <v>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6">
        <f>ROUND((SUM(BG85:BG144)),2)</f>
        <v>0</v>
      </c>
      <c r="G35" s="37"/>
      <c r="H35" s="37"/>
      <c r="I35" s="137">
        <v>0.21</v>
      </c>
      <c r="J35" s="136">
        <f>0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6">
        <f>ROUND((SUM(BH85:BH144)),2)</f>
        <v>0</v>
      </c>
      <c r="G36" s="37"/>
      <c r="H36" s="37"/>
      <c r="I36" s="137">
        <v>0.15</v>
      </c>
      <c r="J36" s="136">
        <f>0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6">
        <f>ROUND((SUM(BI85:BI144)),2)</f>
        <v>0</v>
      </c>
      <c r="G37" s="37"/>
      <c r="H37" s="37"/>
      <c r="I37" s="137">
        <v>0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125"/>
      <c r="J38" s="37"/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38"/>
      <c r="D39" s="139" t="s">
        <v>47</v>
      </c>
      <c r="E39" s="75"/>
      <c r="F39" s="75"/>
      <c r="G39" s="140" t="s">
        <v>48</v>
      </c>
      <c r="H39" s="141" t="s">
        <v>49</v>
      </c>
      <c r="I39" s="142"/>
      <c r="J39" s="143">
        <f>SUM(J30:J37)</f>
        <v>0</v>
      </c>
      <c r="K39" s="144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54"/>
      <c r="C40" s="55"/>
      <c r="D40" s="55"/>
      <c r="E40" s="55"/>
      <c r="F40" s="55"/>
      <c r="G40" s="55"/>
      <c r="H40" s="55"/>
      <c r="I40" s="145"/>
      <c r="J40" s="55"/>
      <c r="K40" s="55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146"/>
      <c r="J44" s="57"/>
      <c r="K44" s="57"/>
      <c r="L44" s="12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110</v>
      </c>
      <c r="D45" s="37"/>
      <c r="E45" s="37"/>
      <c r="F45" s="37"/>
      <c r="G45" s="37"/>
      <c r="H45" s="37"/>
      <c r="I45" s="125"/>
      <c r="J45" s="37"/>
      <c r="K45" s="37"/>
      <c r="L45" s="12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125"/>
      <c r="J46" s="37"/>
      <c r="K46" s="3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3.25" customHeight="1">
      <c r="A48" s="37"/>
      <c r="B48" s="38"/>
      <c r="C48" s="37"/>
      <c r="D48" s="37"/>
      <c r="E48" s="124" t="str">
        <f>E7</f>
        <v>Stavební úpravy objektu bývalé kotelny na sklady nářadí a zahradní techniky</v>
      </c>
      <c r="F48" s="31"/>
      <c r="G48" s="31"/>
      <c r="H48" s="31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108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D 1.5 - ÚT</v>
      </c>
      <c r="F50" s="37"/>
      <c r="G50" s="37"/>
      <c r="H50" s="37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125"/>
      <c r="J51" s="37"/>
      <c r="K51" s="37"/>
      <c r="L51" s="12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p.č. 1710 v k.ú. Nový Jičín</v>
      </c>
      <c r="G52" s="37"/>
      <c r="H52" s="37"/>
      <c r="I52" s="127" t="s">
        <v>23</v>
      </c>
      <c r="J52" s="63" t="str">
        <f>IF(J12="","",J12)</f>
        <v>30. 3. 2020</v>
      </c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Město Nový Jičín</v>
      </c>
      <c r="G54" s="37"/>
      <c r="H54" s="37"/>
      <c r="I54" s="127" t="s">
        <v>31</v>
      </c>
      <c r="J54" s="35" t="str">
        <f>E21</f>
        <v>Ladislav Strakoš</v>
      </c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127" t="s">
        <v>34</v>
      </c>
      <c r="J55" s="35" t="str">
        <f>E24</f>
        <v>Ladislav Strakoš</v>
      </c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125"/>
      <c r="J56" s="37"/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7" t="s">
        <v>111</v>
      </c>
      <c r="D57" s="138"/>
      <c r="E57" s="138"/>
      <c r="F57" s="138"/>
      <c r="G57" s="138"/>
      <c r="H57" s="138"/>
      <c r="I57" s="148"/>
      <c r="J57" s="149" t="s">
        <v>112</v>
      </c>
      <c r="K57" s="138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125"/>
      <c r="J58" s="37"/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0" t="s">
        <v>69</v>
      </c>
      <c r="D59" s="37"/>
      <c r="E59" s="37"/>
      <c r="F59" s="37"/>
      <c r="G59" s="37"/>
      <c r="H59" s="37"/>
      <c r="I59" s="125"/>
      <c r="J59" s="89">
        <f>J85</f>
        <v>0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113</v>
      </c>
    </row>
    <row r="60" spans="1:31" s="9" customFormat="1" ht="24.95" customHeight="1">
      <c r="A60" s="9"/>
      <c r="B60" s="151"/>
      <c r="C60" s="9"/>
      <c r="D60" s="152" t="s">
        <v>1378</v>
      </c>
      <c r="E60" s="153"/>
      <c r="F60" s="153"/>
      <c r="G60" s="153"/>
      <c r="H60" s="153"/>
      <c r="I60" s="154"/>
      <c r="J60" s="155">
        <f>J86</f>
        <v>0</v>
      </c>
      <c r="K60" s="9"/>
      <c r="L60" s="15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51"/>
      <c r="C61" s="9"/>
      <c r="D61" s="152" t="s">
        <v>1379</v>
      </c>
      <c r="E61" s="153"/>
      <c r="F61" s="153"/>
      <c r="G61" s="153"/>
      <c r="H61" s="153"/>
      <c r="I61" s="154"/>
      <c r="J61" s="155">
        <f>J91</f>
        <v>0</v>
      </c>
      <c r="K61" s="9"/>
      <c r="L61" s="15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51"/>
      <c r="C62" s="9"/>
      <c r="D62" s="152" t="s">
        <v>1380</v>
      </c>
      <c r="E62" s="153"/>
      <c r="F62" s="153"/>
      <c r="G62" s="153"/>
      <c r="H62" s="153"/>
      <c r="I62" s="154"/>
      <c r="J62" s="155">
        <f>J111</f>
        <v>0</v>
      </c>
      <c r="K62" s="9"/>
      <c r="L62" s="15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9" customFormat="1" ht="24.95" customHeight="1">
      <c r="A63" s="9"/>
      <c r="B63" s="151"/>
      <c r="C63" s="9"/>
      <c r="D63" s="152" t="s">
        <v>1381</v>
      </c>
      <c r="E63" s="153"/>
      <c r="F63" s="153"/>
      <c r="G63" s="153"/>
      <c r="H63" s="153"/>
      <c r="I63" s="154"/>
      <c r="J63" s="155">
        <f>J119</f>
        <v>0</v>
      </c>
      <c r="K63" s="9"/>
      <c r="L63" s="15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9" customFormat="1" ht="24.95" customHeight="1">
      <c r="A64" s="9"/>
      <c r="B64" s="151"/>
      <c r="C64" s="9"/>
      <c r="D64" s="152" t="s">
        <v>1382</v>
      </c>
      <c r="E64" s="153"/>
      <c r="F64" s="153"/>
      <c r="G64" s="153"/>
      <c r="H64" s="153"/>
      <c r="I64" s="154"/>
      <c r="J64" s="155">
        <f>J126</f>
        <v>0</v>
      </c>
      <c r="K64" s="9"/>
      <c r="L64" s="15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51"/>
      <c r="C65" s="9"/>
      <c r="D65" s="152" t="s">
        <v>1383</v>
      </c>
      <c r="E65" s="153"/>
      <c r="F65" s="153"/>
      <c r="G65" s="153"/>
      <c r="H65" s="153"/>
      <c r="I65" s="154"/>
      <c r="J65" s="155">
        <f>J134</f>
        <v>0</v>
      </c>
      <c r="K65" s="9"/>
      <c r="L65" s="15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2" customFormat="1" ht="21.8" customHeight="1">
      <c r="A66" s="37"/>
      <c r="B66" s="38"/>
      <c r="C66" s="37"/>
      <c r="D66" s="37"/>
      <c r="E66" s="37"/>
      <c r="F66" s="37"/>
      <c r="G66" s="37"/>
      <c r="H66" s="37"/>
      <c r="I66" s="125"/>
      <c r="J66" s="37"/>
      <c r="K66" s="37"/>
      <c r="L66" s="126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6.95" customHeight="1">
      <c r="A67" s="37"/>
      <c r="B67" s="54"/>
      <c r="C67" s="55"/>
      <c r="D67" s="55"/>
      <c r="E67" s="55"/>
      <c r="F67" s="55"/>
      <c r="G67" s="55"/>
      <c r="H67" s="55"/>
      <c r="I67" s="145"/>
      <c r="J67" s="55"/>
      <c r="K67" s="55"/>
      <c r="L67" s="126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71" spans="1:31" s="2" customFormat="1" ht="6.95" customHeight="1">
      <c r="A71" s="37"/>
      <c r="B71" s="56"/>
      <c r="C71" s="57"/>
      <c r="D71" s="57"/>
      <c r="E71" s="57"/>
      <c r="F71" s="57"/>
      <c r="G71" s="57"/>
      <c r="H71" s="57"/>
      <c r="I71" s="146"/>
      <c r="J71" s="57"/>
      <c r="K71" s="57"/>
      <c r="L71" s="12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24.95" customHeight="1">
      <c r="A72" s="37"/>
      <c r="B72" s="38"/>
      <c r="C72" s="22" t="s">
        <v>123</v>
      </c>
      <c r="D72" s="37"/>
      <c r="E72" s="37"/>
      <c r="F72" s="37"/>
      <c r="G72" s="37"/>
      <c r="H72" s="37"/>
      <c r="I72" s="125"/>
      <c r="J72" s="37"/>
      <c r="K72" s="37"/>
      <c r="L72" s="12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38"/>
      <c r="C73" s="37"/>
      <c r="D73" s="37"/>
      <c r="E73" s="37"/>
      <c r="F73" s="37"/>
      <c r="G73" s="37"/>
      <c r="H73" s="37"/>
      <c r="I73" s="125"/>
      <c r="J73" s="37"/>
      <c r="K73" s="37"/>
      <c r="L73" s="12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17</v>
      </c>
      <c r="D74" s="37"/>
      <c r="E74" s="37"/>
      <c r="F74" s="37"/>
      <c r="G74" s="37"/>
      <c r="H74" s="37"/>
      <c r="I74" s="125"/>
      <c r="J74" s="37"/>
      <c r="K74" s="37"/>
      <c r="L74" s="12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3.25" customHeight="1">
      <c r="A75" s="37"/>
      <c r="B75" s="38"/>
      <c r="C75" s="37"/>
      <c r="D75" s="37"/>
      <c r="E75" s="124" t="str">
        <f>E7</f>
        <v>Stavební úpravy objektu bývalé kotelny na sklady nářadí a zahradní techniky</v>
      </c>
      <c r="F75" s="31"/>
      <c r="G75" s="31"/>
      <c r="H75" s="31"/>
      <c r="I75" s="125"/>
      <c r="J75" s="37"/>
      <c r="K75" s="3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2" customHeight="1">
      <c r="A76" s="37"/>
      <c r="B76" s="38"/>
      <c r="C76" s="31" t="s">
        <v>108</v>
      </c>
      <c r="D76" s="37"/>
      <c r="E76" s="37"/>
      <c r="F76" s="37"/>
      <c r="G76" s="37"/>
      <c r="H76" s="37"/>
      <c r="I76" s="125"/>
      <c r="J76" s="37"/>
      <c r="K76" s="37"/>
      <c r="L76" s="12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6.5" customHeight="1">
      <c r="A77" s="37"/>
      <c r="B77" s="38"/>
      <c r="C77" s="37"/>
      <c r="D77" s="37"/>
      <c r="E77" s="61" t="str">
        <f>E9</f>
        <v>D 1.5 - ÚT</v>
      </c>
      <c r="F77" s="37"/>
      <c r="G77" s="37"/>
      <c r="H77" s="37"/>
      <c r="I77" s="125"/>
      <c r="J77" s="37"/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7"/>
      <c r="D78" s="37"/>
      <c r="E78" s="37"/>
      <c r="F78" s="37"/>
      <c r="G78" s="37"/>
      <c r="H78" s="37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1" t="s">
        <v>21</v>
      </c>
      <c r="D79" s="37"/>
      <c r="E79" s="37"/>
      <c r="F79" s="26" t="str">
        <f>F12</f>
        <v>p.č. 1710 v k.ú. Nový Jičín</v>
      </c>
      <c r="G79" s="37"/>
      <c r="H79" s="37"/>
      <c r="I79" s="127" t="s">
        <v>23</v>
      </c>
      <c r="J79" s="63" t="str">
        <f>IF(J12="","",J12)</f>
        <v>30. 3. 2020</v>
      </c>
      <c r="K79" s="37"/>
      <c r="L79" s="12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6.95" customHeight="1">
      <c r="A80" s="37"/>
      <c r="B80" s="38"/>
      <c r="C80" s="37"/>
      <c r="D80" s="37"/>
      <c r="E80" s="37"/>
      <c r="F80" s="37"/>
      <c r="G80" s="37"/>
      <c r="H80" s="37"/>
      <c r="I80" s="125"/>
      <c r="J80" s="37"/>
      <c r="K80" s="37"/>
      <c r="L80" s="12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5.15" customHeight="1">
      <c r="A81" s="37"/>
      <c r="B81" s="38"/>
      <c r="C81" s="31" t="s">
        <v>25</v>
      </c>
      <c r="D81" s="37"/>
      <c r="E81" s="37"/>
      <c r="F81" s="26" t="str">
        <f>E15</f>
        <v>Město Nový Jičín</v>
      </c>
      <c r="G81" s="37"/>
      <c r="H81" s="37"/>
      <c r="I81" s="127" t="s">
        <v>31</v>
      </c>
      <c r="J81" s="35" t="str">
        <f>E21</f>
        <v>Ladislav Strakoš</v>
      </c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5.15" customHeight="1">
      <c r="A82" s="37"/>
      <c r="B82" s="38"/>
      <c r="C82" s="31" t="s">
        <v>29</v>
      </c>
      <c r="D82" s="37"/>
      <c r="E82" s="37"/>
      <c r="F82" s="26" t="str">
        <f>IF(E18="","",E18)</f>
        <v>Vyplň údaj</v>
      </c>
      <c r="G82" s="37"/>
      <c r="H82" s="37"/>
      <c r="I82" s="127" t="s">
        <v>34</v>
      </c>
      <c r="J82" s="35" t="str">
        <f>E24</f>
        <v>Ladislav Strakoš</v>
      </c>
      <c r="K82" s="37"/>
      <c r="L82" s="126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0.3" customHeight="1">
      <c r="A83" s="37"/>
      <c r="B83" s="38"/>
      <c r="C83" s="37"/>
      <c r="D83" s="37"/>
      <c r="E83" s="37"/>
      <c r="F83" s="37"/>
      <c r="G83" s="37"/>
      <c r="H83" s="37"/>
      <c r="I83" s="125"/>
      <c r="J83" s="37"/>
      <c r="K83" s="37"/>
      <c r="L83" s="126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11" customFormat="1" ht="29.25" customHeight="1">
      <c r="A84" s="161"/>
      <c r="B84" s="162"/>
      <c r="C84" s="163" t="s">
        <v>124</v>
      </c>
      <c r="D84" s="164" t="s">
        <v>56</v>
      </c>
      <c r="E84" s="164" t="s">
        <v>52</v>
      </c>
      <c r="F84" s="164" t="s">
        <v>53</v>
      </c>
      <c r="G84" s="164" t="s">
        <v>125</v>
      </c>
      <c r="H84" s="164" t="s">
        <v>126</v>
      </c>
      <c r="I84" s="165" t="s">
        <v>127</v>
      </c>
      <c r="J84" s="164" t="s">
        <v>112</v>
      </c>
      <c r="K84" s="166" t="s">
        <v>128</v>
      </c>
      <c r="L84" s="167"/>
      <c r="M84" s="79" t="s">
        <v>3</v>
      </c>
      <c r="N84" s="80" t="s">
        <v>41</v>
      </c>
      <c r="O84" s="80" t="s">
        <v>129</v>
      </c>
      <c r="P84" s="80" t="s">
        <v>130</v>
      </c>
      <c r="Q84" s="80" t="s">
        <v>131</v>
      </c>
      <c r="R84" s="80" t="s">
        <v>132</v>
      </c>
      <c r="S84" s="80" t="s">
        <v>133</v>
      </c>
      <c r="T84" s="81" t="s">
        <v>134</v>
      </c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</row>
    <row r="85" spans="1:63" s="2" customFormat="1" ht="22.8" customHeight="1">
      <c r="A85" s="37"/>
      <c r="B85" s="38"/>
      <c r="C85" s="86" t="s">
        <v>135</v>
      </c>
      <c r="D85" s="37"/>
      <c r="E85" s="37"/>
      <c r="F85" s="37"/>
      <c r="G85" s="37"/>
      <c r="H85" s="37"/>
      <c r="I85" s="125"/>
      <c r="J85" s="168">
        <f>BK85</f>
        <v>0</v>
      </c>
      <c r="K85" s="37"/>
      <c r="L85" s="38"/>
      <c r="M85" s="82"/>
      <c r="N85" s="67"/>
      <c r="O85" s="83"/>
      <c r="P85" s="169">
        <f>P86+P91+P111+P119+P126+P134</f>
        <v>0</v>
      </c>
      <c r="Q85" s="83"/>
      <c r="R85" s="169">
        <f>R86+R91+R111+R119+R126+R134</f>
        <v>0</v>
      </c>
      <c r="S85" s="83"/>
      <c r="T85" s="170">
        <f>T86+T91+T111+T119+T126+T134</f>
        <v>0</v>
      </c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T85" s="18" t="s">
        <v>70</v>
      </c>
      <c r="AU85" s="18" t="s">
        <v>113</v>
      </c>
      <c r="BK85" s="171">
        <f>BK86+BK91+BK111+BK119+BK126+BK134</f>
        <v>0</v>
      </c>
    </row>
    <row r="86" spans="1:63" s="12" customFormat="1" ht="25.9" customHeight="1">
      <c r="A86" s="12"/>
      <c r="B86" s="172"/>
      <c r="C86" s="12"/>
      <c r="D86" s="173" t="s">
        <v>70</v>
      </c>
      <c r="E86" s="174" t="s">
        <v>557</v>
      </c>
      <c r="F86" s="174" t="s">
        <v>558</v>
      </c>
      <c r="G86" s="12"/>
      <c r="H86" s="12"/>
      <c r="I86" s="175"/>
      <c r="J86" s="176">
        <f>BK86</f>
        <v>0</v>
      </c>
      <c r="K86" s="12"/>
      <c r="L86" s="172"/>
      <c r="M86" s="177"/>
      <c r="N86" s="178"/>
      <c r="O86" s="178"/>
      <c r="P86" s="179">
        <f>SUM(P87:P90)</f>
        <v>0</v>
      </c>
      <c r="Q86" s="178"/>
      <c r="R86" s="179">
        <f>SUM(R87:R90)</f>
        <v>0</v>
      </c>
      <c r="S86" s="178"/>
      <c r="T86" s="180">
        <f>SUM(T87:T90)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73" t="s">
        <v>81</v>
      </c>
      <c r="AT86" s="181" t="s">
        <v>70</v>
      </c>
      <c r="AU86" s="181" t="s">
        <v>71</v>
      </c>
      <c r="AY86" s="173" t="s">
        <v>138</v>
      </c>
      <c r="BK86" s="182">
        <f>SUM(BK87:BK90)</f>
        <v>0</v>
      </c>
    </row>
    <row r="87" spans="1:65" s="2" customFormat="1" ht="16.5" customHeight="1">
      <c r="A87" s="37"/>
      <c r="B87" s="185"/>
      <c r="C87" s="186" t="s">
        <v>79</v>
      </c>
      <c r="D87" s="186" t="s">
        <v>140</v>
      </c>
      <c r="E87" s="187" t="s">
        <v>1384</v>
      </c>
      <c r="F87" s="188" t="s">
        <v>1385</v>
      </c>
      <c r="G87" s="189" t="s">
        <v>290</v>
      </c>
      <c r="H87" s="190">
        <v>75</v>
      </c>
      <c r="I87" s="191"/>
      <c r="J87" s="192">
        <f>ROUND(I87*H87,2)</f>
        <v>0</v>
      </c>
      <c r="K87" s="188" t="s">
        <v>3</v>
      </c>
      <c r="L87" s="38"/>
      <c r="M87" s="193" t="s">
        <v>3</v>
      </c>
      <c r="N87" s="194" t="s">
        <v>42</v>
      </c>
      <c r="O87" s="71"/>
      <c r="P87" s="195">
        <f>O87*H87</f>
        <v>0</v>
      </c>
      <c r="Q87" s="195">
        <v>0</v>
      </c>
      <c r="R87" s="195">
        <f>Q87*H87</f>
        <v>0</v>
      </c>
      <c r="S87" s="195">
        <v>0</v>
      </c>
      <c r="T87" s="196">
        <f>S87*H87</f>
        <v>0</v>
      </c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R87" s="197" t="s">
        <v>243</v>
      </c>
      <c r="AT87" s="197" t="s">
        <v>140</v>
      </c>
      <c r="AU87" s="197" t="s">
        <v>79</v>
      </c>
      <c r="AY87" s="18" t="s">
        <v>138</v>
      </c>
      <c r="BE87" s="198">
        <f>IF(N87="základní",J87,0)</f>
        <v>0</v>
      </c>
      <c r="BF87" s="198">
        <f>IF(N87="snížená",J87,0)</f>
        <v>0</v>
      </c>
      <c r="BG87" s="198">
        <f>IF(N87="zákl. přenesená",J87,0)</f>
        <v>0</v>
      </c>
      <c r="BH87" s="198">
        <f>IF(N87="sníž. přenesená",J87,0)</f>
        <v>0</v>
      </c>
      <c r="BI87" s="198">
        <f>IF(N87="nulová",J87,0)</f>
        <v>0</v>
      </c>
      <c r="BJ87" s="18" t="s">
        <v>79</v>
      </c>
      <c r="BK87" s="198">
        <f>ROUND(I87*H87,2)</f>
        <v>0</v>
      </c>
      <c r="BL87" s="18" t="s">
        <v>243</v>
      </c>
      <c r="BM87" s="197" t="s">
        <v>1386</v>
      </c>
    </row>
    <row r="88" spans="1:65" s="2" customFormat="1" ht="16.5" customHeight="1">
      <c r="A88" s="37"/>
      <c r="B88" s="185"/>
      <c r="C88" s="186" t="s">
        <v>81</v>
      </c>
      <c r="D88" s="186" t="s">
        <v>140</v>
      </c>
      <c r="E88" s="187" t="s">
        <v>1387</v>
      </c>
      <c r="F88" s="188" t="s">
        <v>1388</v>
      </c>
      <c r="G88" s="189" t="s">
        <v>290</v>
      </c>
      <c r="H88" s="190">
        <v>77</v>
      </c>
      <c r="I88" s="191"/>
      <c r="J88" s="192">
        <f>ROUND(I88*H88,2)</f>
        <v>0</v>
      </c>
      <c r="K88" s="188" t="s">
        <v>3</v>
      </c>
      <c r="L88" s="38"/>
      <c r="M88" s="193" t="s">
        <v>3</v>
      </c>
      <c r="N88" s="194" t="s">
        <v>42</v>
      </c>
      <c r="O88" s="71"/>
      <c r="P88" s="195">
        <f>O88*H88</f>
        <v>0</v>
      </c>
      <c r="Q88" s="195">
        <v>0</v>
      </c>
      <c r="R88" s="195">
        <f>Q88*H88</f>
        <v>0</v>
      </c>
      <c r="S88" s="195">
        <v>0</v>
      </c>
      <c r="T88" s="196">
        <f>S88*H88</f>
        <v>0</v>
      </c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R88" s="197" t="s">
        <v>243</v>
      </c>
      <c r="AT88" s="197" t="s">
        <v>140</v>
      </c>
      <c r="AU88" s="197" t="s">
        <v>79</v>
      </c>
      <c r="AY88" s="18" t="s">
        <v>138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18" t="s">
        <v>79</v>
      </c>
      <c r="BK88" s="198">
        <f>ROUND(I88*H88,2)</f>
        <v>0</v>
      </c>
      <c r="BL88" s="18" t="s">
        <v>243</v>
      </c>
      <c r="BM88" s="197" t="s">
        <v>1389</v>
      </c>
    </row>
    <row r="89" spans="1:65" s="2" customFormat="1" ht="16.5" customHeight="1">
      <c r="A89" s="37"/>
      <c r="B89" s="185"/>
      <c r="C89" s="186" t="s">
        <v>158</v>
      </c>
      <c r="D89" s="186" t="s">
        <v>140</v>
      </c>
      <c r="E89" s="187" t="s">
        <v>1390</v>
      </c>
      <c r="F89" s="188" t="s">
        <v>1391</v>
      </c>
      <c r="G89" s="189" t="s">
        <v>290</v>
      </c>
      <c r="H89" s="190">
        <v>8</v>
      </c>
      <c r="I89" s="191"/>
      <c r="J89" s="192">
        <f>ROUND(I89*H89,2)</f>
        <v>0</v>
      </c>
      <c r="K89" s="188" t="s">
        <v>3</v>
      </c>
      <c r="L89" s="38"/>
      <c r="M89" s="193" t="s">
        <v>3</v>
      </c>
      <c r="N89" s="194" t="s">
        <v>42</v>
      </c>
      <c r="O89" s="71"/>
      <c r="P89" s="195">
        <f>O89*H89</f>
        <v>0</v>
      </c>
      <c r="Q89" s="195">
        <v>0</v>
      </c>
      <c r="R89" s="195">
        <f>Q89*H89</f>
        <v>0</v>
      </c>
      <c r="S89" s="195">
        <v>0</v>
      </c>
      <c r="T89" s="19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7" t="s">
        <v>243</v>
      </c>
      <c r="AT89" s="197" t="s">
        <v>140</v>
      </c>
      <c r="AU89" s="197" t="s">
        <v>79</v>
      </c>
      <c r="AY89" s="18" t="s">
        <v>138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8" t="s">
        <v>79</v>
      </c>
      <c r="BK89" s="198">
        <f>ROUND(I89*H89,2)</f>
        <v>0</v>
      </c>
      <c r="BL89" s="18" t="s">
        <v>243</v>
      </c>
      <c r="BM89" s="197" t="s">
        <v>1392</v>
      </c>
    </row>
    <row r="90" spans="1:65" s="2" customFormat="1" ht="16.5" customHeight="1">
      <c r="A90" s="37"/>
      <c r="B90" s="185"/>
      <c r="C90" s="186" t="s">
        <v>145</v>
      </c>
      <c r="D90" s="186" t="s">
        <v>140</v>
      </c>
      <c r="E90" s="187" t="s">
        <v>1393</v>
      </c>
      <c r="F90" s="188" t="s">
        <v>1394</v>
      </c>
      <c r="G90" s="189" t="s">
        <v>290</v>
      </c>
      <c r="H90" s="190">
        <v>330</v>
      </c>
      <c r="I90" s="191"/>
      <c r="J90" s="192">
        <f>ROUND(I90*H90,2)</f>
        <v>0</v>
      </c>
      <c r="K90" s="188" t="s">
        <v>3</v>
      </c>
      <c r="L90" s="38"/>
      <c r="M90" s="193" t="s">
        <v>3</v>
      </c>
      <c r="N90" s="194" t="s">
        <v>42</v>
      </c>
      <c r="O90" s="71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197" t="s">
        <v>243</v>
      </c>
      <c r="AT90" s="197" t="s">
        <v>140</v>
      </c>
      <c r="AU90" s="197" t="s">
        <v>79</v>
      </c>
      <c r="AY90" s="18" t="s">
        <v>138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8" t="s">
        <v>79</v>
      </c>
      <c r="BK90" s="198">
        <f>ROUND(I90*H90,2)</f>
        <v>0</v>
      </c>
      <c r="BL90" s="18" t="s">
        <v>243</v>
      </c>
      <c r="BM90" s="197" t="s">
        <v>1395</v>
      </c>
    </row>
    <row r="91" spans="1:63" s="12" customFormat="1" ht="25.9" customHeight="1">
      <c r="A91" s="12"/>
      <c r="B91" s="172"/>
      <c r="C91" s="12"/>
      <c r="D91" s="173" t="s">
        <v>70</v>
      </c>
      <c r="E91" s="174" t="s">
        <v>1396</v>
      </c>
      <c r="F91" s="174" t="s">
        <v>1397</v>
      </c>
      <c r="G91" s="12"/>
      <c r="H91" s="12"/>
      <c r="I91" s="175"/>
      <c r="J91" s="176">
        <f>BK91</f>
        <v>0</v>
      </c>
      <c r="K91" s="12"/>
      <c r="L91" s="172"/>
      <c r="M91" s="177"/>
      <c r="N91" s="178"/>
      <c r="O91" s="178"/>
      <c r="P91" s="179">
        <f>SUM(P92:P110)</f>
        <v>0</v>
      </c>
      <c r="Q91" s="178"/>
      <c r="R91" s="179">
        <f>SUM(R92:R110)</f>
        <v>0</v>
      </c>
      <c r="S91" s="178"/>
      <c r="T91" s="180">
        <f>SUM(T92:T110)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73" t="s">
        <v>81</v>
      </c>
      <c r="AT91" s="181" t="s">
        <v>70</v>
      </c>
      <c r="AU91" s="181" t="s">
        <v>71</v>
      </c>
      <c r="AY91" s="173" t="s">
        <v>138</v>
      </c>
      <c r="BK91" s="182">
        <f>SUM(BK92:BK110)</f>
        <v>0</v>
      </c>
    </row>
    <row r="92" spans="1:65" s="2" customFormat="1" ht="16.5" customHeight="1">
      <c r="A92" s="37"/>
      <c r="B92" s="185"/>
      <c r="C92" s="186" t="s">
        <v>176</v>
      </c>
      <c r="D92" s="186" t="s">
        <v>140</v>
      </c>
      <c r="E92" s="187" t="s">
        <v>1398</v>
      </c>
      <c r="F92" s="188" t="s">
        <v>1399</v>
      </c>
      <c r="G92" s="189" t="s">
        <v>290</v>
      </c>
      <c r="H92" s="190">
        <v>4</v>
      </c>
      <c r="I92" s="191"/>
      <c r="J92" s="192">
        <f>ROUND(I92*H92,2)</f>
        <v>0</v>
      </c>
      <c r="K92" s="188" t="s">
        <v>3</v>
      </c>
      <c r="L92" s="38"/>
      <c r="M92" s="193" t="s">
        <v>3</v>
      </c>
      <c r="N92" s="194" t="s">
        <v>42</v>
      </c>
      <c r="O92" s="71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R92" s="197" t="s">
        <v>243</v>
      </c>
      <c r="AT92" s="197" t="s">
        <v>140</v>
      </c>
      <c r="AU92" s="197" t="s">
        <v>79</v>
      </c>
      <c r="AY92" s="18" t="s">
        <v>138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8" t="s">
        <v>79</v>
      </c>
      <c r="BK92" s="198">
        <f>ROUND(I92*H92,2)</f>
        <v>0</v>
      </c>
      <c r="BL92" s="18" t="s">
        <v>243</v>
      </c>
      <c r="BM92" s="197" t="s">
        <v>1400</v>
      </c>
    </row>
    <row r="93" spans="1:65" s="2" customFormat="1" ht="16.5" customHeight="1">
      <c r="A93" s="37"/>
      <c r="B93" s="185"/>
      <c r="C93" s="186" t="s">
        <v>182</v>
      </c>
      <c r="D93" s="186" t="s">
        <v>140</v>
      </c>
      <c r="E93" s="187" t="s">
        <v>1401</v>
      </c>
      <c r="F93" s="188" t="s">
        <v>1402</v>
      </c>
      <c r="G93" s="189" t="s">
        <v>214</v>
      </c>
      <c r="H93" s="190">
        <v>1</v>
      </c>
      <c r="I93" s="191"/>
      <c r="J93" s="192">
        <f>ROUND(I93*H93,2)</f>
        <v>0</v>
      </c>
      <c r="K93" s="188" t="s">
        <v>3</v>
      </c>
      <c r="L93" s="38"/>
      <c r="M93" s="193" t="s">
        <v>3</v>
      </c>
      <c r="N93" s="194" t="s">
        <v>42</v>
      </c>
      <c r="O93" s="71"/>
      <c r="P93" s="195">
        <f>O93*H93</f>
        <v>0</v>
      </c>
      <c r="Q93" s="195">
        <v>0</v>
      </c>
      <c r="R93" s="195">
        <f>Q93*H93</f>
        <v>0</v>
      </c>
      <c r="S93" s="195">
        <v>0</v>
      </c>
      <c r="T93" s="19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197" t="s">
        <v>243</v>
      </c>
      <c r="AT93" s="197" t="s">
        <v>140</v>
      </c>
      <c r="AU93" s="197" t="s">
        <v>79</v>
      </c>
      <c r="AY93" s="18" t="s">
        <v>138</v>
      </c>
      <c r="BE93" s="198">
        <f>IF(N93="základní",J93,0)</f>
        <v>0</v>
      </c>
      <c r="BF93" s="198">
        <f>IF(N93="snížená",J93,0)</f>
        <v>0</v>
      </c>
      <c r="BG93" s="198">
        <f>IF(N93="zákl. přenesená",J93,0)</f>
        <v>0</v>
      </c>
      <c r="BH93" s="198">
        <f>IF(N93="sníž. přenesená",J93,0)</f>
        <v>0</v>
      </c>
      <c r="BI93" s="198">
        <f>IF(N93="nulová",J93,0)</f>
        <v>0</v>
      </c>
      <c r="BJ93" s="18" t="s">
        <v>79</v>
      </c>
      <c r="BK93" s="198">
        <f>ROUND(I93*H93,2)</f>
        <v>0</v>
      </c>
      <c r="BL93" s="18" t="s">
        <v>243</v>
      </c>
      <c r="BM93" s="197" t="s">
        <v>1403</v>
      </c>
    </row>
    <row r="94" spans="1:65" s="2" customFormat="1" ht="16.5" customHeight="1">
      <c r="A94" s="37"/>
      <c r="B94" s="185"/>
      <c r="C94" s="186" t="s">
        <v>188</v>
      </c>
      <c r="D94" s="186" t="s">
        <v>140</v>
      </c>
      <c r="E94" s="187" t="s">
        <v>1404</v>
      </c>
      <c r="F94" s="188" t="s">
        <v>1405</v>
      </c>
      <c r="G94" s="189" t="s">
        <v>290</v>
      </c>
      <c r="H94" s="190">
        <v>3</v>
      </c>
      <c r="I94" s="191"/>
      <c r="J94" s="192">
        <f>ROUND(I94*H94,2)</f>
        <v>0</v>
      </c>
      <c r="K94" s="188" t="s">
        <v>3</v>
      </c>
      <c r="L94" s="38"/>
      <c r="M94" s="193" t="s">
        <v>3</v>
      </c>
      <c r="N94" s="194" t="s">
        <v>42</v>
      </c>
      <c r="O94" s="71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7" t="s">
        <v>243</v>
      </c>
      <c r="AT94" s="197" t="s">
        <v>140</v>
      </c>
      <c r="AU94" s="197" t="s">
        <v>79</v>
      </c>
      <c r="AY94" s="18" t="s">
        <v>138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8" t="s">
        <v>79</v>
      </c>
      <c r="BK94" s="198">
        <f>ROUND(I94*H94,2)</f>
        <v>0</v>
      </c>
      <c r="BL94" s="18" t="s">
        <v>243</v>
      </c>
      <c r="BM94" s="197" t="s">
        <v>1406</v>
      </c>
    </row>
    <row r="95" spans="1:65" s="2" customFormat="1" ht="16.5" customHeight="1">
      <c r="A95" s="37"/>
      <c r="B95" s="185"/>
      <c r="C95" s="186" t="s">
        <v>193</v>
      </c>
      <c r="D95" s="186" t="s">
        <v>140</v>
      </c>
      <c r="E95" s="187" t="s">
        <v>1407</v>
      </c>
      <c r="F95" s="188" t="s">
        <v>1408</v>
      </c>
      <c r="G95" s="189" t="s">
        <v>290</v>
      </c>
      <c r="H95" s="190">
        <v>6</v>
      </c>
      <c r="I95" s="191"/>
      <c r="J95" s="192">
        <f>ROUND(I95*H95,2)</f>
        <v>0</v>
      </c>
      <c r="K95" s="188" t="s">
        <v>3</v>
      </c>
      <c r="L95" s="38"/>
      <c r="M95" s="193" t="s">
        <v>3</v>
      </c>
      <c r="N95" s="194" t="s">
        <v>42</v>
      </c>
      <c r="O95" s="71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7" t="s">
        <v>243</v>
      </c>
      <c r="AT95" s="197" t="s">
        <v>140</v>
      </c>
      <c r="AU95" s="197" t="s">
        <v>79</v>
      </c>
      <c r="AY95" s="18" t="s">
        <v>138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8" t="s">
        <v>79</v>
      </c>
      <c r="BK95" s="198">
        <f>ROUND(I95*H95,2)</f>
        <v>0</v>
      </c>
      <c r="BL95" s="18" t="s">
        <v>243</v>
      </c>
      <c r="BM95" s="197" t="s">
        <v>1409</v>
      </c>
    </row>
    <row r="96" spans="1:65" s="2" customFormat="1" ht="16.5" customHeight="1">
      <c r="A96" s="37"/>
      <c r="B96" s="185"/>
      <c r="C96" s="186" t="s">
        <v>150</v>
      </c>
      <c r="D96" s="186" t="s">
        <v>140</v>
      </c>
      <c r="E96" s="187" t="s">
        <v>1410</v>
      </c>
      <c r="F96" s="188" t="s">
        <v>1411</v>
      </c>
      <c r="G96" s="189" t="s">
        <v>308</v>
      </c>
      <c r="H96" s="190">
        <v>1</v>
      </c>
      <c r="I96" s="191"/>
      <c r="J96" s="192">
        <f>ROUND(I96*H96,2)</f>
        <v>0</v>
      </c>
      <c r="K96" s="188" t="s">
        <v>3</v>
      </c>
      <c r="L96" s="38"/>
      <c r="M96" s="193" t="s">
        <v>3</v>
      </c>
      <c r="N96" s="194" t="s">
        <v>42</v>
      </c>
      <c r="O96" s="71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7" t="s">
        <v>243</v>
      </c>
      <c r="AT96" s="197" t="s">
        <v>140</v>
      </c>
      <c r="AU96" s="197" t="s">
        <v>79</v>
      </c>
      <c r="AY96" s="18" t="s">
        <v>138</v>
      </c>
      <c r="BE96" s="198">
        <f>IF(N96="základní",J96,0)</f>
        <v>0</v>
      </c>
      <c r="BF96" s="198">
        <f>IF(N96="snížená",J96,0)</f>
        <v>0</v>
      </c>
      <c r="BG96" s="198">
        <f>IF(N96="zákl. přenesená",J96,0)</f>
        <v>0</v>
      </c>
      <c r="BH96" s="198">
        <f>IF(N96="sníž. přenesená",J96,0)</f>
        <v>0</v>
      </c>
      <c r="BI96" s="198">
        <f>IF(N96="nulová",J96,0)</f>
        <v>0</v>
      </c>
      <c r="BJ96" s="18" t="s">
        <v>79</v>
      </c>
      <c r="BK96" s="198">
        <f>ROUND(I96*H96,2)</f>
        <v>0</v>
      </c>
      <c r="BL96" s="18" t="s">
        <v>243</v>
      </c>
      <c r="BM96" s="197" t="s">
        <v>1412</v>
      </c>
    </row>
    <row r="97" spans="1:65" s="2" customFormat="1" ht="16.5" customHeight="1">
      <c r="A97" s="37"/>
      <c r="B97" s="185"/>
      <c r="C97" s="186" t="s">
        <v>202</v>
      </c>
      <c r="D97" s="186" t="s">
        <v>140</v>
      </c>
      <c r="E97" s="187" t="s">
        <v>1413</v>
      </c>
      <c r="F97" s="188" t="s">
        <v>1414</v>
      </c>
      <c r="G97" s="189" t="s">
        <v>308</v>
      </c>
      <c r="H97" s="190">
        <v>1</v>
      </c>
      <c r="I97" s="191"/>
      <c r="J97" s="192">
        <f>ROUND(I97*H97,2)</f>
        <v>0</v>
      </c>
      <c r="K97" s="188" t="s">
        <v>3</v>
      </c>
      <c r="L97" s="38"/>
      <c r="M97" s="193" t="s">
        <v>3</v>
      </c>
      <c r="N97" s="194" t="s">
        <v>42</v>
      </c>
      <c r="O97" s="71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7" t="s">
        <v>243</v>
      </c>
      <c r="AT97" s="197" t="s">
        <v>140</v>
      </c>
      <c r="AU97" s="197" t="s">
        <v>79</v>
      </c>
      <c r="AY97" s="18" t="s">
        <v>138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8" t="s">
        <v>79</v>
      </c>
      <c r="BK97" s="198">
        <f>ROUND(I97*H97,2)</f>
        <v>0</v>
      </c>
      <c r="BL97" s="18" t="s">
        <v>243</v>
      </c>
      <c r="BM97" s="197" t="s">
        <v>1415</v>
      </c>
    </row>
    <row r="98" spans="1:65" s="2" customFormat="1" ht="16.5" customHeight="1">
      <c r="A98" s="37"/>
      <c r="B98" s="185"/>
      <c r="C98" s="186" t="s">
        <v>211</v>
      </c>
      <c r="D98" s="186" t="s">
        <v>140</v>
      </c>
      <c r="E98" s="187" t="s">
        <v>1416</v>
      </c>
      <c r="F98" s="188" t="s">
        <v>1417</v>
      </c>
      <c r="G98" s="189" t="s">
        <v>308</v>
      </c>
      <c r="H98" s="190">
        <v>1</v>
      </c>
      <c r="I98" s="191"/>
      <c r="J98" s="192">
        <f>ROUND(I98*H98,2)</f>
        <v>0</v>
      </c>
      <c r="K98" s="188" t="s">
        <v>3</v>
      </c>
      <c r="L98" s="38"/>
      <c r="M98" s="193" t="s">
        <v>3</v>
      </c>
      <c r="N98" s="194" t="s">
        <v>42</v>
      </c>
      <c r="O98" s="71"/>
      <c r="P98" s="195">
        <f>O98*H98</f>
        <v>0</v>
      </c>
      <c r="Q98" s="195">
        <v>0</v>
      </c>
      <c r="R98" s="195">
        <f>Q98*H98</f>
        <v>0</v>
      </c>
      <c r="S98" s="195">
        <v>0</v>
      </c>
      <c r="T98" s="196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7" t="s">
        <v>243</v>
      </c>
      <c r="AT98" s="197" t="s">
        <v>140</v>
      </c>
      <c r="AU98" s="197" t="s">
        <v>79</v>
      </c>
      <c r="AY98" s="18" t="s">
        <v>138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8" t="s">
        <v>79</v>
      </c>
      <c r="BK98" s="198">
        <f>ROUND(I98*H98,2)</f>
        <v>0</v>
      </c>
      <c r="BL98" s="18" t="s">
        <v>243</v>
      </c>
      <c r="BM98" s="197" t="s">
        <v>1418</v>
      </c>
    </row>
    <row r="99" spans="1:65" s="2" customFormat="1" ht="16.5" customHeight="1">
      <c r="A99" s="37"/>
      <c r="B99" s="185"/>
      <c r="C99" s="186" t="s">
        <v>217</v>
      </c>
      <c r="D99" s="186" t="s">
        <v>140</v>
      </c>
      <c r="E99" s="187" t="s">
        <v>1419</v>
      </c>
      <c r="F99" s="188" t="s">
        <v>1420</v>
      </c>
      <c r="G99" s="189" t="s">
        <v>214</v>
      </c>
      <c r="H99" s="190">
        <v>1</v>
      </c>
      <c r="I99" s="191"/>
      <c r="J99" s="192">
        <f>ROUND(I99*H99,2)</f>
        <v>0</v>
      </c>
      <c r="K99" s="188" t="s">
        <v>3</v>
      </c>
      <c r="L99" s="38"/>
      <c r="M99" s="193" t="s">
        <v>3</v>
      </c>
      <c r="N99" s="194" t="s">
        <v>42</v>
      </c>
      <c r="O99" s="71"/>
      <c r="P99" s="195">
        <f>O99*H99</f>
        <v>0</v>
      </c>
      <c r="Q99" s="195">
        <v>0</v>
      </c>
      <c r="R99" s="195">
        <f>Q99*H99</f>
        <v>0</v>
      </c>
      <c r="S99" s="195">
        <v>0</v>
      </c>
      <c r="T99" s="19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7" t="s">
        <v>243</v>
      </c>
      <c r="AT99" s="197" t="s">
        <v>140</v>
      </c>
      <c r="AU99" s="197" t="s">
        <v>79</v>
      </c>
      <c r="AY99" s="18" t="s">
        <v>138</v>
      </c>
      <c r="BE99" s="198">
        <f>IF(N99="základní",J99,0)</f>
        <v>0</v>
      </c>
      <c r="BF99" s="198">
        <f>IF(N99="snížená",J99,0)</f>
        <v>0</v>
      </c>
      <c r="BG99" s="198">
        <f>IF(N99="zákl. přenesená",J99,0)</f>
        <v>0</v>
      </c>
      <c r="BH99" s="198">
        <f>IF(N99="sníž. přenesená",J99,0)</f>
        <v>0</v>
      </c>
      <c r="BI99" s="198">
        <f>IF(N99="nulová",J99,0)</f>
        <v>0</v>
      </c>
      <c r="BJ99" s="18" t="s">
        <v>79</v>
      </c>
      <c r="BK99" s="198">
        <f>ROUND(I99*H99,2)</f>
        <v>0</v>
      </c>
      <c r="BL99" s="18" t="s">
        <v>243</v>
      </c>
      <c r="BM99" s="197" t="s">
        <v>1421</v>
      </c>
    </row>
    <row r="100" spans="1:65" s="2" customFormat="1" ht="16.5" customHeight="1">
      <c r="A100" s="37"/>
      <c r="B100" s="185"/>
      <c r="C100" s="186" t="s">
        <v>225</v>
      </c>
      <c r="D100" s="186" t="s">
        <v>140</v>
      </c>
      <c r="E100" s="187" t="s">
        <v>1422</v>
      </c>
      <c r="F100" s="188" t="s">
        <v>1423</v>
      </c>
      <c r="G100" s="189" t="s">
        <v>290</v>
      </c>
      <c r="H100" s="190">
        <v>5</v>
      </c>
      <c r="I100" s="191"/>
      <c r="J100" s="192">
        <f>ROUND(I100*H100,2)</f>
        <v>0</v>
      </c>
      <c r="K100" s="188" t="s">
        <v>3</v>
      </c>
      <c r="L100" s="38"/>
      <c r="M100" s="193" t="s">
        <v>3</v>
      </c>
      <c r="N100" s="194" t="s">
        <v>42</v>
      </c>
      <c r="O100" s="71"/>
      <c r="P100" s="195">
        <f>O100*H100</f>
        <v>0</v>
      </c>
      <c r="Q100" s="195">
        <v>0</v>
      </c>
      <c r="R100" s="195">
        <f>Q100*H100</f>
        <v>0</v>
      </c>
      <c r="S100" s="195">
        <v>0</v>
      </c>
      <c r="T100" s="196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7" t="s">
        <v>243</v>
      </c>
      <c r="AT100" s="197" t="s">
        <v>140</v>
      </c>
      <c r="AU100" s="197" t="s">
        <v>79</v>
      </c>
      <c r="AY100" s="18" t="s">
        <v>138</v>
      </c>
      <c r="BE100" s="198">
        <f>IF(N100="základní",J100,0)</f>
        <v>0</v>
      </c>
      <c r="BF100" s="198">
        <f>IF(N100="snížená",J100,0)</f>
        <v>0</v>
      </c>
      <c r="BG100" s="198">
        <f>IF(N100="zákl. přenesená",J100,0)</f>
        <v>0</v>
      </c>
      <c r="BH100" s="198">
        <f>IF(N100="sníž. přenesená",J100,0)</f>
        <v>0</v>
      </c>
      <c r="BI100" s="198">
        <f>IF(N100="nulová",J100,0)</f>
        <v>0</v>
      </c>
      <c r="BJ100" s="18" t="s">
        <v>79</v>
      </c>
      <c r="BK100" s="198">
        <f>ROUND(I100*H100,2)</f>
        <v>0</v>
      </c>
      <c r="BL100" s="18" t="s">
        <v>243</v>
      </c>
      <c r="BM100" s="197" t="s">
        <v>1424</v>
      </c>
    </row>
    <row r="101" spans="1:65" s="2" customFormat="1" ht="16.5" customHeight="1">
      <c r="A101" s="37"/>
      <c r="B101" s="185"/>
      <c r="C101" s="186" t="s">
        <v>233</v>
      </c>
      <c r="D101" s="186" t="s">
        <v>140</v>
      </c>
      <c r="E101" s="187" t="s">
        <v>1425</v>
      </c>
      <c r="F101" s="188" t="s">
        <v>1426</v>
      </c>
      <c r="G101" s="189" t="s">
        <v>214</v>
      </c>
      <c r="H101" s="190">
        <v>1</v>
      </c>
      <c r="I101" s="191"/>
      <c r="J101" s="192">
        <f>ROUND(I101*H101,2)</f>
        <v>0</v>
      </c>
      <c r="K101" s="188" t="s">
        <v>3</v>
      </c>
      <c r="L101" s="38"/>
      <c r="M101" s="193" t="s">
        <v>3</v>
      </c>
      <c r="N101" s="194" t="s">
        <v>42</v>
      </c>
      <c r="O101" s="71"/>
      <c r="P101" s="195">
        <f>O101*H101</f>
        <v>0</v>
      </c>
      <c r="Q101" s="195">
        <v>0</v>
      </c>
      <c r="R101" s="195">
        <f>Q101*H101</f>
        <v>0</v>
      </c>
      <c r="S101" s="195">
        <v>0</v>
      </c>
      <c r="T101" s="19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7" t="s">
        <v>243</v>
      </c>
      <c r="AT101" s="197" t="s">
        <v>140</v>
      </c>
      <c r="AU101" s="197" t="s">
        <v>79</v>
      </c>
      <c r="AY101" s="18" t="s">
        <v>138</v>
      </c>
      <c r="BE101" s="198">
        <f>IF(N101="základní",J101,0)</f>
        <v>0</v>
      </c>
      <c r="BF101" s="198">
        <f>IF(N101="snížená",J101,0)</f>
        <v>0</v>
      </c>
      <c r="BG101" s="198">
        <f>IF(N101="zákl. přenesená",J101,0)</f>
        <v>0</v>
      </c>
      <c r="BH101" s="198">
        <f>IF(N101="sníž. přenesená",J101,0)</f>
        <v>0</v>
      </c>
      <c r="BI101" s="198">
        <f>IF(N101="nulová",J101,0)</f>
        <v>0</v>
      </c>
      <c r="BJ101" s="18" t="s">
        <v>79</v>
      </c>
      <c r="BK101" s="198">
        <f>ROUND(I101*H101,2)</f>
        <v>0</v>
      </c>
      <c r="BL101" s="18" t="s">
        <v>243</v>
      </c>
      <c r="BM101" s="197" t="s">
        <v>1427</v>
      </c>
    </row>
    <row r="102" spans="1:65" s="2" customFormat="1" ht="16.5" customHeight="1">
      <c r="A102" s="37"/>
      <c r="B102" s="185"/>
      <c r="C102" s="186" t="s">
        <v>9</v>
      </c>
      <c r="D102" s="186" t="s">
        <v>140</v>
      </c>
      <c r="E102" s="187" t="s">
        <v>1428</v>
      </c>
      <c r="F102" s="188" t="s">
        <v>1429</v>
      </c>
      <c r="G102" s="189" t="s">
        <v>214</v>
      </c>
      <c r="H102" s="190">
        <v>1</v>
      </c>
      <c r="I102" s="191"/>
      <c r="J102" s="192">
        <f>ROUND(I102*H102,2)</f>
        <v>0</v>
      </c>
      <c r="K102" s="188" t="s">
        <v>3</v>
      </c>
      <c r="L102" s="38"/>
      <c r="M102" s="193" t="s">
        <v>3</v>
      </c>
      <c r="N102" s="194" t="s">
        <v>42</v>
      </c>
      <c r="O102" s="71"/>
      <c r="P102" s="195">
        <f>O102*H102</f>
        <v>0</v>
      </c>
      <c r="Q102" s="195">
        <v>0</v>
      </c>
      <c r="R102" s="195">
        <f>Q102*H102</f>
        <v>0</v>
      </c>
      <c r="S102" s="195">
        <v>0</v>
      </c>
      <c r="T102" s="196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7" t="s">
        <v>243</v>
      </c>
      <c r="AT102" s="197" t="s">
        <v>140</v>
      </c>
      <c r="AU102" s="197" t="s">
        <v>79</v>
      </c>
      <c r="AY102" s="18" t="s">
        <v>138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8" t="s">
        <v>79</v>
      </c>
      <c r="BK102" s="198">
        <f>ROUND(I102*H102,2)</f>
        <v>0</v>
      </c>
      <c r="BL102" s="18" t="s">
        <v>243</v>
      </c>
      <c r="BM102" s="197" t="s">
        <v>1430</v>
      </c>
    </row>
    <row r="103" spans="1:65" s="2" customFormat="1" ht="16.5" customHeight="1">
      <c r="A103" s="37"/>
      <c r="B103" s="185"/>
      <c r="C103" s="186" t="s">
        <v>243</v>
      </c>
      <c r="D103" s="186" t="s">
        <v>140</v>
      </c>
      <c r="E103" s="187" t="s">
        <v>1431</v>
      </c>
      <c r="F103" s="188" t="s">
        <v>1432</v>
      </c>
      <c r="G103" s="189" t="s">
        <v>214</v>
      </c>
      <c r="H103" s="190">
        <v>1</v>
      </c>
      <c r="I103" s="191"/>
      <c r="J103" s="192">
        <f>ROUND(I103*H103,2)</f>
        <v>0</v>
      </c>
      <c r="K103" s="188" t="s">
        <v>3</v>
      </c>
      <c r="L103" s="38"/>
      <c r="M103" s="193" t="s">
        <v>3</v>
      </c>
      <c r="N103" s="194" t="s">
        <v>42</v>
      </c>
      <c r="O103" s="71"/>
      <c r="P103" s="195">
        <f>O103*H103</f>
        <v>0</v>
      </c>
      <c r="Q103" s="195">
        <v>0</v>
      </c>
      <c r="R103" s="195">
        <f>Q103*H103</f>
        <v>0</v>
      </c>
      <c r="S103" s="195">
        <v>0</v>
      </c>
      <c r="T103" s="196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7" t="s">
        <v>243</v>
      </c>
      <c r="AT103" s="197" t="s">
        <v>140</v>
      </c>
      <c r="AU103" s="197" t="s">
        <v>79</v>
      </c>
      <c r="AY103" s="18" t="s">
        <v>138</v>
      </c>
      <c r="BE103" s="198">
        <f>IF(N103="základní",J103,0)</f>
        <v>0</v>
      </c>
      <c r="BF103" s="198">
        <f>IF(N103="snížená",J103,0)</f>
        <v>0</v>
      </c>
      <c r="BG103" s="198">
        <f>IF(N103="zákl. přenesená",J103,0)</f>
        <v>0</v>
      </c>
      <c r="BH103" s="198">
        <f>IF(N103="sníž. přenesená",J103,0)</f>
        <v>0</v>
      </c>
      <c r="BI103" s="198">
        <f>IF(N103="nulová",J103,0)</f>
        <v>0</v>
      </c>
      <c r="BJ103" s="18" t="s">
        <v>79</v>
      </c>
      <c r="BK103" s="198">
        <f>ROUND(I103*H103,2)</f>
        <v>0</v>
      </c>
      <c r="BL103" s="18" t="s">
        <v>243</v>
      </c>
      <c r="BM103" s="197" t="s">
        <v>1433</v>
      </c>
    </row>
    <row r="104" spans="1:65" s="2" customFormat="1" ht="16.5" customHeight="1">
      <c r="A104" s="37"/>
      <c r="B104" s="185"/>
      <c r="C104" s="186" t="s">
        <v>248</v>
      </c>
      <c r="D104" s="186" t="s">
        <v>140</v>
      </c>
      <c r="E104" s="187" t="s">
        <v>1434</v>
      </c>
      <c r="F104" s="188" t="s">
        <v>1435</v>
      </c>
      <c r="G104" s="189" t="s">
        <v>214</v>
      </c>
      <c r="H104" s="190">
        <v>1</v>
      </c>
      <c r="I104" s="191"/>
      <c r="J104" s="192">
        <f>ROUND(I104*H104,2)</f>
        <v>0</v>
      </c>
      <c r="K104" s="188" t="s">
        <v>3</v>
      </c>
      <c r="L104" s="38"/>
      <c r="M104" s="193" t="s">
        <v>3</v>
      </c>
      <c r="N104" s="194" t="s">
        <v>42</v>
      </c>
      <c r="O104" s="71"/>
      <c r="P104" s="195">
        <f>O104*H104</f>
        <v>0</v>
      </c>
      <c r="Q104" s="195">
        <v>0</v>
      </c>
      <c r="R104" s="195">
        <f>Q104*H104</f>
        <v>0</v>
      </c>
      <c r="S104" s="195">
        <v>0</v>
      </c>
      <c r="T104" s="19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7" t="s">
        <v>243</v>
      </c>
      <c r="AT104" s="197" t="s">
        <v>140</v>
      </c>
      <c r="AU104" s="197" t="s">
        <v>79</v>
      </c>
      <c r="AY104" s="18" t="s">
        <v>138</v>
      </c>
      <c r="BE104" s="198">
        <f>IF(N104="základní",J104,0)</f>
        <v>0</v>
      </c>
      <c r="BF104" s="198">
        <f>IF(N104="snížená",J104,0)</f>
        <v>0</v>
      </c>
      <c r="BG104" s="198">
        <f>IF(N104="zákl. přenesená",J104,0)</f>
        <v>0</v>
      </c>
      <c r="BH104" s="198">
        <f>IF(N104="sníž. přenesená",J104,0)</f>
        <v>0</v>
      </c>
      <c r="BI104" s="198">
        <f>IF(N104="nulová",J104,0)</f>
        <v>0</v>
      </c>
      <c r="BJ104" s="18" t="s">
        <v>79</v>
      </c>
      <c r="BK104" s="198">
        <f>ROUND(I104*H104,2)</f>
        <v>0</v>
      </c>
      <c r="BL104" s="18" t="s">
        <v>243</v>
      </c>
      <c r="BM104" s="197" t="s">
        <v>1436</v>
      </c>
    </row>
    <row r="105" spans="1:65" s="2" customFormat="1" ht="16.5" customHeight="1">
      <c r="A105" s="37"/>
      <c r="B105" s="185"/>
      <c r="C105" s="186" t="s">
        <v>252</v>
      </c>
      <c r="D105" s="186" t="s">
        <v>140</v>
      </c>
      <c r="E105" s="187" t="s">
        <v>1437</v>
      </c>
      <c r="F105" s="188" t="s">
        <v>1438</v>
      </c>
      <c r="G105" s="189" t="s">
        <v>214</v>
      </c>
      <c r="H105" s="190">
        <v>1</v>
      </c>
      <c r="I105" s="191"/>
      <c r="J105" s="192">
        <f>ROUND(I105*H105,2)</f>
        <v>0</v>
      </c>
      <c r="K105" s="188" t="s">
        <v>3</v>
      </c>
      <c r="L105" s="38"/>
      <c r="M105" s="193" t="s">
        <v>3</v>
      </c>
      <c r="N105" s="194" t="s">
        <v>42</v>
      </c>
      <c r="O105" s="71"/>
      <c r="P105" s="195">
        <f>O105*H105</f>
        <v>0</v>
      </c>
      <c r="Q105" s="195">
        <v>0</v>
      </c>
      <c r="R105" s="195">
        <f>Q105*H105</f>
        <v>0</v>
      </c>
      <c r="S105" s="195">
        <v>0</v>
      </c>
      <c r="T105" s="196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7" t="s">
        <v>243</v>
      </c>
      <c r="AT105" s="197" t="s">
        <v>140</v>
      </c>
      <c r="AU105" s="197" t="s">
        <v>79</v>
      </c>
      <c r="AY105" s="18" t="s">
        <v>138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18" t="s">
        <v>79</v>
      </c>
      <c r="BK105" s="198">
        <f>ROUND(I105*H105,2)</f>
        <v>0</v>
      </c>
      <c r="BL105" s="18" t="s">
        <v>243</v>
      </c>
      <c r="BM105" s="197" t="s">
        <v>1439</v>
      </c>
    </row>
    <row r="106" spans="1:65" s="2" customFormat="1" ht="16.5" customHeight="1">
      <c r="A106" s="37"/>
      <c r="B106" s="185"/>
      <c r="C106" s="186" t="s">
        <v>259</v>
      </c>
      <c r="D106" s="186" t="s">
        <v>140</v>
      </c>
      <c r="E106" s="187" t="s">
        <v>1440</v>
      </c>
      <c r="F106" s="188" t="s">
        <v>1441</v>
      </c>
      <c r="G106" s="189" t="s">
        <v>214</v>
      </c>
      <c r="H106" s="190">
        <v>1</v>
      </c>
      <c r="I106" s="191"/>
      <c r="J106" s="192">
        <f>ROUND(I106*H106,2)</f>
        <v>0</v>
      </c>
      <c r="K106" s="188" t="s">
        <v>3</v>
      </c>
      <c r="L106" s="38"/>
      <c r="M106" s="193" t="s">
        <v>3</v>
      </c>
      <c r="N106" s="194" t="s">
        <v>42</v>
      </c>
      <c r="O106" s="71"/>
      <c r="P106" s="195">
        <f>O106*H106</f>
        <v>0</v>
      </c>
      <c r="Q106" s="195">
        <v>0</v>
      </c>
      <c r="R106" s="195">
        <f>Q106*H106</f>
        <v>0</v>
      </c>
      <c r="S106" s="195">
        <v>0</v>
      </c>
      <c r="T106" s="196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7" t="s">
        <v>243</v>
      </c>
      <c r="AT106" s="197" t="s">
        <v>140</v>
      </c>
      <c r="AU106" s="197" t="s">
        <v>79</v>
      </c>
      <c r="AY106" s="18" t="s">
        <v>138</v>
      </c>
      <c r="BE106" s="198">
        <f>IF(N106="základní",J106,0)</f>
        <v>0</v>
      </c>
      <c r="BF106" s="198">
        <f>IF(N106="snížená",J106,0)</f>
        <v>0</v>
      </c>
      <c r="BG106" s="198">
        <f>IF(N106="zákl. přenesená",J106,0)</f>
        <v>0</v>
      </c>
      <c r="BH106" s="198">
        <f>IF(N106="sníž. přenesená",J106,0)</f>
        <v>0</v>
      </c>
      <c r="BI106" s="198">
        <f>IF(N106="nulová",J106,0)</f>
        <v>0</v>
      </c>
      <c r="BJ106" s="18" t="s">
        <v>79</v>
      </c>
      <c r="BK106" s="198">
        <f>ROUND(I106*H106,2)</f>
        <v>0</v>
      </c>
      <c r="BL106" s="18" t="s">
        <v>243</v>
      </c>
      <c r="BM106" s="197" t="s">
        <v>1442</v>
      </c>
    </row>
    <row r="107" spans="1:65" s="2" customFormat="1" ht="16.5" customHeight="1">
      <c r="A107" s="37"/>
      <c r="B107" s="185"/>
      <c r="C107" s="186" t="s">
        <v>263</v>
      </c>
      <c r="D107" s="186" t="s">
        <v>140</v>
      </c>
      <c r="E107" s="187" t="s">
        <v>1443</v>
      </c>
      <c r="F107" s="188" t="s">
        <v>1444</v>
      </c>
      <c r="G107" s="189" t="s">
        <v>214</v>
      </c>
      <c r="H107" s="190">
        <v>1</v>
      </c>
      <c r="I107" s="191"/>
      <c r="J107" s="192">
        <f>ROUND(I107*H107,2)</f>
        <v>0</v>
      </c>
      <c r="K107" s="188" t="s">
        <v>3</v>
      </c>
      <c r="L107" s="38"/>
      <c r="M107" s="193" t="s">
        <v>3</v>
      </c>
      <c r="N107" s="194" t="s">
        <v>42</v>
      </c>
      <c r="O107" s="71"/>
      <c r="P107" s="195">
        <f>O107*H107</f>
        <v>0</v>
      </c>
      <c r="Q107" s="195">
        <v>0</v>
      </c>
      <c r="R107" s="195">
        <f>Q107*H107</f>
        <v>0</v>
      </c>
      <c r="S107" s="195">
        <v>0</v>
      </c>
      <c r="T107" s="196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7" t="s">
        <v>243</v>
      </c>
      <c r="AT107" s="197" t="s">
        <v>140</v>
      </c>
      <c r="AU107" s="197" t="s">
        <v>79</v>
      </c>
      <c r="AY107" s="18" t="s">
        <v>138</v>
      </c>
      <c r="BE107" s="198">
        <f>IF(N107="základní",J107,0)</f>
        <v>0</v>
      </c>
      <c r="BF107" s="198">
        <f>IF(N107="snížená",J107,0)</f>
        <v>0</v>
      </c>
      <c r="BG107" s="198">
        <f>IF(N107="zákl. přenesená",J107,0)</f>
        <v>0</v>
      </c>
      <c r="BH107" s="198">
        <f>IF(N107="sníž. přenesená",J107,0)</f>
        <v>0</v>
      </c>
      <c r="BI107" s="198">
        <f>IF(N107="nulová",J107,0)</f>
        <v>0</v>
      </c>
      <c r="BJ107" s="18" t="s">
        <v>79</v>
      </c>
      <c r="BK107" s="198">
        <f>ROUND(I107*H107,2)</f>
        <v>0</v>
      </c>
      <c r="BL107" s="18" t="s">
        <v>243</v>
      </c>
      <c r="BM107" s="197" t="s">
        <v>1445</v>
      </c>
    </row>
    <row r="108" spans="1:65" s="2" customFormat="1" ht="16.5" customHeight="1">
      <c r="A108" s="37"/>
      <c r="B108" s="185"/>
      <c r="C108" s="186" t="s">
        <v>8</v>
      </c>
      <c r="D108" s="186" t="s">
        <v>140</v>
      </c>
      <c r="E108" s="187" t="s">
        <v>1446</v>
      </c>
      <c r="F108" s="188" t="s">
        <v>1447</v>
      </c>
      <c r="G108" s="189" t="s">
        <v>308</v>
      </c>
      <c r="H108" s="190">
        <v>1</v>
      </c>
      <c r="I108" s="191"/>
      <c r="J108" s="192">
        <f>ROUND(I108*H108,2)</f>
        <v>0</v>
      </c>
      <c r="K108" s="188" t="s">
        <v>3</v>
      </c>
      <c r="L108" s="38"/>
      <c r="M108" s="193" t="s">
        <v>3</v>
      </c>
      <c r="N108" s="194" t="s">
        <v>42</v>
      </c>
      <c r="O108" s="71"/>
      <c r="P108" s="195">
        <f>O108*H108</f>
        <v>0</v>
      </c>
      <c r="Q108" s="195">
        <v>0</v>
      </c>
      <c r="R108" s="195">
        <f>Q108*H108</f>
        <v>0</v>
      </c>
      <c r="S108" s="195">
        <v>0</v>
      </c>
      <c r="T108" s="196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7" t="s">
        <v>243</v>
      </c>
      <c r="AT108" s="197" t="s">
        <v>140</v>
      </c>
      <c r="AU108" s="197" t="s">
        <v>79</v>
      </c>
      <c r="AY108" s="18" t="s">
        <v>138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18" t="s">
        <v>79</v>
      </c>
      <c r="BK108" s="198">
        <f>ROUND(I108*H108,2)</f>
        <v>0</v>
      </c>
      <c r="BL108" s="18" t="s">
        <v>243</v>
      </c>
      <c r="BM108" s="197" t="s">
        <v>1448</v>
      </c>
    </row>
    <row r="109" spans="1:65" s="2" customFormat="1" ht="16.5" customHeight="1">
      <c r="A109" s="37"/>
      <c r="B109" s="185"/>
      <c r="C109" s="186" t="s">
        <v>270</v>
      </c>
      <c r="D109" s="186" t="s">
        <v>140</v>
      </c>
      <c r="E109" s="187" t="s">
        <v>1449</v>
      </c>
      <c r="F109" s="188" t="s">
        <v>1450</v>
      </c>
      <c r="G109" s="189" t="s">
        <v>214</v>
      </c>
      <c r="H109" s="190">
        <v>2</v>
      </c>
      <c r="I109" s="191"/>
      <c r="J109" s="192">
        <f>ROUND(I109*H109,2)</f>
        <v>0</v>
      </c>
      <c r="K109" s="188" t="s">
        <v>3</v>
      </c>
      <c r="L109" s="38"/>
      <c r="M109" s="193" t="s">
        <v>3</v>
      </c>
      <c r="N109" s="194" t="s">
        <v>42</v>
      </c>
      <c r="O109" s="71"/>
      <c r="P109" s="195">
        <f>O109*H109</f>
        <v>0</v>
      </c>
      <c r="Q109" s="195">
        <v>0</v>
      </c>
      <c r="R109" s="195">
        <f>Q109*H109</f>
        <v>0</v>
      </c>
      <c r="S109" s="195">
        <v>0</v>
      </c>
      <c r="T109" s="196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7" t="s">
        <v>243</v>
      </c>
      <c r="AT109" s="197" t="s">
        <v>140</v>
      </c>
      <c r="AU109" s="197" t="s">
        <v>79</v>
      </c>
      <c r="AY109" s="18" t="s">
        <v>138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18" t="s">
        <v>79</v>
      </c>
      <c r="BK109" s="198">
        <f>ROUND(I109*H109,2)</f>
        <v>0</v>
      </c>
      <c r="BL109" s="18" t="s">
        <v>243</v>
      </c>
      <c r="BM109" s="197" t="s">
        <v>1451</v>
      </c>
    </row>
    <row r="110" spans="1:65" s="2" customFormat="1" ht="16.5" customHeight="1">
      <c r="A110" s="37"/>
      <c r="B110" s="185"/>
      <c r="C110" s="186" t="s">
        <v>278</v>
      </c>
      <c r="D110" s="186" t="s">
        <v>140</v>
      </c>
      <c r="E110" s="187" t="s">
        <v>1452</v>
      </c>
      <c r="F110" s="188" t="s">
        <v>1453</v>
      </c>
      <c r="G110" s="189" t="s">
        <v>214</v>
      </c>
      <c r="H110" s="190">
        <v>1</v>
      </c>
      <c r="I110" s="191"/>
      <c r="J110" s="192">
        <f>ROUND(I110*H110,2)</f>
        <v>0</v>
      </c>
      <c r="K110" s="188" t="s">
        <v>3</v>
      </c>
      <c r="L110" s="38"/>
      <c r="M110" s="193" t="s">
        <v>3</v>
      </c>
      <c r="N110" s="194" t="s">
        <v>42</v>
      </c>
      <c r="O110" s="71"/>
      <c r="P110" s="195">
        <f>O110*H110</f>
        <v>0</v>
      </c>
      <c r="Q110" s="195">
        <v>0</v>
      </c>
      <c r="R110" s="195">
        <f>Q110*H110</f>
        <v>0</v>
      </c>
      <c r="S110" s="195">
        <v>0</v>
      </c>
      <c r="T110" s="196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7" t="s">
        <v>243</v>
      </c>
      <c r="AT110" s="197" t="s">
        <v>140</v>
      </c>
      <c r="AU110" s="197" t="s">
        <v>79</v>
      </c>
      <c r="AY110" s="18" t="s">
        <v>138</v>
      </c>
      <c r="BE110" s="198">
        <f>IF(N110="základní",J110,0)</f>
        <v>0</v>
      </c>
      <c r="BF110" s="198">
        <f>IF(N110="snížená",J110,0)</f>
        <v>0</v>
      </c>
      <c r="BG110" s="198">
        <f>IF(N110="zákl. přenesená",J110,0)</f>
        <v>0</v>
      </c>
      <c r="BH110" s="198">
        <f>IF(N110="sníž. přenesená",J110,0)</f>
        <v>0</v>
      </c>
      <c r="BI110" s="198">
        <f>IF(N110="nulová",J110,0)</f>
        <v>0</v>
      </c>
      <c r="BJ110" s="18" t="s">
        <v>79</v>
      </c>
      <c r="BK110" s="198">
        <f>ROUND(I110*H110,2)</f>
        <v>0</v>
      </c>
      <c r="BL110" s="18" t="s">
        <v>243</v>
      </c>
      <c r="BM110" s="197" t="s">
        <v>1454</v>
      </c>
    </row>
    <row r="111" spans="1:63" s="12" customFormat="1" ht="25.9" customHeight="1">
      <c r="A111" s="12"/>
      <c r="B111" s="172"/>
      <c r="C111" s="12"/>
      <c r="D111" s="173" t="s">
        <v>70</v>
      </c>
      <c r="E111" s="174" t="s">
        <v>1455</v>
      </c>
      <c r="F111" s="174" t="s">
        <v>1456</v>
      </c>
      <c r="G111" s="12"/>
      <c r="H111" s="12"/>
      <c r="I111" s="175"/>
      <c r="J111" s="176">
        <f>BK111</f>
        <v>0</v>
      </c>
      <c r="K111" s="12"/>
      <c r="L111" s="172"/>
      <c r="M111" s="177"/>
      <c r="N111" s="178"/>
      <c r="O111" s="178"/>
      <c r="P111" s="179">
        <f>SUM(P112:P118)</f>
        <v>0</v>
      </c>
      <c r="Q111" s="178"/>
      <c r="R111" s="179">
        <f>SUM(R112:R118)</f>
        <v>0</v>
      </c>
      <c r="S111" s="178"/>
      <c r="T111" s="180">
        <f>SUM(T112:T118)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173" t="s">
        <v>81</v>
      </c>
      <c r="AT111" s="181" t="s">
        <v>70</v>
      </c>
      <c r="AU111" s="181" t="s">
        <v>71</v>
      </c>
      <c r="AY111" s="173" t="s">
        <v>138</v>
      </c>
      <c r="BK111" s="182">
        <f>SUM(BK112:BK118)</f>
        <v>0</v>
      </c>
    </row>
    <row r="112" spans="1:65" s="2" customFormat="1" ht="16.5" customHeight="1">
      <c r="A112" s="37"/>
      <c r="B112" s="185"/>
      <c r="C112" s="186" t="s">
        <v>283</v>
      </c>
      <c r="D112" s="186" t="s">
        <v>140</v>
      </c>
      <c r="E112" s="187" t="s">
        <v>1457</v>
      </c>
      <c r="F112" s="188" t="s">
        <v>1458</v>
      </c>
      <c r="G112" s="189" t="s">
        <v>308</v>
      </c>
      <c r="H112" s="190">
        <v>1</v>
      </c>
      <c r="I112" s="191"/>
      <c r="J112" s="192">
        <f>ROUND(I112*H112,2)</f>
        <v>0</v>
      </c>
      <c r="K112" s="188" t="s">
        <v>3</v>
      </c>
      <c r="L112" s="38"/>
      <c r="M112" s="193" t="s">
        <v>3</v>
      </c>
      <c r="N112" s="194" t="s">
        <v>42</v>
      </c>
      <c r="O112" s="71"/>
      <c r="P112" s="195">
        <f>O112*H112</f>
        <v>0</v>
      </c>
      <c r="Q112" s="195">
        <v>0</v>
      </c>
      <c r="R112" s="195">
        <f>Q112*H112</f>
        <v>0</v>
      </c>
      <c r="S112" s="195">
        <v>0</v>
      </c>
      <c r="T112" s="196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7" t="s">
        <v>243</v>
      </c>
      <c r="AT112" s="197" t="s">
        <v>140</v>
      </c>
      <c r="AU112" s="197" t="s">
        <v>79</v>
      </c>
      <c r="AY112" s="18" t="s">
        <v>138</v>
      </c>
      <c r="BE112" s="198">
        <f>IF(N112="základní",J112,0)</f>
        <v>0</v>
      </c>
      <c r="BF112" s="198">
        <f>IF(N112="snížená",J112,0)</f>
        <v>0</v>
      </c>
      <c r="BG112" s="198">
        <f>IF(N112="zákl. přenesená",J112,0)</f>
        <v>0</v>
      </c>
      <c r="BH112" s="198">
        <f>IF(N112="sníž. přenesená",J112,0)</f>
        <v>0</v>
      </c>
      <c r="BI112" s="198">
        <f>IF(N112="nulová",J112,0)</f>
        <v>0</v>
      </c>
      <c r="BJ112" s="18" t="s">
        <v>79</v>
      </c>
      <c r="BK112" s="198">
        <f>ROUND(I112*H112,2)</f>
        <v>0</v>
      </c>
      <c r="BL112" s="18" t="s">
        <v>243</v>
      </c>
      <c r="BM112" s="197" t="s">
        <v>1459</v>
      </c>
    </row>
    <row r="113" spans="1:65" s="2" customFormat="1" ht="16.5" customHeight="1">
      <c r="A113" s="37"/>
      <c r="B113" s="185"/>
      <c r="C113" s="186" t="s">
        <v>287</v>
      </c>
      <c r="D113" s="186" t="s">
        <v>140</v>
      </c>
      <c r="E113" s="187" t="s">
        <v>1460</v>
      </c>
      <c r="F113" s="188" t="s">
        <v>1461</v>
      </c>
      <c r="G113" s="189" t="s">
        <v>1462</v>
      </c>
      <c r="H113" s="190">
        <v>1</v>
      </c>
      <c r="I113" s="191"/>
      <c r="J113" s="192">
        <f>ROUND(I113*H113,2)</f>
        <v>0</v>
      </c>
      <c r="K113" s="188" t="s">
        <v>3</v>
      </c>
      <c r="L113" s="38"/>
      <c r="M113" s="193" t="s">
        <v>3</v>
      </c>
      <c r="N113" s="194" t="s">
        <v>42</v>
      </c>
      <c r="O113" s="71"/>
      <c r="P113" s="195">
        <f>O113*H113</f>
        <v>0</v>
      </c>
      <c r="Q113" s="195">
        <v>0</v>
      </c>
      <c r="R113" s="195">
        <f>Q113*H113</f>
        <v>0</v>
      </c>
      <c r="S113" s="195">
        <v>0</v>
      </c>
      <c r="T113" s="196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7" t="s">
        <v>243</v>
      </c>
      <c r="AT113" s="197" t="s">
        <v>140</v>
      </c>
      <c r="AU113" s="197" t="s">
        <v>79</v>
      </c>
      <c r="AY113" s="18" t="s">
        <v>138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8" t="s">
        <v>79</v>
      </c>
      <c r="BK113" s="198">
        <f>ROUND(I113*H113,2)</f>
        <v>0</v>
      </c>
      <c r="BL113" s="18" t="s">
        <v>243</v>
      </c>
      <c r="BM113" s="197" t="s">
        <v>1463</v>
      </c>
    </row>
    <row r="114" spans="1:65" s="2" customFormat="1" ht="16.5" customHeight="1">
      <c r="A114" s="37"/>
      <c r="B114" s="185"/>
      <c r="C114" s="186" t="s">
        <v>293</v>
      </c>
      <c r="D114" s="186" t="s">
        <v>140</v>
      </c>
      <c r="E114" s="187" t="s">
        <v>1464</v>
      </c>
      <c r="F114" s="188" t="s">
        <v>1465</v>
      </c>
      <c r="G114" s="189" t="s">
        <v>1466</v>
      </c>
      <c r="H114" s="190">
        <v>1</v>
      </c>
      <c r="I114" s="191"/>
      <c r="J114" s="192">
        <f>ROUND(I114*H114,2)</f>
        <v>0</v>
      </c>
      <c r="K114" s="188" t="s">
        <v>3</v>
      </c>
      <c r="L114" s="38"/>
      <c r="M114" s="193" t="s">
        <v>3</v>
      </c>
      <c r="N114" s="194" t="s">
        <v>42</v>
      </c>
      <c r="O114" s="71"/>
      <c r="P114" s="195">
        <f>O114*H114</f>
        <v>0</v>
      </c>
      <c r="Q114" s="195">
        <v>0</v>
      </c>
      <c r="R114" s="195">
        <f>Q114*H114</f>
        <v>0</v>
      </c>
      <c r="S114" s="195">
        <v>0</v>
      </c>
      <c r="T114" s="196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7" t="s">
        <v>243</v>
      </c>
      <c r="AT114" s="197" t="s">
        <v>140</v>
      </c>
      <c r="AU114" s="197" t="s">
        <v>79</v>
      </c>
      <c r="AY114" s="18" t="s">
        <v>138</v>
      </c>
      <c r="BE114" s="198">
        <f>IF(N114="základní",J114,0)</f>
        <v>0</v>
      </c>
      <c r="BF114" s="198">
        <f>IF(N114="snížená",J114,0)</f>
        <v>0</v>
      </c>
      <c r="BG114" s="198">
        <f>IF(N114="zákl. přenesená",J114,0)</f>
        <v>0</v>
      </c>
      <c r="BH114" s="198">
        <f>IF(N114="sníž. přenesená",J114,0)</f>
        <v>0</v>
      </c>
      <c r="BI114" s="198">
        <f>IF(N114="nulová",J114,0)</f>
        <v>0</v>
      </c>
      <c r="BJ114" s="18" t="s">
        <v>79</v>
      </c>
      <c r="BK114" s="198">
        <f>ROUND(I114*H114,2)</f>
        <v>0</v>
      </c>
      <c r="BL114" s="18" t="s">
        <v>243</v>
      </c>
      <c r="BM114" s="197" t="s">
        <v>1467</v>
      </c>
    </row>
    <row r="115" spans="1:65" s="2" customFormat="1" ht="16.5" customHeight="1">
      <c r="A115" s="37"/>
      <c r="B115" s="185"/>
      <c r="C115" s="186" t="s">
        <v>297</v>
      </c>
      <c r="D115" s="186" t="s">
        <v>140</v>
      </c>
      <c r="E115" s="187" t="s">
        <v>1468</v>
      </c>
      <c r="F115" s="188" t="s">
        <v>1469</v>
      </c>
      <c r="G115" s="189" t="s">
        <v>1462</v>
      </c>
      <c r="H115" s="190">
        <v>1</v>
      </c>
      <c r="I115" s="191"/>
      <c r="J115" s="192">
        <f>ROUND(I115*H115,2)</f>
        <v>0</v>
      </c>
      <c r="K115" s="188" t="s">
        <v>3</v>
      </c>
      <c r="L115" s="38"/>
      <c r="M115" s="193" t="s">
        <v>3</v>
      </c>
      <c r="N115" s="194" t="s">
        <v>42</v>
      </c>
      <c r="O115" s="71"/>
      <c r="P115" s="195">
        <f>O115*H115</f>
        <v>0</v>
      </c>
      <c r="Q115" s="195">
        <v>0</v>
      </c>
      <c r="R115" s="195">
        <f>Q115*H115</f>
        <v>0</v>
      </c>
      <c r="S115" s="195">
        <v>0</v>
      </c>
      <c r="T115" s="196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7" t="s">
        <v>243</v>
      </c>
      <c r="AT115" s="197" t="s">
        <v>140</v>
      </c>
      <c r="AU115" s="197" t="s">
        <v>79</v>
      </c>
      <c r="AY115" s="18" t="s">
        <v>138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8" t="s">
        <v>79</v>
      </c>
      <c r="BK115" s="198">
        <f>ROUND(I115*H115,2)</f>
        <v>0</v>
      </c>
      <c r="BL115" s="18" t="s">
        <v>243</v>
      </c>
      <c r="BM115" s="197" t="s">
        <v>1470</v>
      </c>
    </row>
    <row r="116" spans="1:65" s="2" customFormat="1" ht="16.5" customHeight="1">
      <c r="A116" s="37"/>
      <c r="B116" s="185"/>
      <c r="C116" s="186" t="s">
        <v>305</v>
      </c>
      <c r="D116" s="186" t="s">
        <v>140</v>
      </c>
      <c r="E116" s="187" t="s">
        <v>1471</v>
      </c>
      <c r="F116" s="188" t="s">
        <v>1472</v>
      </c>
      <c r="G116" s="189" t="s">
        <v>1466</v>
      </c>
      <c r="H116" s="190">
        <v>1</v>
      </c>
      <c r="I116" s="191"/>
      <c r="J116" s="192">
        <f>ROUND(I116*H116,2)</f>
        <v>0</v>
      </c>
      <c r="K116" s="188" t="s">
        <v>3</v>
      </c>
      <c r="L116" s="38"/>
      <c r="M116" s="193" t="s">
        <v>3</v>
      </c>
      <c r="N116" s="194" t="s">
        <v>42</v>
      </c>
      <c r="O116" s="71"/>
      <c r="P116" s="195">
        <f>O116*H116</f>
        <v>0</v>
      </c>
      <c r="Q116" s="195">
        <v>0</v>
      </c>
      <c r="R116" s="195">
        <f>Q116*H116</f>
        <v>0</v>
      </c>
      <c r="S116" s="195">
        <v>0</v>
      </c>
      <c r="T116" s="196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7" t="s">
        <v>243</v>
      </c>
      <c r="AT116" s="197" t="s">
        <v>140</v>
      </c>
      <c r="AU116" s="197" t="s">
        <v>79</v>
      </c>
      <c r="AY116" s="18" t="s">
        <v>138</v>
      </c>
      <c r="BE116" s="198">
        <f>IF(N116="základní",J116,0)</f>
        <v>0</v>
      </c>
      <c r="BF116" s="198">
        <f>IF(N116="snížená",J116,0)</f>
        <v>0</v>
      </c>
      <c r="BG116" s="198">
        <f>IF(N116="zákl. přenesená",J116,0)</f>
        <v>0</v>
      </c>
      <c r="BH116" s="198">
        <f>IF(N116="sníž. přenesená",J116,0)</f>
        <v>0</v>
      </c>
      <c r="BI116" s="198">
        <f>IF(N116="nulová",J116,0)</f>
        <v>0</v>
      </c>
      <c r="BJ116" s="18" t="s">
        <v>79</v>
      </c>
      <c r="BK116" s="198">
        <f>ROUND(I116*H116,2)</f>
        <v>0</v>
      </c>
      <c r="BL116" s="18" t="s">
        <v>243</v>
      </c>
      <c r="BM116" s="197" t="s">
        <v>1473</v>
      </c>
    </row>
    <row r="117" spans="1:65" s="2" customFormat="1" ht="16.5" customHeight="1">
      <c r="A117" s="37"/>
      <c r="B117" s="185"/>
      <c r="C117" s="186" t="s">
        <v>310</v>
      </c>
      <c r="D117" s="186" t="s">
        <v>140</v>
      </c>
      <c r="E117" s="187" t="s">
        <v>1474</v>
      </c>
      <c r="F117" s="188" t="s">
        <v>1475</v>
      </c>
      <c r="G117" s="189" t="s">
        <v>1462</v>
      </c>
      <c r="H117" s="190">
        <v>1</v>
      </c>
      <c r="I117" s="191"/>
      <c r="J117" s="192">
        <f>ROUND(I117*H117,2)</f>
        <v>0</v>
      </c>
      <c r="K117" s="188" t="s">
        <v>3</v>
      </c>
      <c r="L117" s="38"/>
      <c r="M117" s="193" t="s">
        <v>3</v>
      </c>
      <c r="N117" s="194" t="s">
        <v>42</v>
      </c>
      <c r="O117" s="71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7" t="s">
        <v>243</v>
      </c>
      <c r="AT117" s="197" t="s">
        <v>140</v>
      </c>
      <c r="AU117" s="197" t="s">
        <v>79</v>
      </c>
      <c r="AY117" s="18" t="s">
        <v>138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8" t="s">
        <v>79</v>
      </c>
      <c r="BK117" s="198">
        <f>ROUND(I117*H117,2)</f>
        <v>0</v>
      </c>
      <c r="BL117" s="18" t="s">
        <v>243</v>
      </c>
      <c r="BM117" s="197" t="s">
        <v>1476</v>
      </c>
    </row>
    <row r="118" spans="1:65" s="2" customFormat="1" ht="16.5" customHeight="1">
      <c r="A118" s="37"/>
      <c r="B118" s="185"/>
      <c r="C118" s="186" t="s">
        <v>314</v>
      </c>
      <c r="D118" s="186" t="s">
        <v>140</v>
      </c>
      <c r="E118" s="187" t="s">
        <v>1477</v>
      </c>
      <c r="F118" s="188" t="s">
        <v>1478</v>
      </c>
      <c r="G118" s="189" t="s">
        <v>1466</v>
      </c>
      <c r="H118" s="190">
        <v>1</v>
      </c>
      <c r="I118" s="191"/>
      <c r="J118" s="192">
        <f>ROUND(I118*H118,2)</f>
        <v>0</v>
      </c>
      <c r="K118" s="188" t="s">
        <v>3</v>
      </c>
      <c r="L118" s="38"/>
      <c r="M118" s="193" t="s">
        <v>3</v>
      </c>
      <c r="N118" s="194" t="s">
        <v>42</v>
      </c>
      <c r="O118" s="71"/>
      <c r="P118" s="195">
        <f>O118*H118</f>
        <v>0</v>
      </c>
      <c r="Q118" s="195">
        <v>0</v>
      </c>
      <c r="R118" s="195">
        <f>Q118*H118</f>
        <v>0</v>
      </c>
      <c r="S118" s="195">
        <v>0</v>
      </c>
      <c r="T118" s="196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7" t="s">
        <v>243</v>
      </c>
      <c r="AT118" s="197" t="s">
        <v>140</v>
      </c>
      <c r="AU118" s="197" t="s">
        <v>79</v>
      </c>
      <c r="AY118" s="18" t="s">
        <v>138</v>
      </c>
      <c r="BE118" s="198">
        <f>IF(N118="základní",J118,0)</f>
        <v>0</v>
      </c>
      <c r="BF118" s="198">
        <f>IF(N118="snížená",J118,0)</f>
        <v>0</v>
      </c>
      <c r="BG118" s="198">
        <f>IF(N118="zákl. přenesená",J118,0)</f>
        <v>0</v>
      </c>
      <c r="BH118" s="198">
        <f>IF(N118="sníž. přenesená",J118,0)</f>
        <v>0</v>
      </c>
      <c r="BI118" s="198">
        <f>IF(N118="nulová",J118,0)</f>
        <v>0</v>
      </c>
      <c r="BJ118" s="18" t="s">
        <v>79</v>
      </c>
      <c r="BK118" s="198">
        <f>ROUND(I118*H118,2)</f>
        <v>0</v>
      </c>
      <c r="BL118" s="18" t="s">
        <v>243</v>
      </c>
      <c r="BM118" s="197" t="s">
        <v>1479</v>
      </c>
    </row>
    <row r="119" spans="1:63" s="12" customFormat="1" ht="25.9" customHeight="1">
      <c r="A119" s="12"/>
      <c r="B119" s="172"/>
      <c r="C119" s="12"/>
      <c r="D119" s="173" t="s">
        <v>70</v>
      </c>
      <c r="E119" s="174" t="s">
        <v>1480</v>
      </c>
      <c r="F119" s="174" t="s">
        <v>1481</v>
      </c>
      <c r="G119" s="12"/>
      <c r="H119" s="12"/>
      <c r="I119" s="175"/>
      <c r="J119" s="176">
        <f>BK119</f>
        <v>0</v>
      </c>
      <c r="K119" s="12"/>
      <c r="L119" s="172"/>
      <c r="M119" s="177"/>
      <c r="N119" s="178"/>
      <c r="O119" s="178"/>
      <c r="P119" s="179">
        <f>SUM(P120:P125)</f>
        <v>0</v>
      </c>
      <c r="Q119" s="178"/>
      <c r="R119" s="179">
        <f>SUM(R120:R125)</f>
        <v>0</v>
      </c>
      <c r="S119" s="178"/>
      <c r="T119" s="180">
        <f>SUM(T120:T125)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73" t="s">
        <v>81</v>
      </c>
      <c r="AT119" s="181" t="s">
        <v>70</v>
      </c>
      <c r="AU119" s="181" t="s">
        <v>71</v>
      </c>
      <c r="AY119" s="173" t="s">
        <v>138</v>
      </c>
      <c r="BK119" s="182">
        <f>SUM(BK120:BK125)</f>
        <v>0</v>
      </c>
    </row>
    <row r="120" spans="1:65" s="2" customFormat="1" ht="16.5" customHeight="1">
      <c r="A120" s="37"/>
      <c r="B120" s="185"/>
      <c r="C120" s="186" t="s">
        <v>318</v>
      </c>
      <c r="D120" s="186" t="s">
        <v>140</v>
      </c>
      <c r="E120" s="187" t="s">
        <v>1482</v>
      </c>
      <c r="F120" s="188" t="s">
        <v>1483</v>
      </c>
      <c r="G120" s="189" t="s">
        <v>290</v>
      </c>
      <c r="H120" s="190">
        <v>75</v>
      </c>
      <c r="I120" s="191"/>
      <c r="J120" s="192">
        <f>ROUND(I120*H120,2)</f>
        <v>0</v>
      </c>
      <c r="K120" s="188" t="s">
        <v>3</v>
      </c>
      <c r="L120" s="38"/>
      <c r="M120" s="193" t="s">
        <v>3</v>
      </c>
      <c r="N120" s="194" t="s">
        <v>42</v>
      </c>
      <c r="O120" s="71"/>
      <c r="P120" s="195">
        <f>O120*H120</f>
        <v>0</v>
      </c>
      <c r="Q120" s="195">
        <v>0</v>
      </c>
      <c r="R120" s="195">
        <f>Q120*H120</f>
        <v>0</v>
      </c>
      <c r="S120" s="195">
        <v>0</v>
      </c>
      <c r="T120" s="196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7" t="s">
        <v>243</v>
      </c>
      <c r="AT120" s="197" t="s">
        <v>140</v>
      </c>
      <c r="AU120" s="197" t="s">
        <v>79</v>
      </c>
      <c r="AY120" s="18" t="s">
        <v>138</v>
      </c>
      <c r="BE120" s="198">
        <f>IF(N120="základní",J120,0)</f>
        <v>0</v>
      </c>
      <c r="BF120" s="198">
        <f>IF(N120="snížená",J120,0)</f>
        <v>0</v>
      </c>
      <c r="BG120" s="198">
        <f>IF(N120="zákl. přenesená",J120,0)</f>
        <v>0</v>
      </c>
      <c r="BH120" s="198">
        <f>IF(N120="sníž. přenesená",J120,0)</f>
        <v>0</v>
      </c>
      <c r="BI120" s="198">
        <f>IF(N120="nulová",J120,0)</f>
        <v>0</v>
      </c>
      <c r="BJ120" s="18" t="s">
        <v>79</v>
      </c>
      <c r="BK120" s="198">
        <f>ROUND(I120*H120,2)</f>
        <v>0</v>
      </c>
      <c r="BL120" s="18" t="s">
        <v>243</v>
      </c>
      <c r="BM120" s="197" t="s">
        <v>1484</v>
      </c>
    </row>
    <row r="121" spans="1:65" s="2" customFormat="1" ht="16.5" customHeight="1">
      <c r="A121" s="37"/>
      <c r="B121" s="185"/>
      <c r="C121" s="186" t="s">
        <v>322</v>
      </c>
      <c r="D121" s="186" t="s">
        <v>140</v>
      </c>
      <c r="E121" s="187" t="s">
        <v>1485</v>
      </c>
      <c r="F121" s="188" t="s">
        <v>1486</v>
      </c>
      <c r="G121" s="189" t="s">
        <v>290</v>
      </c>
      <c r="H121" s="190">
        <v>77</v>
      </c>
      <c r="I121" s="191"/>
      <c r="J121" s="192">
        <f>ROUND(I121*H121,2)</f>
        <v>0</v>
      </c>
      <c r="K121" s="188" t="s">
        <v>3</v>
      </c>
      <c r="L121" s="38"/>
      <c r="M121" s="193" t="s">
        <v>3</v>
      </c>
      <c r="N121" s="194" t="s">
        <v>42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7" t="s">
        <v>243</v>
      </c>
      <c r="AT121" s="197" t="s">
        <v>140</v>
      </c>
      <c r="AU121" s="197" t="s">
        <v>79</v>
      </c>
      <c r="AY121" s="18" t="s">
        <v>138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8" t="s">
        <v>79</v>
      </c>
      <c r="BK121" s="198">
        <f>ROUND(I121*H121,2)</f>
        <v>0</v>
      </c>
      <c r="BL121" s="18" t="s">
        <v>243</v>
      </c>
      <c r="BM121" s="197" t="s">
        <v>1487</v>
      </c>
    </row>
    <row r="122" spans="1:65" s="2" customFormat="1" ht="16.5" customHeight="1">
      <c r="A122" s="37"/>
      <c r="B122" s="185"/>
      <c r="C122" s="186" t="s">
        <v>328</v>
      </c>
      <c r="D122" s="186" t="s">
        <v>140</v>
      </c>
      <c r="E122" s="187" t="s">
        <v>1488</v>
      </c>
      <c r="F122" s="188" t="s">
        <v>1489</v>
      </c>
      <c r="G122" s="189" t="s">
        <v>290</v>
      </c>
      <c r="H122" s="190">
        <v>8</v>
      </c>
      <c r="I122" s="191"/>
      <c r="J122" s="192">
        <f>ROUND(I122*H122,2)</f>
        <v>0</v>
      </c>
      <c r="K122" s="188" t="s">
        <v>3</v>
      </c>
      <c r="L122" s="38"/>
      <c r="M122" s="193" t="s">
        <v>3</v>
      </c>
      <c r="N122" s="194" t="s">
        <v>42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7" t="s">
        <v>243</v>
      </c>
      <c r="AT122" s="197" t="s">
        <v>140</v>
      </c>
      <c r="AU122" s="197" t="s">
        <v>79</v>
      </c>
      <c r="AY122" s="18" t="s">
        <v>138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8" t="s">
        <v>79</v>
      </c>
      <c r="BK122" s="198">
        <f>ROUND(I122*H122,2)</f>
        <v>0</v>
      </c>
      <c r="BL122" s="18" t="s">
        <v>243</v>
      </c>
      <c r="BM122" s="197" t="s">
        <v>1490</v>
      </c>
    </row>
    <row r="123" spans="1:65" s="2" customFormat="1" ht="16.5" customHeight="1">
      <c r="A123" s="37"/>
      <c r="B123" s="185"/>
      <c r="C123" s="186" t="s">
        <v>333</v>
      </c>
      <c r="D123" s="186" t="s">
        <v>140</v>
      </c>
      <c r="E123" s="187" t="s">
        <v>1491</v>
      </c>
      <c r="F123" s="188" t="s">
        <v>1492</v>
      </c>
      <c r="G123" s="189" t="s">
        <v>290</v>
      </c>
      <c r="H123" s="190">
        <v>75</v>
      </c>
      <c r="I123" s="191"/>
      <c r="J123" s="192">
        <f>ROUND(I123*H123,2)</f>
        <v>0</v>
      </c>
      <c r="K123" s="188" t="s">
        <v>3</v>
      </c>
      <c r="L123" s="38"/>
      <c r="M123" s="193" t="s">
        <v>3</v>
      </c>
      <c r="N123" s="194" t="s">
        <v>42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7" t="s">
        <v>243</v>
      </c>
      <c r="AT123" s="197" t="s">
        <v>140</v>
      </c>
      <c r="AU123" s="197" t="s">
        <v>79</v>
      </c>
      <c r="AY123" s="18" t="s">
        <v>138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8" t="s">
        <v>79</v>
      </c>
      <c r="BK123" s="198">
        <f>ROUND(I123*H123,2)</f>
        <v>0</v>
      </c>
      <c r="BL123" s="18" t="s">
        <v>243</v>
      </c>
      <c r="BM123" s="197" t="s">
        <v>1493</v>
      </c>
    </row>
    <row r="124" spans="1:65" s="2" customFormat="1" ht="16.5" customHeight="1">
      <c r="A124" s="37"/>
      <c r="B124" s="185"/>
      <c r="C124" s="186" t="s">
        <v>338</v>
      </c>
      <c r="D124" s="186" t="s">
        <v>140</v>
      </c>
      <c r="E124" s="187" t="s">
        <v>1494</v>
      </c>
      <c r="F124" s="188" t="s">
        <v>1495</v>
      </c>
      <c r="G124" s="189" t="s">
        <v>290</v>
      </c>
      <c r="H124" s="190">
        <v>77</v>
      </c>
      <c r="I124" s="191"/>
      <c r="J124" s="192">
        <f>ROUND(I124*H124,2)</f>
        <v>0</v>
      </c>
      <c r="K124" s="188" t="s">
        <v>3</v>
      </c>
      <c r="L124" s="38"/>
      <c r="M124" s="193" t="s">
        <v>3</v>
      </c>
      <c r="N124" s="194" t="s">
        <v>42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7" t="s">
        <v>243</v>
      </c>
      <c r="AT124" s="197" t="s">
        <v>140</v>
      </c>
      <c r="AU124" s="197" t="s">
        <v>79</v>
      </c>
      <c r="AY124" s="18" t="s">
        <v>138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8" t="s">
        <v>79</v>
      </c>
      <c r="BK124" s="198">
        <f>ROUND(I124*H124,2)</f>
        <v>0</v>
      </c>
      <c r="BL124" s="18" t="s">
        <v>243</v>
      </c>
      <c r="BM124" s="197" t="s">
        <v>1496</v>
      </c>
    </row>
    <row r="125" spans="1:65" s="2" customFormat="1" ht="16.5" customHeight="1">
      <c r="A125" s="37"/>
      <c r="B125" s="185"/>
      <c r="C125" s="186" t="s">
        <v>343</v>
      </c>
      <c r="D125" s="186" t="s">
        <v>140</v>
      </c>
      <c r="E125" s="187" t="s">
        <v>1497</v>
      </c>
      <c r="F125" s="188" t="s">
        <v>1498</v>
      </c>
      <c r="G125" s="189" t="s">
        <v>290</v>
      </c>
      <c r="H125" s="190">
        <v>8</v>
      </c>
      <c r="I125" s="191"/>
      <c r="J125" s="192">
        <f>ROUND(I125*H125,2)</f>
        <v>0</v>
      </c>
      <c r="K125" s="188" t="s">
        <v>3</v>
      </c>
      <c r="L125" s="38"/>
      <c r="M125" s="193" t="s">
        <v>3</v>
      </c>
      <c r="N125" s="194" t="s">
        <v>42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7" t="s">
        <v>243</v>
      </c>
      <c r="AT125" s="197" t="s">
        <v>140</v>
      </c>
      <c r="AU125" s="197" t="s">
        <v>79</v>
      </c>
      <c r="AY125" s="18" t="s">
        <v>138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8" t="s">
        <v>79</v>
      </c>
      <c r="BK125" s="198">
        <f>ROUND(I125*H125,2)</f>
        <v>0</v>
      </c>
      <c r="BL125" s="18" t="s">
        <v>243</v>
      </c>
      <c r="BM125" s="197" t="s">
        <v>1499</v>
      </c>
    </row>
    <row r="126" spans="1:63" s="12" customFormat="1" ht="25.9" customHeight="1">
      <c r="A126" s="12"/>
      <c r="B126" s="172"/>
      <c r="C126" s="12"/>
      <c r="D126" s="173" t="s">
        <v>70</v>
      </c>
      <c r="E126" s="174" t="s">
        <v>1500</v>
      </c>
      <c r="F126" s="174" t="s">
        <v>1501</v>
      </c>
      <c r="G126" s="12"/>
      <c r="H126" s="12"/>
      <c r="I126" s="175"/>
      <c r="J126" s="176">
        <f>BK126</f>
        <v>0</v>
      </c>
      <c r="K126" s="12"/>
      <c r="L126" s="172"/>
      <c r="M126" s="177"/>
      <c r="N126" s="178"/>
      <c r="O126" s="178"/>
      <c r="P126" s="179">
        <f>SUM(P127:P133)</f>
        <v>0</v>
      </c>
      <c r="Q126" s="178"/>
      <c r="R126" s="179">
        <f>SUM(R127:R133)</f>
        <v>0</v>
      </c>
      <c r="S126" s="178"/>
      <c r="T126" s="180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3" t="s">
        <v>81</v>
      </c>
      <c r="AT126" s="181" t="s">
        <v>70</v>
      </c>
      <c r="AU126" s="181" t="s">
        <v>71</v>
      </c>
      <c r="AY126" s="173" t="s">
        <v>138</v>
      </c>
      <c r="BK126" s="182">
        <f>SUM(BK127:BK133)</f>
        <v>0</v>
      </c>
    </row>
    <row r="127" spans="1:65" s="2" customFormat="1" ht="16.5" customHeight="1">
      <c r="A127" s="37"/>
      <c r="B127" s="185"/>
      <c r="C127" s="186" t="s">
        <v>347</v>
      </c>
      <c r="D127" s="186" t="s">
        <v>140</v>
      </c>
      <c r="E127" s="187" t="s">
        <v>1502</v>
      </c>
      <c r="F127" s="188" t="s">
        <v>1503</v>
      </c>
      <c r="G127" s="189" t="s">
        <v>214</v>
      </c>
      <c r="H127" s="190">
        <v>5</v>
      </c>
      <c r="I127" s="191"/>
      <c r="J127" s="192">
        <f>ROUND(I127*H127,2)</f>
        <v>0</v>
      </c>
      <c r="K127" s="188" t="s">
        <v>3</v>
      </c>
      <c r="L127" s="38"/>
      <c r="M127" s="193" t="s">
        <v>3</v>
      </c>
      <c r="N127" s="194" t="s">
        <v>42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7" t="s">
        <v>243</v>
      </c>
      <c r="AT127" s="197" t="s">
        <v>140</v>
      </c>
      <c r="AU127" s="197" t="s">
        <v>79</v>
      </c>
      <c r="AY127" s="18" t="s">
        <v>138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8" t="s">
        <v>79</v>
      </c>
      <c r="BK127" s="198">
        <f>ROUND(I127*H127,2)</f>
        <v>0</v>
      </c>
      <c r="BL127" s="18" t="s">
        <v>243</v>
      </c>
      <c r="BM127" s="197" t="s">
        <v>1504</v>
      </c>
    </row>
    <row r="128" spans="1:65" s="2" customFormat="1" ht="16.5" customHeight="1">
      <c r="A128" s="37"/>
      <c r="B128" s="185"/>
      <c r="C128" s="186" t="s">
        <v>353</v>
      </c>
      <c r="D128" s="186" t="s">
        <v>140</v>
      </c>
      <c r="E128" s="187" t="s">
        <v>1505</v>
      </c>
      <c r="F128" s="188" t="s">
        <v>1506</v>
      </c>
      <c r="G128" s="189" t="s">
        <v>214</v>
      </c>
      <c r="H128" s="190">
        <v>1</v>
      </c>
      <c r="I128" s="191"/>
      <c r="J128" s="192">
        <f>ROUND(I128*H128,2)</f>
        <v>0</v>
      </c>
      <c r="K128" s="188" t="s">
        <v>3</v>
      </c>
      <c r="L128" s="38"/>
      <c r="M128" s="193" t="s">
        <v>3</v>
      </c>
      <c r="N128" s="194" t="s">
        <v>42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7" t="s">
        <v>243</v>
      </c>
      <c r="AT128" s="197" t="s">
        <v>140</v>
      </c>
      <c r="AU128" s="197" t="s">
        <v>79</v>
      </c>
      <c r="AY128" s="18" t="s">
        <v>138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8" t="s">
        <v>79</v>
      </c>
      <c r="BK128" s="198">
        <f>ROUND(I128*H128,2)</f>
        <v>0</v>
      </c>
      <c r="BL128" s="18" t="s">
        <v>243</v>
      </c>
      <c r="BM128" s="197" t="s">
        <v>1507</v>
      </c>
    </row>
    <row r="129" spans="1:65" s="2" customFormat="1" ht="16.5" customHeight="1">
      <c r="A129" s="37"/>
      <c r="B129" s="185"/>
      <c r="C129" s="186" t="s">
        <v>562</v>
      </c>
      <c r="D129" s="186" t="s">
        <v>140</v>
      </c>
      <c r="E129" s="187" t="s">
        <v>1508</v>
      </c>
      <c r="F129" s="188" t="s">
        <v>1509</v>
      </c>
      <c r="G129" s="189" t="s">
        <v>214</v>
      </c>
      <c r="H129" s="190">
        <v>6</v>
      </c>
      <c r="I129" s="191"/>
      <c r="J129" s="192">
        <f>ROUND(I129*H129,2)</f>
        <v>0</v>
      </c>
      <c r="K129" s="188" t="s">
        <v>3</v>
      </c>
      <c r="L129" s="38"/>
      <c r="M129" s="193" t="s">
        <v>3</v>
      </c>
      <c r="N129" s="194" t="s">
        <v>42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7" t="s">
        <v>243</v>
      </c>
      <c r="AT129" s="197" t="s">
        <v>140</v>
      </c>
      <c r="AU129" s="197" t="s">
        <v>79</v>
      </c>
      <c r="AY129" s="18" t="s">
        <v>138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8" t="s">
        <v>79</v>
      </c>
      <c r="BK129" s="198">
        <f>ROUND(I129*H129,2)</f>
        <v>0</v>
      </c>
      <c r="BL129" s="18" t="s">
        <v>243</v>
      </c>
      <c r="BM129" s="197" t="s">
        <v>1510</v>
      </c>
    </row>
    <row r="130" spans="1:65" s="2" customFormat="1" ht="16.5" customHeight="1">
      <c r="A130" s="37"/>
      <c r="B130" s="185"/>
      <c r="C130" s="186" t="s">
        <v>567</v>
      </c>
      <c r="D130" s="186" t="s">
        <v>140</v>
      </c>
      <c r="E130" s="187" t="s">
        <v>1511</v>
      </c>
      <c r="F130" s="188" t="s">
        <v>1512</v>
      </c>
      <c r="G130" s="189" t="s">
        <v>214</v>
      </c>
      <c r="H130" s="190">
        <v>1</v>
      </c>
      <c r="I130" s="191"/>
      <c r="J130" s="192">
        <f>ROUND(I130*H130,2)</f>
        <v>0</v>
      </c>
      <c r="K130" s="188" t="s">
        <v>3</v>
      </c>
      <c r="L130" s="38"/>
      <c r="M130" s="193" t="s">
        <v>3</v>
      </c>
      <c r="N130" s="194" t="s">
        <v>42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7" t="s">
        <v>243</v>
      </c>
      <c r="AT130" s="197" t="s">
        <v>140</v>
      </c>
      <c r="AU130" s="197" t="s">
        <v>79</v>
      </c>
      <c r="AY130" s="18" t="s">
        <v>138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8" t="s">
        <v>79</v>
      </c>
      <c r="BK130" s="198">
        <f>ROUND(I130*H130,2)</f>
        <v>0</v>
      </c>
      <c r="BL130" s="18" t="s">
        <v>243</v>
      </c>
      <c r="BM130" s="197" t="s">
        <v>1513</v>
      </c>
    </row>
    <row r="131" spans="1:65" s="2" customFormat="1" ht="16.5" customHeight="1">
      <c r="A131" s="37"/>
      <c r="B131" s="185"/>
      <c r="C131" s="186" t="s">
        <v>573</v>
      </c>
      <c r="D131" s="186" t="s">
        <v>140</v>
      </c>
      <c r="E131" s="187" t="s">
        <v>1514</v>
      </c>
      <c r="F131" s="188" t="s">
        <v>1515</v>
      </c>
      <c r="G131" s="189" t="s">
        <v>1462</v>
      </c>
      <c r="H131" s="190">
        <v>12</v>
      </c>
      <c r="I131" s="191"/>
      <c r="J131" s="192">
        <f>ROUND(I131*H131,2)</f>
        <v>0</v>
      </c>
      <c r="K131" s="188" t="s">
        <v>3</v>
      </c>
      <c r="L131" s="38"/>
      <c r="M131" s="193" t="s">
        <v>3</v>
      </c>
      <c r="N131" s="194" t="s">
        <v>42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7" t="s">
        <v>243</v>
      </c>
      <c r="AT131" s="197" t="s">
        <v>140</v>
      </c>
      <c r="AU131" s="197" t="s">
        <v>79</v>
      </c>
      <c r="AY131" s="18" t="s">
        <v>138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8" t="s">
        <v>79</v>
      </c>
      <c r="BK131" s="198">
        <f>ROUND(I131*H131,2)</f>
        <v>0</v>
      </c>
      <c r="BL131" s="18" t="s">
        <v>243</v>
      </c>
      <c r="BM131" s="197" t="s">
        <v>1516</v>
      </c>
    </row>
    <row r="132" spans="1:65" s="2" customFormat="1" ht="16.5" customHeight="1">
      <c r="A132" s="37"/>
      <c r="B132" s="185"/>
      <c r="C132" s="186" t="s">
        <v>578</v>
      </c>
      <c r="D132" s="186" t="s">
        <v>140</v>
      </c>
      <c r="E132" s="187" t="s">
        <v>1517</v>
      </c>
      <c r="F132" s="188" t="s">
        <v>1518</v>
      </c>
      <c r="G132" s="189" t="s">
        <v>1462</v>
      </c>
      <c r="H132" s="190">
        <v>24</v>
      </c>
      <c r="I132" s="191"/>
      <c r="J132" s="192">
        <f>ROUND(I132*H132,2)</f>
        <v>0</v>
      </c>
      <c r="K132" s="188" t="s">
        <v>3</v>
      </c>
      <c r="L132" s="38"/>
      <c r="M132" s="193" t="s">
        <v>3</v>
      </c>
      <c r="N132" s="194" t="s">
        <v>42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7" t="s">
        <v>243</v>
      </c>
      <c r="AT132" s="197" t="s">
        <v>140</v>
      </c>
      <c r="AU132" s="197" t="s">
        <v>79</v>
      </c>
      <c r="AY132" s="18" t="s">
        <v>138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8" t="s">
        <v>79</v>
      </c>
      <c r="BK132" s="198">
        <f>ROUND(I132*H132,2)</f>
        <v>0</v>
      </c>
      <c r="BL132" s="18" t="s">
        <v>243</v>
      </c>
      <c r="BM132" s="197" t="s">
        <v>1519</v>
      </c>
    </row>
    <row r="133" spans="1:65" s="2" customFormat="1" ht="16.5" customHeight="1">
      <c r="A133" s="37"/>
      <c r="B133" s="185"/>
      <c r="C133" s="186" t="s">
        <v>586</v>
      </c>
      <c r="D133" s="186" t="s">
        <v>140</v>
      </c>
      <c r="E133" s="187" t="s">
        <v>1520</v>
      </c>
      <c r="F133" s="188" t="s">
        <v>1521</v>
      </c>
      <c r="G133" s="189" t="s">
        <v>1462</v>
      </c>
      <c r="H133" s="190">
        <v>2</v>
      </c>
      <c r="I133" s="191"/>
      <c r="J133" s="192">
        <f>ROUND(I133*H133,2)</f>
        <v>0</v>
      </c>
      <c r="K133" s="188" t="s">
        <v>3</v>
      </c>
      <c r="L133" s="38"/>
      <c r="M133" s="193" t="s">
        <v>3</v>
      </c>
      <c r="N133" s="194" t="s">
        <v>42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7" t="s">
        <v>243</v>
      </c>
      <c r="AT133" s="197" t="s">
        <v>140</v>
      </c>
      <c r="AU133" s="197" t="s">
        <v>79</v>
      </c>
      <c r="AY133" s="18" t="s">
        <v>138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8" t="s">
        <v>79</v>
      </c>
      <c r="BK133" s="198">
        <f>ROUND(I133*H133,2)</f>
        <v>0</v>
      </c>
      <c r="BL133" s="18" t="s">
        <v>243</v>
      </c>
      <c r="BM133" s="197" t="s">
        <v>1522</v>
      </c>
    </row>
    <row r="134" spans="1:63" s="12" customFormat="1" ht="25.9" customHeight="1">
      <c r="A134" s="12"/>
      <c r="B134" s="172"/>
      <c r="C134" s="12"/>
      <c r="D134" s="173" t="s">
        <v>70</v>
      </c>
      <c r="E134" s="174" t="s">
        <v>1523</v>
      </c>
      <c r="F134" s="174" t="s">
        <v>1524</v>
      </c>
      <c r="G134" s="12"/>
      <c r="H134" s="12"/>
      <c r="I134" s="175"/>
      <c r="J134" s="176">
        <f>BK134</f>
        <v>0</v>
      </c>
      <c r="K134" s="12"/>
      <c r="L134" s="172"/>
      <c r="M134" s="177"/>
      <c r="N134" s="178"/>
      <c r="O134" s="178"/>
      <c r="P134" s="179">
        <f>SUM(P135:P144)</f>
        <v>0</v>
      </c>
      <c r="Q134" s="178"/>
      <c r="R134" s="179">
        <f>SUM(R135:R144)</f>
        <v>0</v>
      </c>
      <c r="S134" s="178"/>
      <c r="T134" s="180">
        <f>SUM(T135:T144)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73" t="s">
        <v>81</v>
      </c>
      <c r="AT134" s="181" t="s">
        <v>70</v>
      </c>
      <c r="AU134" s="181" t="s">
        <v>71</v>
      </c>
      <c r="AY134" s="173" t="s">
        <v>138</v>
      </c>
      <c r="BK134" s="182">
        <f>SUM(BK135:BK144)</f>
        <v>0</v>
      </c>
    </row>
    <row r="135" spans="1:65" s="2" customFormat="1" ht="16.5" customHeight="1">
      <c r="A135" s="37"/>
      <c r="B135" s="185"/>
      <c r="C135" s="186" t="s">
        <v>590</v>
      </c>
      <c r="D135" s="186" t="s">
        <v>140</v>
      </c>
      <c r="E135" s="187" t="s">
        <v>1525</v>
      </c>
      <c r="F135" s="188" t="s">
        <v>1526</v>
      </c>
      <c r="G135" s="189" t="s">
        <v>214</v>
      </c>
      <c r="H135" s="190">
        <v>12</v>
      </c>
      <c r="I135" s="191"/>
      <c r="J135" s="192">
        <f>ROUND(I135*H135,2)</f>
        <v>0</v>
      </c>
      <c r="K135" s="188" t="s">
        <v>3</v>
      </c>
      <c r="L135" s="38"/>
      <c r="M135" s="193" t="s">
        <v>3</v>
      </c>
      <c r="N135" s="194" t="s">
        <v>42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7" t="s">
        <v>243</v>
      </c>
      <c r="AT135" s="197" t="s">
        <v>140</v>
      </c>
      <c r="AU135" s="197" t="s">
        <v>79</v>
      </c>
      <c r="AY135" s="18" t="s">
        <v>138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8" t="s">
        <v>79</v>
      </c>
      <c r="BK135" s="198">
        <f>ROUND(I135*H135,2)</f>
        <v>0</v>
      </c>
      <c r="BL135" s="18" t="s">
        <v>243</v>
      </c>
      <c r="BM135" s="197" t="s">
        <v>1527</v>
      </c>
    </row>
    <row r="136" spans="1:65" s="2" customFormat="1" ht="16.5" customHeight="1">
      <c r="A136" s="37"/>
      <c r="B136" s="185"/>
      <c r="C136" s="186" t="s">
        <v>596</v>
      </c>
      <c r="D136" s="186" t="s">
        <v>140</v>
      </c>
      <c r="E136" s="187" t="s">
        <v>1528</v>
      </c>
      <c r="F136" s="188" t="s">
        <v>1529</v>
      </c>
      <c r="G136" s="189" t="s">
        <v>214</v>
      </c>
      <c r="H136" s="190">
        <v>1</v>
      </c>
      <c r="I136" s="191"/>
      <c r="J136" s="192">
        <f>ROUND(I136*H136,2)</f>
        <v>0</v>
      </c>
      <c r="K136" s="188" t="s">
        <v>3</v>
      </c>
      <c r="L136" s="38"/>
      <c r="M136" s="193" t="s">
        <v>3</v>
      </c>
      <c r="N136" s="194" t="s">
        <v>42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7" t="s">
        <v>243</v>
      </c>
      <c r="AT136" s="197" t="s">
        <v>140</v>
      </c>
      <c r="AU136" s="197" t="s">
        <v>79</v>
      </c>
      <c r="AY136" s="18" t="s">
        <v>138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8" t="s">
        <v>79</v>
      </c>
      <c r="BK136" s="198">
        <f>ROUND(I136*H136,2)</f>
        <v>0</v>
      </c>
      <c r="BL136" s="18" t="s">
        <v>243</v>
      </c>
      <c r="BM136" s="197" t="s">
        <v>1530</v>
      </c>
    </row>
    <row r="137" spans="1:65" s="2" customFormat="1" ht="16.5" customHeight="1">
      <c r="A137" s="37"/>
      <c r="B137" s="185"/>
      <c r="C137" s="186" t="s">
        <v>603</v>
      </c>
      <c r="D137" s="186" t="s">
        <v>140</v>
      </c>
      <c r="E137" s="187" t="s">
        <v>1531</v>
      </c>
      <c r="F137" s="188" t="s">
        <v>1532</v>
      </c>
      <c r="G137" s="189" t="s">
        <v>214</v>
      </c>
      <c r="H137" s="190">
        <v>8</v>
      </c>
      <c r="I137" s="191"/>
      <c r="J137" s="192">
        <f>ROUND(I137*H137,2)</f>
        <v>0</v>
      </c>
      <c r="K137" s="188" t="s">
        <v>3</v>
      </c>
      <c r="L137" s="38"/>
      <c r="M137" s="193" t="s">
        <v>3</v>
      </c>
      <c r="N137" s="194" t="s">
        <v>42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7" t="s">
        <v>243</v>
      </c>
      <c r="AT137" s="197" t="s">
        <v>140</v>
      </c>
      <c r="AU137" s="197" t="s">
        <v>79</v>
      </c>
      <c r="AY137" s="18" t="s">
        <v>138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8" t="s">
        <v>79</v>
      </c>
      <c r="BK137" s="198">
        <f>ROUND(I137*H137,2)</f>
        <v>0</v>
      </c>
      <c r="BL137" s="18" t="s">
        <v>243</v>
      </c>
      <c r="BM137" s="197" t="s">
        <v>1533</v>
      </c>
    </row>
    <row r="138" spans="1:65" s="2" customFormat="1" ht="16.5" customHeight="1">
      <c r="A138" s="37"/>
      <c r="B138" s="185"/>
      <c r="C138" s="186" t="s">
        <v>611</v>
      </c>
      <c r="D138" s="186" t="s">
        <v>140</v>
      </c>
      <c r="E138" s="187" t="s">
        <v>1534</v>
      </c>
      <c r="F138" s="188" t="s">
        <v>1535</v>
      </c>
      <c r="G138" s="189" t="s">
        <v>214</v>
      </c>
      <c r="H138" s="190">
        <v>1</v>
      </c>
      <c r="I138" s="191"/>
      <c r="J138" s="192">
        <f>ROUND(I138*H138,2)</f>
        <v>0</v>
      </c>
      <c r="K138" s="188" t="s">
        <v>3</v>
      </c>
      <c r="L138" s="38"/>
      <c r="M138" s="193" t="s">
        <v>3</v>
      </c>
      <c r="N138" s="194" t="s">
        <v>42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7" t="s">
        <v>243</v>
      </c>
      <c r="AT138" s="197" t="s">
        <v>140</v>
      </c>
      <c r="AU138" s="197" t="s">
        <v>79</v>
      </c>
      <c r="AY138" s="18" t="s">
        <v>138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8" t="s">
        <v>79</v>
      </c>
      <c r="BK138" s="198">
        <f>ROUND(I138*H138,2)</f>
        <v>0</v>
      </c>
      <c r="BL138" s="18" t="s">
        <v>243</v>
      </c>
      <c r="BM138" s="197" t="s">
        <v>1536</v>
      </c>
    </row>
    <row r="139" spans="1:65" s="2" customFormat="1" ht="16.5" customHeight="1">
      <c r="A139" s="37"/>
      <c r="B139" s="185"/>
      <c r="C139" s="186" t="s">
        <v>617</v>
      </c>
      <c r="D139" s="186" t="s">
        <v>140</v>
      </c>
      <c r="E139" s="187" t="s">
        <v>1537</v>
      </c>
      <c r="F139" s="188" t="s">
        <v>1538</v>
      </c>
      <c r="G139" s="189" t="s">
        <v>214</v>
      </c>
      <c r="H139" s="190">
        <v>1</v>
      </c>
      <c r="I139" s="191"/>
      <c r="J139" s="192">
        <f>ROUND(I139*H139,2)</f>
        <v>0</v>
      </c>
      <c r="K139" s="188" t="s">
        <v>3</v>
      </c>
      <c r="L139" s="38"/>
      <c r="M139" s="193" t="s">
        <v>3</v>
      </c>
      <c r="N139" s="194" t="s">
        <v>42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7" t="s">
        <v>243</v>
      </c>
      <c r="AT139" s="197" t="s">
        <v>140</v>
      </c>
      <c r="AU139" s="197" t="s">
        <v>79</v>
      </c>
      <c r="AY139" s="18" t="s">
        <v>138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8" t="s">
        <v>79</v>
      </c>
      <c r="BK139" s="198">
        <f>ROUND(I139*H139,2)</f>
        <v>0</v>
      </c>
      <c r="BL139" s="18" t="s">
        <v>243</v>
      </c>
      <c r="BM139" s="197" t="s">
        <v>1539</v>
      </c>
    </row>
    <row r="140" spans="1:65" s="2" customFormat="1" ht="16.5" customHeight="1">
      <c r="A140" s="37"/>
      <c r="B140" s="185"/>
      <c r="C140" s="186" t="s">
        <v>621</v>
      </c>
      <c r="D140" s="186" t="s">
        <v>140</v>
      </c>
      <c r="E140" s="187" t="s">
        <v>1540</v>
      </c>
      <c r="F140" s="188" t="s">
        <v>1541</v>
      </c>
      <c r="G140" s="189" t="s">
        <v>214</v>
      </c>
      <c r="H140" s="190">
        <v>1</v>
      </c>
      <c r="I140" s="191"/>
      <c r="J140" s="192">
        <f>ROUND(I140*H140,2)</f>
        <v>0</v>
      </c>
      <c r="K140" s="188" t="s">
        <v>3</v>
      </c>
      <c r="L140" s="38"/>
      <c r="M140" s="193" t="s">
        <v>3</v>
      </c>
      <c r="N140" s="194" t="s">
        <v>42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7" t="s">
        <v>243</v>
      </c>
      <c r="AT140" s="197" t="s">
        <v>140</v>
      </c>
      <c r="AU140" s="197" t="s">
        <v>79</v>
      </c>
      <c r="AY140" s="18" t="s">
        <v>138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8" t="s">
        <v>79</v>
      </c>
      <c r="BK140" s="198">
        <f>ROUND(I140*H140,2)</f>
        <v>0</v>
      </c>
      <c r="BL140" s="18" t="s">
        <v>243</v>
      </c>
      <c r="BM140" s="197" t="s">
        <v>1542</v>
      </c>
    </row>
    <row r="141" spans="1:65" s="2" customFormat="1" ht="16.5" customHeight="1">
      <c r="A141" s="37"/>
      <c r="B141" s="185"/>
      <c r="C141" s="186" t="s">
        <v>625</v>
      </c>
      <c r="D141" s="186" t="s">
        <v>140</v>
      </c>
      <c r="E141" s="187" t="s">
        <v>1543</v>
      </c>
      <c r="F141" s="188" t="s">
        <v>1544</v>
      </c>
      <c r="G141" s="189" t="s">
        <v>308</v>
      </c>
      <c r="H141" s="190">
        <v>12</v>
      </c>
      <c r="I141" s="191"/>
      <c r="J141" s="192">
        <f>ROUND(I141*H141,2)</f>
        <v>0</v>
      </c>
      <c r="K141" s="188" t="s">
        <v>3</v>
      </c>
      <c r="L141" s="38"/>
      <c r="M141" s="193" t="s">
        <v>3</v>
      </c>
      <c r="N141" s="194" t="s">
        <v>42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7" t="s">
        <v>243</v>
      </c>
      <c r="AT141" s="197" t="s">
        <v>140</v>
      </c>
      <c r="AU141" s="197" t="s">
        <v>79</v>
      </c>
      <c r="AY141" s="18" t="s">
        <v>138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8" t="s">
        <v>79</v>
      </c>
      <c r="BK141" s="198">
        <f>ROUND(I141*H141,2)</f>
        <v>0</v>
      </c>
      <c r="BL141" s="18" t="s">
        <v>243</v>
      </c>
      <c r="BM141" s="197" t="s">
        <v>1545</v>
      </c>
    </row>
    <row r="142" spans="1:65" s="2" customFormat="1" ht="16.5" customHeight="1">
      <c r="A142" s="37"/>
      <c r="B142" s="185"/>
      <c r="C142" s="186" t="s">
        <v>630</v>
      </c>
      <c r="D142" s="186" t="s">
        <v>140</v>
      </c>
      <c r="E142" s="187" t="s">
        <v>1546</v>
      </c>
      <c r="F142" s="188" t="s">
        <v>1547</v>
      </c>
      <c r="G142" s="189" t="s">
        <v>214</v>
      </c>
      <c r="H142" s="190">
        <v>12</v>
      </c>
      <c r="I142" s="191"/>
      <c r="J142" s="192">
        <f>ROUND(I142*H142,2)</f>
        <v>0</v>
      </c>
      <c r="K142" s="188" t="s">
        <v>3</v>
      </c>
      <c r="L142" s="38"/>
      <c r="M142" s="193" t="s">
        <v>3</v>
      </c>
      <c r="N142" s="194" t="s">
        <v>42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7" t="s">
        <v>243</v>
      </c>
      <c r="AT142" s="197" t="s">
        <v>140</v>
      </c>
      <c r="AU142" s="197" t="s">
        <v>79</v>
      </c>
      <c r="AY142" s="18" t="s">
        <v>138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8" t="s">
        <v>79</v>
      </c>
      <c r="BK142" s="198">
        <f>ROUND(I142*H142,2)</f>
        <v>0</v>
      </c>
      <c r="BL142" s="18" t="s">
        <v>243</v>
      </c>
      <c r="BM142" s="197" t="s">
        <v>1548</v>
      </c>
    </row>
    <row r="143" spans="1:65" s="2" customFormat="1" ht="16.5" customHeight="1">
      <c r="A143" s="37"/>
      <c r="B143" s="185"/>
      <c r="C143" s="186" t="s">
        <v>635</v>
      </c>
      <c r="D143" s="186" t="s">
        <v>140</v>
      </c>
      <c r="E143" s="187" t="s">
        <v>1549</v>
      </c>
      <c r="F143" s="188" t="s">
        <v>1550</v>
      </c>
      <c r="G143" s="189" t="s">
        <v>143</v>
      </c>
      <c r="H143" s="190">
        <v>25</v>
      </c>
      <c r="I143" s="191"/>
      <c r="J143" s="192">
        <f>ROUND(I143*H143,2)</f>
        <v>0</v>
      </c>
      <c r="K143" s="188" t="s">
        <v>3</v>
      </c>
      <c r="L143" s="38"/>
      <c r="M143" s="193" t="s">
        <v>3</v>
      </c>
      <c r="N143" s="194" t="s">
        <v>42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97" t="s">
        <v>243</v>
      </c>
      <c r="AT143" s="197" t="s">
        <v>140</v>
      </c>
      <c r="AU143" s="197" t="s">
        <v>79</v>
      </c>
      <c r="AY143" s="18" t="s">
        <v>138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8" t="s">
        <v>79</v>
      </c>
      <c r="BK143" s="198">
        <f>ROUND(I143*H143,2)</f>
        <v>0</v>
      </c>
      <c r="BL143" s="18" t="s">
        <v>243</v>
      </c>
      <c r="BM143" s="197" t="s">
        <v>1551</v>
      </c>
    </row>
    <row r="144" spans="1:65" s="2" customFormat="1" ht="16.5" customHeight="1">
      <c r="A144" s="37"/>
      <c r="B144" s="185"/>
      <c r="C144" s="186" t="s">
        <v>639</v>
      </c>
      <c r="D144" s="186" t="s">
        <v>140</v>
      </c>
      <c r="E144" s="187" t="s">
        <v>1552</v>
      </c>
      <c r="F144" s="188" t="s">
        <v>1553</v>
      </c>
      <c r="G144" s="189" t="s">
        <v>1554</v>
      </c>
      <c r="H144" s="190">
        <v>24</v>
      </c>
      <c r="I144" s="191"/>
      <c r="J144" s="192">
        <f>ROUND(I144*H144,2)</f>
        <v>0</v>
      </c>
      <c r="K144" s="188" t="s">
        <v>3</v>
      </c>
      <c r="L144" s="38"/>
      <c r="M144" s="239" t="s">
        <v>3</v>
      </c>
      <c r="N144" s="240" t="s">
        <v>42</v>
      </c>
      <c r="O144" s="241"/>
      <c r="P144" s="242">
        <f>O144*H144</f>
        <v>0</v>
      </c>
      <c r="Q144" s="242">
        <v>0</v>
      </c>
      <c r="R144" s="242">
        <f>Q144*H144</f>
        <v>0</v>
      </c>
      <c r="S144" s="242">
        <v>0</v>
      </c>
      <c r="T144" s="243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7" t="s">
        <v>243</v>
      </c>
      <c r="AT144" s="197" t="s">
        <v>140</v>
      </c>
      <c r="AU144" s="197" t="s">
        <v>79</v>
      </c>
      <c r="AY144" s="18" t="s">
        <v>138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8" t="s">
        <v>79</v>
      </c>
      <c r="BK144" s="198">
        <f>ROUND(I144*H144,2)</f>
        <v>0</v>
      </c>
      <c r="BL144" s="18" t="s">
        <v>243</v>
      </c>
      <c r="BM144" s="197" t="s">
        <v>1555</v>
      </c>
    </row>
    <row r="145" spans="1:31" s="2" customFormat="1" ht="6.95" customHeight="1">
      <c r="A145" s="37"/>
      <c r="B145" s="54"/>
      <c r="C145" s="55"/>
      <c r="D145" s="55"/>
      <c r="E145" s="55"/>
      <c r="F145" s="55"/>
      <c r="G145" s="55"/>
      <c r="H145" s="55"/>
      <c r="I145" s="145"/>
      <c r="J145" s="55"/>
      <c r="K145" s="55"/>
      <c r="L145" s="38"/>
      <c r="M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</row>
  </sheetData>
  <autoFilter ref="C84:K14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1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1"/>
      <c r="L2" s="17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 hidden="1">
      <c r="B3" s="19"/>
      <c r="C3" s="20"/>
      <c r="D3" s="20"/>
      <c r="E3" s="20"/>
      <c r="F3" s="20"/>
      <c r="G3" s="20"/>
      <c r="H3" s="20"/>
      <c r="I3" s="122"/>
      <c r="J3" s="20"/>
      <c r="K3" s="20"/>
      <c r="L3" s="21"/>
      <c r="AT3" s="18" t="s">
        <v>81</v>
      </c>
    </row>
    <row r="4" spans="2:46" s="1" customFormat="1" ht="24.95" customHeight="1" hidden="1">
      <c r="B4" s="21"/>
      <c r="D4" s="22" t="s">
        <v>107</v>
      </c>
      <c r="I4" s="121"/>
      <c r="L4" s="21"/>
      <c r="M4" s="123" t="s">
        <v>11</v>
      </c>
      <c r="AT4" s="18" t="s">
        <v>4</v>
      </c>
    </row>
    <row r="5" spans="2:12" s="1" customFormat="1" ht="6.95" customHeight="1" hidden="1">
      <c r="B5" s="21"/>
      <c r="I5" s="121"/>
      <c r="L5" s="21"/>
    </row>
    <row r="6" spans="2:12" s="1" customFormat="1" ht="12" customHeight="1" hidden="1">
      <c r="B6" s="21"/>
      <c r="D6" s="31" t="s">
        <v>17</v>
      </c>
      <c r="I6" s="121"/>
      <c r="L6" s="21"/>
    </row>
    <row r="7" spans="2:12" s="1" customFormat="1" ht="23.25" customHeight="1" hidden="1">
      <c r="B7" s="21"/>
      <c r="E7" s="124" t="str">
        <f>'Rekapitulace stavby'!K6</f>
        <v>Stavební úpravy objektu bývalé kotelny na sklady nářadí a zahradní techniky</v>
      </c>
      <c r="F7" s="31"/>
      <c r="G7" s="31"/>
      <c r="H7" s="31"/>
      <c r="I7" s="121"/>
      <c r="L7" s="21"/>
    </row>
    <row r="8" spans="1:31" s="2" customFormat="1" ht="12" customHeight="1" hidden="1">
      <c r="A8" s="37"/>
      <c r="B8" s="38"/>
      <c r="C8" s="37"/>
      <c r="D8" s="31" t="s">
        <v>108</v>
      </c>
      <c r="E8" s="37"/>
      <c r="F8" s="37"/>
      <c r="G8" s="37"/>
      <c r="H8" s="37"/>
      <c r="I8" s="125"/>
      <c r="J8" s="37"/>
      <c r="K8" s="37"/>
      <c r="L8" s="126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38"/>
      <c r="C9" s="37"/>
      <c r="D9" s="37"/>
      <c r="E9" s="61" t="s">
        <v>1556</v>
      </c>
      <c r="F9" s="37"/>
      <c r="G9" s="37"/>
      <c r="H9" s="37"/>
      <c r="I9" s="125"/>
      <c r="J9" s="37"/>
      <c r="K9" s="37"/>
      <c r="L9" s="126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38"/>
      <c r="C10" s="37"/>
      <c r="D10" s="37"/>
      <c r="E10" s="37"/>
      <c r="F10" s="37"/>
      <c r="G10" s="37"/>
      <c r="H10" s="37"/>
      <c r="I10" s="125"/>
      <c r="J10" s="37"/>
      <c r="K10" s="37"/>
      <c r="L10" s="126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38"/>
      <c r="C11" s="37"/>
      <c r="D11" s="31" t="s">
        <v>19</v>
      </c>
      <c r="E11" s="37"/>
      <c r="F11" s="26" t="s">
        <v>3</v>
      </c>
      <c r="G11" s="37"/>
      <c r="H11" s="37"/>
      <c r="I11" s="127" t="s">
        <v>20</v>
      </c>
      <c r="J11" s="26" t="s">
        <v>3</v>
      </c>
      <c r="K11" s="37"/>
      <c r="L11" s="126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38"/>
      <c r="C12" s="37"/>
      <c r="D12" s="31" t="s">
        <v>21</v>
      </c>
      <c r="E12" s="37"/>
      <c r="F12" s="26" t="s">
        <v>22</v>
      </c>
      <c r="G12" s="37"/>
      <c r="H12" s="37"/>
      <c r="I12" s="127" t="s">
        <v>23</v>
      </c>
      <c r="J12" s="63" t="str">
        <f>'Rekapitulace stavby'!AN8</f>
        <v>30. 3. 2020</v>
      </c>
      <c r="K12" s="37"/>
      <c r="L12" s="126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38"/>
      <c r="C13" s="37"/>
      <c r="D13" s="37"/>
      <c r="E13" s="37"/>
      <c r="F13" s="37"/>
      <c r="G13" s="37"/>
      <c r="H13" s="37"/>
      <c r="I13" s="125"/>
      <c r="J13" s="37"/>
      <c r="K13" s="37"/>
      <c r="L13" s="126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38"/>
      <c r="C14" s="37"/>
      <c r="D14" s="31" t="s">
        <v>25</v>
      </c>
      <c r="E14" s="37"/>
      <c r="F14" s="37"/>
      <c r="G14" s="37"/>
      <c r="H14" s="37"/>
      <c r="I14" s="127" t="s">
        <v>26</v>
      </c>
      <c r="J14" s="26" t="s">
        <v>3</v>
      </c>
      <c r="K14" s="37"/>
      <c r="L14" s="126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38"/>
      <c r="C15" s="37"/>
      <c r="D15" s="37"/>
      <c r="E15" s="26" t="s">
        <v>27</v>
      </c>
      <c r="F15" s="37"/>
      <c r="G15" s="37"/>
      <c r="H15" s="37"/>
      <c r="I15" s="127" t="s">
        <v>28</v>
      </c>
      <c r="J15" s="26" t="s">
        <v>3</v>
      </c>
      <c r="K15" s="37"/>
      <c r="L15" s="126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38"/>
      <c r="C16" s="37"/>
      <c r="D16" s="37"/>
      <c r="E16" s="37"/>
      <c r="F16" s="37"/>
      <c r="G16" s="37"/>
      <c r="H16" s="37"/>
      <c r="I16" s="125"/>
      <c r="J16" s="37"/>
      <c r="K16" s="37"/>
      <c r="L16" s="126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38"/>
      <c r="C17" s="37"/>
      <c r="D17" s="31" t="s">
        <v>29</v>
      </c>
      <c r="E17" s="37"/>
      <c r="F17" s="37"/>
      <c r="G17" s="37"/>
      <c r="H17" s="37"/>
      <c r="I17" s="127" t="s">
        <v>26</v>
      </c>
      <c r="J17" s="32" t="str">
        <f>'Rekapitulace stavby'!AN13</f>
        <v>Vyplň údaj</v>
      </c>
      <c r="K17" s="37"/>
      <c r="L17" s="126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38"/>
      <c r="C18" s="37"/>
      <c r="D18" s="37"/>
      <c r="E18" s="32" t="str">
        <f>'Rekapitulace stavby'!E14</f>
        <v>Vyplň údaj</v>
      </c>
      <c r="F18" s="26"/>
      <c r="G18" s="26"/>
      <c r="H18" s="26"/>
      <c r="I18" s="127" t="s">
        <v>28</v>
      </c>
      <c r="J18" s="32" t="str">
        <f>'Rekapitulace stavby'!AN14</f>
        <v>Vyplň údaj</v>
      </c>
      <c r="K18" s="37"/>
      <c r="L18" s="126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38"/>
      <c r="C19" s="37"/>
      <c r="D19" s="37"/>
      <c r="E19" s="37"/>
      <c r="F19" s="37"/>
      <c r="G19" s="37"/>
      <c r="H19" s="37"/>
      <c r="I19" s="125"/>
      <c r="J19" s="37"/>
      <c r="K19" s="37"/>
      <c r="L19" s="126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38"/>
      <c r="C20" s="37"/>
      <c r="D20" s="31" t="s">
        <v>31</v>
      </c>
      <c r="E20" s="37"/>
      <c r="F20" s="37"/>
      <c r="G20" s="37"/>
      <c r="H20" s="37"/>
      <c r="I20" s="127" t="s">
        <v>26</v>
      </c>
      <c r="J20" s="26" t="s">
        <v>3</v>
      </c>
      <c r="K20" s="37"/>
      <c r="L20" s="126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38"/>
      <c r="C21" s="37"/>
      <c r="D21" s="37"/>
      <c r="E21" s="26" t="s">
        <v>32</v>
      </c>
      <c r="F21" s="37"/>
      <c r="G21" s="37"/>
      <c r="H21" s="37"/>
      <c r="I21" s="127" t="s">
        <v>28</v>
      </c>
      <c r="J21" s="26" t="s">
        <v>3</v>
      </c>
      <c r="K21" s="37"/>
      <c r="L21" s="126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38"/>
      <c r="C22" s="37"/>
      <c r="D22" s="37"/>
      <c r="E22" s="37"/>
      <c r="F22" s="37"/>
      <c r="G22" s="37"/>
      <c r="H22" s="37"/>
      <c r="I22" s="125"/>
      <c r="J22" s="37"/>
      <c r="K22" s="37"/>
      <c r="L22" s="126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38"/>
      <c r="C23" s="37"/>
      <c r="D23" s="31" t="s">
        <v>34</v>
      </c>
      <c r="E23" s="37"/>
      <c r="F23" s="37"/>
      <c r="G23" s="37"/>
      <c r="H23" s="37"/>
      <c r="I23" s="127" t="s">
        <v>26</v>
      </c>
      <c r="J23" s="26" t="s">
        <v>3</v>
      </c>
      <c r="K23" s="37"/>
      <c r="L23" s="126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38"/>
      <c r="C24" s="37"/>
      <c r="D24" s="37"/>
      <c r="E24" s="26" t="s">
        <v>32</v>
      </c>
      <c r="F24" s="37"/>
      <c r="G24" s="37"/>
      <c r="H24" s="37"/>
      <c r="I24" s="127" t="s">
        <v>28</v>
      </c>
      <c r="J24" s="26" t="s">
        <v>3</v>
      </c>
      <c r="K24" s="37"/>
      <c r="L24" s="126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38"/>
      <c r="C25" s="37"/>
      <c r="D25" s="37"/>
      <c r="E25" s="37"/>
      <c r="F25" s="37"/>
      <c r="G25" s="37"/>
      <c r="H25" s="37"/>
      <c r="I25" s="125"/>
      <c r="J25" s="37"/>
      <c r="K25" s="37"/>
      <c r="L25" s="126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38"/>
      <c r="C26" s="37"/>
      <c r="D26" s="31" t="s">
        <v>35</v>
      </c>
      <c r="E26" s="37"/>
      <c r="F26" s="37"/>
      <c r="G26" s="37"/>
      <c r="H26" s="37"/>
      <c r="I26" s="125"/>
      <c r="J26" s="37"/>
      <c r="K26" s="37"/>
      <c r="L26" s="126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28"/>
      <c r="B27" s="129"/>
      <c r="C27" s="128"/>
      <c r="D27" s="128"/>
      <c r="E27" s="35" t="s">
        <v>3</v>
      </c>
      <c r="F27" s="35"/>
      <c r="G27" s="35"/>
      <c r="H27" s="35"/>
      <c r="I27" s="130"/>
      <c r="J27" s="128"/>
      <c r="K27" s="128"/>
      <c r="L27" s="131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</row>
    <row r="28" spans="1:31" s="2" customFormat="1" ht="6.95" customHeight="1" hidden="1">
      <c r="A28" s="37"/>
      <c r="B28" s="38"/>
      <c r="C28" s="37"/>
      <c r="D28" s="37"/>
      <c r="E28" s="37"/>
      <c r="F28" s="37"/>
      <c r="G28" s="37"/>
      <c r="H28" s="37"/>
      <c r="I28" s="125"/>
      <c r="J28" s="37"/>
      <c r="K28" s="37"/>
      <c r="L28" s="126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38"/>
      <c r="C29" s="37"/>
      <c r="D29" s="83"/>
      <c r="E29" s="83"/>
      <c r="F29" s="83"/>
      <c r="G29" s="83"/>
      <c r="H29" s="83"/>
      <c r="I29" s="132"/>
      <c r="J29" s="83"/>
      <c r="K29" s="83"/>
      <c r="L29" s="12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38"/>
      <c r="C30" s="37"/>
      <c r="D30" s="133" t="s">
        <v>37</v>
      </c>
      <c r="E30" s="37"/>
      <c r="F30" s="37"/>
      <c r="G30" s="37"/>
      <c r="H30" s="37"/>
      <c r="I30" s="125"/>
      <c r="J30" s="89">
        <f>ROUND(J83,2)</f>
        <v>0</v>
      </c>
      <c r="K30" s="37"/>
      <c r="L30" s="126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38"/>
      <c r="C31" s="37"/>
      <c r="D31" s="83"/>
      <c r="E31" s="83"/>
      <c r="F31" s="83"/>
      <c r="G31" s="83"/>
      <c r="H31" s="83"/>
      <c r="I31" s="132"/>
      <c r="J31" s="83"/>
      <c r="K31" s="83"/>
      <c r="L31" s="126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38"/>
      <c r="C32" s="37"/>
      <c r="D32" s="37"/>
      <c r="E32" s="37"/>
      <c r="F32" s="42" t="s">
        <v>39</v>
      </c>
      <c r="G32" s="37"/>
      <c r="H32" s="37"/>
      <c r="I32" s="134" t="s">
        <v>38</v>
      </c>
      <c r="J32" s="42" t="s">
        <v>40</v>
      </c>
      <c r="K32" s="37"/>
      <c r="L32" s="126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38"/>
      <c r="C33" s="37"/>
      <c r="D33" s="135" t="s">
        <v>41</v>
      </c>
      <c r="E33" s="31" t="s">
        <v>42</v>
      </c>
      <c r="F33" s="136">
        <f>ROUND((SUM(BE83:BE92)),2)</f>
        <v>0</v>
      </c>
      <c r="G33" s="37"/>
      <c r="H33" s="37"/>
      <c r="I33" s="137">
        <v>0.21</v>
      </c>
      <c r="J33" s="136">
        <f>ROUND(((SUM(BE83:BE92))*I33),2)</f>
        <v>0</v>
      </c>
      <c r="K33" s="37"/>
      <c r="L33" s="126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38"/>
      <c r="C34" s="37"/>
      <c r="D34" s="37"/>
      <c r="E34" s="31" t="s">
        <v>43</v>
      </c>
      <c r="F34" s="136">
        <f>ROUND((SUM(BF83:BF92)),2)</f>
        <v>0</v>
      </c>
      <c r="G34" s="37"/>
      <c r="H34" s="37"/>
      <c r="I34" s="137">
        <v>0.15</v>
      </c>
      <c r="J34" s="136">
        <f>ROUND(((SUM(BF83:BF92))*I34),2)</f>
        <v>0</v>
      </c>
      <c r="K34" s="37"/>
      <c r="L34" s="126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38"/>
      <c r="C35" s="37"/>
      <c r="D35" s="37"/>
      <c r="E35" s="31" t="s">
        <v>44</v>
      </c>
      <c r="F35" s="136">
        <f>ROUND((SUM(BG83:BG92)),2)</f>
        <v>0</v>
      </c>
      <c r="G35" s="37"/>
      <c r="H35" s="37"/>
      <c r="I35" s="137">
        <v>0.21</v>
      </c>
      <c r="J35" s="136">
        <f>0</f>
        <v>0</v>
      </c>
      <c r="K35" s="37"/>
      <c r="L35" s="126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38"/>
      <c r="C36" s="37"/>
      <c r="D36" s="37"/>
      <c r="E36" s="31" t="s">
        <v>45</v>
      </c>
      <c r="F36" s="136">
        <f>ROUND((SUM(BH83:BH92)),2)</f>
        <v>0</v>
      </c>
      <c r="G36" s="37"/>
      <c r="H36" s="37"/>
      <c r="I36" s="137">
        <v>0.15</v>
      </c>
      <c r="J36" s="136">
        <f>0</f>
        <v>0</v>
      </c>
      <c r="K36" s="37"/>
      <c r="L36" s="12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38"/>
      <c r="C37" s="37"/>
      <c r="D37" s="37"/>
      <c r="E37" s="31" t="s">
        <v>46</v>
      </c>
      <c r="F37" s="136">
        <f>ROUND((SUM(BI83:BI92)),2)</f>
        <v>0</v>
      </c>
      <c r="G37" s="37"/>
      <c r="H37" s="37"/>
      <c r="I37" s="137">
        <v>0</v>
      </c>
      <c r="J37" s="136">
        <f>0</f>
        <v>0</v>
      </c>
      <c r="K37" s="37"/>
      <c r="L37" s="126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38"/>
      <c r="C38" s="37"/>
      <c r="D38" s="37"/>
      <c r="E38" s="37"/>
      <c r="F38" s="37"/>
      <c r="G38" s="37"/>
      <c r="H38" s="37"/>
      <c r="I38" s="125"/>
      <c r="J38" s="37"/>
      <c r="K38" s="37"/>
      <c r="L38" s="12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38"/>
      <c r="C39" s="138"/>
      <c r="D39" s="139" t="s">
        <v>47</v>
      </c>
      <c r="E39" s="75"/>
      <c r="F39" s="75"/>
      <c r="G39" s="140" t="s">
        <v>48</v>
      </c>
      <c r="H39" s="141" t="s">
        <v>49</v>
      </c>
      <c r="I39" s="142"/>
      <c r="J39" s="143">
        <f>SUM(J30:J37)</f>
        <v>0</v>
      </c>
      <c r="K39" s="144"/>
      <c r="L39" s="126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54"/>
      <c r="C40" s="55"/>
      <c r="D40" s="55"/>
      <c r="E40" s="55"/>
      <c r="F40" s="55"/>
      <c r="G40" s="55"/>
      <c r="H40" s="55"/>
      <c r="I40" s="145"/>
      <c r="J40" s="55"/>
      <c r="K40" s="55"/>
      <c r="L40" s="126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ht="12" hidden="1"/>
    <row r="42" ht="12" hidden="1"/>
    <row r="43" ht="12" hidden="1"/>
    <row r="44" spans="1:31" s="2" customFormat="1" ht="6.95" customHeight="1">
      <c r="A44" s="37"/>
      <c r="B44" s="56"/>
      <c r="C44" s="57"/>
      <c r="D44" s="57"/>
      <c r="E44" s="57"/>
      <c r="F44" s="57"/>
      <c r="G44" s="57"/>
      <c r="H44" s="57"/>
      <c r="I44" s="146"/>
      <c r="J44" s="57"/>
      <c r="K44" s="57"/>
      <c r="L44" s="126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24.95" customHeight="1">
      <c r="A45" s="37"/>
      <c r="B45" s="38"/>
      <c r="C45" s="22" t="s">
        <v>110</v>
      </c>
      <c r="D45" s="37"/>
      <c r="E45" s="37"/>
      <c r="F45" s="37"/>
      <c r="G45" s="37"/>
      <c r="H45" s="37"/>
      <c r="I45" s="125"/>
      <c r="J45" s="37"/>
      <c r="K45" s="37"/>
      <c r="L45" s="126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6.95" customHeight="1">
      <c r="A46" s="37"/>
      <c r="B46" s="38"/>
      <c r="C46" s="37"/>
      <c r="D46" s="37"/>
      <c r="E46" s="37"/>
      <c r="F46" s="37"/>
      <c r="G46" s="37"/>
      <c r="H46" s="37"/>
      <c r="I46" s="125"/>
      <c r="J46" s="37"/>
      <c r="K46" s="37"/>
      <c r="L46" s="126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12" customHeight="1">
      <c r="A47" s="37"/>
      <c r="B47" s="38"/>
      <c r="C47" s="31" t="s">
        <v>17</v>
      </c>
      <c r="D47" s="37"/>
      <c r="E47" s="37"/>
      <c r="F47" s="37"/>
      <c r="G47" s="37"/>
      <c r="H47" s="37"/>
      <c r="I47" s="125"/>
      <c r="J47" s="37"/>
      <c r="K47" s="37"/>
      <c r="L47" s="126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23.25" customHeight="1">
      <c r="A48" s="37"/>
      <c r="B48" s="38"/>
      <c r="C48" s="37"/>
      <c r="D48" s="37"/>
      <c r="E48" s="124" t="str">
        <f>E7</f>
        <v>Stavební úpravy objektu bývalé kotelny na sklady nářadí a zahradní techniky</v>
      </c>
      <c r="F48" s="31"/>
      <c r="G48" s="31"/>
      <c r="H48" s="31"/>
      <c r="I48" s="125"/>
      <c r="J48" s="37"/>
      <c r="K48" s="37"/>
      <c r="L48" s="126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12" customHeight="1">
      <c r="A49" s="37"/>
      <c r="B49" s="38"/>
      <c r="C49" s="31" t="s">
        <v>108</v>
      </c>
      <c r="D49" s="37"/>
      <c r="E49" s="37"/>
      <c r="F49" s="37"/>
      <c r="G49" s="37"/>
      <c r="H49" s="37"/>
      <c r="I49" s="125"/>
      <c r="J49" s="37"/>
      <c r="K49" s="37"/>
      <c r="L49" s="126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6.5" customHeight="1">
      <c r="A50" s="37"/>
      <c r="B50" s="38"/>
      <c r="C50" s="37"/>
      <c r="D50" s="37"/>
      <c r="E50" s="61" t="str">
        <f>E9</f>
        <v>VRN - Vedlejší rozpočtové náklady</v>
      </c>
      <c r="F50" s="37"/>
      <c r="G50" s="37"/>
      <c r="H50" s="37"/>
      <c r="I50" s="125"/>
      <c r="J50" s="37"/>
      <c r="K50" s="37"/>
      <c r="L50" s="126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6.95" customHeight="1">
      <c r="A51" s="37"/>
      <c r="B51" s="38"/>
      <c r="C51" s="37"/>
      <c r="D51" s="37"/>
      <c r="E51" s="37"/>
      <c r="F51" s="37"/>
      <c r="G51" s="37"/>
      <c r="H51" s="37"/>
      <c r="I51" s="125"/>
      <c r="J51" s="37"/>
      <c r="K51" s="37"/>
      <c r="L51" s="126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2" customHeight="1">
      <c r="A52" s="37"/>
      <c r="B52" s="38"/>
      <c r="C52" s="31" t="s">
        <v>21</v>
      </c>
      <c r="D52" s="37"/>
      <c r="E52" s="37"/>
      <c r="F52" s="26" t="str">
        <f>F12</f>
        <v>p.č. 1710 v k.ú. Nový Jičín</v>
      </c>
      <c r="G52" s="37"/>
      <c r="H52" s="37"/>
      <c r="I52" s="127" t="s">
        <v>23</v>
      </c>
      <c r="J52" s="63" t="str">
        <f>IF(J12="","",J12)</f>
        <v>30. 3. 2020</v>
      </c>
      <c r="K52" s="37"/>
      <c r="L52" s="126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6.95" customHeight="1">
      <c r="A53" s="37"/>
      <c r="B53" s="38"/>
      <c r="C53" s="37"/>
      <c r="D53" s="37"/>
      <c r="E53" s="37"/>
      <c r="F53" s="37"/>
      <c r="G53" s="37"/>
      <c r="H53" s="37"/>
      <c r="I53" s="125"/>
      <c r="J53" s="37"/>
      <c r="K53" s="37"/>
      <c r="L53" s="126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5.15" customHeight="1">
      <c r="A54" s="37"/>
      <c r="B54" s="38"/>
      <c r="C54" s="31" t="s">
        <v>25</v>
      </c>
      <c r="D54" s="37"/>
      <c r="E54" s="37"/>
      <c r="F54" s="26" t="str">
        <f>E15</f>
        <v>Město Nový Jičín</v>
      </c>
      <c r="G54" s="37"/>
      <c r="H54" s="37"/>
      <c r="I54" s="127" t="s">
        <v>31</v>
      </c>
      <c r="J54" s="35" t="str">
        <f>E21</f>
        <v>BENEPRO, a.s.</v>
      </c>
      <c r="K54" s="37"/>
      <c r="L54" s="126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31" s="2" customFormat="1" ht="15.15" customHeight="1">
      <c r="A55" s="37"/>
      <c r="B55" s="38"/>
      <c r="C55" s="31" t="s">
        <v>29</v>
      </c>
      <c r="D55" s="37"/>
      <c r="E55" s="37"/>
      <c r="F55" s="26" t="str">
        <f>IF(E18="","",E18)</f>
        <v>Vyplň údaj</v>
      </c>
      <c r="G55" s="37"/>
      <c r="H55" s="37"/>
      <c r="I55" s="127" t="s">
        <v>34</v>
      </c>
      <c r="J55" s="35" t="str">
        <f>E24</f>
        <v>BENEPRO, a.s.</v>
      </c>
      <c r="K55" s="37"/>
      <c r="L55" s="126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</row>
    <row r="56" spans="1:31" s="2" customFormat="1" ht="10.3" customHeight="1">
      <c r="A56" s="37"/>
      <c r="B56" s="38"/>
      <c r="C56" s="37"/>
      <c r="D56" s="37"/>
      <c r="E56" s="37"/>
      <c r="F56" s="37"/>
      <c r="G56" s="37"/>
      <c r="H56" s="37"/>
      <c r="I56" s="125"/>
      <c r="J56" s="37"/>
      <c r="K56" s="37"/>
      <c r="L56" s="126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29.25" customHeight="1">
      <c r="A57" s="37"/>
      <c r="B57" s="38"/>
      <c r="C57" s="147" t="s">
        <v>111</v>
      </c>
      <c r="D57" s="138"/>
      <c r="E57" s="138"/>
      <c r="F57" s="138"/>
      <c r="G57" s="138"/>
      <c r="H57" s="138"/>
      <c r="I57" s="148"/>
      <c r="J57" s="149" t="s">
        <v>112</v>
      </c>
      <c r="K57" s="138"/>
      <c r="L57" s="126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0.3" customHeight="1">
      <c r="A58" s="37"/>
      <c r="B58" s="38"/>
      <c r="C58" s="37"/>
      <c r="D58" s="37"/>
      <c r="E58" s="37"/>
      <c r="F58" s="37"/>
      <c r="G58" s="37"/>
      <c r="H58" s="37"/>
      <c r="I58" s="125"/>
      <c r="J58" s="37"/>
      <c r="K58" s="37"/>
      <c r="L58" s="126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47" s="2" customFormat="1" ht="22.8" customHeight="1">
      <c r="A59" s="37"/>
      <c r="B59" s="38"/>
      <c r="C59" s="150" t="s">
        <v>69</v>
      </c>
      <c r="D59" s="37"/>
      <c r="E59" s="37"/>
      <c r="F59" s="37"/>
      <c r="G59" s="37"/>
      <c r="H59" s="37"/>
      <c r="I59" s="125"/>
      <c r="J59" s="89">
        <f>J83</f>
        <v>0</v>
      </c>
      <c r="K59" s="37"/>
      <c r="L59" s="126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U59" s="18" t="s">
        <v>113</v>
      </c>
    </row>
    <row r="60" spans="1:31" s="9" customFormat="1" ht="24.95" customHeight="1">
      <c r="A60" s="9"/>
      <c r="B60" s="151"/>
      <c r="C60" s="9"/>
      <c r="D60" s="152" t="s">
        <v>1556</v>
      </c>
      <c r="E60" s="153"/>
      <c r="F60" s="153"/>
      <c r="G60" s="153"/>
      <c r="H60" s="153"/>
      <c r="I60" s="154"/>
      <c r="J60" s="155">
        <f>J84</f>
        <v>0</v>
      </c>
      <c r="K60" s="9"/>
      <c r="L60" s="15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56"/>
      <c r="C61" s="10"/>
      <c r="D61" s="157" t="s">
        <v>1557</v>
      </c>
      <c r="E61" s="158"/>
      <c r="F61" s="158"/>
      <c r="G61" s="158"/>
      <c r="H61" s="158"/>
      <c r="I61" s="159"/>
      <c r="J61" s="160">
        <f>J85</f>
        <v>0</v>
      </c>
      <c r="K61" s="10"/>
      <c r="L61" s="15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56"/>
      <c r="C62" s="10"/>
      <c r="D62" s="157" t="s">
        <v>1558</v>
      </c>
      <c r="E62" s="158"/>
      <c r="F62" s="158"/>
      <c r="G62" s="158"/>
      <c r="H62" s="158"/>
      <c r="I62" s="159"/>
      <c r="J62" s="160">
        <f>J88</f>
        <v>0</v>
      </c>
      <c r="K62" s="10"/>
      <c r="L62" s="15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56"/>
      <c r="C63" s="10"/>
      <c r="D63" s="157" t="s">
        <v>1559</v>
      </c>
      <c r="E63" s="158"/>
      <c r="F63" s="158"/>
      <c r="G63" s="158"/>
      <c r="H63" s="158"/>
      <c r="I63" s="159"/>
      <c r="J63" s="160">
        <f>J90</f>
        <v>0</v>
      </c>
      <c r="K63" s="10"/>
      <c r="L63" s="15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7"/>
      <c r="B64" s="38"/>
      <c r="C64" s="37"/>
      <c r="D64" s="37"/>
      <c r="E64" s="37"/>
      <c r="F64" s="37"/>
      <c r="G64" s="37"/>
      <c r="H64" s="37"/>
      <c r="I64" s="125"/>
      <c r="J64" s="37"/>
      <c r="K64" s="37"/>
      <c r="L64" s="126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54"/>
      <c r="C65" s="55"/>
      <c r="D65" s="55"/>
      <c r="E65" s="55"/>
      <c r="F65" s="55"/>
      <c r="G65" s="55"/>
      <c r="H65" s="55"/>
      <c r="I65" s="145"/>
      <c r="J65" s="55"/>
      <c r="K65" s="55"/>
      <c r="L65" s="126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9" spans="1:31" s="2" customFormat="1" ht="6.95" customHeight="1">
      <c r="A69" s="37"/>
      <c r="B69" s="56"/>
      <c r="C69" s="57"/>
      <c r="D69" s="57"/>
      <c r="E69" s="57"/>
      <c r="F69" s="57"/>
      <c r="G69" s="57"/>
      <c r="H69" s="57"/>
      <c r="I69" s="146"/>
      <c r="J69" s="57"/>
      <c r="K69" s="57"/>
      <c r="L69" s="126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24.95" customHeight="1">
      <c r="A70" s="37"/>
      <c r="B70" s="38"/>
      <c r="C70" s="22" t="s">
        <v>123</v>
      </c>
      <c r="D70" s="37"/>
      <c r="E70" s="37"/>
      <c r="F70" s="37"/>
      <c r="G70" s="37"/>
      <c r="H70" s="37"/>
      <c r="I70" s="125"/>
      <c r="J70" s="37"/>
      <c r="K70" s="37"/>
      <c r="L70" s="126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38"/>
      <c r="C71" s="37"/>
      <c r="D71" s="37"/>
      <c r="E71" s="37"/>
      <c r="F71" s="37"/>
      <c r="G71" s="37"/>
      <c r="H71" s="37"/>
      <c r="I71" s="125"/>
      <c r="J71" s="37"/>
      <c r="K71" s="37"/>
      <c r="L71" s="126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2" customHeight="1">
      <c r="A72" s="37"/>
      <c r="B72" s="38"/>
      <c r="C72" s="31" t="s">
        <v>17</v>
      </c>
      <c r="D72" s="37"/>
      <c r="E72" s="37"/>
      <c r="F72" s="37"/>
      <c r="G72" s="37"/>
      <c r="H72" s="37"/>
      <c r="I72" s="125"/>
      <c r="J72" s="37"/>
      <c r="K72" s="37"/>
      <c r="L72" s="126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23.25" customHeight="1">
      <c r="A73" s="37"/>
      <c r="B73" s="38"/>
      <c r="C73" s="37"/>
      <c r="D73" s="37"/>
      <c r="E73" s="124" t="str">
        <f>E7</f>
        <v>Stavební úpravy objektu bývalé kotelny na sklady nářadí a zahradní techniky</v>
      </c>
      <c r="F73" s="31"/>
      <c r="G73" s="31"/>
      <c r="H73" s="31"/>
      <c r="I73" s="125"/>
      <c r="J73" s="37"/>
      <c r="K73" s="37"/>
      <c r="L73" s="126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2" customFormat="1" ht="12" customHeight="1">
      <c r="A74" s="37"/>
      <c r="B74" s="38"/>
      <c r="C74" s="31" t="s">
        <v>108</v>
      </c>
      <c r="D74" s="37"/>
      <c r="E74" s="37"/>
      <c r="F74" s="37"/>
      <c r="G74" s="37"/>
      <c r="H74" s="37"/>
      <c r="I74" s="125"/>
      <c r="J74" s="37"/>
      <c r="K74" s="37"/>
      <c r="L74" s="126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16.5" customHeight="1">
      <c r="A75" s="37"/>
      <c r="B75" s="38"/>
      <c r="C75" s="37"/>
      <c r="D75" s="37"/>
      <c r="E75" s="61" t="str">
        <f>E9</f>
        <v>VRN - Vedlejší rozpočtové náklady</v>
      </c>
      <c r="F75" s="37"/>
      <c r="G75" s="37"/>
      <c r="H75" s="37"/>
      <c r="I75" s="125"/>
      <c r="J75" s="37"/>
      <c r="K75" s="37"/>
      <c r="L75" s="126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7"/>
      <c r="D76" s="37"/>
      <c r="E76" s="37"/>
      <c r="F76" s="37"/>
      <c r="G76" s="37"/>
      <c r="H76" s="37"/>
      <c r="I76" s="125"/>
      <c r="J76" s="37"/>
      <c r="K76" s="37"/>
      <c r="L76" s="126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1" t="s">
        <v>21</v>
      </c>
      <c r="D77" s="37"/>
      <c r="E77" s="37"/>
      <c r="F77" s="26" t="str">
        <f>F12</f>
        <v>p.č. 1710 v k.ú. Nový Jičín</v>
      </c>
      <c r="G77" s="37"/>
      <c r="H77" s="37"/>
      <c r="I77" s="127" t="s">
        <v>23</v>
      </c>
      <c r="J77" s="63" t="str">
        <f>IF(J12="","",J12)</f>
        <v>30. 3. 2020</v>
      </c>
      <c r="K77" s="37"/>
      <c r="L77" s="126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7"/>
      <c r="D78" s="37"/>
      <c r="E78" s="37"/>
      <c r="F78" s="37"/>
      <c r="G78" s="37"/>
      <c r="H78" s="37"/>
      <c r="I78" s="125"/>
      <c r="J78" s="37"/>
      <c r="K78" s="37"/>
      <c r="L78" s="126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5.15" customHeight="1">
      <c r="A79" s="37"/>
      <c r="B79" s="38"/>
      <c r="C79" s="31" t="s">
        <v>25</v>
      </c>
      <c r="D79" s="37"/>
      <c r="E79" s="37"/>
      <c r="F79" s="26" t="str">
        <f>E15</f>
        <v>Město Nový Jičín</v>
      </c>
      <c r="G79" s="37"/>
      <c r="H79" s="37"/>
      <c r="I79" s="127" t="s">
        <v>31</v>
      </c>
      <c r="J79" s="35" t="str">
        <f>E21</f>
        <v>BENEPRO, a.s.</v>
      </c>
      <c r="K79" s="37"/>
      <c r="L79" s="126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5.15" customHeight="1">
      <c r="A80" s="37"/>
      <c r="B80" s="38"/>
      <c r="C80" s="31" t="s">
        <v>29</v>
      </c>
      <c r="D80" s="37"/>
      <c r="E80" s="37"/>
      <c r="F80" s="26" t="str">
        <f>IF(E18="","",E18)</f>
        <v>Vyplň údaj</v>
      </c>
      <c r="G80" s="37"/>
      <c r="H80" s="37"/>
      <c r="I80" s="127" t="s">
        <v>34</v>
      </c>
      <c r="J80" s="35" t="str">
        <f>E24</f>
        <v>BENEPRO, a.s.</v>
      </c>
      <c r="K80" s="37"/>
      <c r="L80" s="126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0.3" customHeight="1">
      <c r="A81" s="37"/>
      <c r="B81" s="38"/>
      <c r="C81" s="37"/>
      <c r="D81" s="37"/>
      <c r="E81" s="37"/>
      <c r="F81" s="37"/>
      <c r="G81" s="37"/>
      <c r="H81" s="37"/>
      <c r="I81" s="125"/>
      <c r="J81" s="37"/>
      <c r="K81" s="37"/>
      <c r="L81" s="126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11" customFormat="1" ht="29.25" customHeight="1">
      <c r="A82" s="161"/>
      <c r="B82" s="162"/>
      <c r="C82" s="163" t="s">
        <v>124</v>
      </c>
      <c r="D82" s="164" t="s">
        <v>56</v>
      </c>
      <c r="E82" s="164" t="s">
        <v>52</v>
      </c>
      <c r="F82" s="164" t="s">
        <v>53</v>
      </c>
      <c r="G82" s="164" t="s">
        <v>125</v>
      </c>
      <c r="H82" s="164" t="s">
        <v>126</v>
      </c>
      <c r="I82" s="165" t="s">
        <v>127</v>
      </c>
      <c r="J82" s="164" t="s">
        <v>112</v>
      </c>
      <c r="K82" s="166" t="s">
        <v>128</v>
      </c>
      <c r="L82" s="167"/>
      <c r="M82" s="79" t="s">
        <v>3</v>
      </c>
      <c r="N82" s="80" t="s">
        <v>41</v>
      </c>
      <c r="O82" s="80" t="s">
        <v>129</v>
      </c>
      <c r="P82" s="80" t="s">
        <v>130</v>
      </c>
      <c r="Q82" s="80" t="s">
        <v>131</v>
      </c>
      <c r="R82" s="80" t="s">
        <v>132</v>
      </c>
      <c r="S82" s="80" t="s">
        <v>133</v>
      </c>
      <c r="T82" s="81" t="s">
        <v>134</v>
      </c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</row>
    <row r="83" spans="1:63" s="2" customFormat="1" ht="22.8" customHeight="1">
      <c r="A83" s="37"/>
      <c r="B83" s="38"/>
      <c r="C83" s="86" t="s">
        <v>135</v>
      </c>
      <c r="D83" s="37"/>
      <c r="E83" s="37"/>
      <c r="F83" s="37"/>
      <c r="G83" s="37"/>
      <c r="H83" s="37"/>
      <c r="I83" s="125"/>
      <c r="J83" s="168">
        <f>BK83</f>
        <v>0</v>
      </c>
      <c r="K83" s="37"/>
      <c r="L83" s="38"/>
      <c r="M83" s="82"/>
      <c r="N83" s="67"/>
      <c r="O83" s="83"/>
      <c r="P83" s="169">
        <f>P84</f>
        <v>0</v>
      </c>
      <c r="Q83" s="83"/>
      <c r="R83" s="169">
        <f>R84</f>
        <v>0</v>
      </c>
      <c r="S83" s="83"/>
      <c r="T83" s="170">
        <f>T84</f>
        <v>0</v>
      </c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8" t="s">
        <v>70</v>
      </c>
      <c r="AU83" s="18" t="s">
        <v>113</v>
      </c>
      <c r="BK83" s="171">
        <f>BK84</f>
        <v>0</v>
      </c>
    </row>
    <row r="84" spans="1:63" s="12" customFormat="1" ht="25.9" customHeight="1">
      <c r="A84" s="12"/>
      <c r="B84" s="172"/>
      <c r="C84" s="12"/>
      <c r="D84" s="173" t="s">
        <v>70</v>
      </c>
      <c r="E84" s="174" t="s">
        <v>104</v>
      </c>
      <c r="F84" s="174" t="s">
        <v>105</v>
      </c>
      <c r="G84" s="12"/>
      <c r="H84" s="12"/>
      <c r="I84" s="175"/>
      <c r="J84" s="176">
        <f>BK84</f>
        <v>0</v>
      </c>
      <c r="K84" s="12"/>
      <c r="L84" s="172"/>
      <c r="M84" s="177"/>
      <c r="N84" s="178"/>
      <c r="O84" s="178"/>
      <c r="P84" s="179">
        <f>P85+P88+P90</f>
        <v>0</v>
      </c>
      <c r="Q84" s="178"/>
      <c r="R84" s="179">
        <f>R85+R88+R90</f>
        <v>0</v>
      </c>
      <c r="S84" s="178"/>
      <c r="T84" s="180">
        <f>T85+T88+T90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73" t="s">
        <v>176</v>
      </c>
      <c r="AT84" s="181" t="s">
        <v>70</v>
      </c>
      <c r="AU84" s="181" t="s">
        <v>71</v>
      </c>
      <c r="AY84" s="173" t="s">
        <v>138</v>
      </c>
      <c r="BK84" s="182">
        <f>BK85+BK88+BK90</f>
        <v>0</v>
      </c>
    </row>
    <row r="85" spans="1:63" s="12" customFormat="1" ht="22.8" customHeight="1">
      <c r="A85" s="12"/>
      <c r="B85" s="172"/>
      <c r="C85" s="12"/>
      <c r="D85" s="173" t="s">
        <v>70</v>
      </c>
      <c r="E85" s="183" t="s">
        <v>1560</v>
      </c>
      <c r="F85" s="183" t="s">
        <v>1561</v>
      </c>
      <c r="G85" s="12"/>
      <c r="H85" s="12"/>
      <c r="I85" s="175"/>
      <c r="J85" s="184">
        <f>BK85</f>
        <v>0</v>
      </c>
      <c r="K85" s="12"/>
      <c r="L85" s="172"/>
      <c r="M85" s="177"/>
      <c r="N85" s="178"/>
      <c r="O85" s="178"/>
      <c r="P85" s="179">
        <f>SUM(P86:P87)</f>
        <v>0</v>
      </c>
      <c r="Q85" s="178"/>
      <c r="R85" s="179">
        <f>SUM(R86:R87)</f>
        <v>0</v>
      </c>
      <c r="S85" s="178"/>
      <c r="T85" s="180">
        <f>SUM(T86:T87)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73" t="s">
        <v>176</v>
      </c>
      <c r="AT85" s="181" t="s">
        <v>70</v>
      </c>
      <c r="AU85" s="181" t="s">
        <v>79</v>
      </c>
      <c r="AY85" s="173" t="s">
        <v>138</v>
      </c>
      <c r="BK85" s="182">
        <f>SUM(BK86:BK87)</f>
        <v>0</v>
      </c>
    </row>
    <row r="86" spans="1:65" s="2" customFormat="1" ht="16.5" customHeight="1">
      <c r="A86" s="37"/>
      <c r="B86" s="185"/>
      <c r="C86" s="186" t="s">
        <v>79</v>
      </c>
      <c r="D86" s="186" t="s">
        <v>140</v>
      </c>
      <c r="E86" s="187" t="s">
        <v>1562</v>
      </c>
      <c r="F86" s="188" t="s">
        <v>1563</v>
      </c>
      <c r="G86" s="189" t="s">
        <v>1564</v>
      </c>
      <c r="H86" s="190">
        <v>1</v>
      </c>
      <c r="I86" s="191"/>
      <c r="J86" s="192">
        <f>ROUND(I86*H86,2)</f>
        <v>0</v>
      </c>
      <c r="K86" s="188" t="s">
        <v>144</v>
      </c>
      <c r="L86" s="38"/>
      <c r="M86" s="193" t="s">
        <v>3</v>
      </c>
      <c r="N86" s="194" t="s">
        <v>42</v>
      </c>
      <c r="O86" s="71"/>
      <c r="P86" s="195">
        <f>O86*H86</f>
        <v>0</v>
      </c>
      <c r="Q86" s="195">
        <v>0</v>
      </c>
      <c r="R86" s="195">
        <f>Q86*H86</f>
        <v>0</v>
      </c>
      <c r="S86" s="195">
        <v>0</v>
      </c>
      <c r="T86" s="19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197" t="s">
        <v>1565</v>
      </c>
      <c r="AT86" s="197" t="s">
        <v>140</v>
      </c>
      <c r="AU86" s="197" t="s">
        <v>81</v>
      </c>
      <c r="AY86" s="18" t="s">
        <v>138</v>
      </c>
      <c r="BE86" s="198">
        <f>IF(N86="základní",J86,0)</f>
        <v>0</v>
      </c>
      <c r="BF86" s="198">
        <f>IF(N86="snížená",J86,0)</f>
        <v>0</v>
      </c>
      <c r="BG86" s="198">
        <f>IF(N86="zákl. přenesená",J86,0)</f>
        <v>0</v>
      </c>
      <c r="BH86" s="198">
        <f>IF(N86="sníž. přenesená",J86,0)</f>
        <v>0</v>
      </c>
      <c r="BI86" s="198">
        <f>IF(N86="nulová",J86,0)</f>
        <v>0</v>
      </c>
      <c r="BJ86" s="18" t="s">
        <v>79</v>
      </c>
      <c r="BK86" s="198">
        <f>ROUND(I86*H86,2)</f>
        <v>0</v>
      </c>
      <c r="BL86" s="18" t="s">
        <v>1565</v>
      </c>
      <c r="BM86" s="197" t="s">
        <v>1566</v>
      </c>
    </row>
    <row r="87" spans="1:47" s="2" customFormat="1" ht="12">
      <c r="A87" s="37"/>
      <c r="B87" s="38"/>
      <c r="C87" s="37"/>
      <c r="D87" s="200" t="s">
        <v>256</v>
      </c>
      <c r="E87" s="37"/>
      <c r="F87" s="223" t="s">
        <v>1567</v>
      </c>
      <c r="G87" s="37"/>
      <c r="H87" s="37"/>
      <c r="I87" s="125"/>
      <c r="J87" s="37"/>
      <c r="K87" s="37"/>
      <c r="L87" s="38"/>
      <c r="M87" s="224"/>
      <c r="N87" s="225"/>
      <c r="O87" s="71"/>
      <c r="P87" s="71"/>
      <c r="Q87" s="71"/>
      <c r="R87" s="71"/>
      <c r="S87" s="71"/>
      <c r="T87" s="72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8" t="s">
        <v>256</v>
      </c>
      <c r="AU87" s="18" t="s">
        <v>81</v>
      </c>
    </row>
    <row r="88" spans="1:63" s="12" customFormat="1" ht="22.8" customHeight="1">
      <c r="A88" s="12"/>
      <c r="B88" s="172"/>
      <c r="C88" s="12"/>
      <c r="D88" s="173" t="s">
        <v>70</v>
      </c>
      <c r="E88" s="183" t="s">
        <v>1568</v>
      </c>
      <c r="F88" s="183" t="s">
        <v>1569</v>
      </c>
      <c r="G88" s="12"/>
      <c r="H88" s="12"/>
      <c r="I88" s="175"/>
      <c r="J88" s="184">
        <f>BK88</f>
        <v>0</v>
      </c>
      <c r="K88" s="12"/>
      <c r="L88" s="172"/>
      <c r="M88" s="177"/>
      <c r="N88" s="178"/>
      <c r="O88" s="178"/>
      <c r="P88" s="179">
        <f>P89</f>
        <v>0</v>
      </c>
      <c r="Q88" s="178"/>
      <c r="R88" s="179">
        <f>R89</f>
        <v>0</v>
      </c>
      <c r="S88" s="178"/>
      <c r="T88" s="180">
        <f>T89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73" t="s">
        <v>176</v>
      </c>
      <c r="AT88" s="181" t="s">
        <v>70</v>
      </c>
      <c r="AU88" s="181" t="s">
        <v>79</v>
      </c>
      <c r="AY88" s="173" t="s">
        <v>138</v>
      </c>
      <c r="BK88" s="182">
        <f>BK89</f>
        <v>0</v>
      </c>
    </row>
    <row r="89" spans="1:65" s="2" customFormat="1" ht="16.5" customHeight="1">
      <c r="A89" s="37"/>
      <c r="B89" s="185"/>
      <c r="C89" s="186" t="s">
        <v>81</v>
      </c>
      <c r="D89" s="186" t="s">
        <v>140</v>
      </c>
      <c r="E89" s="187" t="s">
        <v>1570</v>
      </c>
      <c r="F89" s="188" t="s">
        <v>1571</v>
      </c>
      <c r="G89" s="189" t="s">
        <v>1564</v>
      </c>
      <c r="H89" s="190">
        <v>1</v>
      </c>
      <c r="I89" s="191"/>
      <c r="J89" s="192">
        <f>ROUND(I89*H89,2)</f>
        <v>0</v>
      </c>
      <c r="K89" s="188" t="s">
        <v>144</v>
      </c>
      <c r="L89" s="38"/>
      <c r="M89" s="193" t="s">
        <v>3</v>
      </c>
      <c r="N89" s="194" t="s">
        <v>42</v>
      </c>
      <c r="O89" s="71"/>
      <c r="P89" s="195">
        <f>O89*H89</f>
        <v>0</v>
      </c>
      <c r="Q89" s="195">
        <v>0</v>
      </c>
      <c r="R89" s="195">
        <f>Q89*H89</f>
        <v>0</v>
      </c>
      <c r="S89" s="195">
        <v>0</v>
      </c>
      <c r="T89" s="196">
        <f>S89*H89</f>
        <v>0</v>
      </c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R89" s="197" t="s">
        <v>1565</v>
      </c>
      <c r="AT89" s="197" t="s">
        <v>140</v>
      </c>
      <c r="AU89" s="197" t="s">
        <v>81</v>
      </c>
      <c r="AY89" s="18" t="s">
        <v>138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8" t="s">
        <v>79</v>
      </c>
      <c r="BK89" s="198">
        <f>ROUND(I89*H89,2)</f>
        <v>0</v>
      </c>
      <c r="BL89" s="18" t="s">
        <v>1565</v>
      </c>
      <c r="BM89" s="197" t="s">
        <v>1572</v>
      </c>
    </row>
    <row r="90" spans="1:63" s="12" customFormat="1" ht="22.8" customHeight="1">
      <c r="A90" s="12"/>
      <c r="B90" s="172"/>
      <c r="C90" s="12"/>
      <c r="D90" s="173" t="s">
        <v>70</v>
      </c>
      <c r="E90" s="183" t="s">
        <v>1573</v>
      </c>
      <c r="F90" s="183" t="s">
        <v>1574</v>
      </c>
      <c r="G90" s="12"/>
      <c r="H90" s="12"/>
      <c r="I90" s="175"/>
      <c r="J90" s="184">
        <f>BK90</f>
        <v>0</v>
      </c>
      <c r="K90" s="12"/>
      <c r="L90" s="172"/>
      <c r="M90" s="177"/>
      <c r="N90" s="178"/>
      <c r="O90" s="178"/>
      <c r="P90" s="179">
        <f>SUM(P91:P92)</f>
        <v>0</v>
      </c>
      <c r="Q90" s="178"/>
      <c r="R90" s="179">
        <f>SUM(R91:R92)</f>
        <v>0</v>
      </c>
      <c r="S90" s="178"/>
      <c r="T90" s="180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73" t="s">
        <v>176</v>
      </c>
      <c r="AT90" s="181" t="s">
        <v>70</v>
      </c>
      <c r="AU90" s="181" t="s">
        <v>79</v>
      </c>
      <c r="AY90" s="173" t="s">
        <v>138</v>
      </c>
      <c r="BK90" s="182">
        <f>SUM(BK91:BK92)</f>
        <v>0</v>
      </c>
    </row>
    <row r="91" spans="1:65" s="2" customFormat="1" ht="16.5" customHeight="1">
      <c r="A91" s="37"/>
      <c r="B91" s="185"/>
      <c r="C91" s="186" t="s">
        <v>158</v>
      </c>
      <c r="D91" s="186" t="s">
        <v>140</v>
      </c>
      <c r="E91" s="187" t="s">
        <v>1575</v>
      </c>
      <c r="F91" s="188" t="s">
        <v>1574</v>
      </c>
      <c r="G91" s="189" t="s">
        <v>1564</v>
      </c>
      <c r="H91" s="190">
        <v>1</v>
      </c>
      <c r="I91" s="191"/>
      <c r="J91" s="192">
        <f>ROUND(I91*H91,2)</f>
        <v>0</v>
      </c>
      <c r="K91" s="188" t="s">
        <v>144</v>
      </c>
      <c r="L91" s="38"/>
      <c r="M91" s="193" t="s">
        <v>3</v>
      </c>
      <c r="N91" s="194" t="s">
        <v>42</v>
      </c>
      <c r="O91" s="71"/>
      <c r="P91" s="195">
        <f>O91*H91</f>
        <v>0</v>
      </c>
      <c r="Q91" s="195">
        <v>0</v>
      </c>
      <c r="R91" s="195">
        <f>Q91*H91</f>
        <v>0</v>
      </c>
      <c r="S91" s="195">
        <v>0</v>
      </c>
      <c r="T91" s="196">
        <f>S91*H91</f>
        <v>0</v>
      </c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R91" s="197" t="s">
        <v>1565</v>
      </c>
      <c r="AT91" s="197" t="s">
        <v>140</v>
      </c>
      <c r="AU91" s="197" t="s">
        <v>81</v>
      </c>
      <c r="AY91" s="18" t="s">
        <v>138</v>
      </c>
      <c r="BE91" s="198">
        <f>IF(N91="základní",J91,0)</f>
        <v>0</v>
      </c>
      <c r="BF91" s="198">
        <f>IF(N91="snížená",J91,0)</f>
        <v>0</v>
      </c>
      <c r="BG91" s="198">
        <f>IF(N91="zákl. přenesená",J91,0)</f>
        <v>0</v>
      </c>
      <c r="BH91" s="198">
        <f>IF(N91="sníž. přenesená",J91,0)</f>
        <v>0</v>
      </c>
      <c r="BI91" s="198">
        <f>IF(N91="nulová",J91,0)</f>
        <v>0</v>
      </c>
      <c r="BJ91" s="18" t="s">
        <v>79</v>
      </c>
      <c r="BK91" s="198">
        <f>ROUND(I91*H91,2)</f>
        <v>0</v>
      </c>
      <c r="BL91" s="18" t="s">
        <v>1565</v>
      </c>
      <c r="BM91" s="197" t="s">
        <v>1576</v>
      </c>
    </row>
    <row r="92" spans="1:47" s="2" customFormat="1" ht="12">
      <c r="A92" s="37"/>
      <c r="B92" s="38"/>
      <c r="C92" s="37"/>
      <c r="D92" s="200" t="s">
        <v>256</v>
      </c>
      <c r="E92" s="37"/>
      <c r="F92" s="223" t="s">
        <v>1577</v>
      </c>
      <c r="G92" s="37"/>
      <c r="H92" s="37"/>
      <c r="I92" s="125"/>
      <c r="J92" s="37"/>
      <c r="K92" s="37"/>
      <c r="L92" s="38"/>
      <c r="M92" s="246"/>
      <c r="N92" s="247"/>
      <c r="O92" s="241"/>
      <c r="P92" s="241"/>
      <c r="Q92" s="241"/>
      <c r="R92" s="241"/>
      <c r="S92" s="241"/>
      <c r="T92" s="248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8" t="s">
        <v>256</v>
      </c>
      <c r="AU92" s="18" t="s">
        <v>81</v>
      </c>
    </row>
    <row r="93" spans="1:31" s="2" customFormat="1" ht="6.95" customHeight="1">
      <c r="A93" s="37"/>
      <c r="B93" s="54"/>
      <c r="C93" s="55"/>
      <c r="D93" s="55"/>
      <c r="E93" s="55"/>
      <c r="F93" s="55"/>
      <c r="G93" s="55"/>
      <c r="H93" s="55"/>
      <c r="I93" s="145"/>
      <c r="J93" s="55"/>
      <c r="K93" s="55"/>
      <c r="L93" s="38"/>
      <c r="M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</sheetData>
  <autoFilter ref="C82:K9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Hanáček Jan</dc:creator>
  <cp:keywords/>
  <dc:description/>
  <cp:lastModifiedBy>Hanáček Jan</cp:lastModifiedBy>
  <dcterms:created xsi:type="dcterms:W3CDTF">2020-04-02T08:48:46Z</dcterms:created>
  <dcterms:modified xsi:type="dcterms:W3CDTF">2020-04-02T08:48:51Z</dcterms:modified>
  <cp:category/>
  <cp:version/>
  <cp:contentType/>
  <cp:contentStatus/>
</cp:coreProperties>
</file>