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0\Stavební úpravy U Kocourků - WC\Rozpočet slepý\"/>
    </mc:Choice>
  </mc:AlternateContent>
  <bookViews>
    <workbookView xWindow="0" yWindow="0" windowWidth="28800" windowHeight="12435" activeTab="1"/>
  </bookViews>
  <sheets>
    <sheet name="Rekapitulace stavby" sheetId="1" r:id="rId1"/>
    <sheet name="178019H - Stavební úpravy..." sheetId="2" r:id="rId2"/>
  </sheets>
  <definedNames>
    <definedName name="_xlnm._FilterDatabase" localSheetId="1" hidden="1">'178019H - Stavební úpravy...'!$C$125:$L$192</definedName>
    <definedName name="_xlnm.Print_Titles" localSheetId="1">'178019H - Stavební úpravy...'!$125:$125</definedName>
    <definedName name="_xlnm.Print_Titles" localSheetId="0">'Rekapitulace stavby'!$92:$92</definedName>
    <definedName name="_xlnm.Print_Area" localSheetId="1">'178019H - Stavební úpravy...'!$C$4:$K$76,'178019H - Stavební úpravy...'!$C$82:$K$109,'178019H - Stavební úpravy...'!$C$115:$L$192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9" i="2" l="1"/>
  <c r="K37" i="2"/>
  <c r="K36" i="2"/>
  <c r="BA95" i="1"/>
  <c r="K35" i="2"/>
  <c r="AZ95" i="1"/>
  <c r="BI192" i="2"/>
  <c r="BH192" i="2"/>
  <c r="BG192" i="2"/>
  <c r="BF192" i="2"/>
  <c r="X192" i="2"/>
  <c r="V192" i="2"/>
  <c r="T192" i="2"/>
  <c r="P192" i="2"/>
  <c r="BK192" i="2" s="1"/>
  <c r="BI191" i="2"/>
  <c r="BH191" i="2"/>
  <c r="BG191" i="2"/>
  <c r="BF191" i="2"/>
  <c r="X191" i="2"/>
  <c r="V191" i="2"/>
  <c r="T191" i="2"/>
  <c r="P191" i="2"/>
  <c r="K107" i="2"/>
  <c r="J107" i="2"/>
  <c r="I107" i="2"/>
  <c r="BI188" i="2"/>
  <c r="BH188" i="2"/>
  <c r="BG188" i="2"/>
  <c r="BF188" i="2"/>
  <c r="X188" i="2"/>
  <c r="X187" i="2"/>
  <c r="V188" i="2"/>
  <c r="V187" i="2" s="1"/>
  <c r="T188" i="2"/>
  <c r="T187" i="2"/>
  <c r="P188" i="2"/>
  <c r="K188" i="2" s="1"/>
  <c r="BE188" i="2" s="1"/>
  <c r="BI185" i="2"/>
  <c r="BH185" i="2"/>
  <c r="BG185" i="2"/>
  <c r="BF185" i="2"/>
  <c r="X185" i="2"/>
  <c r="V185" i="2"/>
  <c r="T185" i="2"/>
  <c r="P185" i="2"/>
  <c r="BK185" i="2" s="1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BI182" i="2"/>
  <c r="BH182" i="2"/>
  <c r="BG182" i="2"/>
  <c r="BF182" i="2"/>
  <c r="X182" i="2"/>
  <c r="V182" i="2"/>
  <c r="T182" i="2"/>
  <c r="P182" i="2"/>
  <c r="BK182" i="2" s="1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K179" i="2" s="1"/>
  <c r="BE179" i="2" s="1"/>
  <c r="BI178" i="2"/>
  <c r="BH178" i="2"/>
  <c r="BG178" i="2"/>
  <c r="BF178" i="2"/>
  <c r="X178" i="2"/>
  <c r="V178" i="2"/>
  <c r="T178" i="2"/>
  <c r="P178" i="2"/>
  <c r="K178" i="2" s="1"/>
  <c r="BE178" i="2" s="1"/>
  <c r="BI176" i="2"/>
  <c r="BH176" i="2"/>
  <c r="BG176" i="2"/>
  <c r="BF176" i="2"/>
  <c r="X176" i="2"/>
  <c r="X175" i="2"/>
  <c r="V176" i="2"/>
  <c r="V175" i="2"/>
  <c r="T176" i="2"/>
  <c r="T175" i="2"/>
  <c r="P176" i="2"/>
  <c r="K176" i="2" s="1"/>
  <c r="BE176" i="2" s="1"/>
  <c r="BI173" i="2"/>
  <c r="BH173" i="2"/>
  <c r="BG173" i="2"/>
  <c r="BF173" i="2"/>
  <c r="X173" i="2"/>
  <c r="V173" i="2"/>
  <c r="T173" i="2"/>
  <c r="P173" i="2"/>
  <c r="BI172" i="2"/>
  <c r="BH172" i="2"/>
  <c r="BG172" i="2"/>
  <c r="BF172" i="2"/>
  <c r="X172" i="2"/>
  <c r="V172" i="2"/>
  <c r="T172" i="2"/>
  <c r="P172" i="2"/>
  <c r="BK172" i="2" s="1"/>
  <c r="BI170" i="2"/>
  <c r="BH170" i="2"/>
  <c r="BG170" i="2"/>
  <c r="BF170" i="2"/>
  <c r="X170" i="2"/>
  <c r="V170" i="2"/>
  <c r="T170" i="2"/>
  <c r="P170" i="2"/>
  <c r="BK170" i="2" s="1"/>
  <c r="BI169" i="2"/>
  <c r="BH169" i="2"/>
  <c r="BG169" i="2"/>
  <c r="BF169" i="2"/>
  <c r="X169" i="2"/>
  <c r="V169" i="2"/>
  <c r="T169" i="2"/>
  <c r="P169" i="2"/>
  <c r="BK169" i="2" s="1"/>
  <c r="BI168" i="2"/>
  <c r="BH168" i="2"/>
  <c r="BG168" i="2"/>
  <c r="BF168" i="2"/>
  <c r="X168" i="2"/>
  <c r="V168" i="2"/>
  <c r="T168" i="2"/>
  <c r="P168" i="2"/>
  <c r="K168" i="2" s="1"/>
  <c r="BE168" i="2" s="1"/>
  <c r="BI167" i="2"/>
  <c r="BH167" i="2"/>
  <c r="BG167" i="2"/>
  <c r="BF167" i="2"/>
  <c r="X167" i="2"/>
  <c r="V167" i="2"/>
  <c r="T167" i="2"/>
  <c r="P167" i="2"/>
  <c r="BK167" i="2" s="1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K162" i="2" s="1"/>
  <c r="BE162" i="2" s="1"/>
  <c r="BI161" i="2"/>
  <c r="BH161" i="2"/>
  <c r="BG161" i="2"/>
  <c r="BF161" i="2"/>
  <c r="X161" i="2"/>
  <c r="V161" i="2"/>
  <c r="T161" i="2"/>
  <c r="P161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K159" i="2" s="1"/>
  <c r="BE159" i="2" s="1"/>
  <c r="BI158" i="2"/>
  <c r="BH158" i="2"/>
  <c r="BG158" i="2"/>
  <c r="BF158" i="2"/>
  <c r="X158" i="2"/>
  <c r="V158" i="2"/>
  <c r="T158" i="2"/>
  <c r="P158" i="2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K155" i="2" s="1"/>
  <c r="BE155" i="2" s="1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K151" i="2" s="1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K149" i="2" s="1"/>
  <c r="BI148" i="2"/>
  <c r="BH148" i="2"/>
  <c r="BG148" i="2"/>
  <c r="BF148" i="2"/>
  <c r="X148" i="2"/>
  <c r="V148" i="2"/>
  <c r="T148" i="2"/>
  <c r="P148" i="2"/>
  <c r="K148" i="2" s="1"/>
  <c r="BE148" i="2" s="1"/>
  <c r="BI147" i="2"/>
  <c r="BH147" i="2"/>
  <c r="BG147" i="2"/>
  <c r="BF147" i="2"/>
  <c r="X147" i="2"/>
  <c r="V147" i="2"/>
  <c r="T147" i="2"/>
  <c r="P147" i="2"/>
  <c r="BK147" i="2" s="1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K145" i="2" s="1"/>
  <c r="BE145" i="2" s="1"/>
  <c r="BI144" i="2"/>
  <c r="BH144" i="2"/>
  <c r="BG144" i="2"/>
  <c r="BF144" i="2"/>
  <c r="X144" i="2"/>
  <c r="V144" i="2"/>
  <c r="T144" i="2"/>
  <c r="P144" i="2"/>
  <c r="K144" i="2" s="1"/>
  <c r="BE144" i="2" s="1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K142" i="2" s="1"/>
  <c r="BE142" i="2" s="1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K138" i="2" s="1"/>
  <c r="BI137" i="2"/>
  <c r="BH137" i="2"/>
  <c r="BG137" i="2"/>
  <c r="BF137" i="2"/>
  <c r="X137" i="2"/>
  <c r="V137" i="2"/>
  <c r="T137" i="2"/>
  <c r="P137" i="2"/>
  <c r="BK137" i="2" s="1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K130" i="2" s="1"/>
  <c r="BE130" i="2" s="1"/>
  <c r="BI129" i="2"/>
  <c r="BH129" i="2"/>
  <c r="BG129" i="2"/>
  <c r="BF129" i="2"/>
  <c r="X129" i="2"/>
  <c r="V129" i="2"/>
  <c r="T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/>
  <c r="J15" i="2"/>
  <c r="J10" i="2"/>
  <c r="J87" i="2"/>
  <c r="L90" i="1"/>
  <c r="AM90" i="1"/>
  <c r="AM89" i="1"/>
  <c r="L89" i="1"/>
  <c r="AM87" i="1"/>
  <c r="L87" i="1"/>
  <c r="L85" i="1"/>
  <c r="L84" i="1"/>
  <c r="Q191" i="2"/>
  <c r="Q188" i="2"/>
  <c r="Q185" i="2"/>
  <c r="R184" i="2"/>
  <c r="Q182" i="2"/>
  <c r="Q180" i="2"/>
  <c r="Q176" i="2"/>
  <c r="R172" i="2"/>
  <c r="R169" i="2"/>
  <c r="R192" i="2"/>
  <c r="Q192" i="2"/>
  <c r="R191" i="2"/>
  <c r="Q184" i="2"/>
  <c r="Q179" i="2"/>
  <c r="Q178" i="2"/>
  <c r="R173" i="2"/>
  <c r="R188" i="2"/>
  <c r="R185" i="2"/>
  <c r="R183" i="2"/>
  <c r="R182" i="2"/>
  <c r="R179" i="2"/>
  <c r="R176" i="2"/>
  <c r="Q170" i="2"/>
  <c r="R166" i="2"/>
  <c r="R164" i="2"/>
  <c r="R163" i="2"/>
  <c r="R162" i="2"/>
  <c r="Q162" i="2"/>
  <c r="Q159" i="2"/>
  <c r="R158" i="2"/>
  <c r="Q157" i="2"/>
  <c r="R155" i="2"/>
  <c r="Q154" i="2"/>
  <c r="Q152" i="2"/>
  <c r="Q150" i="2"/>
  <c r="Q146" i="2"/>
  <c r="Q138" i="2"/>
  <c r="Q135" i="2"/>
  <c r="Q133" i="2"/>
  <c r="Q130" i="2"/>
  <c r="Q183" i="2"/>
  <c r="R180" i="2"/>
  <c r="R178" i="2"/>
  <c r="Q169" i="2"/>
  <c r="R168" i="2"/>
  <c r="R160" i="2"/>
  <c r="R159" i="2"/>
  <c r="Q158" i="2"/>
  <c r="R157" i="2"/>
  <c r="R156" i="2"/>
  <c r="R152" i="2"/>
  <c r="R151" i="2"/>
  <c r="R150" i="2"/>
  <c r="R146" i="2"/>
  <c r="Q132" i="2"/>
  <c r="R129" i="2"/>
  <c r="AU94" i="1"/>
  <c r="Q168" i="2"/>
  <c r="Q164" i="2"/>
  <c r="Q163" i="2"/>
  <c r="Q161" i="2"/>
  <c r="Q160" i="2"/>
  <c r="R149" i="2"/>
  <c r="Q145" i="2"/>
  <c r="Q144" i="2"/>
  <c r="Q143" i="2"/>
  <c r="Q142" i="2"/>
  <c r="Q137" i="2"/>
  <c r="Q136" i="2"/>
  <c r="R132" i="2"/>
  <c r="Q131" i="2"/>
  <c r="Q173" i="2"/>
  <c r="Q172" i="2"/>
  <c r="R170" i="2"/>
  <c r="R167" i="2"/>
  <c r="R165" i="2"/>
  <c r="R161" i="2"/>
  <c r="Q155" i="2"/>
  <c r="R153" i="2"/>
  <c r="R148" i="2"/>
  <c r="R147" i="2"/>
  <c r="R144" i="2"/>
  <c r="R143" i="2"/>
  <c r="Q140" i="2"/>
  <c r="R137" i="2"/>
  <c r="R133" i="2"/>
  <c r="Q167" i="2"/>
  <c r="Q166" i="2"/>
  <c r="Q165" i="2"/>
  <c r="Q156" i="2"/>
  <c r="R154" i="2"/>
  <c r="Q153" i="2"/>
  <c r="Q151" i="2"/>
  <c r="Q149" i="2"/>
  <c r="Q148" i="2"/>
  <c r="Q147" i="2"/>
  <c r="R145" i="2"/>
  <c r="R142" i="2"/>
  <c r="R140" i="2"/>
  <c r="R136" i="2"/>
  <c r="R135" i="2"/>
  <c r="R131" i="2"/>
  <c r="R130" i="2"/>
  <c r="Q129" i="2"/>
  <c r="R138" i="2"/>
  <c r="BK191" i="2"/>
  <c r="K183" i="2"/>
  <c r="BE183" i="2" s="1"/>
  <c r="K143" i="2"/>
  <c r="BE143" i="2" s="1"/>
  <c r="K133" i="2"/>
  <c r="BE133" i="2"/>
  <c r="K166" i="2"/>
  <c r="BE166" i="2"/>
  <c r="BK161" i="2"/>
  <c r="BK153" i="2"/>
  <c r="K131" i="2"/>
  <c r="BE131" i="2" s="1"/>
  <c r="BK158" i="2"/>
  <c r="BK154" i="2"/>
  <c r="K136" i="2"/>
  <c r="BE136" i="2"/>
  <c r="K180" i="2"/>
  <c r="BE180" i="2" s="1"/>
  <c r="K173" i="2"/>
  <c r="BE173" i="2" s="1"/>
  <c r="BK163" i="2"/>
  <c r="BK160" i="2"/>
  <c r="BK156" i="2"/>
  <c r="K150" i="2"/>
  <c r="BE150" i="2" s="1"/>
  <c r="BK140" i="2"/>
  <c r="BK129" i="2"/>
  <c r="K184" i="2"/>
  <c r="BE184" i="2" s="1"/>
  <c r="BK164" i="2"/>
  <c r="BK146" i="2"/>
  <c r="K132" i="2"/>
  <c r="BE132" i="2"/>
  <c r="BK165" i="2"/>
  <c r="BK157" i="2"/>
  <c r="BK152" i="2"/>
  <c r="K135" i="2"/>
  <c r="BE135" i="2" s="1"/>
  <c r="K137" i="2" l="1"/>
  <c r="BE137" i="2" s="1"/>
  <c r="R134" i="2"/>
  <c r="J97" i="2"/>
  <c r="X128" i="2"/>
  <c r="X127" i="2" s="1"/>
  <c r="X134" i="2"/>
  <c r="V128" i="2"/>
  <c r="R128" i="2"/>
  <c r="R127" i="2" s="1"/>
  <c r="V134" i="2"/>
  <c r="X177" i="2"/>
  <c r="X174" i="2"/>
  <c r="T128" i="2"/>
  <c r="T127" i="2" s="1"/>
  <c r="Q128" i="2"/>
  <c r="Q127" i="2"/>
  <c r="T134" i="2"/>
  <c r="Q134" i="2"/>
  <c r="I97" i="2"/>
  <c r="T141" i="2"/>
  <c r="T139" i="2" s="1"/>
  <c r="V141" i="2"/>
  <c r="X141" i="2"/>
  <c r="X139" i="2" s="1"/>
  <c r="Q141" i="2"/>
  <c r="I99" i="2"/>
  <c r="R141" i="2"/>
  <c r="J99" i="2" s="1"/>
  <c r="T171" i="2"/>
  <c r="V171" i="2"/>
  <c r="V139" i="2" s="1"/>
  <c r="X171" i="2"/>
  <c r="Q171" i="2"/>
  <c r="I100" i="2" s="1"/>
  <c r="R171" i="2"/>
  <c r="J100" i="2"/>
  <c r="T177" i="2"/>
  <c r="T174" i="2" s="1"/>
  <c r="V177" i="2"/>
  <c r="V174" i="2"/>
  <c r="Q177" i="2"/>
  <c r="I103" i="2" s="1"/>
  <c r="R177" i="2"/>
  <c r="J103" i="2"/>
  <c r="T181" i="2"/>
  <c r="V181" i="2"/>
  <c r="X181" i="2"/>
  <c r="Q181" i="2"/>
  <c r="I104" i="2" s="1"/>
  <c r="R181" i="2"/>
  <c r="J104" i="2"/>
  <c r="BK190" i="2"/>
  <c r="K190" i="2" s="1"/>
  <c r="K108" i="2" s="1"/>
  <c r="T190" i="2"/>
  <c r="T186" i="2"/>
  <c r="V190" i="2"/>
  <c r="V186" i="2" s="1"/>
  <c r="X190" i="2"/>
  <c r="X186" i="2"/>
  <c r="Q190" i="2"/>
  <c r="I108" i="2" s="1"/>
  <c r="R190" i="2"/>
  <c r="J108" i="2"/>
  <c r="F90" i="2"/>
  <c r="J120" i="2"/>
  <c r="Q175" i="2"/>
  <c r="Q174" i="2"/>
  <c r="I101" i="2" s="1"/>
  <c r="R175" i="2"/>
  <c r="R174" i="2"/>
  <c r="J101" i="2"/>
  <c r="Q187" i="2"/>
  <c r="Q186" i="2" s="1"/>
  <c r="I105" i="2" s="1"/>
  <c r="R187" i="2"/>
  <c r="R186" i="2" s="1"/>
  <c r="J105" i="2" s="1"/>
  <c r="K34" i="2"/>
  <c r="AY95" i="1"/>
  <c r="BK142" i="2"/>
  <c r="K146" i="2"/>
  <c r="BE146" i="2"/>
  <c r="K158" i="2"/>
  <c r="BE158" i="2" s="1"/>
  <c r="BK144" i="2"/>
  <c r="BK131" i="2"/>
  <c r="BK184" i="2"/>
  <c r="K191" i="2"/>
  <c r="BE191" i="2" s="1"/>
  <c r="F37" i="2"/>
  <c r="BF95" i="1"/>
  <c r="BF94" i="1" s="1"/>
  <c r="W33" i="1" s="1"/>
  <c r="BK145" i="2"/>
  <c r="K156" i="2"/>
  <c r="BE156" i="2" s="1"/>
  <c r="K138" i="2"/>
  <c r="BE138" i="2"/>
  <c r="BK132" i="2"/>
  <c r="K160" i="2"/>
  <c r="BE160" i="2" s="1"/>
  <c r="BK179" i="2"/>
  <c r="BK180" i="2"/>
  <c r="F35" i="2"/>
  <c r="BD95" i="1" s="1"/>
  <c r="BD94" i="1" s="1"/>
  <c r="W31" i="1" s="1"/>
  <c r="K129" i="2"/>
  <c r="BE129" i="2" s="1"/>
  <c r="BK148" i="2"/>
  <c r="BK166" i="2"/>
  <c r="K154" i="2"/>
  <c r="BE154" i="2" s="1"/>
  <c r="K169" i="2"/>
  <c r="BE169" i="2"/>
  <c r="K161" i="2"/>
  <c r="BE161" i="2" s="1"/>
  <c r="K153" i="2"/>
  <c r="BE153" i="2"/>
  <c r="F36" i="2"/>
  <c r="BE95" i="1" s="1"/>
  <c r="BE94" i="1" s="1"/>
  <c r="BA94" i="1" s="1"/>
  <c r="BK143" i="2"/>
  <c r="K164" i="2"/>
  <c r="BE164" i="2"/>
  <c r="BK135" i="2"/>
  <c r="K165" i="2"/>
  <c r="BE165" i="2" s="1"/>
  <c r="K172" i="2"/>
  <c r="BE172" i="2"/>
  <c r="BK178" i="2"/>
  <c r="K192" i="2"/>
  <c r="BE192" i="2"/>
  <c r="F34" i="2"/>
  <c r="BC95" i="1" s="1"/>
  <c r="BC94" i="1" s="1"/>
  <c r="AY94" i="1" s="1"/>
  <c r="AK30" i="1" s="1"/>
  <c r="K140" i="2"/>
  <c r="BE140" i="2" s="1"/>
  <c r="BK150" i="2"/>
  <c r="K157" i="2"/>
  <c r="BE157" i="2" s="1"/>
  <c r="BK168" i="2"/>
  <c r="BK155" i="2"/>
  <c r="K149" i="2"/>
  <c r="BE149" i="2" s="1"/>
  <c r="K182" i="2"/>
  <c r="BE182" i="2"/>
  <c r="BK188" i="2"/>
  <c r="BK187" i="2" s="1"/>
  <c r="K187" i="2" s="1"/>
  <c r="K106" i="2" s="1"/>
  <c r="BK183" i="2"/>
  <c r="K167" i="2"/>
  <c r="BE167" i="2" s="1"/>
  <c r="K147" i="2"/>
  <c r="BE147" i="2"/>
  <c r="BK162" i="2"/>
  <c r="BK130" i="2"/>
  <c r="K170" i="2"/>
  <c r="BE170" i="2"/>
  <c r="BK173" i="2"/>
  <c r="BK171" i="2" s="1"/>
  <c r="K171" i="2" s="1"/>
  <c r="K100" i="2" s="1"/>
  <c r="BK136" i="2"/>
  <c r="K151" i="2"/>
  <c r="BE151" i="2"/>
  <c r="BK133" i="2"/>
  <c r="BK159" i="2"/>
  <c r="K152" i="2"/>
  <c r="BE152" i="2"/>
  <c r="K163" i="2"/>
  <c r="BE163" i="2" s="1"/>
  <c r="BK176" i="2"/>
  <c r="BK175" i="2"/>
  <c r="K175" i="2"/>
  <c r="K102" i="2" s="1"/>
  <c r="K185" i="2"/>
  <c r="BE185" i="2"/>
  <c r="Q139" i="2" l="1"/>
  <c r="I98" i="2" s="1"/>
  <c r="R139" i="2"/>
  <c r="J98" i="2" s="1"/>
  <c r="T126" i="2"/>
  <c r="AW95" i="1"/>
  <c r="V127" i="2"/>
  <c r="V126" i="2"/>
  <c r="X126" i="2"/>
  <c r="I95" i="2"/>
  <c r="J95" i="2"/>
  <c r="I96" i="2"/>
  <c r="J96" i="2"/>
  <c r="I102" i="2"/>
  <c r="I106" i="2"/>
  <c r="J102" i="2"/>
  <c r="J106" i="2"/>
  <c r="BK186" i="2"/>
  <c r="K186" i="2"/>
  <c r="K105" i="2"/>
  <c r="BK134" i="2"/>
  <c r="K134" i="2"/>
  <c r="K97" i="2"/>
  <c r="BK181" i="2"/>
  <c r="K181" i="2" s="1"/>
  <c r="K104" i="2" s="1"/>
  <c r="BK128" i="2"/>
  <c r="K128" i="2"/>
  <c r="K96" i="2" s="1"/>
  <c r="BK141" i="2"/>
  <c r="K141" i="2"/>
  <c r="K99" i="2"/>
  <c r="BK177" i="2"/>
  <c r="K177" i="2"/>
  <c r="K103" i="2"/>
  <c r="BK139" i="2"/>
  <c r="K139" i="2" s="1"/>
  <c r="K98" i="2" s="1"/>
  <c r="AZ94" i="1"/>
  <c r="F33" i="2"/>
  <c r="BB95" i="1"/>
  <c r="BB94" i="1"/>
  <c r="AX94" i="1"/>
  <c r="AK29" i="1" s="1"/>
  <c r="AW94" i="1"/>
  <c r="W32" i="1"/>
  <c r="W30" i="1"/>
  <c r="K33" i="2"/>
  <c r="AX95" i="1"/>
  <c r="AV95" i="1"/>
  <c r="Q126" i="2" l="1"/>
  <c r="I94" i="2" s="1"/>
  <c r="K28" i="2" s="1"/>
  <c r="AS95" i="1" s="1"/>
  <c r="AS94" i="1" s="1"/>
  <c r="R126" i="2"/>
  <c r="J94" i="2" s="1"/>
  <c r="K29" i="2" s="1"/>
  <c r="AT95" i="1" s="1"/>
  <c r="AT94" i="1" s="1"/>
  <c r="BK174" i="2"/>
  <c r="K174" i="2"/>
  <c r="K101" i="2"/>
  <c r="BK127" i="2"/>
  <c r="K127" i="2" s="1"/>
  <c r="K95" i="2" s="1"/>
  <c r="AV94" i="1"/>
  <c r="W29" i="1"/>
  <c r="BK126" i="2" l="1"/>
  <c r="K126" i="2"/>
  <c r="K30" i="2" s="1"/>
  <c r="AG95" i="1" s="1"/>
  <c r="AN95" i="1" s="1"/>
  <c r="K39" i="2" l="1"/>
  <c r="K94" i="2"/>
  <c r="AG94" i="1"/>
  <c r="AK26" i="1"/>
  <c r="AK35" i="1" s="1"/>
  <c r="AN94" i="1" l="1"/>
</calcChain>
</file>

<file path=xl/sharedStrings.xml><?xml version="1.0" encoding="utf-8"?>
<sst xmlns="http://schemas.openxmlformats.org/spreadsheetml/2006/main" count="1092" uniqueCount="373">
  <si>
    <t>Export Komplet</t>
  </si>
  <si>
    <t/>
  </si>
  <si>
    <t>2.0</t>
  </si>
  <si>
    <t>ZAMOK</t>
  </si>
  <si>
    <t>False</t>
  </si>
  <si>
    <t>True</t>
  </si>
  <si>
    <t>{7ea067ac-94b4-4d56-a70a-116894d68723}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</si>
  <si>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</si>
  <si>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</si>
  <si>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</si>
  <si>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</si>
  <si>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</si>
  <si>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</si>
  <si>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</si>
  <si>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</si>
  <si>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178019H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</si>
  <si>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</si>
  <si>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</si>
  <si>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č.p. 26/15 na Masarykově nám. v Novém Jičíně</t>
  </si>
  <si>
    <t>KSO:</t>
  </si>
  <si>
    <t>CC-CZ:</t>
  </si>
  <si>
    <t>Místo:</t>
  </si>
  <si>
    <t>Nový Jičín</t>
  </si>
  <si>
    <t>Datum:</t>
  </si>
  <si>
    <t>29. 1. 2020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</si>
  <si>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</si>
  <si>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</si>
  <si>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</si>
  <si>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</si>
  <si>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</si>
  <si>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</si>
  <si>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</si>
  <si>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Pavel Šupík</t>
  </si>
  <si>
    <t>Zpracovatel:</t>
  </si>
  <si>
    <t>Ing. Jiří Horák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</si>
  <si>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</si>
  <si>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</si>
  <si>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</si>
  <si>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</si>
  <si>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</si>
  <si>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</si>
  <si>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</si>
  <si>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</si>
  <si>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</si>
  <si>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</si>
  <si>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</si>
  <si>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</si>
  <si>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</si>
  <si>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</si>
  <si>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</si>
  <si>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</si>
  <si>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</si>
  <si>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</si>
  <si>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</si>
  <si>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</si>
  <si>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</si>
  <si>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</si>
  <si>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</si>
  <si>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</si>
  <si>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</si>
  <si>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</si>
  <si>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</si>
  <si>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</si>
  <si>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</si>
  <si>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</si>
  <si>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</si>
  <si>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</si>
  <si>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</si>
  <si>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</si>
  <si>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</si>
  <si>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</si>
  <si>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</si>
  <si>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</si>
  <si>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</si>
  <si>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</si>
  <si>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</si>
  <si>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</si>
  <si>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</si>
  <si>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</si>
  <si>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</si>
  <si>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</si>
  <si>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</si>
  <si>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</si>
  <si>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</si>
  <si>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</si>
  <si>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</si>
  <si>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</si>
  <si>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</si>
  <si>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</si>
  <si>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</si>
  <si>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</si>
  <si>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</si>
  <si>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</si>
  <si>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</si>
  <si>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</si>
  <si>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</si>
  <si>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</si>
  <si>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</si>
  <si>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</si>
  <si>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</si>
  <si>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</si>
  <si>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</si>
  <si>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</si>
  <si>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</si>
  <si>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</si>
  <si>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</si>
  <si>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</si>
  <si>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</si>
  <si>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</si>
  <si>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</si>
  <si>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</si>
  <si>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</si>
  <si>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</si>
  <si>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</si>
  <si>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</si>
  <si>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</si>
  <si>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</si>
  <si>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</si>
  <si>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</si>
  <si>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</si>
  <si>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</si>
  <si>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</si>
  <si>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</si>
  <si>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</si>
  <si>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</si>
  <si>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</si>
  <si>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</si>
  <si>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</si>
  <si>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</si>
  <si>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</si>
  <si>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</si>
  <si>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</si>
  <si>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26</t>
  </si>
  <si>
    <t>K</t>
  </si>
  <si>
    <t>971033141</t>
  </si>
  <si>
    <t>Vybourání otvorů ve zdivu cihelném D do 60 mm na MVC nebo MV tl do 300 mm</t>
  </si>
  <si>
    <t>kus</t>
  </si>
  <si>
    <t>4</t>
  </si>
  <si>
    <t>540944686</t>
  </si>
  <si>
    <t>27</t>
  </si>
  <si>
    <t>971033161</t>
  </si>
  <si>
    <t>Vybourání otvorů ve zdivu cihelném D do 60 mm na MVC nebo MV tl do 600 mm</t>
  </si>
  <si>
    <t>1575144677</t>
  </si>
  <si>
    <t>28</t>
  </si>
  <si>
    <t>973031616</t>
  </si>
  <si>
    <t>Vysekání kapes ve zdivu cihelném na MV nebo MVC pro krabice do 100x100x50 mm</t>
  </si>
  <si>
    <t>-1575751111</t>
  </si>
  <si>
    <t>29</t>
  </si>
  <si>
    <t>974031121</t>
  </si>
  <si>
    <t>Vysekání rýh ve zdivu cihelném hl do 30 mm š do 30 mm</t>
  </si>
  <si>
    <t>m</t>
  </si>
  <si>
    <t>343296324</t>
  </si>
  <si>
    <t>30</t>
  </si>
  <si>
    <t>974031124</t>
  </si>
  <si>
    <t>Vysekání rýh ve zdivu cihelném hl do 30 mm š do 150 mm</t>
  </si>
  <si>
    <t>744096673</t>
  </si>
  <si>
    <t>997</t>
  </si>
  <si>
    <t>Přesun sutě</t>
  </si>
  <si>
    <t>997013212</t>
  </si>
  <si>
    <t>Vnitrostaveništní doprava suti a vybouraných hmot pro budovy v do 9 m ručně</t>
  </si>
  <si>
    <t>t</t>
  </si>
  <si>
    <t>-1947660547</t>
  </si>
  <si>
    <t>997013501</t>
  </si>
  <si>
    <t>Odvoz suti a vybouraných hmot na skládku nebo meziskládku do 1 km se složením</t>
  </si>
  <si>
    <t>-1966496513</t>
  </si>
  <si>
    <t>3</t>
  </si>
  <si>
    <t>997013509</t>
  </si>
  <si>
    <t>Příplatek k odvozu suti a vybouraných hmot na skládku ZKD 1 km přes 1 km</t>
  </si>
  <si>
    <t>1518549830</t>
  </si>
  <si>
    <t>997013831</t>
  </si>
  <si>
    <t>Poplatek za uložení na skládce (skládkovné) stavebního odpadu směsného kód odpadu 170 904</t>
  </si>
  <si>
    <t>1051430898</t>
  </si>
  <si>
    <t>PSV</t>
  </si>
  <si>
    <t>Práce a dodávky PSV</t>
  </si>
  <si>
    <t>39</t>
  </si>
  <si>
    <t>125</t>
  </si>
  <si>
    <t>Sada pro nouzovou signalizaci na WC pro invalidy, kontrolní modul s alarmem, tlačítko signálové tahové, montáž s materiálem</t>
  </si>
  <si>
    <t>ks</t>
  </si>
  <si>
    <t>16</t>
  </si>
  <si>
    <t>625400386</t>
  </si>
  <si>
    <t>741</t>
  </si>
  <si>
    <t>Elektroinstalace - silnoproud</t>
  </si>
  <si>
    <t>5</t>
  </si>
  <si>
    <t>147523</t>
  </si>
  <si>
    <t>kabeláž  a připojení automatického systému splachování a ovl. sprch, zdroj 12V DC</t>
  </si>
  <si>
    <t>sada</t>
  </si>
  <si>
    <t>-334259911</t>
  </si>
  <si>
    <t>42</t>
  </si>
  <si>
    <t>741110511</t>
  </si>
  <si>
    <t>Montáž lišta a kanálek vkládací šířky do 60 mm s víčkem</t>
  </si>
  <si>
    <t>-1424388078</t>
  </si>
  <si>
    <t>43</t>
  </si>
  <si>
    <t>M</t>
  </si>
  <si>
    <t>34571008</t>
  </si>
  <si>
    <t>lišta elektroinstalační hranatá bílá 40x40</t>
  </si>
  <si>
    <t>128</t>
  </si>
  <si>
    <t>1134312263</t>
  </si>
  <si>
    <t>53</t>
  </si>
  <si>
    <t>741112061</t>
  </si>
  <si>
    <t>Montáž krabice přístrojová zapuštěná plastová kruhová</t>
  </si>
  <si>
    <t>639696821</t>
  </si>
  <si>
    <t>54</t>
  </si>
  <si>
    <t>1188900</t>
  </si>
  <si>
    <t>KRABICE UNIVERZALNI KU 68-1901 KA</t>
  </si>
  <si>
    <t>32</t>
  </si>
  <si>
    <t>83736215</t>
  </si>
  <si>
    <t>50</t>
  </si>
  <si>
    <t>741112101</t>
  </si>
  <si>
    <t>Montáž rozvodka zapuštěná plastová kruhová</t>
  </si>
  <si>
    <t>-1151571607</t>
  </si>
  <si>
    <t>51</t>
  </si>
  <si>
    <t>1188898</t>
  </si>
  <si>
    <t>KRABICE KU 68-1903</t>
  </si>
  <si>
    <t>1244008803</t>
  </si>
  <si>
    <t>52</t>
  </si>
  <si>
    <t>1216899</t>
  </si>
  <si>
    <t>KRABICE KR 97</t>
  </si>
  <si>
    <t>-828436904</t>
  </si>
  <si>
    <t>47</t>
  </si>
  <si>
    <t>741120401</t>
  </si>
  <si>
    <t>Montáž vodič Cu izolovaný drátovací plný žíla 0,35-6 mm2 v rozváděči (CY)</t>
  </si>
  <si>
    <t>-803671814</t>
  </si>
  <si>
    <t>48</t>
  </si>
  <si>
    <t>PKB.607597</t>
  </si>
  <si>
    <t>H07V-U 2,5</t>
  </si>
  <si>
    <t>km</t>
  </si>
  <si>
    <t>-2054498562</t>
  </si>
  <si>
    <t>6</t>
  </si>
  <si>
    <t>741122611</t>
  </si>
  <si>
    <t>Montáž kabel Cu plný kulatý žíla 3x1,5 až 6 mm2 uložený pevně (CYKY)</t>
  </si>
  <si>
    <t>1199265180</t>
  </si>
  <si>
    <t>7</t>
  </si>
  <si>
    <t>34111030</t>
  </si>
  <si>
    <t>kabel silový s Cu jádrem 1 kV 3Cx1,5mm2</t>
  </si>
  <si>
    <t>-2062809986</t>
  </si>
  <si>
    <t>8</t>
  </si>
  <si>
    <t>341110300</t>
  </si>
  <si>
    <t>kabel silový s Cu jádrem 1 kV 3Ax1,5mm2</t>
  </si>
  <si>
    <t>1194815373</t>
  </si>
  <si>
    <t>34111036</t>
  </si>
  <si>
    <t>kabel silový s Cu jádrem 1 kV 3Cx2,5mm2</t>
  </si>
  <si>
    <t>-1849606220</t>
  </si>
  <si>
    <t>10</t>
  </si>
  <si>
    <t>741130001</t>
  </si>
  <si>
    <t>Ukončení vodič izolovaný do 2,5mm2 v rozváděči nebo na přístroji</t>
  </si>
  <si>
    <t>-880815073</t>
  </si>
  <si>
    <t>31</t>
  </si>
  <si>
    <t>741310201</t>
  </si>
  <si>
    <t>Montáž vypínač (polo)zapuštěný šroubové připojení 1-jednopólový</t>
  </si>
  <si>
    <t>-1748749088</t>
  </si>
  <si>
    <t>ABB.3558A01340</t>
  </si>
  <si>
    <t>Přístroj kompletního  spínače jednopólového, řazení 1, 1So</t>
  </si>
  <si>
    <t>-556509379</t>
  </si>
  <si>
    <t>11</t>
  </si>
  <si>
    <t>741313042</t>
  </si>
  <si>
    <t>Montáž zásuvka (polo)zapuštěná šroubové připojení 2P+PE dvojí zapojení - průběžná</t>
  </si>
  <si>
    <t>-1040364368</t>
  </si>
  <si>
    <t>12</t>
  </si>
  <si>
    <t>1187455</t>
  </si>
  <si>
    <t>ZASUVKA jednonásobná 230V, IP20, B</t>
  </si>
  <si>
    <t>975517845</t>
  </si>
  <si>
    <t>44</t>
  </si>
  <si>
    <t>741321003</t>
  </si>
  <si>
    <t>Montáž proudových chráničů dvoupólových nn do 25 A ve skříni</t>
  </si>
  <si>
    <t>-2040681241</t>
  </si>
  <si>
    <t>45</t>
  </si>
  <si>
    <t>35889206</t>
  </si>
  <si>
    <t>chránič proudový s nadproudovou ochranou  2 pólový 16A pracovního proudu 0,03A</t>
  </si>
  <si>
    <t>539176298</t>
  </si>
  <si>
    <t>46</t>
  </si>
  <si>
    <t>358892060</t>
  </si>
  <si>
    <t>chránič proudový s nadproudovou ochranou  2 pólový 10A pracovního proudu 0,03A</t>
  </si>
  <si>
    <t>1155034197</t>
  </si>
  <si>
    <t>40</t>
  </si>
  <si>
    <t>741370034</t>
  </si>
  <si>
    <t>Montáž svítidlo žárovkové bytové nástěnné přisazené 2 zdroje nouzové</t>
  </si>
  <si>
    <t>-424912822</t>
  </si>
  <si>
    <t>41</t>
  </si>
  <si>
    <t>34838100</t>
  </si>
  <si>
    <t>Nástěnné a stropní LED nouzové svítidlo  krytí IP20, LED W4 s piktogramem, na zeď, 3W, 1 hod</t>
  </si>
  <si>
    <t>-1648054550</t>
  </si>
  <si>
    <t>33</t>
  </si>
  <si>
    <t>741372101</t>
  </si>
  <si>
    <t xml:space="preserve">Montáž vestavné interiérové LED svítidlo-downlight IP65 (1678 lm; 18.0 W) 2k0 830, sklo, IP65 </t>
  </si>
  <si>
    <t>-1566003128</t>
  </si>
  <si>
    <t>34</t>
  </si>
  <si>
    <t>1257</t>
  </si>
  <si>
    <t xml:space="preserve">Vestavné interiérové LED svítidlo-downlight IP65 (1678 lm; 18.0 W) 2k0 830, sklo, IP40 </t>
  </si>
  <si>
    <t>131379400</t>
  </si>
  <si>
    <t>13</t>
  </si>
  <si>
    <t>741410072</t>
  </si>
  <si>
    <t>Montáž pospojování ochranné konstrukce ostatní vodičem do 16 mm2 uloženým pevně</t>
  </si>
  <si>
    <t>194631277</t>
  </si>
  <si>
    <t>14</t>
  </si>
  <si>
    <t>34140825</t>
  </si>
  <si>
    <t>vodič silový s Cu jádrem 4mm2 zž</t>
  </si>
  <si>
    <t>-1144125133</t>
  </si>
  <si>
    <t>998741102</t>
  </si>
  <si>
    <t>Přesun hmot tonážní pro silnoproud v objektech v do 12 m</t>
  </si>
  <si>
    <t>-1657372108</t>
  </si>
  <si>
    <t>742</t>
  </si>
  <si>
    <t>Elektroinstalace - slaboproud</t>
  </si>
  <si>
    <t>35</t>
  </si>
  <si>
    <t>742220232</t>
  </si>
  <si>
    <t>Montáž detektoru pohybu na stěnu nebo na strop</t>
  </si>
  <si>
    <t>792508392</t>
  </si>
  <si>
    <t>36</t>
  </si>
  <si>
    <t>10.062.693</t>
  </si>
  <si>
    <t>Čidlo PIR 900W pohybové bílé pro LED osvětlení</t>
  </si>
  <si>
    <t>KS</t>
  </si>
  <si>
    <t>839517420</t>
  </si>
  <si>
    <t>Práce a dodávky M</t>
  </si>
  <si>
    <t>21-M</t>
  </si>
  <si>
    <t>Elektromontáže</t>
  </si>
  <si>
    <t>38</t>
  </si>
  <si>
    <t>210280001</t>
  </si>
  <si>
    <t>Zkoušky a prohlídky el rozvodů a zařízení celková prohlídka pro objem mtž prací do 100 000 Kč, revize</t>
  </si>
  <si>
    <t>64</t>
  </si>
  <si>
    <t>1518125187</t>
  </si>
  <si>
    <t>22-M</t>
  </si>
  <si>
    <t>Montáže technologických zařízení pro dopravní stavby</t>
  </si>
  <si>
    <t>49</t>
  </si>
  <si>
    <t>220110346</t>
  </si>
  <si>
    <t>Montáž štítku kabelového koncového</t>
  </si>
  <si>
    <t>-1780829086</t>
  </si>
  <si>
    <t>17</t>
  </si>
  <si>
    <t>220111761</t>
  </si>
  <si>
    <t>Montáž svorka uzemňovací na vodovodní potrubí</t>
  </si>
  <si>
    <t>1446070433</t>
  </si>
  <si>
    <t>18</t>
  </si>
  <si>
    <t>35442043</t>
  </si>
  <si>
    <t>svorka uzemnění nerez na vodovodní potrubí a okapové roury</t>
  </si>
  <si>
    <t>-443622961</t>
  </si>
  <si>
    <t>HZS</t>
  </si>
  <si>
    <t>Hodinové zúčtovací sazby</t>
  </si>
  <si>
    <t>19</t>
  </si>
  <si>
    <t>HZS1291</t>
  </si>
  <si>
    <t>Uklid pracoviště</t>
  </si>
  <si>
    <t>hod</t>
  </si>
  <si>
    <t>512</t>
  </si>
  <si>
    <t>-1715808314</t>
  </si>
  <si>
    <t>20</t>
  </si>
  <si>
    <t>HZS2221x</t>
  </si>
  <si>
    <t>Koordinace s ostaními profesemi</t>
  </si>
  <si>
    <t>2043534960</t>
  </si>
  <si>
    <t>HZS2221xx</t>
  </si>
  <si>
    <t>Spolupráce s revizním technikem</t>
  </si>
  <si>
    <t>-1564872239</t>
  </si>
  <si>
    <t>22</t>
  </si>
  <si>
    <t>HZS2222</t>
  </si>
  <si>
    <t>Komplexní vyzkoušení-oživení, nastavení regulace</t>
  </si>
  <si>
    <t>-1177580336</t>
  </si>
  <si>
    <t>VRN</t>
  </si>
  <si>
    <t>Vedlejší rozpočtové náklady</t>
  </si>
  <si>
    <t>VRN1</t>
  </si>
  <si>
    <t>Průzkumné, geodetické a projektové práce</t>
  </si>
  <si>
    <t>23</t>
  </si>
  <si>
    <t>013002000</t>
  </si>
  <si>
    <t>Projektové práce SKUTEČNÝ STAV</t>
  </si>
  <si>
    <t>1024</t>
  </si>
  <si>
    <t>2051004561</t>
  </si>
  <si>
    <t>VRN6</t>
  </si>
  <si>
    <t>Územní vlivy</t>
  </si>
  <si>
    <t>VRN8</t>
  </si>
  <si>
    <t>Přesun stavebních kapacit</t>
  </si>
  <si>
    <t>25</t>
  </si>
  <si>
    <t>081002000</t>
  </si>
  <si>
    <t>Doprava zaměstnanců</t>
  </si>
  <si>
    <t>-525518923</t>
  </si>
  <si>
    <t>24</t>
  </si>
  <si>
    <t>065002000</t>
  </si>
  <si>
    <t>Mimostaveništní doprava materiálů</t>
  </si>
  <si>
    <t>1963888945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</si>
</sst>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38" t="s">
        <v>15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19"/>
      <c r="AQ5" s="19"/>
      <c r="AR5" s="17"/>
      <c r="BG5" s="235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40" t="s">
        <v>18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9"/>
      <c r="AQ6" s="19"/>
      <c r="AR6" s="17"/>
      <c r="BG6" s="236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36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G8" s="236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6"/>
      <c r="BS9" s="14" t="s">
        <v>7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36"/>
      <c r="BS10" s="14" t="s">
        <v>7</v>
      </c>
    </row>
    <row r="11" spans="1:74" s="1" customFormat="1" ht="18.600000000000001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G11" s="236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6"/>
      <c r="BS12" s="14" t="s">
        <v>7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G13" s="236"/>
      <c r="BS13" s="14" t="s">
        <v>7</v>
      </c>
    </row>
    <row r="14" spans="1:74" ht="12.75">
      <c r="B14" s="18"/>
      <c r="C14" s="19"/>
      <c r="D14" s="19"/>
      <c r="E14" s="241" t="s">
        <v>30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G14" s="236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6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36"/>
      <c r="BS16" s="14" t="s">
        <v>4</v>
      </c>
    </row>
    <row r="17" spans="1:71" s="1" customFormat="1" ht="18.600000000000001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36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6"/>
      <c r="BS18" s="14" t="s">
        <v>7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36"/>
      <c r="BS19" s="14" t="s">
        <v>7</v>
      </c>
    </row>
    <row r="20" spans="1:71" s="1" customFormat="1" ht="18.600000000000001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36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6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6"/>
    </row>
    <row r="23" spans="1:71" s="1" customFormat="1" ht="16.5" customHeight="1">
      <c r="B23" s="18"/>
      <c r="C23" s="19"/>
      <c r="D23" s="19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19"/>
      <c r="AP23" s="19"/>
      <c r="AQ23" s="19"/>
      <c r="AR23" s="17"/>
      <c r="BG23" s="23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6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36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4">
        <f>ROUND(AG94,2)</f>
        <v>0</v>
      </c>
      <c r="AL26" s="245"/>
      <c r="AM26" s="245"/>
      <c r="AN26" s="245"/>
      <c r="AO26" s="245"/>
      <c r="AP26" s="32"/>
      <c r="AQ26" s="32"/>
      <c r="AR26" s="35"/>
      <c r="BG26" s="236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36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37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38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39</v>
      </c>
      <c r="AL28" s="246"/>
      <c r="AM28" s="246"/>
      <c r="AN28" s="246"/>
      <c r="AO28" s="246"/>
      <c r="AP28" s="32"/>
      <c r="AQ28" s="32"/>
      <c r="AR28" s="35"/>
      <c r="BG28" s="236"/>
    </row>
    <row r="29" spans="1:71" s="3" customFormat="1" ht="14.45" customHeight="1">
      <c r="B29" s="36"/>
      <c r="C29" s="37"/>
      <c r="D29" s="26" t="s">
        <v>40</v>
      </c>
      <c r="E29" s="37"/>
      <c r="F29" s="26" t="s">
        <v>41</v>
      </c>
      <c r="G29" s="37"/>
      <c r="H29" s="37"/>
      <c r="I29" s="37"/>
      <c r="J29" s="37"/>
      <c r="K29" s="37"/>
      <c r="L29" s="234">
        <v>0.21</v>
      </c>
      <c r="M29" s="233"/>
      <c r="N29" s="233"/>
      <c r="O29" s="233"/>
      <c r="P29" s="233"/>
      <c r="Q29" s="37"/>
      <c r="R29" s="37"/>
      <c r="S29" s="37"/>
      <c r="T29" s="37"/>
      <c r="U29" s="37"/>
      <c r="V29" s="37"/>
      <c r="W29" s="232">
        <f>ROUND(BB94, 2)</f>
        <v>0</v>
      </c>
      <c r="X29" s="233"/>
      <c r="Y29" s="233"/>
      <c r="Z29" s="233"/>
      <c r="AA29" s="233"/>
      <c r="AB29" s="233"/>
      <c r="AC29" s="233"/>
      <c r="AD29" s="233"/>
      <c r="AE29" s="233"/>
      <c r="AF29" s="37"/>
      <c r="AG29" s="37"/>
      <c r="AH29" s="37"/>
      <c r="AI29" s="37"/>
      <c r="AJ29" s="37"/>
      <c r="AK29" s="232">
        <f>ROUND(AX94, 2)</f>
        <v>0</v>
      </c>
      <c r="AL29" s="233"/>
      <c r="AM29" s="233"/>
      <c r="AN29" s="233"/>
      <c r="AO29" s="233"/>
      <c r="AP29" s="37"/>
      <c r="AQ29" s="37"/>
      <c r="AR29" s="38"/>
      <c r="BG29" s="237"/>
    </row>
    <row r="30" spans="1:71" s="3" customFormat="1" ht="14.45" customHeight="1">
      <c r="B30" s="36"/>
      <c r="C30" s="37"/>
      <c r="D30" s="37"/>
      <c r="E30" s="37"/>
      <c r="F30" s="26" t="s">
        <v>42</v>
      </c>
      <c r="G30" s="37"/>
      <c r="H30" s="37"/>
      <c r="I30" s="37"/>
      <c r="J30" s="37"/>
      <c r="K30" s="37"/>
      <c r="L30" s="234">
        <v>0.15</v>
      </c>
      <c r="M30" s="233"/>
      <c r="N30" s="233"/>
      <c r="O30" s="233"/>
      <c r="P30" s="233"/>
      <c r="Q30" s="37"/>
      <c r="R30" s="37"/>
      <c r="S30" s="37"/>
      <c r="T30" s="37"/>
      <c r="U30" s="37"/>
      <c r="V30" s="37"/>
      <c r="W30" s="232">
        <f>ROUND(BC94, 2)</f>
        <v>0</v>
      </c>
      <c r="X30" s="233"/>
      <c r="Y30" s="233"/>
      <c r="Z30" s="233"/>
      <c r="AA30" s="233"/>
      <c r="AB30" s="233"/>
      <c r="AC30" s="233"/>
      <c r="AD30" s="233"/>
      <c r="AE30" s="233"/>
      <c r="AF30" s="37"/>
      <c r="AG30" s="37"/>
      <c r="AH30" s="37"/>
      <c r="AI30" s="37"/>
      <c r="AJ30" s="37"/>
      <c r="AK30" s="232">
        <f>ROUND(AY94, 2)</f>
        <v>0</v>
      </c>
      <c r="AL30" s="233"/>
      <c r="AM30" s="233"/>
      <c r="AN30" s="233"/>
      <c r="AO30" s="233"/>
      <c r="AP30" s="37"/>
      <c r="AQ30" s="37"/>
      <c r="AR30" s="38"/>
      <c r="BG30" s="237"/>
    </row>
    <row r="31" spans="1:71" s="3" customFormat="1" ht="14.45" hidden="1" customHeight="1">
      <c r="B31" s="36"/>
      <c r="C31" s="37"/>
      <c r="D31" s="37"/>
      <c r="E31" s="37"/>
      <c r="F31" s="26" t="s">
        <v>43</v>
      </c>
      <c r="G31" s="37"/>
      <c r="H31" s="37"/>
      <c r="I31" s="37"/>
      <c r="J31" s="37"/>
      <c r="K31" s="37"/>
      <c r="L31" s="234">
        <v>0.21</v>
      </c>
      <c r="M31" s="233"/>
      <c r="N31" s="233"/>
      <c r="O31" s="233"/>
      <c r="P31" s="233"/>
      <c r="Q31" s="37"/>
      <c r="R31" s="37"/>
      <c r="S31" s="37"/>
      <c r="T31" s="37"/>
      <c r="U31" s="37"/>
      <c r="V31" s="37"/>
      <c r="W31" s="232">
        <f>ROUND(BD94, 2)</f>
        <v>0</v>
      </c>
      <c r="X31" s="233"/>
      <c r="Y31" s="233"/>
      <c r="Z31" s="233"/>
      <c r="AA31" s="233"/>
      <c r="AB31" s="233"/>
      <c r="AC31" s="233"/>
      <c r="AD31" s="233"/>
      <c r="AE31" s="233"/>
      <c r="AF31" s="37"/>
      <c r="AG31" s="37"/>
      <c r="AH31" s="37"/>
      <c r="AI31" s="37"/>
      <c r="AJ31" s="37"/>
      <c r="AK31" s="232">
        <v>0</v>
      </c>
      <c r="AL31" s="233"/>
      <c r="AM31" s="233"/>
      <c r="AN31" s="233"/>
      <c r="AO31" s="233"/>
      <c r="AP31" s="37"/>
      <c r="AQ31" s="37"/>
      <c r="AR31" s="38"/>
      <c r="BG31" s="237"/>
    </row>
    <row r="32" spans="1:71" s="3" customFormat="1" ht="14.45" hidden="1" customHeight="1">
      <c r="B32" s="36"/>
      <c r="C32" s="37"/>
      <c r="D32" s="37"/>
      <c r="E32" s="37"/>
      <c r="F32" s="26" t="s">
        <v>44</v>
      </c>
      <c r="G32" s="37"/>
      <c r="H32" s="37"/>
      <c r="I32" s="37"/>
      <c r="J32" s="37"/>
      <c r="K32" s="37"/>
      <c r="L32" s="234">
        <v>0.15</v>
      </c>
      <c r="M32" s="233"/>
      <c r="N32" s="233"/>
      <c r="O32" s="233"/>
      <c r="P32" s="233"/>
      <c r="Q32" s="37"/>
      <c r="R32" s="37"/>
      <c r="S32" s="37"/>
      <c r="T32" s="37"/>
      <c r="U32" s="37"/>
      <c r="V32" s="37"/>
      <c r="W32" s="232">
        <f>ROUND(BE94, 2)</f>
        <v>0</v>
      </c>
      <c r="X32" s="233"/>
      <c r="Y32" s="233"/>
      <c r="Z32" s="233"/>
      <c r="AA32" s="233"/>
      <c r="AB32" s="233"/>
      <c r="AC32" s="233"/>
      <c r="AD32" s="233"/>
      <c r="AE32" s="233"/>
      <c r="AF32" s="37"/>
      <c r="AG32" s="37"/>
      <c r="AH32" s="37"/>
      <c r="AI32" s="37"/>
      <c r="AJ32" s="37"/>
      <c r="AK32" s="232">
        <v>0</v>
      </c>
      <c r="AL32" s="233"/>
      <c r="AM32" s="233"/>
      <c r="AN32" s="233"/>
      <c r="AO32" s="233"/>
      <c r="AP32" s="37"/>
      <c r="AQ32" s="37"/>
      <c r="AR32" s="38"/>
      <c r="BG32" s="237"/>
    </row>
    <row r="33" spans="1:59" s="3" customFormat="1" ht="14.45" hidden="1" customHeight="1">
      <c r="B33" s="36"/>
      <c r="C33" s="37"/>
      <c r="D33" s="37"/>
      <c r="E33" s="37"/>
      <c r="F33" s="26" t="s">
        <v>45</v>
      </c>
      <c r="G33" s="37"/>
      <c r="H33" s="37"/>
      <c r="I33" s="37"/>
      <c r="J33" s="37"/>
      <c r="K33" s="37"/>
      <c r="L33" s="234">
        <v>0</v>
      </c>
      <c r="M33" s="233"/>
      <c r="N33" s="233"/>
      <c r="O33" s="233"/>
      <c r="P33" s="233"/>
      <c r="Q33" s="37"/>
      <c r="R33" s="37"/>
      <c r="S33" s="37"/>
      <c r="T33" s="37"/>
      <c r="U33" s="37"/>
      <c r="V33" s="37"/>
      <c r="W33" s="232">
        <f>ROUND(BF94,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7"/>
      <c r="AG33" s="37"/>
      <c r="AH33" s="37"/>
      <c r="AI33" s="37"/>
      <c r="AJ33" s="37"/>
      <c r="AK33" s="232">
        <v>0</v>
      </c>
      <c r="AL33" s="233"/>
      <c r="AM33" s="233"/>
      <c r="AN33" s="233"/>
      <c r="AO33" s="233"/>
      <c r="AP33" s="37"/>
      <c r="AQ33" s="37"/>
      <c r="AR33" s="38"/>
      <c r="BG33" s="237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36"/>
    </row>
    <row r="35" spans="1:59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69" t="s">
        <v>48</v>
      </c>
      <c r="Y35" s="270"/>
      <c r="Z35" s="270"/>
      <c r="AA35" s="270"/>
      <c r="AB35" s="270"/>
      <c r="AC35" s="41"/>
      <c r="AD35" s="41"/>
      <c r="AE35" s="41"/>
      <c r="AF35" s="41"/>
      <c r="AG35" s="41"/>
      <c r="AH35" s="41"/>
      <c r="AI35" s="41"/>
      <c r="AJ35" s="41"/>
      <c r="AK35" s="271">
        <f>SUM(AK26:AK33)</f>
        <v>0</v>
      </c>
      <c r="AL35" s="270"/>
      <c r="AM35" s="270"/>
      <c r="AN35" s="270"/>
      <c r="AO35" s="272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G60" s="30"/>
    </row>
    <row r="61" spans="1:5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G75" s="30"/>
    </row>
    <row r="76" spans="1:59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0" s="2" customFormat="1" ht="24.95" customHeight="1">
      <c r="A82" s="30"/>
      <c r="B82" s="31"/>
      <c r="C82" s="20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0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178019H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58" t="str">
        <f>K6</f>
        <v>Stavební úpravy objektu č.p. 26/15 na Masarykově nám. v Novém Jičíně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0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Nový Jičín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60" t="str">
        <f>IF(AN8= "","",AN8)</f>
        <v>29. 1. 2020</v>
      </c>
      <c r="AN87" s="260"/>
      <c r="AO87" s="32"/>
      <c r="AP87" s="32"/>
      <c r="AQ87" s="32"/>
      <c r="AR87" s="35"/>
      <c r="BG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0" s="2" customFormat="1" ht="15.2" customHeight="1">
      <c r="A89" s="30"/>
      <c r="B89" s="31"/>
      <c r="C89" s="26" t="s">
        <v>25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Město Nový Jičín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31</v>
      </c>
      <c r="AJ89" s="32"/>
      <c r="AK89" s="32"/>
      <c r="AL89" s="32"/>
      <c r="AM89" s="261" t="str">
        <f>IF(E17="","",E17)</f>
        <v>Pavel Šupík</v>
      </c>
      <c r="AN89" s="262"/>
      <c r="AO89" s="262"/>
      <c r="AP89" s="262"/>
      <c r="AQ89" s="32"/>
      <c r="AR89" s="35"/>
      <c r="AS89" s="263" t="s">
        <v>56</v>
      </c>
      <c r="AT89" s="264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0" s="2" customFormat="1" ht="15.2" customHeight="1">
      <c r="A90" s="30"/>
      <c r="B90" s="31"/>
      <c r="C90" s="26" t="s">
        <v>29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33</v>
      </c>
      <c r="AJ90" s="32"/>
      <c r="AK90" s="32"/>
      <c r="AL90" s="32"/>
      <c r="AM90" s="261" t="str">
        <f>IF(E20="","",E20)</f>
        <v>Ing. Jiří Horák</v>
      </c>
      <c r="AN90" s="262"/>
      <c r="AO90" s="262"/>
      <c r="AP90" s="262"/>
      <c r="AQ90" s="32"/>
      <c r="AR90" s="35"/>
      <c r="AS90" s="265"/>
      <c r="AT90" s="266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7"/>
      <c r="AT91" s="268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0" s="2" customFormat="1" ht="29.25" customHeight="1">
      <c r="A92" s="30"/>
      <c r="B92" s="31"/>
      <c r="C92" s="253" t="s">
        <v>57</v>
      </c>
      <c r="D92" s="254"/>
      <c r="E92" s="254"/>
      <c r="F92" s="254"/>
      <c r="G92" s="254"/>
      <c r="H92" s="68"/>
      <c r="I92" s="255" t="s">
        <v>58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59</v>
      </c>
      <c r="AH92" s="254"/>
      <c r="AI92" s="254"/>
      <c r="AJ92" s="254"/>
      <c r="AK92" s="254"/>
      <c r="AL92" s="254"/>
      <c r="AM92" s="254"/>
      <c r="AN92" s="255" t="s">
        <v>60</v>
      </c>
      <c r="AO92" s="254"/>
      <c r="AP92" s="257"/>
      <c r="AQ92" s="69" t="s">
        <v>61</v>
      </c>
      <c r="AR92" s="35"/>
      <c r="AS92" s="70" t="s">
        <v>62</v>
      </c>
      <c r="AT92" s="71" t="s">
        <v>63</v>
      </c>
      <c r="AU92" s="71" t="s">
        <v>64</v>
      </c>
      <c r="AV92" s="71" t="s">
        <v>65</v>
      </c>
      <c r="AW92" s="71" t="s">
        <v>66</v>
      </c>
      <c r="AX92" s="71" t="s">
        <v>67</v>
      </c>
      <c r="AY92" s="71" t="s">
        <v>68</v>
      </c>
      <c r="AZ92" s="71" t="s">
        <v>69</v>
      </c>
      <c r="BA92" s="71" t="s">
        <v>70</v>
      </c>
      <c r="BB92" s="71" t="s">
        <v>71</v>
      </c>
      <c r="BC92" s="71" t="s">
        <v>72</v>
      </c>
      <c r="BD92" s="71" t="s">
        <v>73</v>
      </c>
      <c r="BE92" s="71" t="s">
        <v>74</v>
      </c>
      <c r="BF92" s="72" t="s">
        <v>75</v>
      </c>
      <c r="BG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0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50">
        <f>ROUND(AG95,2)</f>
        <v>0</v>
      </c>
      <c r="AH94" s="250"/>
      <c r="AI94" s="250"/>
      <c r="AJ94" s="250"/>
      <c r="AK94" s="250"/>
      <c r="AL94" s="250"/>
      <c r="AM94" s="250"/>
      <c r="AN94" s="251">
        <f>SUM(AG94,AV94)</f>
        <v>0</v>
      </c>
      <c r="AO94" s="251"/>
      <c r="AP94" s="251"/>
      <c r="AQ94" s="80" t="s">
        <v>1</v>
      </c>
      <c r="AR94" s="81"/>
      <c r="AS94" s="82">
        <f>ROUND(AS95,2)</f>
        <v>0</v>
      </c>
      <c r="AT94" s="83">
        <f>ROUND(AT95,2)</f>
        <v>0</v>
      </c>
      <c r="AU94" s="84">
        <f>ROUND(AU95,2)</f>
        <v>0</v>
      </c>
      <c r="AV94" s="84">
        <f>ROUND(SUM(AX94:AY94),2)</f>
        <v>0</v>
      </c>
      <c r="AW94" s="85">
        <f>ROUND(AW95,5)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ROUND(BB95,2)</f>
        <v>0</v>
      </c>
      <c r="BC94" s="84">
        <f>ROUND(BC95,2)</f>
        <v>0</v>
      </c>
      <c r="BD94" s="84">
        <f>ROUND(BD95,2)</f>
        <v>0</v>
      </c>
      <c r="BE94" s="84">
        <f>ROUND(BE95,2)</f>
        <v>0</v>
      </c>
      <c r="BF94" s="86">
        <f>ROUND(BF95,2)</f>
        <v>0</v>
      </c>
      <c r="BS94" s="87" t="s">
        <v>77</v>
      </c>
      <c r="BT94" s="87" t="s">
        <v>78</v>
      </c>
      <c r="BV94" s="87" t="s">
        <v>79</v>
      </c>
      <c r="BW94" s="87" t="s">
        <v>6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49" t="s">
        <v>15</v>
      </c>
      <c r="E95" s="249"/>
      <c r="F95" s="249"/>
      <c r="G95" s="249"/>
      <c r="H95" s="249"/>
      <c r="I95" s="91"/>
      <c r="J95" s="249" t="s">
        <v>18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7">
        <f>'178019H - Stavební úpravy...'!K30</f>
        <v>0</v>
      </c>
      <c r="AH95" s="248"/>
      <c r="AI95" s="248"/>
      <c r="AJ95" s="248"/>
      <c r="AK95" s="248"/>
      <c r="AL95" s="248"/>
      <c r="AM95" s="248"/>
      <c r="AN95" s="247">
        <f>SUM(AG95,AV95)</f>
        <v>0</v>
      </c>
      <c r="AO95" s="248"/>
      <c r="AP95" s="248"/>
      <c r="AQ95" s="92" t="s">
        <v>82</v>
      </c>
      <c r="AR95" s="93"/>
      <c r="AS95" s="94">
        <f>'178019H - Stavební úpravy...'!K28</f>
        <v>0</v>
      </c>
      <c r="AT95" s="95">
        <f>'178019H - Stavební úpravy...'!K29</f>
        <v>0</v>
      </c>
      <c r="AU95" s="95">
        <v>0</v>
      </c>
      <c r="AV95" s="95">
        <f>ROUND(SUM(AX95:AY95),2)</f>
        <v>0</v>
      </c>
      <c r="AW95" s="96">
        <f>'178019H - Stavební úpravy...'!T126</f>
        <v>0</v>
      </c>
      <c r="AX95" s="95">
        <f>'178019H - Stavební úpravy...'!K33</f>
        <v>0</v>
      </c>
      <c r="AY95" s="95">
        <f>'178019H - Stavební úpravy...'!K34</f>
        <v>0</v>
      </c>
      <c r="AZ95" s="95">
        <f>'178019H - Stavební úpravy...'!K35</f>
        <v>0</v>
      </c>
      <c r="BA95" s="95">
        <f>'178019H - Stavební úpravy...'!K36</f>
        <v>0</v>
      </c>
      <c r="BB95" s="95">
        <f>'178019H - Stavební úpravy...'!F33</f>
        <v>0</v>
      </c>
      <c r="BC95" s="95">
        <f>'178019H - Stavební úpravy...'!F34</f>
        <v>0</v>
      </c>
      <c r="BD95" s="95">
        <f>'178019H - Stavební úpravy...'!F35</f>
        <v>0</v>
      </c>
      <c r="BE95" s="95">
        <f>'178019H - Stavební úpravy...'!F36</f>
        <v>0</v>
      </c>
      <c r="BF95" s="97">
        <f>'178019H - Stavební úpravy...'!F37</f>
        <v>0</v>
      </c>
      <c r="BT95" s="98" t="s">
        <v>83</v>
      </c>
      <c r="BU95" s="98" t="s">
        <v>84</v>
      </c>
      <c r="BV95" s="98" t="s">
        <v>79</v>
      </c>
      <c r="BW95" s="98" t="s">
        <v>6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PDWAfY3pKas5m8At3ENJp3+JbXrut5OHUrCOyqGoA/XmQhP3BI9ZWN/Dr+oUgUlqUZw12JlMstzOI6hEoksHDQ==" saltValue="N9ZjBV84oJrPsfF8zFKixnLZ4PcFr3bjanAuJJOY+IsVBcnSFuMJ8CR3dIcnn/8sDxFceIv57AtXfdfcYLddLA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178019H - Stavební úpravy...'!C2" display="/"/>
  </hyperlinks>
  <pageMargins left="0.39374999999999999" right="0.39374999999999999" top="0.39374999999999999" bottom="0.39374999999999999" header="0" footer="0"/>
  <pageSetup paperSize="9" scale="75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abSelected="1" topLeftCell="F96" zoomScaleNormal="1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99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J2" s="99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T2" s="14" t="s">
        <v>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2"/>
      <c r="K3" s="101"/>
      <c r="L3" s="101"/>
      <c r="M3" s="17"/>
      <c r="AT3" s="14" t="s">
        <v>85</v>
      </c>
    </row>
    <row r="4" spans="1:46" s="1" customFormat="1" ht="24.95" customHeight="1">
      <c r="B4" s="17"/>
      <c r="D4" s="103" t="s">
        <v>86</v>
      </c>
      <c r="I4" s="99"/>
      <c r="J4" s="99"/>
      <c r="M4" s="17"/>
      <c r="N4" s="104" t="s">
        <v>11</v>
      </c>
      <c r="AT4" s="14" t="s">
        <v>4</v>
      </c>
    </row>
    <row r="5" spans="1:46" s="1" customFormat="1" ht="6.95" customHeight="1">
      <c r="B5" s="17"/>
      <c r="I5" s="99"/>
      <c r="J5" s="99"/>
      <c r="M5" s="17"/>
    </row>
    <row r="6" spans="1:46" s="2" customFormat="1" ht="12" customHeight="1">
      <c r="A6" s="30"/>
      <c r="B6" s="35"/>
      <c r="C6" s="30"/>
      <c r="D6" s="105" t="s">
        <v>17</v>
      </c>
      <c r="E6" s="30"/>
      <c r="F6" s="30"/>
      <c r="G6" s="30"/>
      <c r="H6" s="30"/>
      <c r="I6" s="106"/>
      <c r="J6" s="106"/>
      <c r="K6" s="30"/>
      <c r="L6" s="30"/>
      <c r="M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24.75" customHeight="1">
      <c r="A7" s="30"/>
      <c r="B7" s="35"/>
      <c r="C7" s="30"/>
      <c r="D7" s="30"/>
      <c r="E7" s="274" t="s">
        <v>18</v>
      </c>
      <c r="F7" s="275"/>
      <c r="G7" s="275"/>
      <c r="H7" s="275"/>
      <c r="I7" s="106"/>
      <c r="J7" s="106"/>
      <c r="K7" s="30"/>
      <c r="L7" s="30"/>
      <c r="M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106"/>
      <c r="J8" s="106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5" t="s">
        <v>19</v>
      </c>
      <c r="E9" s="30"/>
      <c r="F9" s="107" t="s">
        <v>1</v>
      </c>
      <c r="G9" s="30"/>
      <c r="H9" s="30"/>
      <c r="I9" s="108" t="s">
        <v>20</v>
      </c>
      <c r="J9" s="109" t="s">
        <v>1</v>
      </c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5" t="s">
        <v>21</v>
      </c>
      <c r="E10" s="30"/>
      <c r="F10" s="107" t="s">
        <v>22</v>
      </c>
      <c r="G10" s="30"/>
      <c r="H10" s="30"/>
      <c r="I10" s="108" t="s">
        <v>23</v>
      </c>
      <c r="J10" s="110" t="str">
        <f>'Rekapitulace stavby'!AN8</f>
        <v>29. 1. 2020</v>
      </c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106"/>
      <c r="J11" s="106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5" t="s">
        <v>25</v>
      </c>
      <c r="E12" s="30"/>
      <c r="F12" s="30"/>
      <c r="G12" s="30"/>
      <c r="H12" s="30"/>
      <c r="I12" s="108" t="s">
        <v>26</v>
      </c>
      <c r="J12" s="109" t="s">
        <v>1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7" t="s">
        <v>27</v>
      </c>
      <c r="F13" s="30"/>
      <c r="G13" s="30"/>
      <c r="H13" s="30"/>
      <c r="I13" s="108" t="s">
        <v>28</v>
      </c>
      <c r="J13" s="109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106"/>
      <c r="J14" s="106"/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5" t="s">
        <v>29</v>
      </c>
      <c r="E15" s="30"/>
      <c r="F15" s="30"/>
      <c r="G15" s="30"/>
      <c r="H15" s="30"/>
      <c r="I15" s="108" t="s">
        <v>26</v>
      </c>
      <c r="J15" s="27" t="str">
        <f>'Rekapitulace stavby'!AN13</f>
        <v>Vyplň údaj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76" t="str">
        <f>'Rekapitulace stavby'!E14</f>
        <v>Vyplň údaj</v>
      </c>
      <c r="F16" s="277"/>
      <c r="G16" s="277"/>
      <c r="H16" s="277"/>
      <c r="I16" s="108" t="s">
        <v>28</v>
      </c>
      <c r="J16" s="27" t="str">
        <f>'Rekapitulace stavby'!AN14</f>
        <v>Vyplň údaj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106"/>
      <c r="J17" s="106"/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5" t="s">
        <v>31</v>
      </c>
      <c r="E18" s="30"/>
      <c r="F18" s="30"/>
      <c r="G18" s="30"/>
      <c r="H18" s="30"/>
      <c r="I18" s="108" t="s">
        <v>26</v>
      </c>
      <c r="J18" s="109" t="s">
        <v>1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7" t="s">
        <v>32</v>
      </c>
      <c r="F19" s="30"/>
      <c r="G19" s="30"/>
      <c r="H19" s="30"/>
      <c r="I19" s="108" t="s">
        <v>28</v>
      </c>
      <c r="J19" s="109" t="s">
        <v>1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106"/>
      <c r="J20" s="106"/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5" t="s">
        <v>33</v>
      </c>
      <c r="E21" s="30"/>
      <c r="F21" s="30"/>
      <c r="G21" s="30"/>
      <c r="H21" s="30"/>
      <c r="I21" s="108" t="s">
        <v>26</v>
      </c>
      <c r="J21" s="109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7" t="s">
        <v>34</v>
      </c>
      <c r="F22" s="30"/>
      <c r="G22" s="30"/>
      <c r="H22" s="30"/>
      <c r="I22" s="108" t="s">
        <v>28</v>
      </c>
      <c r="J22" s="109" t="s">
        <v>1</v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106"/>
      <c r="J23" s="106"/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5" t="s">
        <v>35</v>
      </c>
      <c r="E24" s="30"/>
      <c r="F24" s="30"/>
      <c r="G24" s="30"/>
      <c r="H24" s="30"/>
      <c r="I24" s="106"/>
      <c r="J24" s="106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11"/>
      <c r="B25" s="112"/>
      <c r="C25" s="111"/>
      <c r="D25" s="111"/>
      <c r="E25" s="278" t="s">
        <v>1</v>
      </c>
      <c r="F25" s="278"/>
      <c r="G25" s="278"/>
      <c r="H25" s="278"/>
      <c r="I25" s="113"/>
      <c r="J25" s="113"/>
      <c r="K25" s="111"/>
      <c r="L25" s="111"/>
      <c r="M25" s="114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106"/>
      <c r="J26" s="106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15"/>
      <c r="E27" s="115"/>
      <c r="F27" s="115"/>
      <c r="G27" s="115"/>
      <c r="H27" s="115"/>
      <c r="I27" s="116"/>
      <c r="J27" s="116"/>
      <c r="K27" s="115"/>
      <c r="L27" s="115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.75">
      <c r="A28" s="30"/>
      <c r="B28" s="35"/>
      <c r="C28" s="30"/>
      <c r="D28" s="30"/>
      <c r="E28" s="105" t="s">
        <v>87</v>
      </c>
      <c r="F28" s="30"/>
      <c r="G28" s="30"/>
      <c r="H28" s="30"/>
      <c r="I28" s="106"/>
      <c r="J28" s="106"/>
      <c r="K28" s="117">
        <f>I94</f>
        <v>0</v>
      </c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12.75">
      <c r="A29" s="30"/>
      <c r="B29" s="35"/>
      <c r="C29" s="30"/>
      <c r="D29" s="30"/>
      <c r="E29" s="105" t="s">
        <v>88</v>
      </c>
      <c r="F29" s="30"/>
      <c r="G29" s="30"/>
      <c r="H29" s="30"/>
      <c r="I29" s="106"/>
      <c r="J29" s="106"/>
      <c r="K29" s="117">
        <f>J94</f>
        <v>0</v>
      </c>
      <c r="L29" s="3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5" customHeight="1">
      <c r="A30" s="30"/>
      <c r="B30" s="35"/>
      <c r="C30" s="30"/>
      <c r="D30" s="118" t="s">
        <v>36</v>
      </c>
      <c r="E30" s="30"/>
      <c r="F30" s="30"/>
      <c r="G30" s="30"/>
      <c r="H30" s="30"/>
      <c r="I30" s="106"/>
      <c r="J30" s="106"/>
      <c r="K30" s="119">
        <f>ROUND(K126, 2)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5"/>
      <c r="E31" s="115"/>
      <c r="F31" s="115"/>
      <c r="G31" s="115"/>
      <c r="H31" s="115"/>
      <c r="I31" s="116"/>
      <c r="J31" s="116"/>
      <c r="K31" s="115"/>
      <c r="L31" s="115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20" t="s">
        <v>38</v>
      </c>
      <c r="G32" s="30"/>
      <c r="H32" s="30"/>
      <c r="I32" s="121" t="s">
        <v>37</v>
      </c>
      <c r="J32" s="106"/>
      <c r="K32" s="120" t="s">
        <v>39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22" t="s">
        <v>40</v>
      </c>
      <c r="E33" s="105" t="s">
        <v>41</v>
      </c>
      <c r="F33" s="117">
        <f>ROUND((SUM(BE126:BE192)),  2)</f>
        <v>0</v>
      </c>
      <c r="G33" s="30"/>
      <c r="H33" s="30"/>
      <c r="I33" s="123">
        <v>0.21</v>
      </c>
      <c r="J33" s="106"/>
      <c r="K33" s="117">
        <f>ROUND(((SUM(BE126:BE192))*I33),  2)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5" t="s">
        <v>42</v>
      </c>
      <c r="F34" s="117">
        <f>ROUND((SUM(BF126:BF192)),  2)</f>
        <v>0</v>
      </c>
      <c r="G34" s="30"/>
      <c r="H34" s="30"/>
      <c r="I34" s="123">
        <v>0.15</v>
      </c>
      <c r="J34" s="106"/>
      <c r="K34" s="117">
        <f>ROUND(((SUM(BF126:BF192))*I34), 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5" t="s">
        <v>43</v>
      </c>
      <c r="F35" s="117">
        <f>ROUND((SUM(BG126:BG192)),  2)</f>
        <v>0</v>
      </c>
      <c r="G35" s="30"/>
      <c r="H35" s="30"/>
      <c r="I35" s="123">
        <v>0.21</v>
      </c>
      <c r="J35" s="106"/>
      <c r="K35" s="117">
        <f>0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5" t="s">
        <v>44</v>
      </c>
      <c r="F36" s="117">
        <f>ROUND((SUM(BH126:BH192)),  2)</f>
        <v>0</v>
      </c>
      <c r="G36" s="30"/>
      <c r="H36" s="30"/>
      <c r="I36" s="123">
        <v>0.15</v>
      </c>
      <c r="J36" s="106"/>
      <c r="K36" s="117">
        <f>0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5" t="s">
        <v>45</v>
      </c>
      <c r="F37" s="117">
        <f>ROUND((SUM(BI126:BI192)),  2)</f>
        <v>0</v>
      </c>
      <c r="G37" s="30"/>
      <c r="H37" s="30"/>
      <c r="I37" s="123">
        <v>0</v>
      </c>
      <c r="J37" s="106"/>
      <c r="K37" s="117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106"/>
      <c r="J38" s="106"/>
      <c r="K38" s="30"/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5" customHeight="1">
      <c r="A39" s="30"/>
      <c r="B39" s="35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9"/>
      <c r="J39" s="129"/>
      <c r="K39" s="130">
        <f>SUM(K30:K37)</f>
        <v>0</v>
      </c>
      <c r="L39" s="131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106"/>
      <c r="J40" s="106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7"/>
      <c r="I41" s="99"/>
      <c r="J41" s="99"/>
      <c r="M41" s="17"/>
    </row>
    <row r="42" spans="1:31" s="1" customFormat="1" ht="14.45" customHeight="1">
      <c r="B42" s="17"/>
      <c r="I42" s="99"/>
      <c r="J42" s="99"/>
      <c r="M42" s="17"/>
    </row>
    <row r="43" spans="1:31" s="1" customFormat="1" ht="14.45" customHeight="1">
      <c r="B43" s="17"/>
      <c r="I43" s="99"/>
      <c r="J43" s="99"/>
      <c r="M43" s="17"/>
    </row>
    <row r="44" spans="1:31" s="1" customFormat="1" ht="14.45" customHeight="1">
      <c r="B44" s="17"/>
      <c r="I44" s="99"/>
      <c r="J44" s="99"/>
      <c r="M44" s="17"/>
    </row>
    <row r="45" spans="1:31" s="1" customFormat="1" ht="14.45" customHeight="1">
      <c r="B45" s="17"/>
      <c r="I45" s="99"/>
      <c r="J45" s="99"/>
      <c r="M45" s="17"/>
    </row>
    <row r="46" spans="1:31" s="1" customFormat="1" ht="14.45" customHeight="1">
      <c r="B46" s="17"/>
      <c r="I46" s="99"/>
      <c r="J46" s="99"/>
      <c r="M46" s="17"/>
    </row>
    <row r="47" spans="1:31" s="1" customFormat="1" ht="14.45" customHeight="1">
      <c r="B47" s="17"/>
      <c r="I47" s="99"/>
      <c r="J47" s="99"/>
      <c r="M47" s="17"/>
    </row>
    <row r="48" spans="1:31" s="1" customFormat="1" ht="14.45" customHeight="1">
      <c r="B48" s="17"/>
      <c r="I48" s="99"/>
      <c r="J48" s="99"/>
      <c r="M48" s="17"/>
    </row>
    <row r="49" spans="1:31" s="1" customFormat="1" ht="14.45" customHeight="1">
      <c r="B49" s="17"/>
      <c r="I49" s="99"/>
      <c r="J49" s="99"/>
      <c r="M49" s="17"/>
    </row>
    <row r="50" spans="1:31" s="2" customFormat="1" ht="14.45" customHeight="1">
      <c r="B50" s="47"/>
      <c r="D50" s="132" t="s">
        <v>49</v>
      </c>
      <c r="E50" s="133"/>
      <c r="F50" s="133"/>
      <c r="G50" s="132" t="s">
        <v>50</v>
      </c>
      <c r="H50" s="133"/>
      <c r="I50" s="134"/>
      <c r="J50" s="134"/>
      <c r="K50" s="133"/>
      <c r="L50" s="133"/>
      <c r="M50" s="47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0"/>
      <c r="B61" s="35"/>
      <c r="C61" s="30"/>
      <c r="D61" s="135" t="s">
        <v>51</v>
      </c>
      <c r="E61" s="136"/>
      <c r="F61" s="137" t="s">
        <v>52</v>
      </c>
      <c r="G61" s="135" t="s">
        <v>51</v>
      </c>
      <c r="H61" s="136"/>
      <c r="I61" s="138"/>
      <c r="J61" s="139" t="s">
        <v>52</v>
      </c>
      <c r="K61" s="136"/>
      <c r="L61" s="136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0"/>
      <c r="B65" s="35"/>
      <c r="C65" s="30"/>
      <c r="D65" s="132" t="s">
        <v>53</v>
      </c>
      <c r="E65" s="140"/>
      <c r="F65" s="140"/>
      <c r="G65" s="132" t="s">
        <v>54</v>
      </c>
      <c r="H65" s="140"/>
      <c r="I65" s="141"/>
      <c r="J65" s="141"/>
      <c r="K65" s="140"/>
      <c r="L65" s="140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0"/>
      <c r="B76" s="35"/>
      <c r="C76" s="30"/>
      <c r="D76" s="135" t="s">
        <v>51</v>
      </c>
      <c r="E76" s="136"/>
      <c r="F76" s="137" t="s">
        <v>52</v>
      </c>
      <c r="G76" s="135" t="s">
        <v>51</v>
      </c>
      <c r="H76" s="136"/>
      <c r="I76" s="138"/>
      <c r="J76" s="139" t="s">
        <v>52</v>
      </c>
      <c r="K76" s="136"/>
      <c r="L76" s="136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2"/>
      <c r="C77" s="143"/>
      <c r="D77" s="143"/>
      <c r="E77" s="143"/>
      <c r="F77" s="143"/>
      <c r="G77" s="143"/>
      <c r="H77" s="143"/>
      <c r="I77" s="144"/>
      <c r="J77" s="144"/>
      <c r="K77" s="143"/>
      <c r="L77" s="143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5"/>
      <c r="C81" s="146"/>
      <c r="D81" s="146"/>
      <c r="E81" s="146"/>
      <c r="F81" s="146"/>
      <c r="G81" s="146"/>
      <c r="H81" s="146"/>
      <c r="I81" s="147"/>
      <c r="J81" s="147"/>
      <c r="K81" s="146"/>
      <c r="L81" s="146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89</v>
      </c>
      <c r="D82" s="32"/>
      <c r="E82" s="32"/>
      <c r="F82" s="32"/>
      <c r="G82" s="32"/>
      <c r="H82" s="32"/>
      <c r="I82" s="106"/>
      <c r="J82" s="106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06"/>
      <c r="J83" s="106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06"/>
      <c r="J84" s="106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.75" customHeight="1">
      <c r="A85" s="30"/>
      <c r="B85" s="31"/>
      <c r="C85" s="32"/>
      <c r="D85" s="32"/>
      <c r="E85" s="258" t="str">
        <f>E7</f>
        <v>Stavební úpravy objektu č.p. 26/15 na Masarykově nám. v Novém Jičíně</v>
      </c>
      <c r="F85" s="273"/>
      <c r="G85" s="273"/>
      <c r="H85" s="273"/>
      <c r="I85" s="106"/>
      <c r="J85" s="106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106"/>
      <c r="J86" s="106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6" t="s">
        <v>21</v>
      </c>
      <c r="D87" s="32"/>
      <c r="E87" s="32"/>
      <c r="F87" s="24" t="str">
        <f>F10</f>
        <v>Nový Jičín</v>
      </c>
      <c r="G87" s="32"/>
      <c r="H87" s="32"/>
      <c r="I87" s="108" t="s">
        <v>23</v>
      </c>
      <c r="J87" s="110" t="str">
        <f>IF(J10="","",J10)</f>
        <v>29. 1. 2020</v>
      </c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06"/>
      <c r="J88" s="106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6" t="s">
        <v>25</v>
      </c>
      <c r="D89" s="32"/>
      <c r="E89" s="32"/>
      <c r="F89" s="24" t="str">
        <f>E13</f>
        <v>Město Nový Jičín</v>
      </c>
      <c r="G89" s="32"/>
      <c r="H89" s="32"/>
      <c r="I89" s="108" t="s">
        <v>31</v>
      </c>
      <c r="J89" s="148" t="str">
        <f>E19</f>
        <v>Pavel Šupík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6" t="s">
        <v>29</v>
      </c>
      <c r="D90" s="32"/>
      <c r="E90" s="32"/>
      <c r="F90" s="24" t="str">
        <f>IF(E16="","",E16)</f>
        <v>Vyplň údaj</v>
      </c>
      <c r="G90" s="32"/>
      <c r="H90" s="32"/>
      <c r="I90" s="108" t="s">
        <v>33</v>
      </c>
      <c r="J90" s="148" t="str">
        <f>E22</f>
        <v>Ing. Jiří Horák</v>
      </c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106"/>
      <c r="J91" s="106"/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49" t="s">
        <v>90</v>
      </c>
      <c r="D92" s="150"/>
      <c r="E92" s="150"/>
      <c r="F92" s="150"/>
      <c r="G92" s="150"/>
      <c r="H92" s="150"/>
      <c r="I92" s="151" t="s">
        <v>91</v>
      </c>
      <c r="J92" s="151" t="s">
        <v>92</v>
      </c>
      <c r="K92" s="152" t="s">
        <v>93</v>
      </c>
      <c r="L92" s="150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06"/>
      <c r="J93" s="106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53" t="s">
        <v>94</v>
      </c>
      <c r="D94" s="32"/>
      <c r="E94" s="32"/>
      <c r="F94" s="32"/>
      <c r="G94" s="32"/>
      <c r="H94" s="32"/>
      <c r="I94" s="154">
        <f t="shared" ref="I94:J96" si="0">Q126</f>
        <v>0</v>
      </c>
      <c r="J94" s="154">
        <f t="shared" si="0"/>
        <v>0</v>
      </c>
      <c r="K94" s="79">
        <f>K126</f>
        <v>0</v>
      </c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4" t="s">
        <v>95</v>
      </c>
    </row>
    <row r="95" spans="1:47" s="9" customFormat="1" ht="24.95" customHeight="1">
      <c r="B95" s="155"/>
      <c r="C95" s="156"/>
      <c r="D95" s="157" t="s">
        <v>96</v>
      </c>
      <c r="E95" s="158"/>
      <c r="F95" s="158"/>
      <c r="G95" s="158"/>
      <c r="H95" s="158"/>
      <c r="I95" s="159">
        <f t="shared" si="0"/>
        <v>0</v>
      </c>
      <c r="J95" s="159">
        <f t="shared" si="0"/>
        <v>0</v>
      </c>
      <c r="K95" s="160">
        <f>K127</f>
        <v>0</v>
      </c>
      <c r="L95" s="156"/>
      <c r="M95" s="161"/>
    </row>
    <row r="96" spans="1:47" s="10" customFormat="1" ht="19.899999999999999" customHeight="1">
      <c r="B96" s="162"/>
      <c r="C96" s="163"/>
      <c r="D96" s="164" t="s">
        <v>97</v>
      </c>
      <c r="E96" s="165"/>
      <c r="F96" s="165"/>
      <c r="G96" s="165"/>
      <c r="H96" s="165"/>
      <c r="I96" s="166">
        <f t="shared" si="0"/>
        <v>0</v>
      </c>
      <c r="J96" s="166">
        <f t="shared" si="0"/>
        <v>0</v>
      </c>
      <c r="K96" s="167">
        <f>K128</f>
        <v>0</v>
      </c>
      <c r="L96" s="163"/>
      <c r="M96" s="168"/>
    </row>
    <row r="97" spans="1:31" s="10" customFormat="1" ht="19.899999999999999" customHeight="1">
      <c r="B97" s="162"/>
      <c r="C97" s="163"/>
      <c r="D97" s="164" t="s">
        <v>98</v>
      </c>
      <c r="E97" s="165"/>
      <c r="F97" s="165"/>
      <c r="G97" s="165"/>
      <c r="H97" s="165"/>
      <c r="I97" s="166">
        <f>Q134</f>
        <v>0</v>
      </c>
      <c r="J97" s="166">
        <f>R134</f>
        <v>0</v>
      </c>
      <c r="K97" s="167">
        <f>K134</f>
        <v>0</v>
      </c>
      <c r="L97" s="163"/>
      <c r="M97" s="168"/>
    </row>
    <row r="98" spans="1:31" s="9" customFormat="1" ht="24.95" customHeight="1">
      <c r="B98" s="155"/>
      <c r="C98" s="156"/>
      <c r="D98" s="157" t="s">
        <v>99</v>
      </c>
      <c r="E98" s="158"/>
      <c r="F98" s="158"/>
      <c r="G98" s="158"/>
      <c r="H98" s="158"/>
      <c r="I98" s="159">
        <f>Q139</f>
        <v>0</v>
      </c>
      <c r="J98" s="159">
        <f>R139</f>
        <v>0</v>
      </c>
      <c r="K98" s="160">
        <f>K139</f>
        <v>0</v>
      </c>
      <c r="L98" s="156"/>
      <c r="M98" s="161"/>
    </row>
    <row r="99" spans="1:31" s="10" customFormat="1" ht="19.899999999999999" customHeight="1">
      <c r="B99" s="162"/>
      <c r="C99" s="163"/>
      <c r="D99" s="164" t="s">
        <v>100</v>
      </c>
      <c r="E99" s="165"/>
      <c r="F99" s="165"/>
      <c r="G99" s="165"/>
      <c r="H99" s="165"/>
      <c r="I99" s="166">
        <f>Q141</f>
        <v>0</v>
      </c>
      <c r="J99" s="166">
        <f>R141</f>
        <v>0</v>
      </c>
      <c r="K99" s="167">
        <f>K141</f>
        <v>0</v>
      </c>
      <c r="L99" s="163"/>
      <c r="M99" s="168"/>
    </row>
    <row r="100" spans="1:31" s="10" customFormat="1" ht="19.899999999999999" customHeight="1">
      <c r="B100" s="162"/>
      <c r="C100" s="163"/>
      <c r="D100" s="164" t="s">
        <v>101</v>
      </c>
      <c r="E100" s="165"/>
      <c r="F100" s="165"/>
      <c r="G100" s="165"/>
      <c r="H100" s="165"/>
      <c r="I100" s="166">
        <f>Q171</f>
        <v>0</v>
      </c>
      <c r="J100" s="166">
        <f>R171</f>
        <v>0</v>
      </c>
      <c r="K100" s="167">
        <f>K171</f>
        <v>0</v>
      </c>
      <c r="L100" s="163"/>
      <c r="M100" s="168"/>
    </row>
    <row r="101" spans="1:31" s="9" customFormat="1" ht="24.95" customHeight="1">
      <c r="B101" s="155"/>
      <c r="C101" s="156"/>
      <c r="D101" s="157" t="s">
        <v>102</v>
      </c>
      <c r="E101" s="158"/>
      <c r="F101" s="158"/>
      <c r="G101" s="158"/>
      <c r="H101" s="158"/>
      <c r="I101" s="159">
        <f>Q174</f>
        <v>0</v>
      </c>
      <c r="J101" s="159">
        <f>R174</f>
        <v>0</v>
      </c>
      <c r="K101" s="160">
        <f>K174</f>
        <v>0</v>
      </c>
      <c r="L101" s="156"/>
      <c r="M101" s="161"/>
    </row>
    <row r="102" spans="1:31" s="10" customFormat="1" ht="19.899999999999999" customHeight="1">
      <c r="B102" s="162"/>
      <c r="C102" s="163"/>
      <c r="D102" s="164" t="s">
        <v>103</v>
      </c>
      <c r="E102" s="165"/>
      <c r="F102" s="165"/>
      <c r="G102" s="165"/>
      <c r="H102" s="165"/>
      <c r="I102" s="166">
        <f>Q175</f>
        <v>0</v>
      </c>
      <c r="J102" s="166">
        <f>R175</f>
        <v>0</v>
      </c>
      <c r="K102" s="167">
        <f>K175</f>
        <v>0</v>
      </c>
      <c r="L102" s="163"/>
      <c r="M102" s="168"/>
    </row>
    <row r="103" spans="1:31" s="10" customFormat="1" ht="19.899999999999999" customHeight="1">
      <c r="B103" s="162"/>
      <c r="C103" s="163"/>
      <c r="D103" s="164" t="s">
        <v>104</v>
      </c>
      <c r="E103" s="165"/>
      <c r="F103" s="165"/>
      <c r="G103" s="165"/>
      <c r="H103" s="165"/>
      <c r="I103" s="166">
        <f>Q177</f>
        <v>0</v>
      </c>
      <c r="J103" s="166">
        <f>R177</f>
        <v>0</v>
      </c>
      <c r="K103" s="167">
        <f>K177</f>
        <v>0</v>
      </c>
      <c r="L103" s="163"/>
      <c r="M103" s="168"/>
    </row>
    <row r="104" spans="1:31" s="9" customFormat="1" ht="24.95" customHeight="1">
      <c r="B104" s="155"/>
      <c r="C104" s="156"/>
      <c r="D104" s="157" t="s">
        <v>105</v>
      </c>
      <c r="E104" s="158"/>
      <c r="F104" s="158"/>
      <c r="G104" s="158"/>
      <c r="H104" s="158"/>
      <c r="I104" s="159">
        <f>Q181</f>
        <v>0</v>
      </c>
      <c r="J104" s="159">
        <f>R181</f>
        <v>0</v>
      </c>
      <c r="K104" s="160">
        <f>K181</f>
        <v>0</v>
      </c>
      <c r="L104" s="156"/>
      <c r="M104" s="161"/>
    </row>
    <row r="105" spans="1:31" s="9" customFormat="1" ht="24.95" customHeight="1">
      <c r="B105" s="155"/>
      <c r="C105" s="156"/>
      <c r="D105" s="157" t="s">
        <v>106</v>
      </c>
      <c r="E105" s="158"/>
      <c r="F105" s="158"/>
      <c r="G105" s="158"/>
      <c r="H105" s="158"/>
      <c r="I105" s="159">
        <f>Q186</f>
        <v>0</v>
      </c>
      <c r="J105" s="159">
        <f>R186</f>
        <v>0</v>
      </c>
      <c r="K105" s="160">
        <f>K186</f>
        <v>0</v>
      </c>
      <c r="L105" s="156"/>
      <c r="M105" s="161"/>
    </row>
    <row r="106" spans="1:31" s="10" customFormat="1" ht="19.899999999999999" customHeight="1">
      <c r="B106" s="162"/>
      <c r="C106" s="163"/>
      <c r="D106" s="164" t="s">
        <v>107</v>
      </c>
      <c r="E106" s="165"/>
      <c r="F106" s="165"/>
      <c r="G106" s="165"/>
      <c r="H106" s="165"/>
      <c r="I106" s="166">
        <f>Q187</f>
        <v>0</v>
      </c>
      <c r="J106" s="166">
        <f>R187</f>
        <v>0</v>
      </c>
      <c r="K106" s="167">
        <f>K187</f>
        <v>0</v>
      </c>
      <c r="L106" s="163"/>
      <c r="M106" s="168"/>
    </row>
    <row r="107" spans="1:31" s="10" customFormat="1" ht="19.899999999999999" customHeight="1">
      <c r="B107" s="162"/>
      <c r="C107" s="163"/>
      <c r="D107" s="164" t="s">
        <v>108</v>
      </c>
      <c r="E107" s="165"/>
      <c r="F107" s="165"/>
      <c r="G107" s="165"/>
      <c r="H107" s="165"/>
      <c r="I107" s="166">
        <f>Q189</f>
        <v>0</v>
      </c>
      <c r="J107" s="166">
        <f>R189</f>
        <v>0</v>
      </c>
      <c r="K107" s="167">
        <f>K189</f>
        <v>0</v>
      </c>
      <c r="L107" s="163"/>
      <c r="M107" s="168"/>
    </row>
    <row r="108" spans="1:31" s="10" customFormat="1" ht="19.899999999999999" customHeight="1">
      <c r="B108" s="162"/>
      <c r="C108" s="163"/>
      <c r="D108" s="164" t="s">
        <v>109</v>
      </c>
      <c r="E108" s="165"/>
      <c r="F108" s="165"/>
      <c r="G108" s="165"/>
      <c r="H108" s="165"/>
      <c r="I108" s="166">
        <f>Q190</f>
        <v>0</v>
      </c>
      <c r="J108" s="166">
        <f>R190</f>
        <v>0</v>
      </c>
      <c r="K108" s="167">
        <f>K190</f>
        <v>0</v>
      </c>
      <c r="L108" s="163"/>
      <c r="M108" s="168"/>
    </row>
    <row r="109" spans="1:31" s="2" customFormat="1" ht="21.95" customHeight="1">
      <c r="A109" s="30"/>
      <c r="B109" s="31"/>
      <c r="C109" s="32"/>
      <c r="D109" s="32"/>
      <c r="E109" s="32"/>
      <c r="F109" s="32"/>
      <c r="G109" s="32"/>
      <c r="H109" s="32"/>
      <c r="I109" s="106"/>
      <c r="J109" s="106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50"/>
      <c r="C110" s="51"/>
      <c r="D110" s="51"/>
      <c r="E110" s="51"/>
      <c r="F110" s="51"/>
      <c r="G110" s="51"/>
      <c r="H110" s="51"/>
      <c r="I110" s="144"/>
      <c r="J110" s="144"/>
      <c r="K110" s="51"/>
      <c r="L110" s="51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52"/>
      <c r="C114" s="53"/>
      <c r="D114" s="53"/>
      <c r="E114" s="53"/>
      <c r="F114" s="53"/>
      <c r="G114" s="53"/>
      <c r="H114" s="53"/>
      <c r="I114" s="147"/>
      <c r="J114" s="147"/>
      <c r="K114" s="53"/>
      <c r="L114" s="53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0" t="s">
        <v>110</v>
      </c>
      <c r="D115" s="32"/>
      <c r="E115" s="32"/>
      <c r="F115" s="32"/>
      <c r="G115" s="32"/>
      <c r="H115" s="32"/>
      <c r="I115" s="106"/>
      <c r="J115" s="106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06"/>
      <c r="J116" s="106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6" t="s">
        <v>17</v>
      </c>
      <c r="D117" s="32"/>
      <c r="E117" s="32"/>
      <c r="F117" s="32"/>
      <c r="G117" s="32"/>
      <c r="H117" s="32"/>
      <c r="I117" s="106"/>
      <c r="J117" s="106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24.75" customHeight="1">
      <c r="A118" s="30"/>
      <c r="B118" s="31"/>
      <c r="C118" s="32"/>
      <c r="D118" s="32"/>
      <c r="E118" s="258" t="str">
        <f>E7</f>
        <v>Stavební úpravy objektu č.p. 26/15 na Masarykově nám. v Novém Jičíně</v>
      </c>
      <c r="F118" s="273"/>
      <c r="G118" s="273"/>
      <c r="H118" s="273"/>
      <c r="I118" s="106"/>
      <c r="J118" s="106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106"/>
      <c r="J119" s="106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6" t="s">
        <v>21</v>
      </c>
      <c r="D120" s="32"/>
      <c r="E120" s="32"/>
      <c r="F120" s="24" t="str">
        <f>F10</f>
        <v>Nový Jičín</v>
      </c>
      <c r="G120" s="32"/>
      <c r="H120" s="32"/>
      <c r="I120" s="108" t="s">
        <v>23</v>
      </c>
      <c r="J120" s="110" t="str">
        <f>IF(J10="","",J10)</f>
        <v>29. 1. 2020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2"/>
      <c r="D121" s="32"/>
      <c r="E121" s="32"/>
      <c r="F121" s="32"/>
      <c r="G121" s="32"/>
      <c r="H121" s="32"/>
      <c r="I121" s="106"/>
      <c r="J121" s="106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2" customHeight="1">
      <c r="A122" s="30"/>
      <c r="B122" s="31"/>
      <c r="C122" s="26" t="s">
        <v>25</v>
      </c>
      <c r="D122" s="32"/>
      <c r="E122" s="32"/>
      <c r="F122" s="24" t="str">
        <f>E13</f>
        <v>Město Nový Jičín</v>
      </c>
      <c r="G122" s="32"/>
      <c r="H122" s="32"/>
      <c r="I122" s="108" t="s">
        <v>31</v>
      </c>
      <c r="J122" s="148" t="str">
        <f>E19</f>
        <v>Pavel Šupík</v>
      </c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6" t="s">
        <v>29</v>
      </c>
      <c r="D123" s="32"/>
      <c r="E123" s="32"/>
      <c r="F123" s="24" t="str">
        <f>IF(E16="","",E16)</f>
        <v>Vyplň údaj</v>
      </c>
      <c r="G123" s="32"/>
      <c r="H123" s="32"/>
      <c r="I123" s="108" t="s">
        <v>33</v>
      </c>
      <c r="J123" s="148" t="str">
        <f>E22</f>
        <v>Ing. Jiří Horák</v>
      </c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2"/>
      <c r="D124" s="32"/>
      <c r="E124" s="32"/>
      <c r="F124" s="32"/>
      <c r="G124" s="32"/>
      <c r="H124" s="32"/>
      <c r="I124" s="106"/>
      <c r="J124" s="106"/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>
      <c r="A125" s="169"/>
      <c r="B125" s="170"/>
      <c r="C125" s="171" t="s">
        <v>111</v>
      </c>
      <c r="D125" s="172" t="s">
        <v>61</v>
      </c>
      <c r="E125" s="172" t="s">
        <v>57</v>
      </c>
      <c r="F125" s="172" t="s">
        <v>58</v>
      </c>
      <c r="G125" s="172" t="s">
        <v>112</v>
      </c>
      <c r="H125" s="172" t="s">
        <v>113</v>
      </c>
      <c r="I125" s="173" t="s">
        <v>114</v>
      </c>
      <c r="J125" s="173" t="s">
        <v>115</v>
      </c>
      <c r="K125" s="174" t="s">
        <v>93</v>
      </c>
      <c r="L125" s="175" t="s">
        <v>116</v>
      </c>
      <c r="M125" s="176"/>
      <c r="N125" s="70" t="s">
        <v>1</v>
      </c>
      <c r="O125" s="71" t="s">
        <v>40</v>
      </c>
      <c r="P125" s="71" t="s">
        <v>117</v>
      </c>
      <c r="Q125" s="71" t="s">
        <v>118</v>
      </c>
      <c r="R125" s="71" t="s">
        <v>119</v>
      </c>
      <c r="S125" s="71" t="s">
        <v>120</v>
      </c>
      <c r="T125" s="71" t="s">
        <v>121</v>
      </c>
      <c r="U125" s="71" t="s">
        <v>122</v>
      </c>
      <c r="V125" s="71" t="s">
        <v>123</v>
      </c>
      <c r="W125" s="71" t="s">
        <v>124</v>
      </c>
      <c r="X125" s="72" t="s">
        <v>125</v>
      </c>
      <c r="Y125" s="169"/>
      <c r="Z125" s="169"/>
      <c r="AA125" s="169"/>
      <c r="AB125" s="169"/>
      <c r="AC125" s="169"/>
      <c r="AD125" s="169"/>
      <c r="AE125" s="169"/>
    </row>
    <row r="126" spans="1:63" s="2" customFormat="1" ht="22.9" customHeight="1">
      <c r="A126" s="30"/>
      <c r="B126" s="31"/>
      <c r="C126" s="77" t="s">
        <v>126</v>
      </c>
      <c r="D126" s="32"/>
      <c r="E126" s="32"/>
      <c r="F126" s="32"/>
      <c r="G126" s="32"/>
      <c r="H126" s="32"/>
      <c r="I126" s="106"/>
      <c r="J126" s="106"/>
      <c r="K126" s="177">
        <f>BK126</f>
        <v>0</v>
      </c>
      <c r="L126" s="32"/>
      <c r="M126" s="35"/>
      <c r="N126" s="73"/>
      <c r="O126" s="178"/>
      <c r="P126" s="74"/>
      <c r="Q126" s="179">
        <f>Q127+Q139+Q174+Q181+Q186</f>
        <v>0</v>
      </c>
      <c r="R126" s="179">
        <f>R127+R139+R174+R181+R186</f>
        <v>0</v>
      </c>
      <c r="S126" s="74"/>
      <c r="T126" s="180">
        <f>T127+T139+T174+T181+T186</f>
        <v>0</v>
      </c>
      <c r="U126" s="74"/>
      <c r="V126" s="180">
        <f>V127+V139+V174+V181+V186</f>
        <v>0.29008</v>
      </c>
      <c r="W126" s="74"/>
      <c r="X126" s="181">
        <f>X127+X139+X174+X181+X186</f>
        <v>0.16600000000000001</v>
      </c>
      <c r="Y126" s="30"/>
      <c r="Z126" s="30"/>
      <c r="AA126" s="30"/>
      <c r="AB126" s="30"/>
      <c r="AC126" s="30"/>
      <c r="AD126" s="30"/>
      <c r="AE126" s="30"/>
      <c r="AT126" s="14" t="s">
        <v>77</v>
      </c>
      <c r="AU126" s="14" t="s">
        <v>95</v>
      </c>
      <c r="BK126" s="182">
        <f>BK127+BK139+BK174+BK181+BK186</f>
        <v>0</v>
      </c>
    </row>
    <row r="127" spans="1:63" s="12" customFormat="1" ht="25.9" customHeight="1">
      <c r="B127" s="183"/>
      <c r="C127" s="184"/>
      <c r="D127" s="185" t="s">
        <v>77</v>
      </c>
      <c r="E127" s="186" t="s">
        <v>127</v>
      </c>
      <c r="F127" s="186" t="s">
        <v>128</v>
      </c>
      <c r="G127" s="184"/>
      <c r="H127" s="184"/>
      <c r="I127" s="187"/>
      <c r="J127" s="187"/>
      <c r="K127" s="188">
        <f>BK127</f>
        <v>0</v>
      </c>
      <c r="L127" s="184"/>
      <c r="M127" s="189"/>
      <c r="N127" s="190"/>
      <c r="O127" s="191"/>
      <c r="P127" s="191"/>
      <c r="Q127" s="192">
        <f>Q128+Q134</f>
        <v>0</v>
      </c>
      <c r="R127" s="192">
        <f>R128+R134</f>
        <v>0</v>
      </c>
      <c r="S127" s="191"/>
      <c r="T127" s="193">
        <f>T128+T134</f>
        <v>0</v>
      </c>
      <c r="U127" s="191"/>
      <c r="V127" s="193">
        <f>V128+V134</f>
        <v>0</v>
      </c>
      <c r="W127" s="191"/>
      <c r="X127" s="194">
        <f>X128+X134</f>
        <v>0.16600000000000001</v>
      </c>
      <c r="AR127" s="195" t="s">
        <v>83</v>
      </c>
      <c r="AT127" s="196" t="s">
        <v>77</v>
      </c>
      <c r="AU127" s="196" t="s">
        <v>78</v>
      </c>
      <c r="AY127" s="195" t="s">
        <v>129</v>
      </c>
      <c r="BK127" s="197">
        <f>BK128+BK134</f>
        <v>0</v>
      </c>
    </row>
    <row r="128" spans="1:63" s="12" customFormat="1" ht="22.9" customHeight="1">
      <c r="B128" s="183"/>
      <c r="C128" s="184"/>
      <c r="D128" s="185" t="s">
        <v>77</v>
      </c>
      <c r="E128" s="198" t="s">
        <v>130</v>
      </c>
      <c r="F128" s="198" t="s">
        <v>131</v>
      </c>
      <c r="G128" s="184"/>
      <c r="H128" s="184"/>
      <c r="I128" s="187"/>
      <c r="J128" s="187"/>
      <c r="K128" s="199">
        <f>BK128</f>
        <v>0</v>
      </c>
      <c r="L128" s="184"/>
      <c r="M128" s="189"/>
      <c r="N128" s="190"/>
      <c r="O128" s="191"/>
      <c r="P128" s="191"/>
      <c r="Q128" s="192">
        <f>SUM(Q129:Q133)</f>
        <v>0</v>
      </c>
      <c r="R128" s="192">
        <f>SUM(R129:R133)</f>
        <v>0</v>
      </c>
      <c r="S128" s="191"/>
      <c r="T128" s="193">
        <f>SUM(T129:T133)</f>
        <v>0</v>
      </c>
      <c r="U128" s="191"/>
      <c r="V128" s="193">
        <f>SUM(V129:V133)</f>
        <v>0</v>
      </c>
      <c r="W128" s="191"/>
      <c r="X128" s="194">
        <f>SUM(X129:X133)</f>
        <v>0.16600000000000001</v>
      </c>
      <c r="AR128" s="195" t="s">
        <v>83</v>
      </c>
      <c r="AT128" s="196" t="s">
        <v>77</v>
      </c>
      <c r="AU128" s="196" t="s">
        <v>83</v>
      </c>
      <c r="AY128" s="195" t="s">
        <v>129</v>
      </c>
      <c r="BK128" s="197">
        <f>SUM(BK129:BK133)</f>
        <v>0</v>
      </c>
    </row>
    <row r="129" spans="1:65" s="2" customFormat="1" ht="21.75" customHeight="1">
      <c r="A129" s="30"/>
      <c r="B129" s="31"/>
      <c r="C129" s="200" t="s">
        <v>132</v>
      </c>
      <c r="D129" s="200" t="s">
        <v>133</v>
      </c>
      <c r="E129" s="201" t="s">
        <v>134</v>
      </c>
      <c r="F129" s="202" t="s">
        <v>135</v>
      </c>
      <c r="G129" s="203" t="s">
        <v>136</v>
      </c>
      <c r="H129" s="204">
        <v>8</v>
      </c>
      <c r="I129" s="205"/>
      <c r="J129" s="205"/>
      <c r="K129" s="206">
        <f>ROUND(P129*H129,2)</f>
        <v>0</v>
      </c>
      <c r="L129" s="207"/>
      <c r="M129" s="35"/>
      <c r="N129" s="208" t="s">
        <v>1</v>
      </c>
      <c r="O129" s="209" t="s">
        <v>41</v>
      </c>
      <c r="P129" s="210">
        <f>I129+J129</f>
        <v>0</v>
      </c>
      <c r="Q129" s="210">
        <f>ROUND(I129*H129,2)</f>
        <v>0</v>
      </c>
      <c r="R129" s="210">
        <f>ROUND(J129*H129,2)</f>
        <v>0</v>
      </c>
      <c r="S129" s="66"/>
      <c r="T129" s="211">
        <f>S129*H129</f>
        <v>0</v>
      </c>
      <c r="U129" s="211">
        <v>0</v>
      </c>
      <c r="V129" s="211">
        <f>U129*H129</f>
        <v>0</v>
      </c>
      <c r="W129" s="211">
        <v>1E-3</v>
      </c>
      <c r="X129" s="212">
        <f>W129*H129</f>
        <v>8.0000000000000002E-3</v>
      </c>
      <c r="Y129" s="30"/>
      <c r="Z129" s="30"/>
      <c r="AA129" s="30"/>
      <c r="AB129" s="30"/>
      <c r="AC129" s="30"/>
      <c r="AD129" s="30"/>
      <c r="AE129" s="30"/>
      <c r="AR129" s="213" t="s">
        <v>137</v>
      </c>
      <c r="AT129" s="213" t="s">
        <v>133</v>
      </c>
      <c r="AU129" s="213" t="s">
        <v>85</v>
      </c>
      <c r="AY129" s="14" t="s">
        <v>129</v>
      </c>
      <c r="BE129" s="214">
        <f>IF(O129="základní",K129,0)</f>
        <v>0</v>
      </c>
      <c r="BF129" s="214">
        <f>IF(O129="snížená",K129,0)</f>
        <v>0</v>
      </c>
      <c r="BG129" s="214">
        <f>IF(O129="zákl. přenesená",K129,0)</f>
        <v>0</v>
      </c>
      <c r="BH129" s="214">
        <f>IF(O129="sníž. přenesená",K129,0)</f>
        <v>0</v>
      </c>
      <c r="BI129" s="214">
        <f>IF(O129="nulová",K129,0)</f>
        <v>0</v>
      </c>
      <c r="BJ129" s="14" t="s">
        <v>83</v>
      </c>
      <c r="BK129" s="214">
        <f>ROUND(P129*H129,2)</f>
        <v>0</v>
      </c>
      <c r="BL129" s="14" t="s">
        <v>137</v>
      </c>
      <c r="BM129" s="213" t="s">
        <v>138</v>
      </c>
    </row>
    <row r="130" spans="1:65" s="2" customFormat="1" ht="21.75" customHeight="1">
      <c r="A130" s="30"/>
      <c r="B130" s="31"/>
      <c r="C130" s="200" t="s">
        <v>139</v>
      </c>
      <c r="D130" s="200" t="s">
        <v>133</v>
      </c>
      <c r="E130" s="201" t="s">
        <v>140</v>
      </c>
      <c r="F130" s="202" t="s">
        <v>141</v>
      </c>
      <c r="G130" s="203" t="s">
        <v>136</v>
      </c>
      <c r="H130" s="204">
        <v>2</v>
      </c>
      <c r="I130" s="205"/>
      <c r="J130" s="205"/>
      <c r="K130" s="206">
        <f>ROUND(P130*H130,2)</f>
        <v>0</v>
      </c>
      <c r="L130" s="207"/>
      <c r="M130" s="35"/>
      <c r="N130" s="208" t="s">
        <v>1</v>
      </c>
      <c r="O130" s="209" t="s">
        <v>41</v>
      </c>
      <c r="P130" s="210">
        <f>I130+J130</f>
        <v>0</v>
      </c>
      <c r="Q130" s="210">
        <f>ROUND(I130*H130,2)</f>
        <v>0</v>
      </c>
      <c r="R130" s="210">
        <f>ROUND(J130*H130,2)</f>
        <v>0</v>
      </c>
      <c r="S130" s="66"/>
      <c r="T130" s="211">
        <f>S130*H130</f>
        <v>0</v>
      </c>
      <c r="U130" s="211">
        <v>0</v>
      </c>
      <c r="V130" s="211">
        <f>U130*H130</f>
        <v>0</v>
      </c>
      <c r="W130" s="211">
        <v>2E-3</v>
      </c>
      <c r="X130" s="212">
        <f>W130*H130</f>
        <v>4.0000000000000001E-3</v>
      </c>
      <c r="Y130" s="30"/>
      <c r="Z130" s="30"/>
      <c r="AA130" s="30"/>
      <c r="AB130" s="30"/>
      <c r="AC130" s="30"/>
      <c r="AD130" s="30"/>
      <c r="AE130" s="30"/>
      <c r="AR130" s="213" t="s">
        <v>137</v>
      </c>
      <c r="AT130" s="213" t="s">
        <v>133</v>
      </c>
      <c r="AU130" s="213" t="s">
        <v>85</v>
      </c>
      <c r="AY130" s="14" t="s">
        <v>129</v>
      </c>
      <c r="BE130" s="214">
        <f>IF(O130="základní",K130,0)</f>
        <v>0</v>
      </c>
      <c r="BF130" s="214">
        <f>IF(O130="snížená",K130,0)</f>
        <v>0</v>
      </c>
      <c r="BG130" s="214">
        <f>IF(O130="zákl. přenesená",K130,0)</f>
        <v>0</v>
      </c>
      <c r="BH130" s="214">
        <f>IF(O130="sníž. přenesená",K130,0)</f>
        <v>0</v>
      </c>
      <c r="BI130" s="214">
        <f>IF(O130="nulová",K130,0)</f>
        <v>0</v>
      </c>
      <c r="BJ130" s="14" t="s">
        <v>83</v>
      </c>
      <c r="BK130" s="214">
        <f>ROUND(P130*H130,2)</f>
        <v>0</v>
      </c>
      <c r="BL130" s="14" t="s">
        <v>137</v>
      </c>
      <c r="BM130" s="213" t="s">
        <v>142</v>
      </c>
    </row>
    <row r="131" spans="1:65" s="2" customFormat="1" ht="21.75" customHeight="1">
      <c r="A131" s="30"/>
      <c r="B131" s="31"/>
      <c r="C131" s="200" t="s">
        <v>143</v>
      </c>
      <c r="D131" s="200" t="s">
        <v>133</v>
      </c>
      <c r="E131" s="201" t="s">
        <v>144</v>
      </c>
      <c r="F131" s="202" t="s">
        <v>145</v>
      </c>
      <c r="G131" s="203" t="s">
        <v>136</v>
      </c>
      <c r="H131" s="204">
        <v>16</v>
      </c>
      <c r="I131" s="205"/>
      <c r="J131" s="205"/>
      <c r="K131" s="206">
        <f>ROUND(P131*H131,2)</f>
        <v>0</v>
      </c>
      <c r="L131" s="207"/>
      <c r="M131" s="35"/>
      <c r="N131" s="208" t="s">
        <v>1</v>
      </c>
      <c r="O131" s="209" t="s">
        <v>41</v>
      </c>
      <c r="P131" s="210">
        <f>I131+J131</f>
        <v>0</v>
      </c>
      <c r="Q131" s="210">
        <f>ROUND(I131*H131,2)</f>
        <v>0</v>
      </c>
      <c r="R131" s="210">
        <f>ROUND(J131*H131,2)</f>
        <v>0</v>
      </c>
      <c r="S131" s="66"/>
      <c r="T131" s="211">
        <f>S131*H131</f>
        <v>0</v>
      </c>
      <c r="U131" s="211">
        <v>0</v>
      </c>
      <c r="V131" s="211">
        <f>U131*H131</f>
        <v>0</v>
      </c>
      <c r="W131" s="211">
        <v>1E-3</v>
      </c>
      <c r="X131" s="212">
        <f>W131*H131</f>
        <v>1.6E-2</v>
      </c>
      <c r="Y131" s="30"/>
      <c r="Z131" s="30"/>
      <c r="AA131" s="30"/>
      <c r="AB131" s="30"/>
      <c r="AC131" s="30"/>
      <c r="AD131" s="30"/>
      <c r="AE131" s="30"/>
      <c r="AR131" s="213" t="s">
        <v>137</v>
      </c>
      <c r="AT131" s="213" t="s">
        <v>133</v>
      </c>
      <c r="AU131" s="213" t="s">
        <v>85</v>
      </c>
      <c r="AY131" s="14" t="s">
        <v>129</v>
      </c>
      <c r="BE131" s="214">
        <f>IF(O131="základní",K131,0)</f>
        <v>0</v>
      </c>
      <c r="BF131" s="214">
        <f>IF(O131="snížená",K131,0)</f>
        <v>0</v>
      </c>
      <c r="BG131" s="214">
        <f>IF(O131="zákl. přenesená",K131,0)</f>
        <v>0</v>
      </c>
      <c r="BH131" s="214">
        <f>IF(O131="sníž. přenesená",K131,0)</f>
        <v>0</v>
      </c>
      <c r="BI131" s="214">
        <f>IF(O131="nulová",K131,0)</f>
        <v>0</v>
      </c>
      <c r="BJ131" s="14" t="s">
        <v>83</v>
      </c>
      <c r="BK131" s="214">
        <f>ROUND(P131*H131,2)</f>
        <v>0</v>
      </c>
      <c r="BL131" s="14" t="s">
        <v>137</v>
      </c>
      <c r="BM131" s="213" t="s">
        <v>146</v>
      </c>
    </row>
    <row r="132" spans="1:65" s="2" customFormat="1" ht="21.75" customHeight="1">
      <c r="A132" s="30"/>
      <c r="B132" s="31"/>
      <c r="C132" s="200" t="s">
        <v>147</v>
      </c>
      <c r="D132" s="200" t="s">
        <v>133</v>
      </c>
      <c r="E132" s="201" t="s">
        <v>148</v>
      </c>
      <c r="F132" s="202" t="s">
        <v>149</v>
      </c>
      <c r="G132" s="203" t="s">
        <v>150</v>
      </c>
      <c r="H132" s="204">
        <v>29</v>
      </c>
      <c r="I132" s="205"/>
      <c r="J132" s="205"/>
      <c r="K132" s="206">
        <f>ROUND(P132*H132,2)</f>
        <v>0</v>
      </c>
      <c r="L132" s="207"/>
      <c r="M132" s="35"/>
      <c r="N132" s="208" t="s">
        <v>1</v>
      </c>
      <c r="O132" s="209" t="s">
        <v>41</v>
      </c>
      <c r="P132" s="210">
        <f>I132+J132</f>
        <v>0</v>
      </c>
      <c r="Q132" s="210">
        <f>ROUND(I132*H132,2)</f>
        <v>0</v>
      </c>
      <c r="R132" s="210">
        <f>ROUND(J132*H132,2)</f>
        <v>0</v>
      </c>
      <c r="S132" s="66"/>
      <c r="T132" s="211">
        <f>S132*H132</f>
        <v>0</v>
      </c>
      <c r="U132" s="211">
        <v>0</v>
      </c>
      <c r="V132" s="211">
        <f>U132*H132</f>
        <v>0</v>
      </c>
      <c r="W132" s="211">
        <v>2E-3</v>
      </c>
      <c r="X132" s="212">
        <f>W132*H132</f>
        <v>5.8000000000000003E-2</v>
      </c>
      <c r="Y132" s="30"/>
      <c r="Z132" s="30"/>
      <c r="AA132" s="30"/>
      <c r="AB132" s="30"/>
      <c r="AC132" s="30"/>
      <c r="AD132" s="30"/>
      <c r="AE132" s="30"/>
      <c r="AR132" s="213" t="s">
        <v>137</v>
      </c>
      <c r="AT132" s="213" t="s">
        <v>133</v>
      </c>
      <c r="AU132" s="213" t="s">
        <v>85</v>
      </c>
      <c r="AY132" s="14" t="s">
        <v>129</v>
      </c>
      <c r="BE132" s="214">
        <f>IF(O132="základní",K132,0)</f>
        <v>0</v>
      </c>
      <c r="BF132" s="214">
        <f>IF(O132="snížená",K132,0)</f>
        <v>0</v>
      </c>
      <c r="BG132" s="214">
        <f>IF(O132="zákl. přenesená",K132,0)</f>
        <v>0</v>
      </c>
      <c r="BH132" s="214">
        <f>IF(O132="sníž. přenesená",K132,0)</f>
        <v>0</v>
      </c>
      <c r="BI132" s="214">
        <f>IF(O132="nulová",K132,0)</f>
        <v>0</v>
      </c>
      <c r="BJ132" s="14" t="s">
        <v>83</v>
      </c>
      <c r="BK132" s="214">
        <f>ROUND(P132*H132,2)</f>
        <v>0</v>
      </c>
      <c r="BL132" s="14" t="s">
        <v>137</v>
      </c>
      <c r="BM132" s="213" t="s">
        <v>151</v>
      </c>
    </row>
    <row r="133" spans="1:65" s="2" customFormat="1" ht="21.75" customHeight="1">
      <c r="A133" s="30"/>
      <c r="B133" s="31"/>
      <c r="C133" s="200" t="s">
        <v>152</v>
      </c>
      <c r="D133" s="200" t="s">
        <v>133</v>
      </c>
      <c r="E133" s="201" t="s">
        <v>153</v>
      </c>
      <c r="F133" s="202" t="s">
        <v>154</v>
      </c>
      <c r="G133" s="203" t="s">
        <v>150</v>
      </c>
      <c r="H133" s="204">
        <v>10</v>
      </c>
      <c r="I133" s="205"/>
      <c r="J133" s="205"/>
      <c r="K133" s="206">
        <f>ROUND(P133*H133,2)</f>
        <v>0</v>
      </c>
      <c r="L133" s="207"/>
      <c r="M133" s="35"/>
      <c r="N133" s="208" t="s">
        <v>1</v>
      </c>
      <c r="O133" s="209" t="s">
        <v>41</v>
      </c>
      <c r="P133" s="210">
        <f>I133+J133</f>
        <v>0</v>
      </c>
      <c r="Q133" s="210">
        <f>ROUND(I133*H133,2)</f>
        <v>0</v>
      </c>
      <c r="R133" s="210">
        <f>ROUND(J133*H133,2)</f>
        <v>0</v>
      </c>
      <c r="S133" s="66"/>
      <c r="T133" s="211">
        <f>S133*H133</f>
        <v>0</v>
      </c>
      <c r="U133" s="211">
        <v>0</v>
      </c>
      <c r="V133" s="211">
        <f>U133*H133</f>
        <v>0</v>
      </c>
      <c r="W133" s="211">
        <v>8.0000000000000002E-3</v>
      </c>
      <c r="X133" s="212">
        <f>W133*H133</f>
        <v>0.08</v>
      </c>
      <c r="Y133" s="30"/>
      <c r="Z133" s="30"/>
      <c r="AA133" s="30"/>
      <c r="AB133" s="30"/>
      <c r="AC133" s="30"/>
      <c r="AD133" s="30"/>
      <c r="AE133" s="30"/>
      <c r="AR133" s="213" t="s">
        <v>137</v>
      </c>
      <c r="AT133" s="213" t="s">
        <v>133</v>
      </c>
      <c r="AU133" s="213" t="s">
        <v>85</v>
      </c>
      <c r="AY133" s="14" t="s">
        <v>129</v>
      </c>
      <c r="BE133" s="214">
        <f>IF(O133="základní",K133,0)</f>
        <v>0</v>
      </c>
      <c r="BF133" s="214">
        <f>IF(O133="snížená",K133,0)</f>
        <v>0</v>
      </c>
      <c r="BG133" s="214">
        <f>IF(O133="zákl. přenesená",K133,0)</f>
        <v>0</v>
      </c>
      <c r="BH133" s="214">
        <f>IF(O133="sníž. přenesená",K133,0)</f>
        <v>0</v>
      </c>
      <c r="BI133" s="214">
        <f>IF(O133="nulová",K133,0)</f>
        <v>0</v>
      </c>
      <c r="BJ133" s="14" t="s">
        <v>83</v>
      </c>
      <c r="BK133" s="214">
        <f>ROUND(P133*H133,2)</f>
        <v>0</v>
      </c>
      <c r="BL133" s="14" t="s">
        <v>137</v>
      </c>
      <c r="BM133" s="213" t="s">
        <v>155</v>
      </c>
    </row>
    <row r="134" spans="1:65" s="12" customFormat="1" ht="22.9" customHeight="1">
      <c r="B134" s="183"/>
      <c r="C134" s="184"/>
      <c r="D134" s="185" t="s">
        <v>77</v>
      </c>
      <c r="E134" s="198" t="s">
        <v>156</v>
      </c>
      <c r="F134" s="198" t="s">
        <v>157</v>
      </c>
      <c r="G134" s="184"/>
      <c r="H134" s="184"/>
      <c r="I134" s="187"/>
      <c r="J134" s="187"/>
      <c r="K134" s="199">
        <f>BK134</f>
        <v>0</v>
      </c>
      <c r="L134" s="184"/>
      <c r="M134" s="189"/>
      <c r="N134" s="190"/>
      <c r="O134" s="191"/>
      <c r="P134" s="191"/>
      <c r="Q134" s="192">
        <f>SUM(Q135:Q138)</f>
        <v>0</v>
      </c>
      <c r="R134" s="192">
        <f>SUM(R135:R138)</f>
        <v>0</v>
      </c>
      <c r="S134" s="191"/>
      <c r="T134" s="193">
        <f>SUM(T135:T138)</f>
        <v>0</v>
      </c>
      <c r="U134" s="191"/>
      <c r="V134" s="193">
        <f>SUM(V135:V138)</f>
        <v>0</v>
      </c>
      <c r="W134" s="191"/>
      <c r="X134" s="194">
        <f>SUM(X135:X138)</f>
        <v>0</v>
      </c>
      <c r="AR134" s="195" t="s">
        <v>83</v>
      </c>
      <c r="AT134" s="196" t="s">
        <v>77</v>
      </c>
      <c r="AU134" s="196" t="s">
        <v>83</v>
      </c>
      <c r="AY134" s="195" t="s">
        <v>129</v>
      </c>
      <c r="BK134" s="197">
        <f>SUM(BK135:BK138)</f>
        <v>0</v>
      </c>
    </row>
    <row r="135" spans="1:65" s="2" customFormat="1" ht="21.75" customHeight="1">
      <c r="A135" s="30"/>
      <c r="B135" s="31"/>
      <c r="C135" s="200" t="s">
        <v>83</v>
      </c>
      <c r="D135" s="200" t="s">
        <v>133</v>
      </c>
      <c r="E135" s="201" t="s">
        <v>158</v>
      </c>
      <c r="F135" s="202" t="s">
        <v>159</v>
      </c>
      <c r="G135" s="203" t="s">
        <v>160</v>
      </c>
      <c r="H135" s="204">
        <v>0.2</v>
      </c>
      <c r="I135" s="205"/>
      <c r="J135" s="205"/>
      <c r="K135" s="206">
        <f>ROUND(P135*H135,2)</f>
        <v>0</v>
      </c>
      <c r="L135" s="207"/>
      <c r="M135" s="35"/>
      <c r="N135" s="208" t="s">
        <v>1</v>
      </c>
      <c r="O135" s="209" t="s">
        <v>41</v>
      </c>
      <c r="P135" s="210">
        <f>I135+J135</f>
        <v>0</v>
      </c>
      <c r="Q135" s="210">
        <f>ROUND(I135*H135,2)</f>
        <v>0</v>
      </c>
      <c r="R135" s="210">
        <f>ROUND(J135*H135,2)</f>
        <v>0</v>
      </c>
      <c r="S135" s="66"/>
      <c r="T135" s="211">
        <f>S135*H135</f>
        <v>0</v>
      </c>
      <c r="U135" s="211">
        <v>0</v>
      </c>
      <c r="V135" s="211">
        <f>U135*H135</f>
        <v>0</v>
      </c>
      <c r="W135" s="211">
        <v>0</v>
      </c>
      <c r="X135" s="212">
        <f>W135*H135</f>
        <v>0</v>
      </c>
      <c r="Y135" s="30"/>
      <c r="Z135" s="30"/>
      <c r="AA135" s="30"/>
      <c r="AB135" s="30"/>
      <c r="AC135" s="30"/>
      <c r="AD135" s="30"/>
      <c r="AE135" s="30"/>
      <c r="AR135" s="213" t="s">
        <v>137</v>
      </c>
      <c r="AT135" s="213" t="s">
        <v>133</v>
      </c>
      <c r="AU135" s="213" t="s">
        <v>85</v>
      </c>
      <c r="AY135" s="14" t="s">
        <v>129</v>
      </c>
      <c r="BE135" s="214">
        <f>IF(O135="základní",K135,0)</f>
        <v>0</v>
      </c>
      <c r="BF135" s="214">
        <f>IF(O135="snížená",K135,0)</f>
        <v>0</v>
      </c>
      <c r="BG135" s="214">
        <f>IF(O135="zákl. přenesená",K135,0)</f>
        <v>0</v>
      </c>
      <c r="BH135" s="214">
        <f>IF(O135="sníž. přenesená",K135,0)</f>
        <v>0</v>
      </c>
      <c r="BI135" s="214">
        <f>IF(O135="nulová",K135,0)</f>
        <v>0</v>
      </c>
      <c r="BJ135" s="14" t="s">
        <v>83</v>
      </c>
      <c r="BK135" s="214">
        <f>ROUND(P135*H135,2)</f>
        <v>0</v>
      </c>
      <c r="BL135" s="14" t="s">
        <v>137</v>
      </c>
      <c r="BM135" s="213" t="s">
        <v>161</v>
      </c>
    </row>
    <row r="136" spans="1:65" s="2" customFormat="1" ht="21.75" customHeight="1">
      <c r="A136" s="30"/>
      <c r="B136" s="31"/>
      <c r="C136" s="200" t="s">
        <v>85</v>
      </c>
      <c r="D136" s="200" t="s">
        <v>133</v>
      </c>
      <c r="E136" s="201" t="s">
        <v>162</v>
      </c>
      <c r="F136" s="202" t="s">
        <v>163</v>
      </c>
      <c r="G136" s="203" t="s">
        <v>160</v>
      </c>
      <c r="H136" s="204">
        <v>0.2</v>
      </c>
      <c r="I136" s="205"/>
      <c r="J136" s="205"/>
      <c r="K136" s="206">
        <f>ROUND(P136*H136,2)</f>
        <v>0</v>
      </c>
      <c r="L136" s="207"/>
      <c r="M136" s="35"/>
      <c r="N136" s="208" t="s">
        <v>1</v>
      </c>
      <c r="O136" s="209" t="s">
        <v>41</v>
      </c>
      <c r="P136" s="210">
        <f>I136+J136</f>
        <v>0</v>
      </c>
      <c r="Q136" s="210">
        <f>ROUND(I136*H136,2)</f>
        <v>0</v>
      </c>
      <c r="R136" s="210">
        <f>ROUND(J136*H136,2)</f>
        <v>0</v>
      </c>
      <c r="S136" s="66"/>
      <c r="T136" s="211">
        <f>S136*H136</f>
        <v>0</v>
      </c>
      <c r="U136" s="211">
        <v>0</v>
      </c>
      <c r="V136" s="211">
        <f>U136*H136</f>
        <v>0</v>
      </c>
      <c r="W136" s="211">
        <v>0</v>
      </c>
      <c r="X136" s="212">
        <f>W136*H136</f>
        <v>0</v>
      </c>
      <c r="Y136" s="30"/>
      <c r="Z136" s="30"/>
      <c r="AA136" s="30"/>
      <c r="AB136" s="30"/>
      <c r="AC136" s="30"/>
      <c r="AD136" s="30"/>
      <c r="AE136" s="30"/>
      <c r="AR136" s="213" t="s">
        <v>137</v>
      </c>
      <c r="AT136" s="213" t="s">
        <v>133</v>
      </c>
      <c r="AU136" s="213" t="s">
        <v>85</v>
      </c>
      <c r="AY136" s="14" t="s">
        <v>129</v>
      </c>
      <c r="BE136" s="214">
        <f>IF(O136="základní",K136,0)</f>
        <v>0</v>
      </c>
      <c r="BF136" s="214">
        <f>IF(O136="snížená",K136,0)</f>
        <v>0</v>
      </c>
      <c r="BG136" s="214">
        <f>IF(O136="zákl. přenesená",K136,0)</f>
        <v>0</v>
      </c>
      <c r="BH136" s="214">
        <f>IF(O136="sníž. přenesená",K136,0)</f>
        <v>0</v>
      </c>
      <c r="BI136" s="214">
        <f>IF(O136="nulová",K136,0)</f>
        <v>0</v>
      </c>
      <c r="BJ136" s="14" t="s">
        <v>83</v>
      </c>
      <c r="BK136" s="214">
        <f>ROUND(P136*H136,2)</f>
        <v>0</v>
      </c>
      <c r="BL136" s="14" t="s">
        <v>137</v>
      </c>
      <c r="BM136" s="213" t="s">
        <v>164</v>
      </c>
    </row>
    <row r="137" spans="1:65" s="2" customFormat="1" ht="21.75" customHeight="1">
      <c r="A137" s="30"/>
      <c r="B137" s="31"/>
      <c r="C137" s="200" t="s">
        <v>165</v>
      </c>
      <c r="D137" s="200" t="s">
        <v>133</v>
      </c>
      <c r="E137" s="201" t="s">
        <v>166</v>
      </c>
      <c r="F137" s="202" t="s">
        <v>167</v>
      </c>
      <c r="G137" s="203" t="s">
        <v>160</v>
      </c>
      <c r="H137" s="204">
        <v>0.2</v>
      </c>
      <c r="I137" s="205"/>
      <c r="J137" s="205"/>
      <c r="K137" s="206">
        <f>ROUND(P137*H137,2)</f>
        <v>0</v>
      </c>
      <c r="L137" s="207"/>
      <c r="M137" s="35"/>
      <c r="N137" s="208" t="s">
        <v>1</v>
      </c>
      <c r="O137" s="209" t="s">
        <v>41</v>
      </c>
      <c r="P137" s="210">
        <f>I137+J137</f>
        <v>0</v>
      </c>
      <c r="Q137" s="210">
        <f>ROUND(I137*H137,2)</f>
        <v>0</v>
      </c>
      <c r="R137" s="210">
        <f>ROUND(J137*H137,2)</f>
        <v>0</v>
      </c>
      <c r="S137" s="66"/>
      <c r="T137" s="211">
        <f>S137*H137</f>
        <v>0</v>
      </c>
      <c r="U137" s="211">
        <v>0</v>
      </c>
      <c r="V137" s="211">
        <f>U137*H137</f>
        <v>0</v>
      </c>
      <c r="W137" s="211">
        <v>0</v>
      </c>
      <c r="X137" s="212">
        <f>W137*H137</f>
        <v>0</v>
      </c>
      <c r="Y137" s="30"/>
      <c r="Z137" s="30"/>
      <c r="AA137" s="30"/>
      <c r="AB137" s="30"/>
      <c r="AC137" s="30"/>
      <c r="AD137" s="30"/>
      <c r="AE137" s="30"/>
      <c r="AR137" s="213" t="s">
        <v>137</v>
      </c>
      <c r="AT137" s="213" t="s">
        <v>133</v>
      </c>
      <c r="AU137" s="213" t="s">
        <v>85</v>
      </c>
      <c r="AY137" s="14" t="s">
        <v>129</v>
      </c>
      <c r="BE137" s="214">
        <f>IF(O137="základní",K137,0)</f>
        <v>0</v>
      </c>
      <c r="BF137" s="214">
        <f>IF(O137="snížená",K137,0)</f>
        <v>0</v>
      </c>
      <c r="BG137" s="214">
        <f>IF(O137="zákl. přenesená",K137,0)</f>
        <v>0</v>
      </c>
      <c r="BH137" s="214">
        <f>IF(O137="sníž. přenesená",K137,0)</f>
        <v>0</v>
      </c>
      <c r="BI137" s="214">
        <f>IF(O137="nulová",K137,0)</f>
        <v>0</v>
      </c>
      <c r="BJ137" s="14" t="s">
        <v>83</v>
      </c>
      <c r="BK137" s="214">
        <f>ROUND(P137*H137,2)</f>
        <v>0</v>
      </c>
      <c r="BL137" s="14" t="s">
        <v>137</v>
      </c>
      <c r="BM137" s="213" t="s">
        <v>168</v>
      </c>
    </row>
    <row r="138" spans="1:65" s="2" customFormat="1" ht="21.75" customHeight="1">
      <c r="A138" s="30"/>
      <c r="B138" s="31"/>
      <c r="C138" s="200" t="s">
        <v>137</v>
      </c>
      <c r="D138" s="200" t="s">
        <v>133</v>
      </c>
      <c r="E138" s="201" t="s">
        <v>169</v>
      </c>
      <c r="F138" s="202" t="s">
        <v>170</v>
      </c>
      <c r="G138" s="203" t="s">
        <v>160</v>
      </c>
      <c r="H138" s="204">
        <v>0.2</v>
      </c>
      <c r="I138" s="205"/>
      <c r="J138" s="205"/>
      <c r="K138" s="206">
        <f>ROUND(P138*H138,2)</f>
        <v>0</v>
      </c>
      <c r="L138" s="207"/>
      <c r="M138" s="35"/>
      <c r="N138" s="208" t="s">
        <v>1</v>
      </c>
      <c r="O138" s="209" t="s">
        <v>41</v>
      </c>
      <c r="P138" s="210">
        <f>I138+J138</f>
        <v>0</v>
      </c>
      <c r="Q138" s="210">
        <f>ROUND(I138*H138,2)</f>
        <v>0</v>
      </c>
      <c r="R138" s="210">
        <f>ROUND(J138*H138,2)</f>
        <v>0</v>
      </c>
      <c r="S138" s="66"/>
      <c r="T138" s="211">
        <f>S138*H138</f>
        <v>0</v>
      </c>
      <c r="U138" s="211">
        <v>0</v>
      </c>
      <c r="V138" s="211">
        <f>U138*H138</f>
        <v>0</v>
      </c>
      <c r="W138" s="211">
        <v>0</v>
      </c>
      <c r="X138" s="212">
        <f>W138*H138</f>
        <v>0</v>
      </c>
      <c r="Y138" s="30"/>
      <c r="Z138" s="30"/>
      <c r="AA138" s="30"/>
      <c r="AB138" s="30"/>
      <c r="AC138" s="30"/>
      <c r="AD138" s="30"/>
      <c r="AE138" s="30"/>
      <c r="AR138" s="213" t="s">
        <v>137</v>
      </c>
      <c r="AT138" s="213" t="s">
        <v>133</v>
      </c>
      <c r="AU138" s="213" t="s">
        <v>85</v>
      </c>
      <c r="AY138" s="14" t="s">
        <v>129</v>
      </c>
      <c r="BE138" s="214">
        <f>IF(O138="základní",K138,0)</f>
        <v>0</v>
      </c>
      <c r="BF138" s="214">
        <f>IF(O138="snížená",K138,0)</f>
        <v>0</v>
      </c>
      <c r="BG138" s="214">
        <f>IF(O138="zákl. přenesená",K138,0)</f>
        <v>0</v>
      </c>
      <c r="BH138" s="214">
        <f>IF(O138="sníž. přenesená",K138,0)</f>
        <v>0</v>
      </c>
      <c r="BI138" s="214">
        <f>IF(O138="nulová",K138,0)</f>
        <v>0</v>
      </c>
      <c r="BJ138" s="14" t="s">
        <v>83</v>
      </c>
      <c r="BK138" s="214">
        <f>ROUND(P138*H138,2)</f>
        <v>0</v>
      </c>
      <c r="BL138" s="14" t="s">
        <v>137</v>
      </c>
      <c r="BM138" s="213" t="s">
        <v>171</v>
      </c>
    </row>
    <row r="139" spans="1:65" s="12" customFormat="1" ht="25.9" customHeight="1">
      <c r="B139" s="183"/>
      <c r="C139" s="184"/>
      <c r="D139" s="185" t="s">
        <v>77</v>
      </c>
      <c r="E139" s="186" t="s">
        <v>172</v>
      </c>
      <c r="F139" s="186" t="s">
        <v>173</v>
      </c>
      <c r="G139" s="184"/>
      <c r="H139" s="184"/>
      <c r="I139" s="187"/>
      <c r="J139" s="187"/>
      <c r="K139" s="188">
        <f>BK139</f>
        <v>0</v>
      </c>
      <c r="L139" s="184"/>
      <c r="M139" s="189"/>
      <c r="N139" s="190"/>
      <c r="O139" s="191"/>
      <c r="P139" s="191"/>
      <c r="Q139" s="192">
        <f>Q140+Q141+Q171</f>
        <v>0</v>
      </c>
      <c r="R139" s="192">
        <f>R140+R141+R171</f>
        <v>0</v>
      </c>
      <c r="S139" s="191"/>
      <c r="T139" s="193">
        <f>T140+T141+T171</f>
        <v>0</v>
      </c>
      <c r="U139" s="191"/>
      <c r="V139" s="193">
        <f>V140+V141+V171</f>
        <v>0.28911999999999999</v>
      </c>
      <c r="W139" s="191"/>
      <c r="X139" s="194">
        <f>X140+X141+X171</f>
        <v>0</v>
      </c>
      <c r="AR139" s="195" t="s">
        <v>85</v>
      </c>
      <c r="AT139" s="196" t="s">
        <v>77</v>
      </c>
      <c r="AU139" s="196" t="s">
        <v>78</v>
      </c>
      <c r="AY139" s="195" t="s">
        <v>129</v>
      </c>
      <c r="BK139" s="197">
        <f>BK140+BK141+BK171</f>
        <v>0</v>
      </c>
    </row>
    <row r="140" spans="1:65" s="2" customFormat="1" ht="33" customHeight="1">
      <c r="A140" s="30"/>
      <c r="B140" s="31"/>
      <c r="C140" s="200" t="s">
        <v>174</v>
      </c>
      <c r="D140" s="200" t="s">
        <v>133</v>
      </c>
      <c r="E140" s="201" t="s">
        <v>175</v>
      </c>
      <c r="F140" s="202" t="s">
        <v>176</v>
      </c>
      <c r="G140" s="203" t="s">
        <v>177</v>
      </c>
      <c r="H140" s="204">
        <v>1</v>
      </c>
      <c r="I140" s="205"/>
      <c r="J140" s="205"/>
      <c r="K140" s="206">
        <f>ROUND(P140*H140,2)</f>
        <v>0</v>
      </c>
      <c r="L140" s="207"/>
      <c r="M140" s="35"/>
      <c r="N140" s="208" t="s">
        <v>1</v>
      </c>
      <c r="O140" s="209" t="s">
        <v>41</v>
      </c>
      <c r="P140" s="210">
        <f>I140+J140</f>
        <v>0</v>
      </c>
      <c r="Q140" s="210">
        <f>ROUND(I140*H140,2)</f>
        <v>0</v>
      </c>
      <c r="R140" s="210">
        <f>ROUND(J140*H140,2)</f>
        <v>0</v>
      </c>
      <c r="S140" s="66"/>
      <c r="T140" s="211">
        <f>S140*H140</f>
        <v>0</v>
      </c>
      <c r="U140" s="211">
        <v>0</v>
      </c>
      <c r="V140" s="211">
        <f>U140*H140</f>
        <v>0</v>
      </c>
      <c r="W140" s="211">
        <v>0</v>
      </c>
      <c r="X140" s="212">
        <f>W140*H140</f>
        <v>0</v>
      </c>
      <c r="Y140" s="30"/>
      <c r="Z140" s="30"/>
      <c r="AA140" s="30"/>
      <c r="AB140" s="30"/>
      <c r="AC140" s="30"/>
      <c r="AD140" s="30"/>
      <c r="AE140" s="30"/>
      <c r="AR140" s="213" t="s">
        <v>178</v>
      </c>
      <c r="AT140" s="213" t="s">
        <v>133</v>
      </c>
      <c r="AU140" s="213" t="s">
        <v>83</v>
      </c>
      <c r="AY140" s="14" t="s">
        <v>129</v>
      </c>
      <c r="BE140" s="214">
        <f>IF(O140="základní",K140,0)</f>
        <v>0</v>
      </c>
      <c r="BF140" s="214">
        <f>IF(O140="snížená",K140,0)</f>
        <v>0</v>
      </c>
      <c r="BG140" s="214">
        <f>IF(O140="zákl. přenesená",K140,0)</f>
        <v>0</v>
      </c>
      <c r="BH140" s="214">
        <f>IF(O140="sníž. přenesená",K140,0)</f>
        <v>0</v>
      </c>
      <c r="BI140" s="214">
        <f>IF(O140="nulová",K140,0)</f>
        <v>0</v>
      </c>
      <c r="BJ140" s="14" t="s">
        <v>83</v>
      </c>
      <c r="BK140" s="214">
        <f>ROUND(P140*H140,2)</f>
        <v>0</v>
      </c>
      <c r="BL140" s="14" t="s">
        <v>178</v>
      </c>
      <c r="BM140" s="213" t="s">
        <v>179</v>
      </c>
    </row>
    <row r="141" spans="1:65" s="12" customFormat="1" ht="22.9" customHeight="1">
      <c r="B141" s="183"/>
      <c r="C141" s="184"/>
      <c r="D141" s="185" t="s">
        <v>77</v>
      </c>
      <c r="E141" s="198" t="s">
        <v>180</v>
      </c>
      <c r="F141" s="198" t="s">
        <v>181</v>
      </c>
      <c r="G141" s="184"/>
      <c r="H141" s="184"/>
      <c r="I141" s="187"/>
      <c r="J141" s="187"/>
      <c r="K141" s="199">
        <f>BK141</f>
        <v>0</v>
      </c>
      <c r="L141" s="184"/>
      <c r="M141" s="189"/>
      <c r="N141" s="190"/>
      <c r="O141" s="191"/>
      <c r="P141" s="191"/>
      <c r="Q141" s="192">
        <f>SUM(Q142:Q170)</f>
        <v>0</v>
      </c>
      <c r="R141" s="192">
        <f>SUM(R142:R170)</f>
        <v>0</v>
      </c>
      <c r="S141" s="191"/>
      <c r="T141" s="193">
        <f>SUM(T142:T170)</f>
        <v>0</v>
      </c>
      <c r="U141" s="191"/>
      <c r="V141" s="193">
        <f>SUM(V142:V170)</f>
        <v>0.28911999999999999</v>
      </c>
      <c r="W141" s="191"/>
      <c r="X141" s="194">
        <f>SUM(X142:X170)</f>
        <v>0</v>
      </c>
      <c r="AR141" s="195" t="s">
        <v>85</v>
      </c>
      <c r="AT141" s="196" t="s">
        <v>77</v>
      </c>
      <c r="AU141" s="196" t="s">
        <v>83</v>
      </c>
      <c r="AY141" s="195" t="s">
        <v>129</v>
      </c>
      <c r="BK141" s="197">
        <f>SUM(BK142:BK170)</f>
        <v>0</v>
      </c>
    </row>
    <row r="142" spans="1:65" s="2" customFormat="1" ht="21.75" customHeight="1">
      <c r="A142" s="30"/>
      <c r="B142" s="31"/>
      <c r="C142" s="200" t="s">
        <v>182</v>
      </c>
      <c r="D142" s="200" t="s">
        <v>133</v>
      </c>
      <c r="E142" s="201" t="s">
        <v>183</v>
      </c>
      <c r="F142" s="202" t="s">
        <v>184</v>
      </c>
      <c r="G142" s="203" t="s">
        <v>185</v>
      </c>
      <c r="H142" s="204">
        <v>1</v>
      </c>
      <c r="I142" s="205"/>
      <c r="J142" s="205"/>
      <c r="K142" s="206">
        <f t="shared" ref="K142:K170" si="1">ROUND(P142*H142,2)</f>
        <v>0</v>
      </c>
      <c r="L142" s="207"/>
      <c r="M142" s="35"/>
      <c r="N142" s="208" t="s">
        <v>1</v>
      </c>
      <c r="O142" s="209" t="s">
        <v>41</v>
      </c>
      <c r="P142" s="210">
        <f t="shared" ref="P142:P170" si="2">I142+J142</f>
        <v>0</v>
      </c>
      <c r="Q142" s="210">
        <f t="shared" ref="Q142:Q170" si="3">ROUND(I142*H142,2)</f>
        <v>0</v>
      </c>
      <c r="R142" s="210">
        <f t="shared" ref="R142:R170" si="4">ROUND(J142*H142,2)</f>
        <v>0</v>
      </c>
      <c r="S142" s="66"/>
      <c r="T142" s="211">
        <f t="shared" ref="T142:T170" si="5">S142*H142</f>
        <v>0</v>
      </c>
      <c r="U142" s="211">
        <v>0</v>
      </c>
      <c r="V142" s="211">
        <f t="shared" ref="V142:V170" si="6">U142*H142</f>
        <v>0</v>
      </c>
      <c r="W142" s="211">
        <v>0</v>
      </c>
      <c r="X142" s="212">
        <f t="shared" ref="X142:X170" si="7">W142*H142</f>
        <v>0</v>
      </c>
      <c r="Y142" s="30"/>
      <c r="Z142" s="30"/>
      <c r="AA142" s="30"/>
      <c r="AB142" s="30"/>
      <c r="AC142" s="30"/>
      <c r="AD142" s="30"/>
      <c r="AE142" s="30"/>
      <c r="AR142" s="213" t="s">
        <v>178</v>
      </c>
      <c r="AT142" s="213" t="s">
        <v>133</v>
      </c>
      <c r="AU142" s="213" t="s">
        <v>85</v>
      </c>
      <c r="AY142" s="14" t="s">
        <v>129</v>
      </c>
      <c r="BE142" s="214">
        <f t="shared" ref="BE142:BE170" si="8">IF(O142="základní",K142,0)</f>
        <v>0</v>
      </c>
      <c r="BF142" s="214">
        <f t="shared" ref="BF142:BF170" si="9">IF(O142="snížená",K142,0)</f>
        <v>0</v>
      </c>
      <c r="BG142" s="214">
        <f t="shared" ref="BG142:BG170" si="10">IF(O142="zákl. přenesená",K142,0)</f>
        <v>0</v>
      </c>
      <c r="BH142" s="214">
        <f t="shared" ref="BH142:BH170" si="11">IF(O142="sníž. přenesená",K142,0)</f>
        <v>0</v>
      </c>
      <c r="BI142" s="214">
        <f t="shared" ref="BI142:BI170" si="12">IF(O142="nulová",K142,0)</f>
        <v>0</v>
      </c>
      <c r="BJ142" s="14" t="s">
        <v>83</v>
      </c>
      <c r="BK142" s="214">
        <f t="shared" ref="BK142:BK170" si="13">ROUND(P142*H142,2)</f>
        <v>0</v>
      </c>
      <c r="BL142" s="14" t="s">
        <v>178</v>
      </c>
      <c r="BM142" s="213" t="s">
        <v>186</v>
      </c>
    </row>
    <row r="143" spans="1:65" s="2" customFormat="1" ht="21.75" customHeight="1">
      <c r="A143" s="30"/>
      <c r="B143" s="31"/>
      <c r="C143" s="200" t="s">
        <v>187</v>
      </c>
      <c r="D143" s="200" t="s">
        <v>133</v>
      </c>
      <c r="E143" s="201" t="s">
        <v>188</v>
      </c>
      <c r="F143" s="202" t="s">
        <v>189</v>
      </c>
      <c r="G143" s="203" t="s">
        <v>150</v>
      </c>
      <c r="H143" s="204">
        <v>20</v>
      </c>
      <c r="I143" s="205"/>
      <c r="J143" s="205"/>
      <c r="K143" s="206">
        <f t="shared" si="1"/>
        <v>0</v>
      </c>
      <c r="L143" s="207"/>
      <c r="M143" s="35"/>
      <c r="N143" s="208" t="s">
        <v>1</v>
      </c>
      <c r="O143" s="209" t="s">
        <v>41</v>
      </c>
      <c r="P143" s="210">
        <f t="shared" si="2"/>
        <v>0</v>
      </c>
      <c r="Q143" s="210">
        <f t="shared" si="3"/>
        <v>0</v>
      </c>
      <c r="R143" s="210">
        <f t="shared" si="4"/>
        <v>0</v>
      </c>
      <c r="S143" s="66"/>
      <c r="T143" s="211">
        <f t="shared" si="5"/>
        <v>0</v>
      </c>
      <c r="U143" s="211">
        <v>0</v>
      </c>
      <c r="V143" s="211">
        <f t="shared" si="6"/>
        <v>0</v>
      </c>
      <c r="W143" s="211">
        <v>0</v>
      </c>
      <c r="X143" s="212">
        <f t="shared" si="7"/>
        <v>0</v>
      </c>
      <c r="Y143" s="30"/>
      <c r="Z143" s="30"/>
      <c r="AA143" s="30"/>
      <c r="AB143" s="30"/>
      <c r="AC143" s="30"/>
      <c r="AD143" s="30"/>
      <c r="AE143" s="30"/>
      <c r="AR143" s="213" t="s">
        <v>178</v>
      </c>
      <c r="AT143" s="213" t="s">
        <v>133</v>
      </c>
      <c r="AU143" s="213" t="s">
        <v>85</v>
      </c>
      <c r="AY143" s="14" t="s">
        <v>129</v>
      </c>
      <c r="BE143" s="214">
        <f t="shared" si="8"/>
        <v>0</v>
      </c>
      <c r="BF143" s="214">
        <f t="shared" si="9"/>
        <v>0</v>
      </c>
      <c r="BG143" s="214">
        <f t="shared" si="10"/>
        <v>0</v>
      </c>
      <c r="BH143" s="214">
        <f t="shared" si="11"/>
        <v>0</v>
      </c>
      <c r="BI143" s="214">
        <f t="shared" si="12"/>
        <v>0</v>
      </c>
      <c r="BJ143" s="14" t="s">
        <v>83</v>
      </c>
      <c r="BK143" s="214">
        <f t="shared" si="13"/>
        <v>0</v>
      </c>
      <c r="BL143" s="14" t="s">
        <v>178</v>
      </c>
      <c r="BM143" s="213" t="s">
        <v>190</v>
      </c>
    </row>
    <row r="144" spans="1:65" s="2" customFormat="1" ht="16.5" customHeight="1">
      <c r="A144" s="30"/>
      <c r="B144" s="31"/>
      <c r="C144" s="215" t="s">
        <v>191</v>
      </c>
      <c r="D144" s="215" t="s">
        <v>192</v>
      </c>
      <c r="E144" s="216" t="s">
        <v>193</v>
      </c>
      <c r="F144" s="217" t="s">
        <v>194</v>
      </c>
      <c r="G144" s="218" t="s">
        <v>150</v>
      </c>
      <c r="H144" s="219">
        <v>20</v>
      </c>
      <c r="I144" s="220"/>
      <c r="J144" s="221"/>
      <c r="K144" s="222">
        <f t="shared" si="1"/>
        <v>0</v>
      </c>
      <c r="L144" s="223"/>
      <c r="M144" s="224"/>
      <c r="N144" s="225" t="s">
        <v>1</v>
      </c>
      <c r="O144" s="209" t="s">
        <v>41</v>
      </c>
      <c r="P144" s="210">
        <f t="shared" si="2"/>
        <v>0</v>
      </c>
      <c r="Q144" s="210">
        <f t="shared" si="3"/>
        <v>0</v>
      </c>
      <c r="R144" s="210">
        <f t="shared" si="4"/>
        <v>0</v>
      </c>
      <c r="S144" s="66"/>
      <c r="T144" s="211">
        <f t="shared" si="5"/>
        <v>0</v>
      </c>
      <c r="U144" s="211">
        <v>3.8999999999999999E-4</v>
      </c>
      <c r="V144" s="211">
        <f t="shared" si="6"/>
        <v>7.7999999999999996E-3</v>
      </c>
      <c r="W144" s="211">
        <v>0</v>
      </c>
      <c r="X144" s="212">
        <f t="shared" si="7"/>
        <v>0</v>
      </c>
      <c r="Y144" s="30"/>
      <c r="Z144" s="30"/>
      <c r="AA144" s="30"/>
      <c r="AB144" s="30"/>
      <c r="AC144" s="30"/>
      <c r="AD144" s="30"/>
      <c r="AE144" s="30"/>
      <c r="AR144" s="213" t="s">
        <v>195</v>
      </c>
      <c r="AT144" s="213" t="s">
        <v>192</v>
      </c>
      <c r="AU144" s="213" t="s">
        <v>85</v>
      </c>
      <c r="AY144" s="14" t="s">
        <v>129</v>
      </c>
      <c r="BE144" s="214">
        <f t="shared" si="8"/>
        <v>0</v>
      </c>
      <c r="BF144" s="214">
        <f t="shared" si="9"/>
        <v>0</v>
      </c>
      <c r="BG144" s="214">
        <f t="shared" si="10"/>
        <v>0</v>
      </c>
      <c r="BH144" s="214">
        <f t="shared" si="11"/>
        <v>0</v>
      </c>
      <c r="BI144" s="214">
        <f t="shared" si="12"/>
        <v>0</v>
      </c>
      <c r="BJ144" s="14" t="s">
        <v>83</v>
      </c>
      <c r="BK144" s="214">
        <f t="shared" si="13"/>
        <v>0</v>
      </c>
      <c r="BL144" s="14" t="s">
        <v>195</v>
      </c>
      <c r="BM144" s="213" t="s">
        <v>196</v>
      </c>
    </row>
    <row r="145" spans="1:65" s="2" customFormat="1" ht="16.5" customHeight="1">
      <c r="A145" s="30"/>
      <c r="B145" s="31"/>
      <c r="C145" s="200" t="s">
        <v>197</v>
      </c>
      <c r="D145" s="200" t="s">
        <v>133</v>
      </c>
      <c r="E145" s="201" t="s">
        <v>198</v>
      </c>
      <c r="F145" s="202" t="s">
        <v>199</v>
      </c>
      <c r="G145" s="203" t="s">
        <v>136</v>
      </c>
      <c r="H145" s="204">
        <v>8</v>
      </c>
      <c r="I145" s="205"/>
      <c r="J145" s="205"/>
      <c r="K145" s="206">
        <f t="shared" si="1"/>
        <v>0</v>
      </c>
      <c r="L145" s="207"/>
      <c r="M145" s="35"/>
      <c r="N145" s="208" t="s">
        <v>1</v>
      </c>
      <c r="O145" s="209" t="s">
        <v>41</v>
      </c>
      <c r="P145" s="210">
        <f t="shared" si="2"/>
        <v>0</v>
      </c>
      <c r="Q145" s="210">
        <f t="shared" si="3"/>
        <v>0</v>
      </c>
      <c r="R145" s="210">
        <f t="shared" si="4"/>
        <v>0</v>
      </c>
      <c r="S145" s="66"/>
      <c r="T145" s="211">
        <f t="shared" si="5"/>
        <v>0</v>
      </c>
      <c r="U145" s="211">
        <v>0</v>
      </c>
      <c r="V145" s="211">
        <f t="shared" si="6"/>
        <v>0</v>
      </c>
      <c r="W145" s="211">
        <v>0</v>
      </c>
      <c r="X145" s="212">
        <f t="shared" si="7"/>
        <v>0</v>
      </c>
      <c r="Y145" s="30"/>
      <c r="Z145" s="30"/>
      <c r="AA145" s="30"/>
      <c r="AB145" s="30"/>
      <c r="AC145" s="30"/>
      <c r="AD145" s="30"/>
      <c r="AE145" s="30"/>
      <c r="AR145" s="213" t="s">
        <v>178</v>
      </c>
      <c r="AT145" s="213" t="s">
        <v>133</v>
      </c>
      <c r="AU145" s="213" t="s">
        <v>85</v>
      </c>
      <c r="AY145" s="14" t="s">
        <v>129</v>
      </c>
      <c r="BE145" s="214">
        <f t="shared" si="8"/>
        <v>0</v>
      </c>
      <c r="BF145" s="214">
        <f t="shared" si="9"/>
        <v>0</v>
      </c>
      <c r="BG145" s="214">
        <f t="shared" si="10"/>
        <v>0</v>
      </c>
      <c r="BH145" s="214">
        <f t="shared" si="11"/>
        <v>0</v>
      </c>
      <c r="BI145" s="214">
        <f t="shared" si="12"/>
        <v>0</v>
      </c>
      <c r="BJ145" s="14" t="s">
        <v>83</v>
      </c>
      <c r="BK145" s="214">
        <f t="shared" si="13"/>
        <v>0</v>
      </c>
      <c r="BL145" s="14" t="s">
        <v>178</v>
      </c>
      <c r="BM145" s="213" t="s">
        <v>200</v>
      </c>
    </row>
    <row r="146" spans="1:65" s="2" customFormat="1" ht="16.5" customHeight="1">
      <c r="A146" s="30"/>
      <c r="B146" s="31"/>
      <c r="C146" s="215" t="s">
        <v>201</v>
      </c>
      <c r="D146" s="215" t="s">
        <v>192</v>
      </c>
      <c r="E146" s="216" t="s">
        <v>202</v>
      </c>
      <c r="F146" s="217" t="s">
        <v>203</v>
      </c>
      <c r="G146" s="218" t="s">
        <v>136</v>
      </c>
      <c r="H146" s="219">
        <v>8</v>
      </c>
      <c r="I146" s="220"/>
      <c r="J146" s="221"/>
      <c r="K146" s="222">
        <f t="shared" si="1"/>
        <v>0</v>
      </c>
      <c r="L146" s="223"/>
      <c r="M146" s="224"/>
      <c r="N146" s="225" t="s">
        <v>1</v>
      </c>
      <c r="O146" s="209" t="s">
        <v>41</v>
      </c>
      <c r="P146" s="210">
        <f t="shared" si="2"/>
        <v>0</v>
      </c>
      <c r="Q146" s="210">
        <f t="shared" si="3"/>
        <v>0</v>
      </c>
      <c r="R146" s="210">
        <f t="shared" si="4"/>
        <v>0</v>
      </c>
      <c r="S146" s="66"/>
      <c r="T146" s="211">
        <f t="shared" si="5"/>
        <v>0</v>
      </c>
      <c r="U146" s="211">
        <v>3.15E-2</v>
      </c>
      <c r="V146" s="211">
        <f t="shared" si="6"/>
        <v>0.252</v>
      </c>
      <c r="W146" s="211">
        <v>0</v>
      </c>
      <c r="X146" s="212">
        <f t="shared" si="7"/>
        <v>0</v>
      </c>
      <c r="Y146" s="30"/>
      <c r="Z146" s="30"/>
      <c r="AA146" s="30"/>
      <c r="AB146" s="30"/>
      <c r="AC146" s="30"/>
      <c r="AD146" s="30"/>
      <c r="AE146" s="30"/>
      <c r="AR146" s="213" t="s">
        <v>204</v>
      </c>
      <c r="AT146" s="213" t="s">
        <v>192</v>
      </c>
      <c r="AU146" s="213" t="s">
        <v>85</v>
      </c>
      <c r="AY146" s="14" t="s">
        <v>129</v>
      </c>
      <c r="BE146" s="214">
        <f t="shared" si="8"/>
        <v>0</v>
      </c>
      <c r="BF146" s="214">
        <f t="shared" si="9"/>
        <v>0</v>
      </c>
      <c r="BG146" s="214">
        <f t="shared" si="10"/>
        <v>0</v>
      </c>
      <c r="BH146" s="214">
        <f t="shared" si="11"/>
        <v>0</v>
      </c>
      <c r="BI146" s="214">
        <f t="shared" si="12"/>
        <v>0</v>
      </c>
      <c r="BJ146" s="14" t="s">
        <v>83</v>
      </c>
      <c r="BK146" s="214">
        <f t="shared" si="13"/>
        <v>0</v>
      </c>
      <c r="BL146" s="14" t="s">
        <v>178</v>
      </c>
      <c r="BM146" s="213" t="s">
        <v>205</v>
      </c>
    </row>
    <row r="147" spans="1:65" s="2" customFormat="1" ht="16.5" customHeight="1">
      <c r="A147" s="30"/>
      <c r="B147" s="31"/>
      <c r="C147" s="200" t="s">
        <v>206</v>
      </c>
      <c r="D147" s="200" t="s">
        <v>133</v>
      </c>
      <c r="E147" s="201" t="s">
        <v>207</v>
      </c>
      <c r="F147" s="202" t="s">
        <v>208</v>
      </c>
      <c r="G147" s="203" t="s">
        <v>136</v>
      </c>
      <c r="H147" s="204">
        <v>8</v>
      </c>
      <c r="I147" s="205"/>
      <c r="J147" s="205"/>
      <c r="K147" s="206">
        <f t="shared" si="1"/>
        <v>0</v>
      </c>
      <c r="L147" s="207"/>
      <c r="M147" s="35"/>
      <c r="N147" s="208" t="s">
        <v>1</v>
      </c>
      <c r="O147" s="209" t="s">
        <v>41</v>
      </c>
      <c r="P147" s="210">
        <f t="shared" si="2"/>
        <v>0</v>
      </c>
      <c r="Q147" s="210">
        <f t="shared" si="3"/>
        <v>0</v>
      </c>
      <c r="R147" s="210">
        <f t="shared" si="4"/>
        <v>0</v>
      </c>
      <c r="S147" s="66"/>
      <c r="T147" s="211">
        <f t="shared" si="5"/>
        <v>0</v>
      </c>
      <c r="U147" s="211">
        <v>0</v>
      </c>
      <c r="V147" s="211">
        <f t="shared" si="6"/>
        <v>0</v>
      </c>
      <c r="W147" s="211">
        <v>0</v>
      </c>
      <c r="X147" s="212">
        <f t="shared" si="7"/>
        <v>0</v>
      </c>
      <c r="Y147" s="30"/>
      <c r="Z147" s="30"/>
      <c r="AA147" s="30"/>
      <c r="AB147" s="30"/>
      <c r="AC147" s="30"/>
      <c r="AD147" s="30"/>
      <c r="AE147" s="30"/>
      <c r="AR147" s="213" t="s">
        <v>178</v>
      </c>
      <c r="AT147" s="213" t="s">
        <v>133</v>
      </c>
      <c r="AU147" s="213" t="s">
        <v>85</v>
      </c>
      <c r="AY147" s="14" t="s">
        <v>129</v>
      </c>
      <c r="BE147" s="214">
        <f t="shared" si="8"/>
        <v>0</v>
      </c>
      <c r="BF147" s="214">
        <f t="shared" si="9"/>
        <v>0</v>
      </c>
      <c r="BG147" s="214">
        <f t="shared" si="10"/>
        <v>0</v>
      </c>
      <c r="BH147" s="214">
        <f t="shared" si="11"/>
        <v>0</v>
      </c>
      <c r="BI147" s="214">
        <f t="shared" si="12"/>
        <v>0</v>
      </c>
      <c r="BJ147" s="14" t="s">
        <v>83</v>
      </c>
      <c r="BK147" s="214">
        <f t="shared" si="13"/>
        <v>0</v>
      </c>
      <c r="BL147" s="14" t="s">
        <v>178</v>
      </c>
      <c r="BM147" s="213" t="s">
        <v>209</v>
      </c>
    </row>
    <row r="148" spans="1:65" s="2" customFormat="1" ht="16.5" customHeight="1">
      <c r="A148" s="30"/>
      <c r="B148" s="31"/>
      <c r="C148" s="215" t="s">
        <v>210</v>
      </c>
      <c r="D148" s="215" t="s">
        <v>192</v>
      </c>
      <c r="E148" s="216" t="s">
        <v>211</v>
      </c>
      <c r="F148" s="217" t="s">
        <v>212</v>
      </c>
      <c r="G148" s="218" t="s">
        <v>136</v>
      </c>
      <c r="H148" s="219">
        <v>6</v>
      </c>
      <c r="I148" s="220"/>
      <c r="J148" s="221"/>
      <c r="K148" s="222">
        <f t="shared" si="1"/>
        <v>0</v>
      </c>
      <c r="L148" s="223"/>
      <c r="M148" s="224"/>
      <c r="N148" s="225" t="s">
        <v>1</v>
      </c>
      <c r="O148" s="209" t="s">
        <v>41</v>
      </c>
      <c r="P148" s="210">
        <f t="shared" si="2"/>
        <v>0</v>
      </c>
      <c r="Q148" s="210">
        <f t="shared" si="3"/>
        <v>0</v>
      </c>
      <c r="R148" s="210">
        <f t="shared" si="4"/>
        <v>0</v>
      </c>
      <c r="S148" s="66"/>
      <c r="T148" s="211">
        <f t="shared" si="5"/>
        <v>0</v>
      </c>
      <c r="U148" s="211">
        <v>0</v>
      </c>
      <c r="V148" s="211">
        <f t="shared" si="6"/>
        <v>0</v>
      </c>
      <c r="W148" s="211">
        <v>0</v>
      </c>
      <c r="X148" s="212">
        <f t="shared" si="7"/>
        <v>0</v>
      </c>
      <c r="Y148" s="30"/>
      <c r="Z148" s="30"/>
      <c r="AA148" s="30"/>
      <c r="AB148" s="30"/>
      <c r="AC148" s="30"/>
      <c r="AD148" s="30"/>
      <c r="AE148" s="30"/>
      <c r="AR148" s="213" t="s">
        <v>204</v>
      </c>
      <c r="AT148" s="213" t="s">
        <v>192</v>
      </c>
      <c r="AU148" s="213" t="s">
        <v>85</v>
      </c>
      <c r="AY148" s="14" t="s">
        <v>129</v>
      </c>
      <c r="BE148" s="214">
        <f t="shared" si="8"/>
        <v>0</v>
      </c>
      <c r="BF148" s="214">
        <f t="shared" si="9"/>
        <v>0</v>
      </c>
      <c r="BG148" s="214">
        <f t="shared" si="10"/>
        <v>0</v>
      </c>
      <c r="BH148" s="214">
        <f t="shared" si="11"/>
        <v>0</v>
      </c>
      <c r="BI148" s="214">
        <f t="shared" si="12"/>
        <v>0</v>
      </c>
      <c r="BJ148" s="14" t="s">
        <v>83</v>
      </c>
      <c r="BK148" s="214">
        <f t="shared" si="13"/>
        <v>0</v>
      </c>
      <c r="BL148" s="14" t="s">
        <v>178</v>
      </c>
      <c r="BM148" s="213" t="s">
        <v>213</v>
      </c>
    </row>
    <row r="149" spans="1:65" s="2" customFormat="1" ht="16.5" customHeight="1">
      <c r="A149" s="30"/>
      <c r="B149" s="31"/>
      <c r="C149" s="215" t="s">
        <v>214</v>
      </c>
      <c r="D149" s="215" t="s">
        <v>192</v>
      </c>
      <c r="E149" s="216" t="s">
        <v>215</v>
      </c>
      <c r="F149" s="217" t="s">
        <v>216</v>
      </c>
      <c r="G149" s="218" t="s">
        <v>136</v>
      </c>
      <c r="H149" s="219">
        <v>2</v>
      </c>
      <c r="I149" s="220"/>
      <c r="J149" s="221"/>
      <c r="K149" s="222">
        <f t="shared" si="1"/>
        <v>0</v>
      </c>
      <c r="L149" s="223"/>
      <c r="M149" s="224"/>
      <c r="N149" s="225" t="s">
        <v>1</v>
      </c>
      <c r="O149" s="209" t="s">
        <v>41</v>
      </c>
      <c r="P149" s="210">
        <f t="shared" si="2"/>
        <v>0</v>
      </c>
      <c r="Q149" s="210">
        <f t="shared" si="3"/>
        <v>0</v>
      </c>
      <c r="R149" s="210">
        <f t="shared" si="4"/>
        <v>0</v>
      </c>
      <c r="S149" s="66"/>
      <c r="T149" s="211">
        <f t="shared" si="5"/>
        <v>0</v>
      </c>
      <c r="U149" s="211">
        <v>0</v>
      </c>
      <c r="V149" s="211">
        <f t="shared" si="6"/>
        <v>0</v>
      </c>
      <c r="W149" s="211">
        <v>0</v>
      </c>
      <c r="X149" s="212">
        <f t="shared" si="7"/>
        <v>0</v>
      </c>
      <c r="Y149" s="30"/>
      <c r="Z149" s="30"/>
      <c r="AA149" s="30"/>
      <c r="AB149" s="30"/>
      <c r="AC149" s="30"/>
      <c r="AD149" s="30"/>
      <c r="AE149" s="30"/>
      <c r="AR149" s="213" t="s">
        <v>204</v>
      </c>
      <c r="AT149" s="213" t="s">
        <v>192</v>
      </c>
      <c r="AU149" s="213" t="s">
        <v>85</v>
      </c>
      <c r="AY149" s="14" t="s">
        <v>129</v>
      </c>
      <c r="BE149" s="214">
        <f t="shared" si="8"/>
        <v>0</v>
      </c>
      <c r="BF149" s="214">
        <f t="shared" si="9"/>
        <v>0</v>
      </c>
      <c r="BG149" s="214">
        <f t="shared" si="10"/>
        <v>0</v>
      </c>
      <c r="BH149" s="214">
        <f t="shared" si="11"/>
        <v>0</v>
      </c>
      <c r="BI149" s="214">
        <f t="shared" si="12"/>
        <v>0</v>
      </c>
      <c r="BJ149" s="14" t="s">
        <v>83</v>
      </c>
      <c r="BK149" s="214">
        <f t="shared" si="13"/>
        <v>0</v>
      </c>
      <c r="BL149" s="14" t="s">
        <v>178</v>
      </c>
      <c r="BM149" s="213" t="s">
        <v>217</v>
      </c>
    </row>
    <row r="150" spans="1:65" s="2" customFormat="1" ht="21.75" customHeight="1">
      <c r="A150" s="30"/>
      <c r="B150" s="31"/>
      <c r="C150" s="200" t="s">
        <v>218</v>
      </c>
      <c r="D150" s="200" t="s">
        <v>133</v>
      </c>
      <c r="E150" s="201" t="s">
        <v>219</v>
      </c>
      <c r="F150" s="202" t="s">
        <v>220</v>
      </c>
      <c r="G150" s="203" t="s">
        <v>150</v>
      </c>
      <c r="H150" s="204">
        <v>5</v>
      </c>
      <c r="I150" s="205"/>
      <c r="J150" s="205"/>
      <c r="K150" s="206">
        <f t="shared" si="1"/>
        <v>0</v>
      </c>
      <c r="L150" s="207"/>
      <c r="M150" s="35"/>
      <c r="N150" s="208" t="s">
        <v>1</v>
      </c>
      <c r="O150" s="209" t="s">
        <v>41</v>
      </c>
      <c r="P150" s="210">
        <f t="shared" si="2"/>
        <v>0</v>
      </c>
      <c r="Q150" s="210">
        <f t="shared" si="3"/>
        <v>0</v>
      </c>
      <c r="R150" s="210">
        <f t="shared" si="4"/>
        <v>0</v>
      </c>
      <c r="S150" s="66"/>
      <c r="T150" s="211">
        <f t="shared" si="5"/>
        <v>0</v>
      </c>
      <c r="U150" s="211">
        <v>0</v>
      </c>
      <c r="V150" s="211">
        <f t="shared" si="6"/>
        <v>0</v>
      </c>
      <c r="W150" s="211">
        <v>0</v>
      </c>
      <c r="X150" s="212">
        <f t="shared" si="7"/>
        <v>0</v>
      </c>
      <c r="Y150" s="30"/>
      <c r="Z150" s="30"/>
      <c r="AA150" s="30"/>
      <c r="AB150" s="30"/>
      <c r="AC150" s="30"/>
      <c r="AD150" s="30"/>
      <c r="AE150" s="30"/>
      <c r="AR150" s="213" t="s">
        <v>178</v>
      </c>
      <c r="AT150" s="213" t="s">
        <v>133</v>
      </c>
      <c r="AU150" s="213" t="s">
        <v>85</v>
      </c>
      <c r="AY150" s="14" t="s">
        <v>129</v>
      </c>
      <c r="BE150" s="214">
        <f t="shared" si="8"/>
        <v>0</v>
      </c>
      <c r="BF150" s="214">
        <f t="shared" si="9"/>
        <v>0</v>
      </c>
      <c r="BG150" s="214">
        <f t="shared" si="10"/>
        <v>0</v>
      </c>
      <c r="BH150" s="214">
        <f t="shared" si="11"/>
        <v>0</v>
      </c>
      <c r="BI150" s="214">
        <f t="shared" si="12"/>
        <v>0</v>
      </c>
      <c r="BJ150" s="14" t="s">
        <v>83</v>
      </c>
      <c r="BK150" s="214">
        <f t="shared" si="13"/>
        <v>0</v>
      </c>
      <c r="BL150" s="14" t="s">
        <v>178</v>
      </c>
      <c r="BM150" s="213" t="s">
        <v>221</v>
      </c>
    </row>
    <row r="151" spans="1:65" s="2" customFormat="1" ht="16.5" customHeight="1">
      <c r="A151" s="30"/>
      <c r="B151" s="31"/>
      <c r="C151" s="215" t="s">
        <v>222</v>
      </c>
      <c r="D151" s="215" t="s">
        <v>192</v>
      </c>
      <c r="E151" s="216" t="s">
        <v>223</v>
      </c>
      <c r="F151" s="217" t="s">
        <v>224</v>
      </c>
      <c r="G151" s="218" t="s">
        <v>225</v>
      </c>
      <c r="H151" s="219">
        <v>5.0000000000000001E-3</v>
      </c>
      <c r="I151" s="220"/>
      <c r="J151" s="221"/>
      <c r="K151" s="222">
        <f t="shared" si="1"/>
        <v>0</v>
      </c>
      <c r="L151" s="223"/>
      <c r="M151" s="224"/>
      <c r="N151" s="225" t="s">
        <v>1</v>
      </c>
      <c r="O151" s="209" t="s">
        <v>41</v>
      </c>
      <c r="P151" s="210">
        <f t="shared" si="2"/>
        <v>0</v>
      </c>
      <c r="Q151" s="210">
        <f t="shared" si="3"/>
        <v>0</v>
      </c>
      <c r="R151" s="210">
        <f t="shared" si="4"/>
        <v>0</v>
      </c>
      <c r="S151" s="66"/>
      <c r="T151" s="211">
        <f t="shared" si="5"/>
        <v>0</v>
      </c>
      <c r="U151" s="211">
        <v>0.04</v>
      </c>
      <c r="V151" s="211">
        <f t="shared" si="6"/>
        <v>2.0000000000000001E-4</v>
      </c>
      <c r="W151" s="211">
        <v>0</v>
      </c>
      <c r="X151" s="212">
        <f t="shared" si="7"/>
        <v>0</v>
      </c>
      <c r="Y151" s="30"/>
      <c r="Z151" s="30"/>
      <c r="AA151" s="30"/>
      <c r="AB151" s="30"/>
      <c r="AC151" s="30"/>
      <c r="AD151" s="30"/>
      <c r="AE151" s="30"/>
      <c r="AR151" s="213" t="s">
        <v>204</v>
      </c>
      <c r="AT151" s="213" t="s">
        <v>192</v>
      </c>
      <c r="AU151" s="213" t="s">
        <v>85</v>
      </c>
      <c r="AY151" s="14" t="s">
        <v>129</v>
      </c>
      <c r="BE151" s="214">
        <f t="shared" si="8"/>
        <v>0</v>
      </c>
      <c r="BF151" s="214">
        <f t="shared" si="9"/>
        <v>0</v>
      </c>
      <c r="BG151" s="214">
        <f t="shared" si="10"/>
        <v>0</v>
      </c>
      <c r="BH151" s="214">
        <f t="shared" si="11"/>
        <v>0</v>
      </c>
      <c r="BI151" s="214">
        <f t="shared" si="12"/>
        <v>0</v>
      </c>
      <c r="BJ151" s="14" t="s">
        <v>83</v>
      </c>
      <c r="BK151" s="214">
        <f t="shared" si="13"/>
        <v>0</v>
      </c>
      <c r="BL151" s="14" t="s">
        <v>178</v>
      </c>
      <c r="BM151" s="213" t="s">
        <v>226</v>
      </c>
    </row>
    <row r="152" spans="1:65" s="2" customFormat="1" ht="21.75" customHeight="1">
      <c r="A152" s="30"/>
      <c r="B152" s="31"/>
      <c r="C152" s="200" t="s">
        <v>227</v>
      </c>
      <c r="D152" s="200" t="s">
        <v>133</v>
      </c>
      <c r="E152" s="201" t="s">
        <v>228</v>
      </c>
      <c r="F152" s="202" t="s">
        <v>229</v>
      </c>
      <c r="G152" s="203" t="s">
        <v>150</v>
      </c>
      <c r="H152" s="204">
        <v>137</v>
      </c>
      <c r="I152" s="205"/>
      <c r="J152" s="205"/>
      <c r="K152" s="206">
        <f t="shared" si="1"/>
        <v>0</v>
      </c>
      <c r="L152" s="207"/>
      <c r="M152" s="35"/>
      <c r="N152" s="208" t="s">
        <v>1</v>
      </c>
      <c r="O152" s="209" t="s">
        <v>41</v>
      </c>
      <c r="P152" s="210">
        <f t="shared" si="2"/>
        <v>0</v>
      </c>
      <c r="Q152" s="210">
        <f t="shared" si="3"/>
        <v>0</v>
      </c>
      <c r="R152" s="210">
        <f t="shared" si="4"/>
        <v>0</v>
      </c>
      <c r="S152" s="66"/>
      <c r="T152" s="211">
        <f t="shared" si="5"/>
        <v>0</v>
      </c>
      <c r="U152" s="211">
        <v>0</v>
      </c>
      <c r="V152" s="211">
        <f t="shared" si="6"/>
        <v>0</v>
      </c>
      <c r="W152" s="211">
        <v>0</v>
      </c>
      <c r="X152" s="212">
        <f t="shared" si="7"/>
        <v>0</v>
      </c>
      <c r="Y152" s="30"/>
      <c r="Z152" s="30"/>
      <c r="AA152" s="30"/>
      <c r="AB152" s="30"/>
      <c r="AC152" s="30"/>
      <c r="AD152" s="30"/>
      <c r="AE152" s="30"/>
      <c r="AR152" s="213" t="s">
        <v>178</v>
      </c>
      <c r="AT152" s="213" t="s">
        <v>133</v>
      </c>
      <c r="AU152" s="213" t="s">
        <v>85</v>
      </c>
      <c r="AY152" s="14" t="s">
        <v>129</v>
      </c>
      <c r="BE152" s="214">
        <f t="shared" si="8"/>
        <v>0</v>
      </c>
      <c r="BF152" s="214">
        <f t="shared" si="9"/>
        <v>0</v>
      </c>
      <c r="BG152" s="214">
        <f t="shared" si="10"/>
        <v>0</v>
      </c>
      <c r="BH152" s="214">
        <f t="shared" si="11"/>
        <v>0</v>
      </c>
      <c r="BI152" s="214">
        <f t="shared" si="12"/>
        <v>0</v>
      </c>
      <c r="BJ152" s="14" t="s">
        <v>83</v>
      </c>
      <c r="BK152" s="214">
        <f t="shared" si="13"/>
        <v>0</v>
      </c>
      <c r="BL152" s="14" t="s">
        <v>178</v>
      </c>
      <c r="BM152" s="213" t="s">
        <v>230</v>
      </c>
    </row>
    <row r="153" spans="1:65" s="2" customFormat="1" ht="16.5" customHeight="1">
      <c r="A153" s="30"/>
      <c r="B153" s="31"/>
      <c r="C153" s="215" t="s">
        <v>231</v>
      </c>
      <c r="D153" s="215" t="s">
        <v>192</v>
      </c>
      <c r="E153" s="216" t="s">
        <v>232</v>
      </c>
      <c r="F153" s="217" t="s">
        <v>233</v>
      </c>
      <c r="G153" s="218" t="s">
        <v>150</v>
      </c>
      <c r="H153" s="219">
        <v>62</v>
      </c>
      <c r="I153" s="220"/>
      <c r="J153" s="221"/>
      <c r="K153" s="222">
        <f t="shared" si="1"/>
        <v>0</v>
      </c>
      <c r="L153" s="223"/>
      <c r="M153" s="224"/>
      <c r="N153" s="225" t="s">
        <v>1</v>
      </c>
      <c r="O153" s="209" t="s">
        <v>41</v>
      </c>
      <c r="P153" s="210">
        <f t="shared" si="2"/>
        <v>0</v>
      </c>
      <c r="Q153" s="210">
        <f t="shared" si="3"/>
        <v>0</v>
      </c>
      <c r="R153" s="210">
        <f t="shared" si="4"/>
        <v>0</v>
      </c>
      <c r="S153" s="66"/>
      <c r="T153" s="211">
        <f t="shared" si="5"/>
        <v>0</v>
      </c>
      <c r="U153" s="211">
        <v>1.2E-4</v>
      </c>
      <c r="V153" s="211">
        <f t="shared" si="6"/>
        <v>7.4400000000000004E-3</v>
      </c>
      <c r="W153" s="211">
        <v>0</v>
      </c>
      <c r="X153" s="212">
        <f t="shared" si="7"/>
        <v>0</v>
      </c>
      <c r="Y153" s="30"/>
      <c r="Z153" s="30"/>
      <c r="AA153" s="30"/>
      <c r="AB153" s="30"/>
      <c r="AC153" s="30"/>
      <c r="AD153" s="30"/>
      <c r="AE153" s="30"/>
      <c r="AR153" s="213" t="s">
        <v>204</v>
      </c>
      <c r="AT153" s="213" t="s">
        <v>192</v>
      </c>
      <c r="AU153" s="213" t="s">
        <v>85</v>
      </c>
      <c r="AY153" s="14" t="s">
        <v>129</v>
      </c>
      <c r="BE153" s="214">
        <f t="shared" si="8"/>
        <v>0</v>
      </c>
      <c r="BF153" s="214">
        <f t="shared" si="9"/>
        <v>0</v>
      </c>
      <c r="BG153" s="214">
        <f t="shared" si="10"/>
        <v>0</v>
      </c>
      <c r="BH153" s="214">
        <f t="shared" si="11"/>
        <v>0</v>
      </c>
      <c r="BI153" s="214">
        <f t="shared" si="12"/>
        <v>0</v>
      </c>
      <c r="BJ153" s="14" t="s">
        <v>83</v>
      </c>
      <c r="BK153" s="214">
        <f t="shared" si="13"/>
        <v>0</v>
      </c>
      <c r="BL153" s="14" t="s">
        <v>178</v>
      </c>
      <c r="BM153" s="213" t="s">
        <v>234</v>
      </c>
    </row>
    <row r="154" spans="1:65" s="2" customFormat="1" ht="16.5" customHeight="1">
      <c r="A154" s="30"/>
      <c r="B154" s="31"/>
      <c r="C154" s="215" t="s">
        <v>235</v>
      </c>
      <c r="D154" s="215" t="s">
        <v>192</v>
      </c>
      <c r="E154" s="216" t="s">
        <v>236</v>
      </c>
      <c r="F154" s="217" t="s">
        <v>237</v>
      </c>
      <c r="G154" s="218" t="s">
        <v>150</v>
      </c>
      <c r="H154" s="219">
        <v>10</v>
      </c>
      <c r="I154" s="220"/>
      <c r="J154" s="221"/>
      <c r="K154" s="222">
        <f t="shared" si="1"/>
        <v>0</v>
      </c>
      <c r="L154" s="223"/>
      <c r="M154" s="224"/>
      <c r="N154" s="225" t="s">
        <v>1</v>
      </c>
      <c r="O154" s="209" t="s">
        <v>41</v>
      </c>
      <c r="P154" s="210">
        <f t="shared" si="2"/>
        <v>0</v>
      </c>
      <c r="Q154" s="210">
        <f t="shared" si="3"/>
        <v>0</v>
      </c>
      <c r="R154" s="210">
        <f t="shared" si="4"/>
        <v>0</v>
      </c>
      <c r="S154" s="66"/>
      <c r="T154" s="211">
        <f t="shared" si="5"/>
        <v>0</v>
      </c>
      <c r="U154" s="211">
        <v>1.2E-4</v>
      </c>
      <c r="V154" s="211">
        <f t="shared" si="6"/>
        <v>1.2000000000000001E-3</v>
      </c>
      <c r="W154" s="211">
        <v>0</v>
      </c>
      <c r="X154" s="212">
        <f t="shared" si="7"/>
        <v>0</v>
      </c>
      <c r="Y154" s="30"/>
      <c r="Z154" s="30"/>
      <c r="AA154" s="30"/>
      <c r="AB154" s="30"/>
      <c r="AC154" s="30"/>
      <c r="AD154" s="30"/>
      <c r="AE154" s="30"/>
      <c r="AR154" s="213" t="s">
        <v>204</v>
      </c>
      <c r="AT154" s="213" t="s">
        <v>192</v>
      </c>
      <c r="AU154" s="213" t="s">
        <v>85</v>
      </c>
      <c r="AY154" s="14" t="s">
        <v>129</v>
      </c>
      <c r="BE154" s="214">
        <f t="shared" si="8"/>
        <v>0</v>
      </c>
      <c r="BF154" s="214">
        <f t="shared" si="9"/>
        <v>0</v>
      </c>
      <c r="BG154" s="214">
        <f t="shared" si="10"/>
        <v>0</v>
      </c>
      <c r="BH154" s="214">
        <f t="shared" si="11"/>
        <v>0</v>
      </c>
      <c r="BI154" s="214">
        <f t="shared" si="12"/>
        <v>0</v>
      </c>
      <c r="BJ154" s="14" t="s">
        <v>83</v>
      </c>
      <c r="BK154" s="214">
        <f t="shared" si="13"/>
        <v>0</v>
      </c>
      <c r="BL154" s="14" t="s">
        <v>178</v>
      </c>
      <c r="BM154" s="213" t="s">
        <v>238</v>
      </c>
    </row>
    <row r="155" spans="1:65" s="2" customFormat="1" ht="16.5" customHeight="1">
      <c r="A155" s="30"/>
      <c r="B155" s="31"/>
      <c r="C155" s="215" t="s">
        <v>130</v>
      </c>
      <c r="D155" s="215" t="s">
        <v>192</v>
      </c>
      <c r="E155" s="216" t="s">
        <v>239</v>
      </c>
      <c r="F155" s="217" t="s">
        <v>240</v>
      </c>
      <c r="G155" s="218" t="s">
        <v>150</v>
      </c>
      <c r="H155" s="219">
        <v>65</v>
      </c>
      <c r="I155" s="220"/>
      <c r="J155" s="221"/>
      <c r="K155" s="222">
        <f t="shared" si="1"/>
        <v>0</v>
      </c>
      <c r="L155" s="223"/>
      <c r="M155" s="224"/>
      <c r="N155" s="225" t="s">
        <v>1</v>
      </c>
      <c r="O155" s="209" t="s">
        <v>41</v>
      </c>
      <c r="P155" s="210">
        <f t="shared" si="2"/>
        <v>0</v>
      </c>
      <c r="Q155" s="210">
        <f t="shared" si="3"/>
        <v>0</v>
      </c>
      <c r="R155" s="210">
        <f t="shared" si="4"/>
        <v>0</v>
      </c>
      <c r="S155" s="66"/>
      <c r="T155" s="211">
        <f t="shared" si="5"/>
        <v>0</v>
      </c>
      <c r="U155" s="211">
        <v>1.7000000000000001E-4</v>
      </c>
      <c r="V155" s="211">
        <f t="shared" si="6"/>
        <v>1.1050000000000001E-2</v>
      </c>
      <c r="W155" s="211">
        <v>0</v>
      </c>
      <c r="X155" s="212">
        <f t="shared" si="7"/>
        <v>0</v>
      </c>
      <c r="Y155" s="30"/>
      <c r="Z155" s="30"/>
      <c r="AA155" s="30"/>
      <c r="AB155" s="30"/>
      <c r="AC155" s="30"/>
      <c r="AD155" s="30"/>
      <c r="AE155" s="30"/>
      <c r="AR155" s="213" t="s">
        <v>204</v>
      </c>
      <c r="AT155" s="213" t="s">
        <v>192</v>
      </c>
      <c r="AU155" s="213" t="s">
        <v>85</v>
      </c>
      <c r="AY155" s="14" t="s">
        <v>129</v>
      </c>
      <c r="BE155" s="214">
        <f t="shared" si="8"/>
        <v>0</v>
      </c>
      <c r="BF155" s="214">
        <f t="shared" si="9"/>
        <v>0</v>
      </c>
      <c r="BG155" s="214">
        <f t="shared" si="10"/>
        <v>0</v>
      </c>
      <c r="BH155" s="214">
        <f t="shared" si="11"/>
        <v>0</v>
      </c>
      <c r="BI155" s="214">
        <f t="shared" si="12"/>
        <v>0</v>
      </c>
      <c r="BJ155" s="14" t="s">
        <v>83</v>
      </c>
      <c r="BK155" s="214">
        <f t="shared" si="13"/>
        <v>0</v>
      </c>
      <c r="BL155" s="14" t="s">
        <v>178</v>
      </c>
      <c r="BM155" s="213" t="s">
        <v>241</v>
      </c>
    </row>
    <row r="156" spans="1:65" s="2" customFormat="1" ht="21.75" customHeight="1">
      <c r="A156" s="30"/>
      <c r="B156" s="31"/>
      <c r="C156" s="200" t="s">
        <v>242</v>
      </c>
      <c r="D156" s="200" t="s">
        <v>133</v>
      </c>
      <c r="E156" s="201" t="s">
        <v>243</v>
      </c>
      <c r="F156" s="202" t="s">
        <v>244</v>
      </c>
      <c r="G156" s="203" t="s">
        <v>136</v>
      </c>
      <c r="H156" s="204">
        <v>12</v>
      </c>
      <c r="I156" s="205"/>
      <c r="J156" s="205"/>
      <c r="K156" s="206">
        <f t="shared" si="1"/>
        <v>0</v>
      </c>
      <c r="L156" s="207"/>
      <c r="M156" s="35"/>
      <c r="N156" s="208" t="s">
        <v>1</v>
      </c>
      <c r="O156" s="209" t="s">
        <v>41</v>
      </c>
      <c r="P156" s="210">
        <f t="shared" si="2"/>
        <v>0</v>
      </c>
      <c r="Q156" s="210">
        <f t="shared" si="3"/>
        <v>0</v>
      </c>
      <c r="R156" s="210">
        <f t="shared" si="4"/>
        <v>0</v>
      </c>
      <c r="S156" s="66"/>
      <c r="T156" s="211">
        <f t="shared" si="5"/>
        <v>0</v>
      </c>
      <c r="U156" s="211">
        <v>0</v>
      </c>
      <c r="V156" s="211">
        <f t="shared" si="6"/>
        <v>0</v>
      </c>
      <c r="W156" s="211">
        <v>0</v>
      </c>
      <c r="X156" s="212">
        <f t="shared" si="7"/>
        <v>0</v>
      </c>
      <c r="Y156" s="30"/>
      <c r="Z156" s="30"/>
      <c r="AA156" s="30"/>
      <c r="AB156" s="30"/>
      <c r="AC156" s="30"/>
      <c r="AD156" s="30"/>
      <c r="AE156" s="30"/>
      <c r="AR156" s="213" t="s">
        <v>178</v>
      </c>
      <c r="AT156" s="213" t="s">
        <v>133</v>
      </c>
      <c r="AU156" s="213" t="s">
        <v>85</v>
      </c>
      <c r="AY156" s="14" t="s">
        <v>129</v>
      </c>
      <c r="BE156" s="214">
        <f t="shared" si="8"/>
        <v>0</v>
      </c>
      <c r="BF156" s="214">
        <f t="shared" si="9"/>
        <v>0</v>
      </c>
      <c r="BG156" s="214">
        <f t="shared" si="10"/>
        <v>0</v>
      </c>
      <c r="BH156" s="214">
        <f t="shared" si="11"/>
        <v>0</v>
      </c>
      <c r="BI156" s="214">
        <f t="shared" si="12"/>
        <v>0</v>
      </c>
      <c r="BJ156" s="14" t="s">
        <v>83</v>
      </c>
      <c r="BK156" s="214">
        <f t="shared" si="13"/>
        <v>0</v>
      </c>
      <c r="BL156" s="14" t="s">
        <v>178</v>
      </c>
      <c r="BM156" s="213" t="s">
        <v>245</v>
      </c>
    </row>
    <row r="157" spans="1:65" s="2" customFormat="1" ht="21.75" customHeight="1">
      <c r="A157" s="30"/>
      <c r="B157" s="31"/>
      <c r="C157" s="200" t="s">
        <v>246</v>
      </c>
      <c r="D157" s="200" t="s">
        <v>133</v>
      </c>
      <c r="E157" s="201" t="s">
        <v>247</v>
      </c>
      <c r="F157" s="202" t="s">
        <v>248</v>
      </c>
      <c r="G157" s="203" t="s">
        <v>136</v>
      </c>
      <c r="H157" s="204">
        <v>3</v>
      </c>
      <c r="I157" s="205"/>
      <c r="J157" s="205"/>
      <c r="K157" s="206">
        <f t="shared" si="1"/>
        <v>0</v>
      </c>
      <c r="L157" s="207"/>
      <c r="M157" s="35"/>
      <c r="N157" s="208" t="s">
        <v>1</v>
      </c>
      <c r="O157" s="209" t="s">
        <v>41</v>
      </c>
      <c r="P157" s="210">
        <f t="shared" si="2"/>
        <v>0</v>
      </c>
      <c r="Q157" s="210">
        <f t="shared" si="3"/>
        <v>0</v>
      </c>
      <c r="R157" s="210">
        <f t="shared" si="4"/>
        <v>0</v>
      </c>
      <c r="S157" s="66"/>
      <c r="T157" s="211">
        <f t="shared" si="5"/>
        <v>0</v>
      </c>
      <c r="U157" s="211">
        <v>0</v>
      </c>
      <c r="V157" s="211">
        <f t="shared" si="6"/>
        <v>0</v>
      </c>
      <c r="W157" s="211">
        <v>0</v>
      </c>
      <c r="X157" s="212">
        <f t="shared" si="7"/>
        <v>0</v>
      </c>
      <c r="Y157" s="30"/>
      <c r="Z157" s="30"/>
      <c r="AA157" s="30"/>
      <c r="AB157" s="30"/>
      <c r="AC157" s="30"/>
      <c r="AD157" s="30"/>
      <c r="AE157" s="30"/>
      <c r="AR157" s="213" t="s">
        <v>178</v>
      </c>
      <c r="AT157" s="213" t="s">
        <v>133</v>
      </c>
      <c r="AU157" s="213" t="s">
        <v>85</v>
      </c>
      <c r="AY157" s="14" t="s">
        <v>129</v>
      </c>
      <c r="BE157" s="214">
        <f t="shared" si="8"/>
        <v>0</v>
      </c>
      <c r="BF157" s="214">
        <f t="shared" si="9"/>
        <v>0</v>
      </c>
      <c r="BG157" s="214">
        <f t="shared" si="10"/>
        <v>0</v>
      </c>
      <c r="BH157" s="214">
        <f t="shared" si="11"/>
        <v>0</v>
      </c>
      <c r="BI157" s="214">
        <f t="shared" si="12"/>
        <v>0</v>
      </c>
      <c r="BJ157" s="14" t="s">
        <v>83</v>
      </c>
      <c r="BK157" s="214">
        <f t="shared" si="13"/>
        <v>0</v>
      </c>
      <c r="BL157" s="14" t="s">
        <v>178</v>
      </c>
      <c r="BM157" s="213" t="s">
        <v>249</v>
      </c>
    </row>
    <row r="158" spans="1:65" s="2" customFormat="1" ht="21.75" customHeight="1">
      <c r="A158" s="30"/>
      <c r="B158" s="31"/>
      <c r="C158" s="215" t="s">
        <v>204</v>
      </c>
      <c r="D158" s="215" t="s">
        <v>192</v>
      </c>
      <c r="E158" s="216" t="s">
        <v>250</v>
      </c>
      <c r="F158" s="217" t="s">
        <v>251</v>
      </c>
      <c r="G158" s="218" t="s">
        <v>136</v>
      </c>
      <c r="H158" s="219">
        <v>3</v>
      </c>
      <c r="I158" s="220"/>
      <c r="J158" s="221"/>
      <c r="K158" s="222">
        <f t="shared" si="1"/>
        <v>0</v>
      </c>
      <c r="L158" s="223"/>
      <c r="M158" s="224"/>
      <c r="N158" s="225" t="s">
        <v>1</v>
      </c>
      <c r="O158" s="209" t="s">
        <v>41</v>
      </c>
      <c r="P158" s="210">
        <f t="shared" si="2"/>
        <v>0</v>
      </c>
      <c r="Q158" s="210">
        <f t="shared" si="3"/>
        <v>0</v>
      </c>
      <c r="R158" s="210">
        <f t="shared" si="4"/>
        <v>0</v>
      </c>
      <c r="S158" s="66"/>
      <c r="T158" s="211">
        <f t="shared" si="5"/>
        <v>0</v>
      </c>
      <c r="U158" s="211">
        <v>5.0000000000000002E-5</v>
      </c>
      <c r="V158" s="211">
        <f t="shared" si="6"/>
        <v>1.5000000000000001E-4</v>
      </c>
      <c r="W158" s="211">
        <v>0</v>
      </c>
      <c r="X158" s="212">
        <f t="shared" si="7"/>
        <v>0</v>
      </c>
      <c r="Y158" s="30"/>
      <c r="Z158" s="30"/>
      <c r="AA158" s="30"/>
      <c r="AB158" s="30"/>
      <c r="AC158" s="30"/>
      <c r="AD158" s="30"/>
      <c r="AE158" s="30"/>
      <c r="AR158" s="213" t="s">
        <v>204</v>
      </c>
      <c r="AT158" s="213" t="s">
        <v>192</v>
      </c>
      <c r="AU158" s="213" t="s">
        <v>85</v>
      </c>
      <c r="AY158" s="14" t="s">
        <v>129</v>
      </c>
      <c r="BE158" s="214">
        <f t="shared" si="8"/>
        <v>0</v>
      </c>
      <c r="BF158" s="214">
        <f t="shared" si="9"/>
        <v>0</v>
      </c>
      <c r="BG158" s="214">
        <f t="shared" si="10"/>
        <v>0</v>
      </c>
      <c r="BH158" s="214">
        <f t="shared" si="11"/>
        <v>0</v>
      </c>
      <c r="BI158" s="214">
        <f t="shared" si="12"/>
        <v>0</v>
      </c>
      <c r="BJ158" s="14" t="s">
        <v>83</v>
      </c>
      <c r="BK158" s="214">
        <f t="shared" si="13"/>
        <v>0</v>
      </c>
      <c r="BL158" s="14" t="s">
        <v>178</v>
      </c>
      <c r="BM158" s="213" t="s">
        <v>252</v>
      </c>
    </row>
    <row r="159" spans="1:65" s="2" customFormat="1" ht="21.75" customHeight="1">
      <c r="A159" s="30"/>
      <c r="B159" s="31"/>
      <c r="C159" s="200" t="s">
        <v>253</v>
      </c>
      <c r="D159" s="200" t="s">
        <v>133</v>
      </c>
      <c r="E159" s="201" t="s">
        <v>254</v>
      </c>
      <c r="F159" s="202" t="s">
        <v>255</v>
      </c>
      <c r="G159" s="203" t="s">
        <v>136</v>
      </c>
      <c r="H159" s="204">
        <v>3</v>
      </c>
      <c r="I159" s="205"/>
      <c r="J159" s="205"/>
      <c r="K159" s="206">
        <f t="shared" si="1"/>
        <v>0</v>
      </c>
      <c r="L159" s="207"/>
      <c r="M159" s="35"/>
      <c r="N159" s="208" t="s">
        <v>1</v>
      </c>
      <c r="O159" s="209" t="s">
        <v>41</v>
      </c>
      <c r="P159" s="210">
        <f t="shared" si="2"/>
        <v>0</v>
      </c>
      <c r="Q159" s="210">
        <f t="shared" si="3"/>
        <v>0</v>
      </c>
      <c r="R159" s="210">
        <f t="shared" si="4"/>
        <v>0</v>
      </c>
      <c r="S159" s="66"/>
      <c r="T159" s="211">
        <f t="shared" si="5"/>
        <v>0</v>
      </c>
      <c r="U159" s="211">
        <v>0</v>
      </c>
      <c r="V159" s="211">
        <f t="shared" si="6"/>
        <v>0</v>
      </c>
      <c r="W159" s="211">
        <v>0</v>
      </c>
      <c r="X159" s="212">
        <f t="shared" si="7"/>
        <v>0</v>
      </c>
      <c r="Y159" s="30"/>
      <c r="Z159" s="30"/>
      <c r="AA159" s="30"/>
      <c r="AB159" s="30"/>
      <c r="AC159" s="30"/>
      <c r="AD159" s="30"/>
      <c r="AE159" s="30"/>
      <c r="AR159" s="213" t="s">
        <v>178</v>
      </c>
      <c r="AT159" s="213" t="s">
        <v>133</v>
      </c>
      <c r="AU159" s="213" t="s">
        <v>85</v>
      </c>
      <c r="AY159" s="14" t="s">
        <v>129</v>
      </c>
      <c r="BE159" s="214">
        <f t="shared" si="8"/>
        <v>0</v>
      </c>
      <c r="BF159" s="214">
        <f t="shared" si="9"/>
        <v>0</v>
      </c>
      <c r="BG159" s="214">
        <f t="shared" si="10"/>
        <v>0</v>
      </c>
      <c r="BH159" s="214">
        <f t="shared" si="11"/>
        <v>0</v>
      </c>
      <c r="BI159" s="214">
        <f t="shared" si="12"/>
        <v>0</v>
      </c>
      <c r="BJ159" s="14" t="s">
        <v>83</v>
      </c>
      <c r="BK159" s="214">
        <f t="shared" si="13"/>
        <v>0</v>
      </c>
      <c r="BL159" s="14" t="s">
        <v>178</v>
      </c>
      <c r="BM159" s="213" t="s">
        <v>256</v>
      </c>
    </row>
    <row r="160" spans="1:65" s="2" customFormat="1" ht="16.5" customHeight="1">
      <c r="A160" s="30"/>
      <c r="B160" s="31"/>
      <c r="C160" s="215" t="s">
        <v>257</v>
      </c>
      <c r="D160" s="215" t="s">
        <v>192</v>
      </c>
      <c r="E160" s="216" t="s">
        <v>258</v>
      </c>
      <c r="F160" s="217" t="s">
        <v>259</v>
      </c>
      <c r="G160" s="218" t="s">
        <v>136</v>
      </c>
      <c r="H160" s="219">
        <v>3</v>
      </c>
      <c r="I160" s="220"/>
      <c r="J160" s="221"/>
      <c r="K160" s="222">
        <f t="shared" si="1"/>
        <v>0</v>
      </c>
      <c r="L160" s="223"/>
      <c r="M160" s="224"/>
      <c r="N160" s="225" t="s">
        <v>1</v>
      </c>
      <c r="O160" s="209" t="s">
        <v>41</v>
      </c>
      <c r="P160" s="210">
        <f t="shared" si="2"/>
        <v>0</v>
      </c>
      <c r="Q160" s="210">
        <f t="shared" si="3"/>
        <v>0</v>
      </c>
      <c r="R160" s="210">
        <f t="shared" si="4"/>
        <v>0</v>
      </c>
      <c r="S160" s="66"/>
      <c r="T160" s="211">
        <f t="shared" si="5"/>
        <v>0</v>
      </c>
      <c r="U160" s="211">
        <v>0</v>
      </c>
      <c r="V160" s="211">
        <f t="shared" si="6"/>
        <v>0</v>
      </c>
      <c r="W160" s="211">
        <v>0</v>
      </c>
      <c r="X160" s="212">
        <f t="shared" si="7"/>
        <v>0</v>
      </c>
      <c r="Y160" s="30"/>
      <c r="Z160" s="30"/>
      <c r="AA160" s="30"/>
      <c r="AB160" s="30"/>
      <c r="AC160" s="30"/>
      <c r="AD160" s="30"/>
      <c r="AE160" s="30"/>
      <c r="AR160" s="213" t="s">
        <v>204</v>
      </c>
      <c r="AT160" s="213" t="s">
        <v>192</v>
      </c>
      <c r="AU160" s="213" t="s">
        <v>85</v>
      </c>
      <c r="AY160" s="14" t="s">
        <v>129</v>
      </c>
      <c r="BE160" s="214">
        <f t="shared" si="8"/>
        <v>0</v>
      </c>
      <c r="BF160" s="214">
        <f t="shared" si="9"/>
        <v>0</v>
      </c>
      <c r="BG160" s="214">
        <f t="shared" si="10"/>
        <v>0</v>
      </c>
      <c r="BH160" s="214">
        <f t="shared" si="11"/>
        <v>0</v>
      </c>
      <c r="BI160" s="214">
        <f t="shared" si="12"/>
        <v>0</v>
      </c>
      <c r="BJ160" s="14" t="s">
        <v>83</v>
      </c>
      <c r="BK160" s="214">
        <f t="shared" si="13"/>
        <v>0</v>
      </c>
      <c r="BL160" s="14" t="s">
        <v>178</v>
      </c>
      <c r="BM160" s="213" t="s">
        <v>260</v>
      </c>
    </row>
    <row r="161" spans="1:65" s="2" customFormat="1" ht="21.75" customHeight="1">
      <c r="A161" s="30"/>
      <c r="B161" s="31"/>
      <c r="C161" s="200" t="s">
        <v>261</v>
      </c>
      <c r="D161" s="200" t="s">
        <v>133</v>
      </c>
      <c r="E161" s="201" t="s">
        <v>262</v>
      </c>
      <c r="F161" s="202" t="s">
        <v>263</v>
      </c>
      <c r="G161" s="203" t="s">
        <v>136</v>
      </c>
      <c r="H161" s="204">
        <v>4</v>
      </c>
      <c r="I161" s="205"/>
      <c r="J161" s="205"/>
      <c r="K161" s="206">
        <f t="shared" si="1"/>
        <v>0</v>
      </c>
      <c r="L161" s="207"/>
      <c r="M161" s="35"/>
      <c r="N161" s="208" t="s">
        <v>1</v>
      </c>
      <c r="O161" s="209" t="s">
        <v>41</v>
      </c>
      <c r="P161" s="210">
        <f t="shared" si="2"/>
        <v>0</v>
      </c>
      <c r="Q161" s="210">
        <f t="shared" si="3"/>
        <v>0</v>
      </c>
      <c r="R161" s="210">
        <f t="shared" si="4"/>
        <v>0</v>
      </c>
      <c r="S161" s="66"/>
      <c r="T161" s="211">
        <f t="shared" si="5"/>
        <v>0</v>
      </c>
      <c r="U161" s="211">
        <v>0</v>
      </c>
      <c r="V161" s="211">
        <f t="shared" si="6"/>
        <v>0</v>
      </c>
      <c r="W161" s="211">
        <v>0</v>
      </c>
      <c r="X161" s="212">
        <f t="shared" si="7"/>
        <v>0</v>
      </c>
      <c r="Y161" s="30"/>
      <c r="Z161" s="30"/>
      <c r="AA161" s="30"/>
      <c r="AB161" s="30"/>
      <c r="AC161" s="30"/>
      <c r="AD161" s="30"/>
      <c r="AE161" s="30"/>
      <c r="AR161" s="213" t="s">
        <v>178</v>
      </c>
      <c r="AT161" s="213" t="s">
        <v>133</v>
      </c>
      <c r="AU161" s="213" t="s">
        <v>85</v>
      </c>
      <c r="AY161" s="14" t="s">
        <v>129</v>
      </c>
      <c r="BE161" s="214">
        <f t="shared" si="8"/>
        <v>0</v>
      </c>
      <c r="BF161" s="214">
        <f t="shared" si="9"/>
        <v>0</v>
      </c>
      <c r="BG161" s="214">
        <f t="shared" si="10"/>
        <v>0</v>
      </c>
      <c r="BH161" s="214">
        <f t="shared" si="11"/>
        <v>0</v>
      </c>
      <c r="BI161" s="214">
        <f t="shared" si="12"/>
        <v>0</v>
      </c>
      <c r="BJ161" s="14" t="s">
        <v>83</v>
      </c>
      <c r="BK161" s="214">
        <f t="shared" si="13"/>
        <v>0</v>
      </c>
      <c r="BL161" s="14" t="s">
        <v>178</v>
      </c>
      <c r="BM161" s="213" t="s">
        <v>264</v>
      </c>
    </row>
    <row r="162" spans="1:65" s="2" customFormat="1" ht="21.75" customHeight="1">
      <c r="A162" s="30"/>
      <c r="B162" s="31"/>
      <c r="C162" s="215" t="s">
        <v>265</v>
      </c>
      <c r="D162" s="215" t="s">
        <v>192</v>
      </c>
      <c r="E162" s="216" t="s">
        <v>266</v>
      </c>
      <c r="F162" s="217" t="s">
        <v>267</v>
      </c>
      <c r="G162" s="218" t="s">
        <v>136</v>
      </c>
      <c r="H162" s="219">
        <v>3</v>
      </c>
      <c r="I162" s="220"/>
      <c r="J162" s="221"/>
      <c r="K162" s="222">
        <f t="shared" si="1"/>
        <v>0</v>
      </c>
      <c r="L162" s="223"/>
      <c r="M162" s="224"/>
      <c r="N162" s="225" t="s">
        <v>1</v>
      </c>
      <c r="O162" s="209" t="s">
        <v>41</v>
      </c>
      <c r="P162" s="210">
        <f t="shared" si="2"/>
        <v>0</v>
      </c>
      <c r="Q162" s="210">
        <f t="shared" si="3"/>
        <v>0</v>
      </c>
      <c r="R162" s="210">
        <f t="shared" si="4"/>
        <v>0</v>
      </c>
      <c r="S162" s="66"/>
      <c r="T162" s="211">
        <f t="shared" si="5"/>
        <v>0</v>
      </c>
      <c r="U162" s="211">
        <v>4.6999999999999999E-4</v>
      </c>
      <c r="V162" s="211">
        <f t="shared" si="6"/>
        <v>1.41E-3</v>
      </c>
      <c r="W162" s="211">
        <v>0</v>
      </c>
      <c r="X162" s="212">
        <f t="shared" si="7"/>
        <v>0</v>
      </c>
      <c r="Y162" s="30"/>
      <c r="Z162" s="30"/>
      <c r="AA162" s="30"/>
      <c r="AB162" s="30"/>
      <c r="AC162" s="30"/>
      <c r="AD162" s="30"/>
      <c r="AE162" s="30"/>
      <c r="AR162" s="213" t="s">
        <v>204</v>
      </c>
      <c r="AT162" s="213" t="s">
        <v>192</v>
      </c>
      <c r="AU162" s="213" t="s">
        <v>85</v>
      </c>
      <c r="AY162" s="14" t="s">
        <v>129</v>
      </c>
      <c r="BE162" s="214">
        <f t="shared" si="8"/>
        <v>0</v>
      </c>
      <c r="BF162" s="214">
        <f t="shared" si="9"/>
        <v>0</v>
      </c>
      <c r="BG162" s="214">
        <f t="shared" si="10"/>
        <v>0</v>
      </c>
      <c r="BH162" s="214">
        <f t="shared" si="11"/>
        <v>0</v>
      </c>
      <c r="BI162" s="214">
        <f t="shared" si="12"/>
        <v>0</v>
      </c>
      <c r="BJ162" s="14" t="s">
        <v>83</v>
      </c>
      <c r="BK162" s="214">
        <f t="shared" si="13"/>
        <v>0</v>
      </c>
      <c r="BL162" s="14" t="s">
        <v>178</v>
      </c>
      <c r="BM162" s="213" t="s">
        <v>268</v>
      </c>
    </row>
    <row r="163" spans="1:65" s="2" customFormat="1" ht="21.75" customHeight="1">
      <c r="A163" s="30"/>
      <c r="B163" s="31"/>
      <c r="C163" s="215" t="s">
        <v>269</v>
      </c>
      <c r="D163" s="215" t="s">
        <v>192</v>
      </c>
      <c r="E163" s="216" t="s">
        <v>270</v>
      </c>
      <c r="F163" s="217" t="s">
        <v>271</v>
      </c>
      <c r="G163" s="218" t="s">
        <v>136</v>
      </c>
      <c r="H163" s="219">
        <v>1</v>
      </c>
      <c r="I163" s="220"/>
      <c r="J163" s="221"/>
      <c r="K163" s="222">
        <f t="shared" si="1"/>
        <v>0</v>
      </c>
      <c r="L163" s="223"/>
      <c r="M163" s="224"/>
      <c r="N163" s="225" t="s">
        <v>1</v>
      </c>
      <c r="O163" s="209" t="s">
        <v>41</v>
      </c>
      <c r="P163" s="210">
        <f t="shared" si="2"/>
        <v>0</v>
      </c>
      <c r="Q163" s="210">
        <f t="shared" si="3"/>
        <v>0</v>
      </c>
      <c r="R163" s="210">
        <f t="shared" si="4"/>
        <v>0</v>
      </c>
      <c r="S163" s="66"/>
      <c r="T163" s="211">
        <f t="shared" si="5"/>
        <v>0</v>
      </c>
      <c r="U163" s="211">
        <v>4.6999999999999999E-4</v>
      </c>
      <c r="V163" s="211">
        <f t="shared" si="6"/>
        <v>4.6999999999999999E-4</v>
      </c>
      <c r="W163" s="211">
        <v>0</v>
      </c>
      <c r="X163" s="212">
        <f t="shared" si="7"/>
        <v>0</v>
      </c>
      <c r="Y163" s="30"/>
      <c r="Z163" s="30"/>
      <c r="AA163" s="30"/>
      <c r="AB163" s="30"/>
      <c r="AC163" s="30"/>
      <c r="AD163" s="30"/>
      <c r="AE163" s="30"/>
      <c r="AR163" s="213" t="s">
        <v>204</v>
      </c>
      <c r="AT163" s="213" t="s">
        <v>192</v>
      </c>
      <c r="AU163" s="213" t="s">
        <v>85</v>
      </c>
      <c r="AY163" s="14" t="s">
        <v>129</v>
      </c>
      <c r="BE163" s="214">
        <f t="shared" si="8"/>
        <v>0</v>
      </c>
      <c r="BF163" s="214">
        <f t="shared" si="9"/>
        <v>0</v>
      </c>
      <c r="BG163" s="214">
        <f t="shared" si="10"/>
        <v>0</v>
      </c>
      <c r="BH163" s="214">
        <f t="shared" si="11"/>
        <v>0</v>
      </c>
      <c r="BI163" s="214">
        <f t="shared" si="12"/>
        <v>0</v>
      </c>
      <c r="BJ163" s="14" t="s">
        <v>83</v>
      </c>
      <c r="BK163" s="214">
        <f t="shared" si="13"/>
        <v>0</v>
      </c>
      <c r="BL163" s="14" t="s">
        <v>178</v>
      </c>
      <c r="BM163" s="213" t="s">
        <v>272</v>
      </c>
    </row>
    <row r="164" spans="1:65" s="2" customFormat="1" ht="21.75" customHeight="1">
      <c r="A164" s="30"/>
      <c r="B164" s="31"/>
      <c r="C164" s="200" t="s">
        <v>273</v>
      </c>
      <c r="D164" s="200" t="s">
        <v>133</v>
      </c>
      <c r="E164" s="201" t="s">
        <v>274</v>
      </c>
      <c r="F164" s="202" t="s">
        <v>275</v>
      </c>
      <c r="G164" s="203" t="s">
        <v>136</v>
      </c>
      <c r="H164" s="204">
        <v>3</v>
      </c>
      <c r="I164" s="205"/>
      <c r="J164" s="205"/>
      <c r="K164" s="206">
        <f t="shared" si="1"/>
        <v>0</v>
      </c>
      <c r="L164" s="207"/>
      <c r="M164" s="35"/>
      <c r="N164" s="208" t="s">
        <v>1</v>
      </c>
      <c r="O164" s="209" t="s">
        <v>41</v>
      </c>
      <c r="P164" s="210">
        <f t="shared" si="2"/>
        <v>0</v>
      </c>
      <c r="Q164" s="210">
        <f t="shared" si="3"/>
        <v>0</v>
      </c>
      <c r="R164" s="210">
        <f t="shared" si="4"/>
        <v>0</v>
      </c>
      <c r="S164" s="66"/>
      <c r="T164" s="211">
        <f t="shared" si="5"/>
        <v>0</v>
      </c>
      <c r="U164" s="211">
        <v>0</v>
      </c>
      <c r="V164" s="211">
        <f t="shared" si="6"/>
        <v>0</v>
      </c>
      <c r="W164" s="211">
        <v>0</v>
      </c>
      <c r="X164" s="212">
        <f t="shared" si="7"/>
        <v>0</v>
      </c>
      <c r="Y164" s="30"/>
      <c r="Z164" s="30"/>
      <c r="AA164" s="30"/>
      <c r="AB164" s="30"/>
      <c r="AC164" s="30"/>
      <c r="AD164" s="30"/>
      <c r="AE164" s="30"/>
      <c r="AR164" s="213" t="s">
        <v>178</v>
      </c>
      <c r="AT164" s="213" t="s">
        <v>133</v>
      </c>
      <c r="AU164" s="213" t="s">
        <v>85</v>
      </c>
      <c r="AY164" s="14" t="s">
        <v>129</v>
      </c>
      <c r="BE164" s="214">
        <f t="shared" si="8"/>
        <v>0</v>
      </c>
      <c r="BF164" s="214">
        <f t="shared" si="9"/>
        <v>0</v>
      </c>
      <c r="BG164" s="214">
        <f t="shared" si="10"/>
        <v>0</v>
      </c>
      <c r="BH164" s="214">
        <f t="shared" si="11"/>
        <v>0</v>
      </c>
      <c r="BI164" s="214">
        <f t="shared" si="12"/>
        <v>0</v>
      </c>
      <c r="BJ164" s="14" t="s">
        <v>83</v>
      </c>
      <c r="BK164" s="214">
        <f t="shared" si="13"/>
        <v>0</v>
      </c>
      <c r="BL164" s="14" t="s">
        <v>178</v>
      </c>
      <c r="BM164" s="213" t="s">
        <v>276</v>
      </c>
    </row>
    <row r="165" spans="1:65" s="2" customFormat="1" ht="21.75" customHeight="1">
      <c r="A165" s="30"/>
      <c r="B165" s="31"/>
      <c r="C165" s="215" t="s">
        <v>277</v>
      </c>
      <c r="D165" s="215" t="s">
        <v>192</v>
      </c>
      <c r="E165" s="216" t="s">
        <v>278</v>
      </c>
      <c r="F165" s="217" t="s">
        <v>279</v>
      </c>
      <c r="G165" s="218" t="s">
        <v>136</v>
      </c>
      <c r="H165" s="219">
        <v>3</v>
      </c>
      <c r="I165" s="220"/>
      <c r="J165" s="221"/>
      <c r="K165" s="222">
        <f t="shared" si="1"/>
        <v>0</v>
      </c>
      <c r="L165" s="223"/>
      <c r="M165" s="224"/>
      <c r="N165" s="225" t="s">
        <v>1</v>
      </c>
      <c r="O165" s="209" t="s">
        <v>41</v>
      </c>
      <c r="P165" s="210">
        <f t="shared" si="2"/>
        <v>0</v>
      </c>
      <c r="Q165" s="210">
        <f t="shared" si="3"/>
        <v>0</v>
      </c>
      <c r="R165" s="210">
        <f t="shared" si="4"/>
        <v>0</v>
      </c>
      <c r="S165" s="66"/>
      <c r="T165" s="211">
        <f t="shared" si="5"/>
        <v>0</v>
      </c>
      <c r="U165" s="211">
        <v>1.6000000000000001E-3</v>
      </c>
      <c r="V165" s="211">
        <f t="shared" si="6"/>
        <v>4.8000000000000004E-3</v>
      </c>
      <c r="W165" s="211">
        <v>0</v>
      </c>
      <c r="X165" s="212">
        <f t="shared" si="7"/>
        <v>0</v>
      </c>
      <c r="Y165" s="30"/>
      <c r="Z165" s="30"/>
      <c r="AA165" s="30"/>
      <c r="AB165" s="30"/>
      <c r="AC165" s="30"/>
      <c r="AD165" s="30"/>
      <c r="AE165" s="30"/>
      <c r="AR165" s="213" t="s">
        <v>204</v>
      </c>
      <c r="AT165" s="213" t="s">
        <v>192</v>
      </c>
      <c r="AU165" s="213" t="s">
        <v>85</v>
      </c>
      <c r="AY165" s="14" t="s">
        <v>129</v>
      </c>
      <c r="BE165" s="214">
        <f t="shared" si="8"/>
        <v>0</v>
      </c>
      <c r="BF165" s="214">
        <f t="shared" si="9"/>
        <v>0</v>
      </c>
      <c r="BG165" s="214">
        <f t="shared" si="10"/>
        <v>0</v>
      </c>
      <c r="BH165" s="214">
        <f t="shared" si="11"/>
        <v>0</v>
      </c>
      <c r="BI165" s="214">
        <f t="shared" si="12"/>
        <v>0</v>
      </c>
      <c r="BJ165" s="14" t="s">
        <v>83</v>
      </c>
      <c r="BK165" s="214">
        <f t="shared" si="13"/>
        <v>0</v>
      </c>
      <c r="BL165" s="14" t="s">
        <v>178</v>
      </c>
      <c r="BM165" s="213" t="s">
        <v>280</v>
      </c>
    </row>
    <row r="166" spans="1:65" s="2" customFormat="1" ht="21.75" customHeight="1">
      <c r="A166" s="30"/>
      <c r="B166" s="31"/>
      <c r="C166" s="200" t="s">
        <v>281</v>
      </c>
      <c r="D166" s="200" t="s">
        <v>133</v>
      </c>
      <c r="E166" s="201" t="s">
        <v>282</v>
      </c>
      <c r="F166" s="202" t="s">
        <v>283</v>
      </c>
      <c r="G166" s="203" t="s">
        <v>136</v>
      </c>
      <c r="H166" s="204">
        <v>5</v>
      </c>
      <c r="I166" s="205"/>
      <c r="J166" s="205"/>
      <c r="K166" s="206">
        <f t="shared" si="1"/>
        <v>0</v>
      </c>
      <c r="L166" s="207"/>
      <c r="M166" s="35"/>
      <c r="N166" s="208" t="s">
        <v>1</v>
      </c>
      <c r="O166" s="209" t="s">
        <v>41</v>
      </c>
      <c r="P166" s="210">
        <f t="shared" si="2"/>
        <v>0</v>
      </c>
      <c r="Q166" s="210">
        <f t="shared" si="3"/>
        <v>0</v>
      </c>
      <c r="R166" s="210">
        <f t="shared" si="4"/>
        <v>0</v>
      </c>
      <c r="S166" s="66"/>
      <c r="T166" s="211">
        <f t="shared" si="5"/>
        <v>0</v>
      </c>
      <c r="U166" s="211">
        <v>0</v>
      </c>
      <c r="V166" s="211">
        <f t="shared" si="6"/>
        <v>0</v>
      </c>
      <c r="W166" s="211">
        <v>0</v>
      </c>
      <c r="X166" s="212">
        <f t="shared" si="7"/>
        <v>0</v>
      </c>
      <c r="Y166" s="30"/>
      <c r="Z166" s="30"/>
      <c r="AA166" s="30"/>
      <c r="AB166" s="30"/>
      <c r="AC166" s="30"/>
      <c r="AD166" s="30"/>
      <c r="AE166" s="30"/>
      <c r="AR166" s="213" t="s">
        <v>178</v>
      </c>
      <c r="AT166" s="213" t="s">
        <v>133</v>
      </c>
      <c r="AU166" s="213" t="s">
        <v>85</v>
      </c>
      <c r="AY166" s="14" t="s">
        <v>129</v>
      </c>
      <c r="BE166" s="214">
        <f t="shared" si="8"/>
        <v>0</v>
      </c>
      <c r="BF166" s="214">
        <f t="shared" si="9"/>
        <v>0</v>
      </c>
      <c r="BG166" s="214">
        <f t="shared" si="10"/>
        <v>0</v>
      </c>
      <c r="BH166" s="214">
        <f t="shared" si="11"/>
        <v>0</v>
      </c>
      <c r="BI166" s="214">
        <f t="shared" si="12"/>
        <v>0</v>
      </c>
      <c r="BJ166" s="14" t="s">
        <v>83</v>
      </c>
      <c r="BK166" s="214">
        <f t="shared" si="13"/>
        <v>0</v>
      </c>
      <c r="BL166" s="14" t="s">
        <v>178</v>
      </c>
      <c r="BM166" s="213" t="s">
        <v>284</v>
      </c>
    </row>
    <row r="167" spans="1:65" s="2" customFormat="1" ht="21.75" customHeight="1">
      <c r="A167" s="30"/>
      <c r="B167" s="31"/>
      <c r="C167" s="215" t="s">
        <v>285</v>
      </c>
      <c r="D167" s="215" t="s">
        <v>192</v>
      </c>
      <c r="E167" s="216" t="s">
        <v>286</v>
      </c>
      <c r="F167" s="217" t="s">
        <v>287</v>
      </c>
      <c r="G167" s="218" t="s">
        <v>177</v>
      </c>
      <c r="H167" s="219">
        <v>5</v>
      </c>
      <c r="I167" s="220"/>
      <c r="J167" s="221"/>
      <c r="K167" s="222">
        <f t="shared" si="1"/>
        <v>0</v>
      </c>
      <c r="L167" s="223"/>
      <c r="M167" s="224"/>
      <c r="N167" s="225" t="s">
        <v>1</v>
      </c>
      <c r="O167" s="209" t="s">
        <v>41</v>
      </c>
      <c r="P167" s="210">
        <f t="shared" si="2"/>
        <v>0</v>
      </c>
      <c r="Q167" s="210">
        <f t="shared" si="3"/>
        <v>0</v>
      </c>
      <c r="R167" s="210">
        <f t="shared" si="4"/>
        <v>0</v>
      </c>
      <c r="S167" s="66"/>
      <c r="T167" s="211">
        <f t="shared" si="5"/>
        <v>0</v>
      </c>
      <c r="U167" s="211">
        <v>0</v>
      </c>
      <c r="V167" s="211">
        <f t="shared" si="6"/>
        <v>0</v>
      </c>
      <c r="W167" s="211">
        <v>0</v>
      </c>
      <c r="X167" s="212">
        <f t="shared" si="7"/>
        <v>0</v>
      </c>
      <c r="Y167" s="30"/>
      <c r="Z167" s="30"/>
      <c r="AA167" s="30"/>
      <c r="AB167" s="30"/>
      <c r="AC167" s="30"/>
      <c r="AD167" s="30"/>
      <c r="AE167" s="30"/>
      <c r="AR167" s="213" t="s">
        <v>204</v>
      </c>
      <c r="AT167" s="213" t="s">
        <v>192</v>
      </c>
      <c r="AU167" s="213" t="s">
        <v>85</v>
      </c>
      <c r="AY167" s="14" t="s">
        <v>129</v>
      </c>
      <c r="BE167" s="214">
        <f t="shared" si="8"/>
        <v>0</v>
      </c>
      <c r="BF167" s="214">
        <f t="shared" si="9"/>
        <v>0</v>
      </c>
      <c r="BG167" s="214">
        <f t="shared" si="10"/>
        <v>0</v>
      </c>
      <c r="BH167" s="214">
        <f t="shared" si="11"/>
        <v>0</v>
      </c>
      <c r="BI167" s="214">
        <f t="shared" si="12"/>
        <v>0</v>
      </c>
      <c r="BJ167" s="14" t="s">
        <v>83</v>
      </c>
      <c r="BK167" s="214">
        <f t="shared" si="13"/>
        <v>0</v>
      </c>
      <c r="BL167" s="14" t="s">
        <v>178</v>
      </c>
      <c r="BM167" s="213" t="s">
        <v>288</v>
      </c>
    </row>
    <row r="168" spans="1:65" s="2" customFormat="1" ht="21.75" customHeight="1">
      <c r="A168" s="30"/>
      <c r="B168" s="31"/>
      <c r="C168" s="200" t="s">
        <v>289</v>
      </c>
      <c r="D168" s="200" t="s">
        <v>133</v>
      </c>
      <c r="E168" s="201" t="s">
        <v>290</v>
      </c>
      <c r="F168" s="202" t="s">
        <v>291</v>
      </c>
      <c r="G168" s="203" t="s">
        <v>150</v>
      </c>
      <c r="H168" s="204">
        <v>52</v>
      </c>
      <c r="I168" s="205"/>
      <c r="J168" s="205"/>
      <c r="K168" s="206">
        <f t="shared" si="1"/>
        <v>0</v>
      </c>
      <c r="L168" s="207"/>
      <c r="M168" s="35"/>
      <c r="N168" s="208" t="s">
        <v>1</v>
      </c>
      <c r="O168" s="209" t="s">
        <v>41</v>
      </c>
      <c r="P168" s="210">
        <f t="shared" si="2"/>
        <v>0</v>
      </c>
      <c r="Q168" s="210">
        <f t="shared" si="3"/>
        <v>0</v>
      </c>
      <c r="R168" s="210">
        <f t="shared" si="4"/>
        <v>0</v>
      </c>
      <c r="S168" s="66"/>
      <c r="T168" s="211">
        <f t="shared" si="5"/>
        <v>0</v>
      </c>
      <c r="U168" s="211">
        <v>0</v>
      </c>
      <c r="V168" s="211">
        <f t="shared" si="6"/>
        <v>0</v>
      </c>
      <c r="W168" s="211">
        <v>0</v>
      </c>
      <c r="X168" s="212">
        <f t="shared" si="7"/>
        <v>0</v>
      </c>
      <c r="Y168" s="30"/>
      <c r="Z168" s="30"/>
      <c r="AA168" s="30"/>
      <c r="AB168" s="30"/>
      <c r="AC168" s="30"/>
      <c r="AD168" s="30"/>
      <c r="AE168" s="30"/>
      <c r="AR168" s="213" t="s">
        <v>178</v>
      </c>
      <c r="AT168" s="213" t="s">
        <v>133</v>
      </c>
      <c r="AU168" s="213" t="s">
        <v>85</v>
      </c>
      <c r="AY168" s="14" t="s">
        <v>129</v>
      </c>
      <c r="BE168" s="214">
        <f t="shared" si="8"/>
        <v>0</v>
      </c>
      <c r="BF168" s="214">
        <f t="shared" si="9"/>
        <v>0</v>
      </c>
      <c r="BG168" s="214">
        <f t="shared" si="10"/>
        <v>0</v>
      </c>
      <c r="BH168" s="214">
        <f t="shared" si="11"/>
        <v>0</v>
      </c>
      <c r="BI168" s="214">
        <f t="shared" si="12"/>
        <v>0</v>
      </c>
      <c r="BJ168" s="14" t="s">
        <v>83</v>
      </c>
      <c r="BK168" s="214">
        <f t="shared" si="13"/>
        <v>0</v>
      </c>
      <c r="BL168" s="14" t="s">
        <v>178</v>
      </c>
      <c r="BM168" s="213" t="s">
        <v>292</v>
      </c>
    </row>
    <row r="169" spans="1:65" s="2" customFormat="1" ht="16.5" customHeight="1">
      <c r="A169" s="30"/>
      <c r="B169" s="31"/>
      <c r="C169" s="215" t="s">
        <v>293</v>
      </c>
      <c r="D169" s="215" t="s">
        <v>192</v>
      </c>
      <c r="E169" s="216" t="s">
        <v>294</v>
      </c>
      <c r="F169" s="217" t="s">
        <v>295</v>
      </c>
      <c r="G169" s="218" t="s">
        <v>150</v>
      </c>
      <c r="H169" s="219">
        <v>52</v>
      </c>
      <c r="I169" s="220"/>
      <c r="J169" s="221"/>
      <c r="K169" s="222">
        <f t="shared" si="1"/>
        <v>0</v>
      </c>
      <c r="L169" s="223"/>
      <c r="M169" s="224"/>
      <c r="N169" s="225" t="s">
        <v>1</v>
      </c>
      <c r="O169" s="209" t="s">
        <v>41</v>
      </c>
      <c r="P169" s="210">
        <f t="shared" si="2"/>
        <v>0</v>
      </c>
      <c r="Q169" s="210">
        <f t="shared" si="3"/>
        <v>0</v>
      </c>
      <c r="R169" s="210">
        <f t="shared" si="4"/>
        <v>0</v>
      </c>
      <c r="S169" s="66"/>
      <c r="T169" s="211">
        <f t="shared" si="5"/>
        <v>0</v>
      </c>
      <c r="U169" s="211">
        <v>5.0000000000000002E-5</v>
      </c>
      <c r="V169" s="211">
        <f t="shared" si="6"/>
        <v>2.6000000000000003E-3</v>
      </c>
      <c r="W169" s="211">
        <v>0</v>
      </c>
      <c r="X169" s="212">
        <f t="shared" si="7"/>
        <v>0</v>
      </c>
      <c r="Y169" s="30"/>
      <c r="Z169" s="30"/>
      <c r="AA169" s="30"/>
      <c r="AB169" s="30"/>
      <c r="AC169" s="30"/>
      <c r="AD169" s="30"/>
      <c r="AE169" s="30"/>
      <c r="AR169" s="213" t="s">
        <v>204</v>
      </c>
      <c r="AT169" s="213" t="s">
        <v>192</v>
      </c>
      <c r="AU169" s="213" t="s">
        <v>85</v>
      </c>
      <c r="AY169" s="14" t="s">
        <v>129</v>
      </c>
      <c r="BE169" s="214">
        <f t="shared" si="8"/>
        <v>0</v>
      </c>
      <c r="BF169" s="214">
        <f t="shared" si="9"/>
        <v>0</v>
      </c>
      <c r="BG169" s="214">
        <f t="shared" si="10"/>
        <v>0</v>
      </c>
      <c r="BH169" s="214">
        <f t="shared" si="11"/>
        <v>0</v>
      </c>
      <c r="BI169" s="214">
        <f t="shared" si="12"/>
        <v>0</v>
      </c>
      <c r="BJ169" s="14" t="s">
        <v>83</v>
      </c>
      <c r="BK169" s="214">
        <f t="shared" si="13"/>
        <v>0</v>
      </c>
      <c r="BL169" s="14" t="s">
        <v>178</v>
      </c>
      <c r="BM169" s="213" t="s">
        <v>296</v>
      </c>
    </row>
    <row r="170" spans="1:65" s="2" customFormat="1" ht="21.75" customHeight="1">
      <c r="A170" s="30"/>
      <c r="B170" s="31"/>
      <c r="C170" s="200" t="s">
        <v>178</v>
      </c>
      <c r="D170" s="200" t="s">
        <v>133</v>
      </c>
      <c r="E170" s="201" t="s">
        <v>297</v>
      </c>
      <c r="F170" s="202" t="s">
        <v>298</v>
      </c>
      <c r="G170" s="203" t="s">
        <v>160</v>
      </c>
      <c r="H170" s="204">
        <v>0.1</v>
      </c>
      <c r="I170" s="205"/>
      <c r="J170" s="205"/>
      <c r="K170" s="206">
        <f t="shared" si="1"/>
        <v>0</v>
      </c>
      <c r="L170" s="207"/>
      <c r="M170" s="35"/>
      <c r="N170" s="208" t="s">
        <v>1</v>
      </c>
      <c r="O170" s="209" t="s">
        <v>41</v>
      </c>
      <c r="P170" s="210">
        <f t="shared" si="2"/>
        <v>0</v>
      </c>
      <c r="Q170" s="210">
        <f t="shared" si="3"/>
        <v>0</v>
      </c>
      <c r="R170" s="210">
        <f t="shared" si="4"/>
        <v>0</v>
      </c>
      <c r="S170" s="66"/>
      <c r="T170" s="211">
        <f t="shared" si="5"/>
        <v>0</v>
      </c>
      <c r="U170" s="211">
        <v>0</v>
      </c>
      <c r="V170" s="211">
        <f t="shared" si="6"/>
        <v>0</v>
      </c>
      <c r="W170" s="211">
        <v>0</v>
      </c>
      <c r="X170" s="212">
        <f t="shared" si="7"/>
        <v>0</v>
      </c>
      <c r="Y170" s="30"/>
      <c r="Z170" s="30"/>
      <c r="AA170" s="30"/>
      <c r="AB170" s="30"/>
      <c r="AC170" s="30"/>
      <c r="AD170" s="30"/>
      <c r="AE170" s="30"/>
      <c r="AR170" s="213" t="s">
        <v>178</v>
      </c>
      <c r="AT170" s="213" t="s">
        <v>133</v>
      </c>
      <c r="AU170" s="213" t="s">
        <v>85</v>
      </c>
      <c r="AY170" s="14" t="s">
        <v>129</v>
      </c>
      <c r="BE170" s="214">
        <f t="shared" si="8"/>
        <v>0</v>
      </c>
      <c r="BF170" s="214">
        <f t="shared" si="9"/>
        <v>0</v>
      </c>
      <c r="BG170" s="214">
        <f t="shared" si="10"/>
        <v>0</v>
      </c>
      <c r="BH170" s="214">
        <f t="shared" si="11"/>
        <v>0</v>
      </c>
      <c r="BI170" s="214">
        <f t="shared" si="12"/>
        <v>0</v>
      </c>
      <c r="BJ170" s="14" t="s">
        <v>83</v>
      </c>
      <c r="BK170" s="214">
        <f t="shared" si="13"/>
        <v>0</v>
      </c>
      <c r="BL170" s="14" t="s">
        <v>178</v>
      </c>
      <c r="BM170" s="213" t="s">
        <v>299</v>
      </c>
    </row>
    <row r="171" spans="1:65" s="12" customFormat="1" ht="22.9" customHeight="1">
      <c r="B171" s="183"/>
      <c r="C171" s="184"/>
      <c r="D171" s="185" t="s">
        <v>77</v>
      </c>
      <c r="E171" s="198" t="s">
        <v>300</v>
      </c>
      <c r="F171" s="198" t="s">
        <v>301</v>
      </c>
      <c r="G171" s="184"/>
      <c r="H171" s="184"/>
      <c r="I171" s="187"/>
      <c r="J171" s="187"/>
      <c r="K171" s="199">
        <f>BK171</f>
        <v>0</v>
      </c>
      <c r="L171" s="184"/>
      <c r="M171" s="189"/>
      <c r="N171" s="190"/>
      <c r="O171" s="191"/>
      <c r="P171" s="191"/>
      <c r="Q171" s="192">
        <f>SUM(Q172:Q173)</f>
        <v>0</v>
      </c>
      <c r="R171" s="192">
        <f>SUM(R172:R173)</f>
        <v>0</v>
      </c>
      <c r="S171" s="191"/>
      <c r="T171" s="193">
        <f>SUM(T172:T173)</f>
        <v>0</v>
      </c>
      <c r="U171" s="191"/>
      <c r="V171" s="193">
        <f>SUM(V172:V173)</f>
        <v>0</v>
      </c>
      <c r="W171" s="191"/>
      <c r="X171" s="194">
        <f>SUM(X172:X173)</f>
        <v>0</v>
      </c>
      <c r="AR171" s="195" t="s">
        <v>85</v>
      </c>
      <c r="AT171" s="196" t="s">
        <v>77</v>
      </c>
      <c r="AU171" s="196" t="s">
        <v>83</v>
      </c>
      <c r="AY171" s="195" t="s">
        <v>129</v>
      </c>
      <c r="BK171" s="197">
        <f>SUM(BK172:BK173)</f>
        <v>0</v>
      </c>
    </row>
    <row r="172" spans="1:65" s="2" customFormat="1" ht="16.5" customHeight="1">
      <c r="A172" s="30"/>
      <c r="B172" s="31"/>
      <c r="C172" s="200" t="s">
        <v>302</v>
      </c>
      <c r="D172" s="200" t="s">
        <v>133</v>
      </c>
      <c r="E172" s="201" t="s">
        <v>303</v>
      </c>
      <c r="F172" s="202" t="s">
        <v>304</v>
      </c>
      <c r="G172" s="203" t="s">
        <v>136</v>
      </c>
      <c r="H172" s="204">
        <v>2</v>
      </c>
      <c r="I172" s="205"/>
      <c r="J172" s="205"/>
      <c r="K172" s="206">
        <f>ROUND(P172*H172,2)</f>
        <v>0</v>
      </c>
      <c r="L172" s="207"/>
      <c r="M172" s="35"/>
      <c r="N172" s="208" t="s">
        <v>1</v>
      </c>
      <c r="O172" s="209" t="s">
        <v>41</v>
      </c>
      <c r="P172" s="210">
        <f>I172+J172</f>
        <v>0</v>
      </c>
      <c r="Q172" s="210">
        <f>ROUND(I172*H172,2)</f>
        <v>0</v>
      </c>
      <c r="R172" s="210">
        <f>ROUND(J172*H172,2)</f>
        <v>0</v>
      </c>
      <c r="S172" s="66"/>
      <c r="T172" s="211">
        <f>S172*H172</f>
        <v>0</v>
      </c>
      <c r="U172" s="211">
        <v>0</v>
      </c>
      <c r="V172" s="211">
        <f>U172*H172</f>
        <v>0</v>
      </c>
      <c r="W172" s="211">
        <v>0</v>
      </c>
      <c r="X172" s="212">
        <f>W172*H172</f>
        <v>0</v>
      </c>
      <c r="Y172" s="30"/>
      <c r="Z172" s="30"/>
      <c r="AA172" s="30"/>
      <c r="AB172" s="30"/>
      <c r="AC172" s="30"/>
      <c r="AD172" s="30"/>
      <c r="AE172" s="30"/>
      <c r="AR172" s="213" t="s">
        <v>178</v>
      </c>
      <c r="AT172" s="213" t="s">
        <v>133</v>
      </c>
      <c r="AU172" s="213" t="s">
        <v>85</v>
      </c>
      <c r="AY172" s="14" t="s">
        <v>129</v>
      </c>
      <c r="BE172" s="214">
        <f>IF(O172="základní",K172,0)</f>
        <v>0</v>
      </c>
      <c r="BF172" s="214">
        <f>IF(O172="snížená",K172,0)</f>
        <v>0</v>
      </c>
      <c r="BG172" s="214">
        <f>IF(O172="zákl. přenesená",K172,0)</f>
        <v>0</v>
      </c>
      <c r="BH172" s="214">
        <f>IF(O172="sníž. přenesená",K172,0)</f>
        <v>0</v>
      </c>
      <c r="BI172" s="214">
        <f>IF(O172="nulová",K172,0)</f>
        <v>0</v>
      </c>
      <c r="BJ172" s="14" t="s">
        <v>83</v>
      </c>
      <c r="BK172" s="214">
        <f>ROUND(P172*H172,2)</f>
        <v>0</v>
      </c>
      <c r="BL172" s="14" t="s">
        <v>178</v>
      </c>
      <c r="BM172" s="213" t="s">
        <v>305</v>
      </c>
    </row>
    <row r="173" spans="1:65" s="2" customFormat="1" ht="16.5" customHeight="1">
      <c r="A173" s="30"/>
      <c r="B173" s="31"/>
      <c r="C173" s="215" t="s">
        <v>306</v>
      </c>
      <c r="D173" s="215" t="s">
        <v>192</v>
      </c>
      <c r="E173" s="216" t="s">
        <v>307</v>
      </c>
      <c r="F173" s="217" t="s">
        <v>308</v>
      </c>
      <c r="G173" s="218" t="s">
        <v>309</v>
      </c>
      <c r="H173" s="219">
        <v>2</v>
      </c>
      <c r="I173" s="220"/>
      <c r="J173" s="221"/>
      <c r="K173" s="222">
        <f>ROUND(P173*H173,2)</f>
        <v>0</v>
      </c>
      <c r="L173" s="223"/>
      <c r="M173" s="224"/>
      <c r="N173" s="225" t="s">
        <v>1</v>
      </c>
      <c r="O173" s="209" t="s">
        <v>41</v>
      </c>
      <c r="P173" s="210">
        <f>I173+J173</f>
        <v>0</v>
      </c>
      <c r="Q173" s="210">
        <f>ROUND(I173*H173,2)</f>
        <v>0</v>
      </c>
      <c r="R173" s="210">
        <f>ROUND(J173*H173,2)</f>
        <v>0</v>
      </c>
      <c r="S173" s="66"/>
      <c r="T173" s="211">
        <f>S173*H173</f>
        <v>0</v>
      </c>
      <c r="U173" s="211">
        <v>0</v>
      </c>
      <c r="V173" s="211">
        <f>U173*H173</f>
        <v>0</v>
      </c>
      <c r="W173" s="211">
        <v>0</v>
      </c>
      <c r="X173" s="212">
        <f>W173*H173</f>
        <v>0</v>
      </c>
      <c r="Y173" s="30"/>
      <c r="Z173" s="30"/>
      <c r="AA173" s="30"/>
      <c r="AB173" s="30"/>
      <c r="AC173" s="30"/>
      <c r="AD173" s="30"/>
      <c r="AE173" s="30"/>
      <c r="AR173" s="213" t="s">
        <v>204</v>
      </c>
      <c r="AT173" s="213" t="s">
        <v>192</v>
      </c>
      <c r="AU173" s="213" t="s">
        <v>85</v>
      </c>
      <c r="AY173" s="14" t="s">
        <v>129</v>
      </c>
      <c r="BE173" s="214">
        <f>IF(O173="základní",K173,0)</f>
        <v>0</v>
      </c>
      <c r="BF173" s="214">
        <f>IF(O173="snížená",K173,0)</f>
        <v>0</v>
      </c>
      <c r="BG173" s="214">
        <f>IF(O173="zákl. přenesená",K173,0)</f>
        <v>0</v>
      </c>
      <c r="BH173" s="214">
        <f>IF(O173="sníž. přenesená",K173,0)</f>
        <v>0</v>
      </c>
      <c r="BI173" s="214">
        <f>IF(O173="nulová",K173,0)</f>
        <v>0</v>
      </c>
      <c r="BJ173" s="14" t="s">
        <v>83</v>
      </c>
      <c r="BK173" s="214">
        <f>ROUND(P173*H173,2)</f>
        <v>0</v>
      </c>
      <c r="BL173" s="14" t="s">
        <v>178</v>
      </c>
      <c r="BM173" s="213" t="s">
        <v>310</v>
      </c>
    </row>
    <row r="174" spans="1:65" s="12" customFormat="1" ht="25.9" customHeight="1">
      <c r="B174" s="183"/>
      <c r="C174" s="184"/>
      <c r="D174" s="185" t="s">
        <v>77</v>
      </c>
      <c r="E174" s="186" t="s">
        <v>192</v>
      </c>
      <c r="F174" s="186" t="s">
        <v>311</v>
      </c>
      <c r="G174" s="184"/>
      <c r="H174" s="184"/>
      <c r="I174" s="187"/>
      <c r="J174" s="187"/>
      <c r="K174" s="188">
        <f>BK174</f>
        <v>0</v>
      </c>
      <c r="L174" s="184"/>
      <c r="M174" s="189"/>
      <c r="N174" s="190"/>
      <c r="O174" s="191"/>
      <c r="P174" s="191"/>
      <c r="Q174" s="192">
        <f>Q175+Q177</f>
        <v>0</v>
      </c>
      <c r="R174" s="192">
        <f>R175+R177</f>
        <v>0</v>
      </c>
      <c r="S174" s="191"/>
      <c r="T174" s="193">
        <f>T175+T177</f>
        <v>0</v>
      </c>
      <c r="U174" s="191"/>
      <c r="V174" s="193">
        <f>V175+V177</f>
        <v>9.6000000000000013E-4</v>
      </c>
      <c r="W174" s="191"/>
      <c r="X174" s="194">
        <f>X175+X177</f>
        <v>0</v>
      </c>
      <c r="AR174" s="195" t="s">
        <v>165</v>
      </c>
      <c r="AT174" s="196" t="s">
        <v>77</v>
      </c>
      <c r="AU174" s="196" t="s">
        <v>78</v>
      </c>
      <c r="AY174" s="195" t="s">
        <v>129</v>
      </c>
      <c r="BK174" s="197">
        <f>BK175+BK177</f>
        <v>0</v>
      </c>
    </row>
    <row r="175" spans="1:65" s="12" customFormat="1" ht="22.9" customHeight="1">
      <c r="B175" s="183"/>
      <c r="C175" s="184"/>
      <c r="D175" s="185" t="s">
        <v>77</v>
      </c>
      <c r="E175" s="198" t="s">
        <v>312</v>
      </c>
      <c r="F175" s="198" t="s">
        <v>313</v>
      </c>
      <c r="G175" s="184"/>
      <c r="H175" s="184"/>
      <c r="I175" s="187"/>
      <c r="J175" s="187"/>
      <c r="K175" s="199">
        <f>BK175</f>
        <v>0</v>
      </c>
      <c r="L175" s="184"/>
      <c r="M175" s="189"/>
      <c r="N175" s="190"/>
      <c r="O175" s="191"/>
      <c r="P175" s="191"/>
      <c r="Q175" s="192">
        <f>Q176</f>
        <v>0</v>
      </c>
      <c r="R175" s="192">
        <f>R176</f>
        <v>0</v>
      </c>
      <c r="S175" s="191"/>
      <c r="T175" s="193">
        <f>T176</f>
        <v>0</v>
      </c>
      <c r="U175" s="191"/>
      <c r="V175" s="193">
        <f>V176</f>
        <v>0</v>
      </c>
      <c r="W175" s="191"/>
      <c r="X175" s="194">
        <f>X176</f>
        <v>0</v>
      </c>
      <c r="AR175" s="195" t="s">
        <v>165</v>
      </c>
      <c r="AT175" s="196" t="s">
        <v>77</v>
      </c>
      <c r="AU175" s="196" t="s">
        <v>83</v>
      </c>
      <c r="AY175" s="195" t="s">
        <v>129</v>
      </c>
      <c r="BK175" s="197">
        <f>BK176</f>
        <v>0</v>
      </c>
    </row>
    <row r="176" spans="1:65" s="2" customFormat="1" ht="21.75" customHeight="1">
      <c r="A176" s="30"/>
      <c r="B176" s="31"/>
      <c r="C176" s="200" t="s">
        <v>314</v>
      </c>
      <c r="D176" s="200" t="s">
        <v>133</v>
      </c>
      <c r="E176" s="201" t="s">
        <v>315</v>
      </c>
      <c r="F176" s="202" t="s">
        <v>316</v>
      </c>
      <c r="G176" s="203" t="s">
        <v>136</v>
      </c>
      <c r="H176" s="204">
        <v>1</v>
      </c>
      <c r="I176" s="205"/>
      <c r="J176" s="205"/>
      <c r="K176" s="206">
        <f>ROUND(P176*H176,2)</f>
        <v>0</v>
      </c>
      <c r="L176" s="207"/>
      <c r="M176" s="35"/>
      <c r="N176" s="208" t="s">
        <v>1</v>
      </c>
      <c r="O176" s="209" t="s">
        <v>41</v>
      </c>
      <c r="P176" s="210">
        <f>I176+J176</f>
        <v>0</v>
      </c>
      <c r="Q176" s="210">
        <f>ROUND(I176*H176,2)</f>
        <v>0</v>
      </c>
      <c r="R176" s="210">
        <f>ROUND(J176*H176,2)</f>
        <v>0</v>
      </c>
      <c r="S176" s="66"/>
      <c r="T176" s="211">
        <f>S176*H176</f>
        <v>0</v>
      </c>
      <c r="U176" s="211">
        <v>0</v>
      </c>
      <c r="V176" s="211">
        <f>U176*H176</f>
        <v>0</v>
      </c>
      <c r="W176" s="211">
        <v>0</v>
      </c>
      <c r="X176" s="212">
        <f>W176*H176</f>
        <v>0</v>
      </c>
      <c r="Y176" s="30"/>
      <c r="Z176" s="30"/>
      <c r="AA176" s="30"/>
      <c r="AB176" s="30"/>
      <c r="AC176" s="30"/>
      <c r="AD176" s="30"/>
      <c r="AE176" s="30"/>
      <c r="AR176" s="213" t="s">
        <v>317</v>
      </c>
      <c r="AT176" s="213" t="s">
        <v>133</v>
      </c>
      <c r="AU176" s="213" t="s">
        <v>85</v>
      </c>
      <c r="AY176" s="14" t="s">
        <v>129</v>
      </c>
      <c r="BE176" s="214">
        <f>IF(O176="základní",K176,0)</f>
        <v>0</v>
      </c>
      <c r="BF176" s="214">
        <f>IF(O176="snížená",K176,0)</f>
        <v>0</v>
      </c>
      <c r="BG176" s="214">
        <f>IF(O176="zákl. přenesená",K176,0)</f>
        <v>0</v>
      </c>
      <c r="BH176" s="214">
        <f>IF(O176="sníž. přenesená",K176,0)</f>
        <v>0</v>
      </c>
      <c r="BI176" s="214">
        <f>IF(O176="nulová",K176,0)</f>
        <v>0</v>
      </c>
      <c r="BJ176" s="14" t="s">
        <v>83</v>
      </c>
      <c r="BK176" s="214">
        <f>ROUND(P176*H176,2)</f>
        <v>0</v>
      </c>
      <c r="BL176" s="14" t="s">
        <v>317</v>
      </c>
      <c r="BM176" s="213" t="s">
        <v>318</v>
      </c>
    </row>
    <row r="177" spans="1:65" s="12" customFormat="1" ht="22.9" customHeight="1">
      <c r="B177" s="183"/>
      <c r="C177" s="184"/>
      <c r="D177" s="185" t="s">
        <v>77</v>
      </c>
      <c r="E177" s="198" t="s">
        <v>319</v>
      </c>
      <c r="F177" s="198" t="s">
        <v>320</v>
      </c>
      <c r="G177" s="184"/>
      <c r="H177" s="184"/>
      <c r="I177" s="187"/>
      <c r="J177" s="187"/>
      <c r="K177" s="199">
        <f>BK177</f>
        <v>0</v>
      </c>
      <c r="L177" s="184"/>
      <c r="M177" s="189"/>
      <c r="N177" s="190"/>
      <c r="O177" s="191"/>
      <c r="P177" s="191"/>
      <c r="Q177" s="192">
        <f>SUM(Q178:Q180)</f>
        <v>0</v>
      </c>
      <c r="R177" s="192">
        <f>SUM(R178:R180)</f>
        <v>0</v>
      </c>
      <c r="S177" s="191"/>
      <c r="T177" s="193">
        <f>SUM(T178:T180)</f>
        <v>0</v>
      </c>
      <c r="U177" s="191"/>
      <c r="V177" s="193">
        <f>SUM(V178:V180)</f>
        <v>9.6000000000000013E-4</v>
      </c>
      <c r="W177" s="191"/>
      <c r="X177" s="194">
        <f>SUM(X178:X180)</f>
        <v>0</v>
      </c>
      <c r="AR177" s="195" t="s">
        <v>165</v>
      </c>
      <c r="AT177" s="196" t="s">
        <v>77</v>
      </c>
      <c r="AU177" s="196" t="s">
        <v>83</v>
      </c>
      <c r="AY177" s="195" t="s">
        <v>129</v>
      </c>
      <c r="BK177" s="197">
        <f>SUM(BK178:BK180)</f>
        <v>0</v>
      </c>
    </row>
    <row r="178" spans="1:65" s="2" customFormat="1" ht="16.5" customHeight="1">
      <c r="A178" s="30"/>
      <c r="B178" s="31"/>
      <c r="C178" s="200" t="s">
        <v>321</v>
      </c>
      <c r="D178" s="200" t="s">
        <v>133</v>
      </c>
      <c r="E178" s="201" t="s">
        <v>322</v>
      </c>
      <c r="F178" s="202" t="s">
        <v>323</v>
      </c>
      <c r="G178" s="203" t="s">
        <v>136</v>
      </c>
      <c r="H178" s="204">
        <v>4</v>
      </c>
      <c r="I178" s="205"/>
      <c r="J178" s="205"/>
      <c r="K178" s="206">
        <f>ROUND(P178*H178,2)</f>
        <v>0</v>
      </c>
      <c r="L178" s="207"/>
      <c r="M178" s="35"/>
      <c r="N178" s="208" t="s">
        <v>1</v>
      </c>
      <c r="O178" s="209" t="s">
        <v>41</v>
      </c>
      <c r="P178" s="210">
        <f>I178+J178</f>
        <v>0</v>
      </c>
      <c r="Q178" s="210">
        <f>ROUND(I178*H178,2)</f>
        <v>0</v>
      </c>
      <c r="R178" s="210">
        <f>ROUND(J178*H178,2)</f>
        <v>0</v>
      </c>
      <c r="S178" s="66"/>
      <c r="T178" s="211">
        <f>S178*H178</f>
        <v>0</v>
      </c>
      <c r="U178" s="211">
        <v>0</v>
      </c>
      <c r="V178" s="211">
        <f>U178*H178</f>
        <v>0</v>
      </c>
      <c r="W178" s="211">
        <v>0</v>
      </c>
      <c r="X178" s="212">
        <f>W178*H178</f>
        <v>0</v>
      </c>
      <c r="Y178" s="30"/>
      <c r="Z178" s="30"/>
      <c r="AA178" s="30"/>
      <c r="AB178" s="30"/>
      <c r="AC178" s="30"/>
      <c r="AD178" s="30"/>
      <c r="AE178" s="30"/>
      <c r="AR178" s="213" t="s">
        <v>317</v>
      </c>
      <c r="AT178" s="213" t="s">
        <v>133</v>
      </c>
      <c r="AU178" s="213" t="s">
        <v>85</v>
      </c>
      <c r="AY178" s="14" t="s">
        <v>129</v>
      </c>
      <c r="BE178" s="214">
        <f>IF(O178="základní",K178,0)</f>
        <v>0</v>
      </c>
      <c r="BF178" s="214">
        <f>IF(O178="snížená",K178,0)</f>
        <v>0</v>
      </c>
      <c r="BG178" s="214">
        <f>IF(O178="zákl. přenesená",K178,0)</f>
        <v>0</v>
      </c>
      <c r="BH178" s="214">
        <f>IF(O178="sníž. přenesená",K178,0)</f>
        <v>0</v>
      </c>
      <c r="BI178" s="214">
        <f>IF(O178="nulová",K178,0)</f>
        <v>0</v>
      </c>
      <c r="BJ178" s="14" t="s">
        <v>83</v>
      </c>
      <c r="BK178" s="214">
        <f>ROUND(P178*H178,2)</f>
        <v>0</v>
      </c>
      <c r="BL178" s="14" t="s">
        <v>317</v>
      </c>
      <c r="BM178" s="213" t="s">
        <v>324</v>
      </c>
    </row>
    <row r="179" spans="1:65" s="2" customFormat="1" ht="16.5" customHeight="1">
      <c r="A179" s="30"/>
      <c r="B179" s="31"/>
      <c r="C179" s="200" t="s">
        <v>325</v>
      </c>
      <c r="D179" s="200" t="s">
        <v>133</v>
      </c>
      <c r="E179" s="201" t="s">
        <v>326</v>
      </c>
      <c r="F179" s="202" t="s">
        <v>327</v>
      </c>
      <c r="G179" s="203" t="s">
        <v>136</v>
      </c>
      <c r="H179" s="204">
        <v>6</v>
      </c>
      <c r="I179" s="205"/>
      <c r="J179" s="205"/>
      <c r="K179" s="206">
        <f>ROUND(P179*H179,2)</f>
        <v>0</v>
      </c>
      <c r="L179" s="207"/>
      <c r="M179" s="35"/>
      <c r="N179" s="208" t="s">
        <v>1</v>
      </c>
      <c r="O179" s="209" t="s">
        <v>41</v>
      </c>
      <c r="P179" s="210">
        <f>I179+J179</f>
        <v>0</v>
      </c>
      <c r="Q179" s="210">
        <f>ROUND(I179*H179,2)</f>
        <v>0</v>
      </c>
      <c r="R179" s="210">
        <f>ROUND(J179*H179,2)</f>
        <v>0</v>
      </c>
      <c r="S179" s="66"/>
      <c r="T179" s="211">
        <f>S179*H179</f>
        <v>0</v>
      </c>
      <c r="U179" s="211">
        <v>0</v>
      </c>
      <c r="V179" s="211">
        <f>U179*H179</f>
        <v>0</v>
      </c>
      <c r="W179" s="211">
        <v>0</v>
      </c>
      <c r="X179" s="212">
        <f>W179*H179</f>
        <v>0</v>
      </c>
      <c r="Y179" s="30"/>
      <c r="Z179" s="30"/>
      <c r="AA179" s="30"/>
      <c r="AB179" s="30"/>
      <c r="AC179" s="30"/>
      <c r="AD179" s="30"/>
      <c r="AE179" s="30"/>
      <c r="AR179" s="213" t="s">
        <v>317</v>
      </c>
      <c r="AT179" s="213" t="s">
        <v>133</v>
      </c>
      <c r="AU179" s="213" t="s">
        <v>85</v>
      </c>
      <c r="AY179" s="14" t="s">
        <v>129</v>
      </c>
      <c r="BE179" s="214">
        <f>IF(O179="základní",K179,0)</f>
        <v>0</v>
      </c>
      <c r="BF179" s="214">
        <f>IF(O179="snížená",K179,0)</f>
        <v>0</v>
      </c>
      <c r="BG179" s="214">
        <f>IF(O179="zákl. přenesená",K179,0)</f>
        <v>0</v>
      </c>
      <c r="BH179" s="214">
        <f>IF(O179="sníž. přenesená",K179,0)</f>
        <v>0</v>
      </c>
      <c r="BI179" s="214">
        <f>IF(O179="nulová",K179,0)</f>
        <v>0</v>
      </c>
      <c r="BJ179" s="14" t="s">
        <v>83</v>
      </c>
      <c r="BK179" s="214">
        <f>ROUND(P179*H179,2)</f>
        <v>0</v>
      </c>
      <c r="BL179" s="14" t="s">
        <v>317</v>
      </c>
      <c r="BM179" s="213" t="s">
        <v>328</v>
      </c>
    </row>
    <row r="180" spans="1:65" s="2" customFormat="1" ht="21.75" customHeight="1">
      <c r="A180" s="30"/>
      <c r="B180" s="31"/>
      <c r="C180" s="215" t="s">
        <v>329</v>
      </c>
      <c r="D180" s="215" t="s">
        <v>192</v>
      </c>
      <c r="E180" s="216" t="s">
        <v>330</v>
      </c>
      <c r="F180" s="217" t="s">
        <v>331</v>
      </c>
      <c r="G180" s="218" t="s">
        <v>136</v>
      </c>
      <c r="H180" s="219">
        <v>6</v>
      </c>
      <c r="I180" s="220"/>
      <c r="J180" s="221"/>
      <c r="K180" s="222">
        <f>ROUND(P180*H180,2)</f>
        <v>0</v>
      </c>
      <c r="L180" s="223"/>
      <c r="M180" s="224"/>
      <c r="N180" s="225" t="s">
        <v>1</v>
      </c>
      <c r="O180" s="209" t="s">
        <v>41</v>
      </c>
      <c r="P180" s="210">
        <f>I180+J180</f>
        <v>0</v>
      </c>
      <c r="Q180" s="210">
        <f>ROUND(I180*H180,2)</f>
        <v>0</v>
      </c>
      <c r="R180" s="210">
        <f>ROUND(J180*H180,2)</f>
        <v>0</v>
      </c>
      <c r="S180" s="66"/>
      <c r="T180" s="211">
        <f>S180*H180</f>
        <v>0</v>
      </c>
      <c r="U180" s="211">
        <v>1.6000000000000001E-4</v>
      </c>
      <c r="V180" s="211">
        <f>U180*H180</f>
        <v>9.6000000000000013E-4</v>
      </c>
      <c r="W180" s="211">
        <v>0</v>
      </c>
      <c r="X180" s="212">
        <f>W180*H180</f>
        <v>0</v>
      </c>
      <c r="Y180" s="30"/>
      <c r="Z180" s="30"/>
      <c r="AA180" s="30"/>
      <c r="AB180" s="30"/>
      <c r="AC180" s="30"/>
      <c r="AD180" s="30"/>
      <c r="AE180" s="30"/>
      <c r="AR180" s="213" t="s">
        <v>195</v>
      </c>
      <c r="AT180" s="213" t="s">
        <v>192</v>
      </c>
      <c r="AU180" s="213" t="s">
        <v>85</v>
      </c>
      <c r="AY180" s="14" t="s">
        <v>129</v>
      </c>
      <c r="BE180" s="214">
        <f>IF(O180="základní",K180,0)</f>
        <v>0</v>
      </c>
      <c r="BF180" s="214">
        <f>IF(O180="snížená",K180,0)</f>
        <v>0</v>
      </c>
      <c r="BG180" s="214">
        <f>IF(O180="zákl. přenesená",K180,0)</f>
        <v>0</v>
      </c>
      <c r="BH180" s="214">
        <f>IF(O180="sníž. přenesená",K180,0)</f>
        <v>0</v>
      </c>
      <c r="BI180" s="214">
        <f>IF(O180="nulová",K180,0)</f>
        <v>0</v>
      </c>
      <c r="BJ180" s="14" t="s">
        <v>83</v>
      </c>
      <c r="BK180" s="214">
        <f>ROUND(P180*H180,2)</f>
        <v>0</v>
      </c>
      <c r="BL180" s="14" t="s">
        <v>195</v>
      </c>
      <c r="BM180" s="213" t="s">
        <v>332</v>
      </c>
    </row>
    <row r="181" spans="1:65" s="12" customFormat="1" ht="25.9" customHeight="1">
      <c r="B181" s="183"/>
      <c r="C181" s="184"/>
      <c r="D181" s="185" t="s">
        <v>77</v>
      </c>
      <c r="E181" s="186" t="s">
        <v>333</v>
      </c>
      <c r="F181" s="186" t="s">
        <v>334</v>
      </c>
      <c r="G181" s="184"/>
      <c r="H181" s="184"/>
      <c r="I181" s="187"/>
      <c r="J181" s="187"/>
      <c r="K181" s="188">
        <f>BK181</f>
        <v>0</v>
      </c>
      <c r="L181" s="184"/>
      <c r="M181" s="189"/>
      <c r="N181" s="190"/>
      <c r="O181" s="191"/>
      <c r="P181" s="191"/>
      <c r="Q181" s="192">
        <f>SUM(Q182:Q185)</f>
        <v>0</v>
      </c>
      <c r="R181" s="192">
        <f>SUM(R182:R185)</f>
        <v>0</v>
      </c>
      <c r="S181" s="191"/>
      <c r="T181" s="193">
        <f>SUM(T182:T185)</f>
        <v>0</v>
      </c>
      <c r="U181" s="191"/>
      <c r="V181" s="193">
        <f>SUM(V182:V185)</f>
        <v>0</v>
      </c>
      <c r="W181" s="191"/>
      <c r="X181" s="194">
        <f>SUM(X182:X185)</f>
        <v>0</v>
      </c>
      <c r="AR181" s="195" t="s">
        <v>137</v>
      </c>
      <c r="AT181" s="196" t="s">
        <v>77</v>
      </c>
      <c r="AU181" s="196" t="s">
        <v>78</v>
      </c>
      <c r="AY181" s="195" t="s">
        <v>129</v>
      </c>
      <c r="BK181" s="197">
        <f>SUM(BK182:BK185)</f>
        <v>0</v>
      </c>
    </row>
    <row r="182" spans="1:65" s="2" customFormat="1" ht="16.5" customHeight="1">
      <c r="A182" s="30"/>
      <c r="B182" s="31"/>
      <c r="C182" s="200" t="s">
        <v>335</v>
      </c>
      <c r="D182" s="200" t="s">
        <v>133</v>
      </c>
      <c r="E182" s="201" t="s">
        <v>336</v>
      </c>
      <c r="F182" s="202" t="s">
        <v>337</v>
      </c>
      <c r="G182" s="203" t="s">
        <v>338</v>
      </c>
      <c r="H182" s="204">
        <v>2</v>
      </c>
      <c r="I182" s="205"/>
      <c r="J182" s="205"/>
      <c r="K182" s="206">
        <f>ROUND(P182*H182,2)</f>
        <v>0</v>
      </c>
      <c r="L182" s="207"/>
      <c r="M182" s="35"/>
      <c r="N182" s="208" t="s">
        <v>1</v>
      </c>
      <c r="O182" s="209" t="s">
        <v>41</v>
      </c>
      <c r="P182" s="210">
        <f>I182+J182</f>
        <v>0</v>
      </c>
      <c r="Q182" s="210">
        <f>ROUND(I182*H182,2)</f>
        <v>0</v>
      </c>
      <c r="R182" s="210">
        <f>ROUND(J182*H182,2)</f>
        <v>0</v>
      </c>
      <c r="S182" s="66"/>
      <c r="T182" s="211">
        <f>S182*H182</f>
        <v>0</v>
      </c>
      <c r="U182" s="211">
        <v>0</v>
      </c>
      <c r="V182" s="211">
        <f>U182*H182</f>
        <v>0</v>
      </c>
      <c r="W182" s="211">
        <v>0</v>
      </c>
      <c r="X182" s="212">
        <f>W182*H182</f>
        <v>0</v>
      </c>
      <c r="Y182" s="30"/>
      <c r="Z182" s="30"/>
      <c r="AA182" s="30"/>
      <c r="AB182" s="30"/>
      <c r="AC182" s="30"/>
      <c r="AD182" s="30"/>
      <c r="AE182" s="30"/>
      <c r="AR182" s="213" t="s">
        <v>339</v>
      </c>
      <c r="AT182" s="213" t="s">
        <v>133</v>
      </c>
      <c r="AU182" s="213" t="s">
        <v>83</v>
      </c>
      <c r="AY182" s="14" t="s">
        <v>129</v>
      </c>
      <c r="BE182" s="214">
        <f>IF(O182="základní",K182,0)</f>
        <v>0</v>
      </c>
      <c r="BF182" s="214">
        <f>IF(O182="snížená",K182,0)</f>
        <v>0</v>
      </c>
      <c r="BG182" s="214">
        <f>IF(O182="zákl. přenesená",K182,0)</f>
        <v>0</v>
      </c>
      <c r="BH182" s="214">
        <f>IF(O182="sníž. přenesená",K182,0)</f>
        <v>0</v>
      </c>
      <c r="BI182" s="214">
        <f>IF(O182="nulová",K182,0)</f>
        <v>0</v>
      </c>
      <c r="BJ182" s="14" t="s">
        <v>83</v>
      </c>
      <c r="BK182" s="214">
        <f>ROUND(P182*H182,2)</f>
        <v>0</v>
      </c>
      <c r="BL182" s="14" t="s">
        <v>339</v>
      </c>
      <c r="BM182" s="213" t="s">
        <v>340</v>
      </c>
    </row>
    <row r="183" spans="1:65" s="2" customFormat="1" ht="16.5" customHeight="1">
      <c r="A183" s="30"/>
      <c r="B183" s="31"/>
      <c r="C183" s="200" t="s">
        <v>341</v>
      </c>
      <c r="D183" s="200" t="s">
        <v>133</v>
      </c>
      <c r="E183" s="201" t="s">
        <v>342</v>
      </c>
      <c r="F183" s="202" t="s">
        <v>343</v>
      </c>
      <c r="G183" s="203" t="s">
        <v>338</v>
      </c>
      <c r="H183" s="204">
        <v>4</v>
      </c>
      <c r="I183" s="205"/>
      <c r="J183" s="205"/>
      <c r="K183" s="206">
        <f>ROUND(P183*H183,2)</f>
        <v>0</v>
      </c>
      <c r="L183" s="207"/>
      <c r="M183" s="35"/>
      <c r="N183" s="208" t="s">
        <v>1</v>
      </c>
      <c r="O183" s="209" t="s">
        <v>41</v>
      </c>
      <c r="P183" s="210">
        <f>I183+J183</f>
        <v>0</v>
      </c>
      <c r="Q183" s="210">
        <f>ROUND(I183*H183,2)</f>
        <v>0</v>
      </c>
      <c r="R183" s="210">
        <f>ROUND(J183*H183,2)</f>
        <v>0</v>
      </c>
      <c r="S183" s="66"/>
      <c r="T183" s="211">
        <f>S183*H183</f>
        <v>0</v>
      </c>
      <c r="U183" s="211">
        <v>0</v>
      </c>
      <c r="V183" s="211">
        <f>U183*H183</f>
        <v>0</v>
      </c>
      <c r="W183" s="211">
        <v>0</v>
      </c>
      <c r="X183" s="212">
        <f>W183*H183</f>
        <v>0</v>
      </c>
      <c r="Y183" s="30"/>
      <c r="Z183" s="30"/>
      <c r="AA183" s="30"/>
      <c r="AB183" s="30"/>
      <c r="AC183" s="30"/>
      <c r="AD183" s="30"/>
      <c r="AE183" s="30"/>
      <c r="AR183" s="213" t="s">
        <v>339</v>
      </c>
      <c r="AT183" s="213" t="s">
        <v>133</v>
      </c>
      <c r="AU183" s="213" t="s">
        <v>83</v>
      </c>
      <c r="AY183" s="14" t="s">
        <v>129</v>
      </c>
      <c r="BE183" s="214">
        <f>IF(O183="základní",K183,0)</f>
        <v>0</v>
      </c>
      <c r="BF183" s="214">
        <f>IF(O183="snížená",K183,0)</f>
        <v>0</v>
      </c>
      <c r="BG183" s="214">
        <f>IF(O183="zákl. přenesená",K183,0)</f>
        <v>0</v>
      </c>
      <c r="BH183" s="214">
        <f>IF(O183="sníž. přenesená",K183,0)</f>
        <v>0</v>
      </c>
      <c r="BI183" s="214">
        <f>IF(O183="nulová",K183,0)</f>
        <v>0</v>
      </c>
      <c r="BJ183" s="14" t="s">
        <v>83</v>
      </c>
      <c r="BK183" s="214">
        <f>ROUND(P183*H183,2)</f>
        <v>0</v>
      </c>
      <c r="BL183" s="14" t="s">
        <v>339</v>
      </c>
      <c r="BM183" s="213" t="s">
        <v>344</v>
      </c>
    </row>
    <row r="184" spans="1:65" s="2" customFormat="1" ht="16.5" customHeight="1">
      <c r="A184" s="30"/>
      <c r="B184" s="31"/>
      <c r="C184" s="200" t="s">
        <v>8</v>
      </c>
      <c r="D184" s="200" t="s">
        <v>133</v>
      </c>
      <c r="E184" s="201" t="s">
        <v>345</v>
      </c>
      <c r="F184" s="202" t="s">
        <v>346</v>
      </c>
      <c r="G184" s="203" t="s">
        <v>338</v>
      </c>
      <c r="H184" s="204">
        <v>1</v>
      </c>
      <c r="I184" s="205"/>
      <c r="J184" s="205"/>
      <c r="K184" s="206">
        <f>ROUND(P184*H184,2)</f>
        <v>0</v>
      </c>
      <c r="L184" s="207"/>
      <c r="M184" s="35"/>
      <c r="N184" s="208" t="s">
        <v>1</v>
      </c>
      <c r="O184" s="209" t="s">
        <v>41</v>
      </c>
      <c r="P184" s="210">
        <f>I184+J184</f>
        <v>0</v>
      </c>
      <c r="Q184" s="210">
        <f>ROUND(I184*H184,2)</f>
        <v>0</v>
      </c>
      <c r="R184" s="210">
        <f>ROUND(J184*H184,2)</f>
        <v>0</v>
      </c>
      <c r="S184" s="66"/>
      <c r="T184" s="211">
        <f>S184*H184</f>
        <v>0</v>
      </c>
      <c r="U184" s="211">
        <v>0</v>
      </c>
      <c r="V184" s="211">
        <f>U184*H184</f>
        <v>0</v>
      </c>
      <c r="W184" s="211">
        <v>0</v>
      </c>
      <c r="X184" s="212">
        <f>W184*H184</f>
        <v>0</v>
      </c>
      <c r="Y184" s="30"/>
      <c r="Z184" s="30"/>
      <c r="AA184" s="30"/>
      <c r="AB184" s="30"/>
      <c r="AC184" s="30"/>
      <c r="AD184" s="30"/>
      <c r="AE184" s="30"/>
      <c r="AR184" s="213" t="s">
        <v>137</v>
      </c>
      <c r="AT184" s="213" t="s">
        <v>133</v>
      </c>
      <c r="AU184" s="213" t="s">
        <v>83</v>
      </c>
      <c r="AY184" s="14" t="s">
        <v>129</v>
      </c>
      <c r="BE184" s="214">
        <f>IF(O184="základní",K184,0)</f>
        <v>0</v>
      </c>
      <c r="BF184" s="214">
        <f>IF(O184="snížená",K184,0)</f>
        <v>0</v>
      </c>
      <c r="BG184" s="214">
        <f>IF(O184="zákl. přenesená",K184,0)</f>
        <v>0</v>
      </c>
      <c r="BH184" s="214">
        <f>IF(O184="sníž. přenesená",K184,0)</f>
        <v>0</v>
      </c>
      <c r="BI184" s="214">
        <f>IF(O184="nulová",K184,0)</f>
        <v>0</v>
      </c>
      <c r="BJ184" s="14" t="s">
        <v>83</v>
      </c>
      <c r="BK184" s="214">
        <f>ROUND(P184*H184,2)</f>
        <v>0</v>
      </c>
      <c r="BL184" s="14" t="s">
        <v>137</v>
      </c>
      <c r="BM184" s="213" t="s">
        <v>347</v>
      </c>
    </row>
    <row r="185" spans="1:65" s="2" customFormat="1" ht="16.5" customHeight="1">
      <c r="A185" s="30"/>
      <c r="B185" s="31"/>
      <c r="C185" s="200" t="s">
        <v>348</v>
      </c>
      <c r="D185" s="200" t="s">
        <v>133</v>
      </c>
      <c r="E185" s="201" t="s">
        <v>349</v>
      </c>
      <c r="F185" s="202" t="s">
        <v>350</v>
      </c>
      <c r="G185" s="203" t="s">
        <v>338</v>
      </c>
      <c r="H185" s="204">
        <v>1</v>
      </c>
      <c r="I185" s="205"/>
      <c r="J185" s="205"/>
      <c r="K185" s="206">
        <f>ROUND(P185*H185,2)</f>
        <v>0</v>
      </c>
      <c r="L185" s="207"/>
      <c r="M185" s="35"/>
      <c r="N185" s="208" t="s">
        <v>1</v>
      </c>
      <c r="O185" s="209" t="s">
        <v>41</v>
      </c>
      <c r="P185" s="210">
        <f>I185+J185</f>
        <v>0</v>
      </c>
      <c r="Q185" s="210">
        <f>ROUND(I185*H185,2)</f>
        <v>0</v>
      </c>
      <c r="R185" s="210">
        <f>ROUND(J185*H185,2)</f>
        <v>0</v>
      </c>
      <c r="S185" s="66"/>
      <c r="T185" s="211">
        <f>S185*H185</f>
        <v>0</v>
      </c>
      <c r="U185" s="211">
        <v>0</v>
      </c>
      <c r="V185" s="211">
        <f>U185*H185</f>
        <v>0</v>
      </c>
      <c r="W185" s="211">
        <v>0</v>
      </c>
      <c r="X185" s="212">
        <f>W185*H185</f>
        <v>0</v>
      </c>
      <c r="Y185" s="30"/>
      <c r="Z185" s="30"/>
      <c r="AA185" s="30"/>
      <c r="AB185" s="30"/>
      <c r="AC185" s="30"/>
      <c r="AD185" s="30"/>
      <c r="AE185" s="30"/>
      <c r="AR185" s="213" t="s">
        <v>339</v>
      </c>
      <c r="AT185" s="213" t="s">
        <v>133</v>
      </c>
      <c r="AU185" s="213" t="s">
        <v>83</v>
      </c>
      <c r="AY185" s="14" t="s">
        <v>129</v>
      </c>
      <c r="BE185" s="214">
        <f>IF(O185="základní",K185,0)</f>
        <v>0</v>
      </c>
      <c r="BF185" s="214">
        <f>IF(O185="snížená",K185,0)</f>
        <v>0</v>
      </c>
      <c r="BG185" s="214">
        <f>IF(O185="zákl. přenesená",K185,0)</f>
        <v>0</v>
      </c>
      <c r="BH185" s="214">
        <f>IF(O185="sníž. přenesená",K185,0)</f>
        <v>0</v>
      </c>
      <c r="BI185" s="214">
        <f>IF(O185="nulová",K185,0)</f>
        <v>0</v>
      </c>
      <c r="BJ185" s="14" t="s">
        <v>83</v>
      </c>
      <c r="BK185" s="214">
        <f>ROUND(P185*H185,2)</f>
        <v>0</v>
      </c>
      <c r="BL185" s="14" t="s">
        <v>339</v>
      </c>
      <c r="BM185" s="213" t="s">
        <v>351</v>
      </c>
    </row>
    <row r="186" spans="1:65" s="12" customFormat="1" ht="25.9" customHeight="1">
      <c r="B186" s="183"/>
      <c r="C186" s="184"/>
      <c r="D186" s="185" t="s">
        <v>77</v>
      </c>
      <c r="E186" s="186" t="s">
        <v>352</v>
      </c>
      <c r="F186" s="186" t="s">
        <v>353</v>
      </c>
      <c r="G186" s="184"/>
      <c r="H186" s="184"/>
      <c r="I186" s="187"/>
      <c r="J186" s="187"/>
      <c r="K186" s="188">
        <f>BK186</f>
        <v>0</v>
      </c>
      <c r="L186" s="184"/>
      <c r="M186" s="189"/>
      <c r="N186" s="190"/>
      <c r="O186" s="191"/>
      <c r="P186" s="191"/>
      <c r="Q186" s="192">
        <f>Q187+Q189+Q190</f>
        <v>0</v>
      </c>
      <c r="R186" s="192">
        <f>R187+R189+R190</f>
        <v>0</v>
      </c>
      <c r="S186" s="191"/>
      <c r="T186" s="193">
        <f>T187+T189+T190</f>
        <v>0</v>
      </c>
      <c r="U186" s="191"/>
      <c r="V186" s="193">
        <f>V187+V189+V190</f>
        <v>0</v>
      </c>
      <c r="W186" s="191"/>
      <c r="X186" s="194">
        <f>X187+X189+X190</f>
        <v>0</v>
      </c>
      <c r="AR186" s="195" t="s">
        <v>182</v>
      </c>
      <c r="AT186" s="196" t="s">
        <v>77</v>
      </c>
      <c r="AU186" s="196" t="s">
        <v>78</v>
      </c>
      <c r="AY186" s="195" t="s">
        <v>129</v>
      </c>
      <c r="BK186" s="197">
        <f>BK187+BK189+BK190</f>
        <v>0</v>
      </c>
    </row>
    <row r="187" spans="1:65" s="12" customFormat="1" ht="22.9" customHeight="1">
      <c r="B187" s="183"/>
      <c r="C187" s="184"/>
      <c r="D187" s="185" t="s">
        <v>77</v>
      </c>
      <c r="E187" s="198" t="s">
        <v>354</v>
      </c>
      <c r="F187" s="198" t="s">
        <v>355</v>
      </c>
      <c r="G187" s="184"/>
      <c r="H187" s="184"/>
      <c r="I187" s="187"/>
      <c r="J187" s="187"/>
      <c r="K187" s="199">
        <f>BK187</f>
        <v>0</v>
      </c>
      <c r="L187" s="184"/>
      <c r="M187" s="189"/>
      <c r="N187" s="190"/>
      <c r="O187" s="191"/>
      <c r="P187" s="191"/>
      <c r="Q187" s="192">
        <f>Q188</f>
        <v>0</v>
      </c>
      <c r="R187" s="192">
        <f>R188</f>
        <v>0</v>
      </c>
      <c r="S187" s="191"/>
      <c r="T187" s="193">
        <f>T188</f>
        <v>0</v>
      </c>
      <c r="U187" s="191"/>
      <c r="V187" s="193">
        <f>V188</f>
        <v>0</v>
      </c>
      <c r="W187" s="191"/>
      <c r="X187" s="194">
        <f>X188</f>
        <v>0</v>
      </c>
      <c r="AR187" s="195" t="s">
        <v>182</v>
      </c>
      <c r="AT187" s="196" t="s">
        <v>77</v>
      </c>
      <c r="AU187" s="196" t="s">
        <v>83</v>
      </c>
      <c r="AY187" s="195" t="s">
        <v>129</v>
      </c>
      <c r="BK187" s="197">
        <f>BK188</f>
        <v>0</v>
      </c>
    </row>
    <row r="188" spans="1:65" s="2" customFormat="1" ht="16.5" customHeight="1">
      <c r="A188" s="30"/>
      <c r="B188" s="31"/>
      <c r="C188" s="200" t="s">
        <v>356</v>
      </c>
      <c r="D188" s="200" t="s">
        <v>133</v>
      </c>
      <c r="E188" s="201" t="s">
        <v>357</v>
      </c>
      <c r="F188" s="202" t="s">
        <v>358</v>
      </c>
      <c r="G188" s="203" t="s">
        <v>309</v>
      </c>
      <c r="H188" s="204">
        <v>1</v>
      </c>
      <c r="I188" s="205"/>
      <c r="J188" s="205"/>
      <c r="K188" s="206">
        <f>ROUND(P188*H188,2)</f>
        <v>0</v>
      </c>
      <c r="L188" s="207"/>
      <c r="M188" s="35"/>
      <c r="N188" s="208" t="s">
        <v>1</v>
      </c>
      <c r="O188" s="209" t="s">
        <v>41</v>
      </c>
      <c r="P188" s="210">
        <f>I188+J188</f>
        <v>0</v>
      </c>
      <c r="Q188" s="210">
        <f>ROUND(I188*H188,2)</f>
        <v>0</v>
      </c>
      <c r="R188" s="210">
        <f>ROUND(J188*H188,2)</f>
        <v>0</v>
      </c>
      <c r="S188" s="66"/>
      <c r="T188" s="211">
        <f>S188*H188</f>
        <v>0</v>
      </c>
      <c r="U188" s="211">
        <v>0</v>
      </c>
      <c r="V188" s="211">
        <f>U188*H188</f>
        <v>0</v>
      </c>
      <c r="W188" s="211">
        <v>0</v>
      </c>
      <c r="X188" s="212">
        <f>W188*H188</f>
        <v>0</v>
      </c>
      <c r="Y188" s="30"/>
      <c r="Z188" s="30"/>
      <c r="AA188" s="30"/>
      <c r="AB188" s="30"/>
      <c r="AC188" s="30"/>
      <c r="AD188" s="30"/>
      <c r="AE188" s="30"/>
      <c r="AR188" s="213" t="s">
        <v>359</v>
      </c>
      <c r="AT188" s="213" t="s">
        <v>133</v>
      </c>
      <c r="AU188" s="213" t="s">
        <v>85</v>
      </c>
      <c r="AY188" s="14" t="s">
        <v>129</v>
      </c>
      <c r="BE188" s="214">
        <f>IF(O188="základní",K188,0)</f>
        <v>0</v>
      </c>
      <c r="BF188" s="214">
        <f>IF(O188="snížená",K188,0)</f>
        <v>0</v>
      </c>
      <c r="BG188" s="214">
        <f>IF(O188="zákl. přenesená",K188,0)</f>
        <v>0</v>
      </c>
      <c r="BH188" s="214">
        <f>IF(O188="sníž. přenesená",K188,0)</f>
        <v>0</v>
      </c>
      <c r="BI188" s="214">
        <f>IF(O188="nulová",K188,0)</f>
        <v>0</v>
      </c>
      <c r="BJ188" s="14" t="s">
        <v>83</v>
      </c>
      <c r="BK188" s="214">
        <f>ROUND(P188*H188,2)</f>
        <v>0</v>
      </c>
      <c r="BL188" s="14" t="s">
        <v>359</v>
      </c>
      <c r="BM188" s="213" t="s">
        <v>360</v>
      </c>
    </row>
    <row r="189" spans="1:65" s="12" customFormat="1" ht="22.9" customHeight="1">
      <c r="B189" s="183"/>
      <c r="C189" s="184"/>
      <c r="D189" s="185" t="s">
        <v>77</v>
      </c>
      <c r="E189" s="198" t="s">
        <v>361</v>
      </c>
      <c r="F189" s="198" t="s">
        <v>362</v>
      </c>
      <c r="G189" s="184"/>
      <c r="H189" s="184"/>
      <c r="I189" s="187"/>
      <c r="J189" s="187"/>
      <c r="K189" s="199">
        <f>BK189</f>
        <v>0</v>
      </c>
      <c r="L189" s="184"/>
      <c r="M189" s="189"/>
      <c r="N189" s="190"/>
      <c r="O189" s="191"/>
      <c r="P189" s="191"/>
      <c r="Q189" s="192">
        <v>0</v>
      </c>
      <c r="R189" s="192">
        <v>0</v>
      </c>
      <c r="S189" s="191"/>
      <c r="T189" s="193">
        <v>0</v>
      </c>
      <c r="U189" s="191"/>
      <c r="V189" s="193">
        <v>0</v>
      </c>
      <c r="W189" s="191"/>
      <c r="X189" s="194">
        <v>0</v>
      </c>
      <c r="AR189" s="195" t="s">
        <v>182</v>
      </c>
      <c r="AT189" s="196" t="s">
        <v>77</v>
      </c>
      <c r="AU189" s="196" t="s">
        <v>83</v>
      </c>
      <c r="AY189" s="195" t="s">
        <v>129</v>
      </c>
      <c r="BK189" s="197">
        <v>0</v>
      </c>
    </row>
    <row r="190" spans="1:65" s="12" customFormat="1" ht="22.9" customHeight="1">
      <c r="B190" s="183"/>
      <c r="C190" s="184"/>
      <c r="D190" s="185" t="s">
        <v>77</v>
      </c>
      <c r="E190" s="198" t="s">
        <v>363</v>
      </c>
      <c r="F190" s="198" t="s">
        <v>364</v>
      </c>
      <c r="G190" s="184"/>
      <c r="H190" s="184"/>
      <c r="I190" s="187"/>
      <c r="J190" s="187"/>
      <c r="K190" s="199">
        <f>BK190</f>
        <v>0</v>
      </c>
      <c r="L190" s="184"/>
      <c r="M190" s="189"/>
      <c r="N190" s="190"/>
      <c r="O190" s="191"/>
      <c r="P190" s="191"/>
      <c r="Q190" s="192">
        <f>SUM(Q191:Q192)</f>
        <v>0</v>
      </c>
      <c r="R190" s="192">
        <f>SUM(R191:R192)</f>
        <v>0</v>
      </c>
      <c r="S190" s="191"/>
      <c r="T190" s="193">
        <f>SUM(T191:T192)</f>
        <v>0</v>
      </c>
      <c r="U190" s="191"/>
      <c r="V190" s="193">
        <f>SUM(V191:V192)</f>
        <v>0</v>
      </c>
      <c r="W190" s="191"/>
      <c r="X190" s="194">
        <f>SUM(X191:X192)</f>
        <v>0</v>
      </c>
      <c r="AR190" s="195" t="s">
        <v>182</v>
      </c>
      <c r="AT190" s="196" t="s">
        <v>77</v>
      </c>
      <c r="AU190" s="196" t="s">
        <v>83</v>
      </c>
      <c r="AY190" s="195" t="s">
        <v>129</v>
      </c>
      <c r="BK190" s="197">
        <f>SUM(BK191:BK192)</f>
        <v>0</v>
      </c>
    </row>
    <row r="191" spans="1:65" s="2" customFormat="1" ht="16.5" customHeight="1">
      <c r="A191" s="30"/>
      <c r="B191" s="31"/>
      <c r="C191" s="200" t="s">
        <v>365</v>
      </c>
      <c r="D191" s="200" t="s">
        <v>133</v>
      </c>
      <c r="E191" s="201" t="s">
        <v>366</v>
      </c>
      <c r="F191" s="202" t="s">
        <v>367</v>
      </c>
      <c r="G191" s="203" t="s">
        <v>177</v>
      </c>
      <c r="H191" s="204">
        <v>1</v>
      </c>
      <c r="I191" s="205"/>
      <c r="J191" s="205"/>
      <c r="K191" s="206">
        <f>ROUND(P191*H191,2)</f>
        <v>0</v>
      </c>
      <c r="L191" s="207"/>
      <c r="M191" s="35"/>
      <c r="N191" s="208" t="s">
        <v>1</v>
      </c>
      <c r="O191" s="209" t="s">
        <v>41</v>
      </c>
      <c r="P191" s="210">
        <f>I191+J191</f>
        <v>0</v>
      </c>
      <c r="Q191" s="210">
        <f>ROUND(I191*H191,2)</f>
        <v>0</v>
      </c>
      <c r="R191" s="210">
        <f>ROUND(J191*H191,2)</f>
        <v>0</v>
      </c>
      <c r="S191" s="66"/>
      <c r="T191" s="211">
        <f>S191*H191</f>
        <v>0</v>
      </c>
      <c r="U191" s="211">
        <v>0</v>
      </c>
      <c r="V191" s="211">
        <f>U191*H191</f>
        <v>0</v>
      </c>
      <c r="W191" s="211">
        <v>0</v>
      </c>
      <c r="X191" s="212">
        <f>W191*H191</f>
        <v>0</v>
      </c>
      <c r="Y191" s="30"/>
      <c r="Z191" s="30"/>
      <c r="AA191" s="30"/>
      <c r="AB191" s="30"/>
      <c r="AC191" s="30"/>
      <c r="AD191" s="30"/>
      <c r="AE191" s="30"/>
      <c r="AR191" s="213" t="s">
        <v>359</v>
      </c>
      <c r="AT191" s="213" t="s">
        <v>133</v>
      </c>
      <c r="AU191" s="213" t="s">
        <v>85</v>
      </c>
      <c r="AY191" s="14" t="s">
        <v>129</v>
      </c>
      <c r="BE191" s="214">
        <f>IF(O191="základní",K191,0)</f>
        <v>0</v>
      </c>
      <c r="BF191" s="214">
        <f>IF(O191="snížená",K191,0)</f>
        <v>0</v>
      </c>
      <c r="BG191" s="214">
        <f>IF(O191="zákl. přenesená",K191,0)</f>
        <v>0</v>
      </c>
      <c r="BH191" s="214">
        <f>IF(O191="sníž. přenesená",K191,0)</f>
        <v>0</v>
      </c>
      <c r="BI191" s="214">
        <f>IF(O191="nulová",K191,0)</f>
        <v>0</v>
      </c>
      <c r="BJ191" s="14" t="s">
        <v>83</v>
      </c>
      <c r="BK191" s="214">
        <f>ROUND(P191*H191,2)</f>
        <v>0</v>
      </c>
      <c r="BL191" s="14" t="s">
        <v>359</v>
      </c>
      <c r="BM191" s="213" t="s">
        <v>368</v>
      </c>
    </row>
    <row r="192" spans="1:65" s="2" customFormat="1" ht="16.5" customHeight="1">
      <c r="A192" s="30"/>
      <c r="B192" s="31"/>
      <c r="C192" s="200" t="s">
        <v>369</v>
      </c>
      <c r="D192" s="200" t="s">
        <v>133</v>
      </c>
      <c r="E192" s="201" t="s">
        <v>370</v>
      </c>
      <c r="F192" s="202" t="s">
        <v>371</v>
      </c>
      <c r="G192" s="203" t="s">
        <v>177</v>
      </c>
      <c r="H192" s="204">
        <v>1</v>
      </c>
      <c r="I192" s="205"/>
      <c r="J192" s="205"/>
      <c r="K192" s="206">
        <f>ROUND(P192*H192,2)</f>
        <v>0</v>
      </c>
      <c r="L192" s="207"/>
      <c r="M192" s="35"/>
      <c r="N192" s="226" t="s">
        <v>1</v>
      </c>
      <c r="O192" s="227" t="s">
        <v>41</v>
      </c>
      <c r="P192" s="228">
        <f>I192+J192</f>
        <v>0</v>
      </c>
      <c r="Q192" s="228">
        <f>ROUND(I192*H192,2)</f>
        <v>0</v>
      </c>
      <c r="R192" s="228">
        <f>ROUND(J192*H192,2)</f>
        <v>0</v>
      </c>
      <c r="S192" s="229"/>
      <c r="T192" s="230">
        <f>S192*H192</f>
        <v>0</v>
      </c>
      <c r="U192" s="230">
        <v>0</v>
      </c>
      <c r="V192" s="230">
        <f>U192*H192</f>
        <v>0</v>
      </c>
      <c r="W192" s="230">
        <v>0</v>
      </c>
      <c r="X192" s="231">
        <f>W192*H192</f>
        <v>0</v>
      </c>
      <c r="Y192" s="30"/>
      <c r="Z192" s="30"/>
      <c r="AA192" s="30"/>
      <c r="AB192" s="30"/>
      <c r="AC192" s="30"/>
      <c r="AD192" s="30"/>
      <c r="AE192" s="30"/>
      <c r="AR192" s="213" t="s">
        <v>359</v>
      </c>
      <c r="AT192" s="213" t="s">
        <v>133</v>
      </c>
      <c r="AU192" s="213" t="s">
        <v>85</v>
      </c>
      <c r="AY192" s="14" t="s">
        <v>129</v>
      </c>
      <c r="BE192" s="214">
        <f>IF(O192="základní",K192,0)</f>
        <v>0</v>
      </c>
      <c r="BF192" s="214">
        <f>IF(O192="snížená",K192,0)</f>
        <v>0</v>
      </c>
      <c r="BG192" s="214">
        <f>IF(O192="zákl. přenesená",K192,0)</f>
        <v>0</v>
      </c>
      <c r="BH192" s="214">
        <f>IF(O192="sníž. přenesená",K192,0)</f>
        <v>0</v>
      </c>
      <c r="BI192" s="214">
        <f>IF(O192="nulová",K192,0)</f>
        <v>0</v>
      </c>
      <c r="BJ192" s="14" t="s">
        <v>83</v>
      </c>
      <c r="BK192" s="214">
        <f>ROUND(P192*H192,2)</f>
        <v>0</v>
      </c>
      <c r="BL192" s="14" t="s">
        <v>359</v>
      </c>
      <c r="BM192" s="213" t="s">
        <v>372</v>
      </c>
    </row>
    <row r="193" spans="1:31" s="2" customFormat="1" ht="6.95" customHeight="1">
      <c r="A193" s="30"/>
      <c r="B193" s="50"/>
      <c r="C193" s="51"/>
      <c r="D193" s="51"/>
      <c r="E193" s="51"/>
      <c r="F193" s="51"/>
      <c r="G193" s="51"/>
      <c r="H193" s="51"/>
      <c r="I193" s="144"/>
      <c r="J193" s="144"/>
      <c r="K193" s="51"/>
      <c r="L193" s="51"/>
      <c r="M193" s="35"/>
      <c r="N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</row>
  </sheetData>
  <sheetProtection algorithmName="SHA-512" hashValue="y9fikqgJkYp804UdF68peXsrJlRSJpHHOfhPVWaDgyslgvy/i/OLVcc6LPsDDi7qI53rZxFMnkVM6xu25cYAlw==" saltValue="oT45u1p0gLB0dI9bFkKP1aDrwe4JnFQjvbK9216oFlbpVbTYS0KHDk8t+enDU7Rdsw/UKFW0mt7MqoBgW3mTfA==" spinCount="100000" sheet="1" objects="1" scenarios="1" formatColumns="0" formatRows="0" autoFilter="0"/>
  <autoFilter ref="C125:L192"/>
  <mergeCells count="6">
    <mergeCell ref="E118:H118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178019H - Stavební úpravy...</vt:lpstr>
      <vt:lpstr>'178019H - Stavební úpravy...'!Názvy_tisku</vt:lpstr>
      <vt:lpstr>'Rekapitulace stavby'!Názvy_tisku</vt:lpstr>
      <vt:lpstr>'178019H - Stavební úpravy...'!Oblast_tisku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Josef Kuběna</cp:lastModifiedBy>
  <cp:lastPrinted>2020-01-30T18:42:56Z</cp:lastPrinted>
  <dcterms:created xsi:type="dcterms:W3CDTF">2020-01-29T12:01:25Z</dcterms:created>
  <dcterms:modified xsi:type="dcterms:W3CDTF">2020-09-21T08:07:01Z</dcterms:modified>
</cp:coreProperties>
</file>