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1 - Nástavba - stavební část" sheetId="2" r:id="rId2"/>
    <sheet name="2 - Zateplení 1.NP - neuz..." sheetId="3" r:id="rId3"/>
    <sheet name="3 - Stavební úpravy učebn..." sheetId="4" r:id="rId4"/>
    <sheet name="4 - Předláždění příjezdov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Nástavba - stavební část'!$C$148:$K$443</definedName>
    <definedName name="_xlnm.Print_Area" localSheetId="1">'1 - Nástavba - stavební část'!$C$4:$J$76,'1 - Nástavba - stavební část'!$C$82:$J$130,'1 - Nástavba - stavební část'!$C$136:$J$443</definedName>
    <definedName name="_xlnm.Print_Titles" localSheetId="1">'1 - Nástavba - stavební část'!$148:$148</definedName>
    <definedName name="_xlnm._FilterDatabase" localSheetId="2" hidden="1">'2 - Zateplení 1.NP - neuz...'!$C$135:$K$272</definedName>
    <definedName name="_xlnm.Print_Area" localSheetId="2">'2 - Zateplení 1.NP - neuz...'!$C$4:$J$76,'2 - Zateplení 1.NP - neuz...'!$C$82:$J$117,'2 - Zateplení 1.NP - neuz...'!$C$123:$J$272</definedName>
    <definedName name="_xlnm.Print_Titles" localSheetId="2">'2 - Zateplení 1.NP - neuz...'!$135:$135</definedName>
    <definedName name="_xlnm._FilterDatabase" localSheetId="3" hidden="1">'3 - Stavební úpravy učebn...'!$C$135:$K$177</definedName>
    <definedName name="_xlnm.Print_Area" localSheetId="3">'3 - Stavební úpravy učebn...'!$C$4:$J$76,'3 - Stavební úpravy učebn...'!$C$82:$J$117,'3 - Stavební úpravy učebn...'!$C$123:$J$177</definedName>
    <definedName name="_xlnm.Print_Titles" localSheetId="3">'3 - Stavební úpravy učebn...'!$135:$135</definedName>
    <definedName name="_xlnm._FilterDatabase" localSheetId="4" hidden="1">'4 - Předláždění příjezdov...'!$C$142:$K$250</definedName>
    <definedName name="_xlnm.Print_Area" localSheetId="4">'4 - Předláždění příjezdov...'!$C$4:$J$76,'4 - Předláždění příjezdov...'!$C$82:$J$124,'4 - Předláždění příjezdov...'!$C$130:$J$250</definedName>
    <definedName name="_xlnm.Print_Titles" localSheetId="4">'4 - Předláždění příjezdov...'!$142:$142</definedName>
  </definedNames>
  <calcPr/>
</workbook>
</file>

<file path=xl/calcChain.xml><?xml version="1.0" encoding="utf-8"?>
<calcChain xmlns="http://schemas.openxmlformats.org/spreadsheetml/2006/main">
  <c i="5" l="1" r="J39"/>
  <c r="J38"/>
  <c i="1" r="AY98"/>
  <c i="5" r="J37"/>
  <c i="1" r="AX98"/>
  <c i="5"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5"/>
  <c r="BH235"/>
  <c r="BG235"/>
  <c r="BF235"/>
  <c r="T235"/>
  <c r="T234"/>
  <c r="R235"/>
  <c r="R234"/>
  <c r="P235"/>
  <c r="P234"/>
  <c r="BI231"/>
  <c r="BH231"/>
  <c r="BG231"/>
  <c r="BF231"/>
  <c r="T231"/>
  <c r="T230"/>
  <c r="R231"/>
  <c r="R230"/>
  <c r="P231"/>
  <c r="P230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4"/>
  <c r="BH204"/>
  <c r="BG204"/>
  <c r="BF204"/>
  <c r="T204"/>
  <c r="T203"/>
  <c r="R204"/>
  <c r="R203"/>
  <c r="P204"/>
  <c r="P203"/>
  <c r="BI202"/>
  <c r="BH202"/>
  <c r="BG202"/>
  <c r="BF202"/>
  <c r="T202"/>
  <c r="T201"/>
  <c r="R202"/>
  <c r="R201"/>
  <c r="P202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T163"/>
  <c r="R164"/>
  <c r="R163"/>
  <c r="P164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J139"/>
  <c r="F139"/>
  <c r="F137"/>
  <c r="E135"/>
  <c r="BI122"/>
  <c r="BH122"/>
  <c r="BG122"/>
  <c r="BF122"/>
  <c r="BI121"/>
  <c r="BH121"/>
  <c r="BG121"/>
  <c r="BF121"/>
  <c r="BE121"/>
  <c r="BI120"/>
  <c r="BH120"/>
  <c r="BG120"/>
  <c r="BF120"/>
  <c r="BE120"/>
  <c r="BI119"/>
  <c r="BH119"/>
  <c r="BG119"/>
  <c r="BF119"/>
  <c r="BE119"/>
  <c r="BI118"/>
  <c r="BH118"/>
  <c r="BG118"/>
  <c r="BF118"/>
  <c r="BE118"/>
  <c r="BI117"/>
  <c r="BH117"/>
  <c r="BG117"/>
  <c r="BF117"/>
  <c r="BE117"/>
  <c r="J91"/>
  <c r="F91"/>
  <c r="F89"/>
  <c r="E87"/>
  <c r="J24"/>
  <c r="E24"/>
  <c r="J140"/>
  <c r="J23"/>
  <c r="J18"/>
  <c r="E18"/>
  <c r="F140"/>
  <c r="J17"/>
  <c r="J12"/>
  <c r="J137"/>
  <c r="E7"/>
  <c r="E85"/>
  <c i="4" r="J39"/>
  <c r="J38"/>
  <c i="1" r="AY97"/>
  <c i="4" r="J37"/>
  <c i="1" r="AX97"/>
  <c i="4"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J132"/>
  <c r="F132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1"/>
  <c r="F91"/>
  <c r="F89"/>
  <c r="E87"/>
  <c r="J24"/>
  <c r="E24"/>
  <c r="J133"/>
  <c r="J23"/>
  <c r="J18"/>
  <c r="E18"/>
  <c r="F92"/>
  <c r="J17"/>
  <c r="J12"/>
  <c r="J89"/>
  <c r="E7"/>
  <c r="E126"/>
  <c i="3" r="J39"/>
  <c r="J38"/>
  <c i="1" r="AY96"/>
  <c i="3" r="J37"/>
  <c i="1" r="AX96"/>
  <c i="3"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26"/>
  <c r="BH226"/>
  <c r="BG226"/>
  <c r="BF226"/>
  <c r="T226"/>
  <c r="R226"/>
  <c r="P226"/>
  <c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6"/>
  <c r="BH196"/>
  <c r="BG196"/>
  <c r="BF196"/>
  <c r="T196"/>
  <c r="R196"/>
  <c r="P196"/>
  <c r="BI183"/>
  <c r="BH183"/>
  <c r="BG183"/>
  <c r="BF183"/>
  <c r="T183"/>
  <c r="R183"/>
  <c r="P183"/>
  <c r="BI181"/>
  <c r="BH181"/>
  <c r="BG181"/>
  <c r="BF181"/>
  <c r="T181"/>
  <c r="R181"/>
  <c r="P181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39"/>
  <c r="BH139"/>
  <c r="BG139"/>
  <c r="BF139"/>
  <c r="T139"/>
  <c r="R139"/>
  <c r="P139"/>
  <c r="J132"/>
  <c r="F132"/>
  <c r="F130"/>
  <c r="E128"/>
  <c r="BI115"/>
  <c r="BH115"/>
  <c r="BG115"/>
  <c r="BF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J91"/>
  <c r="F91"/>
  <c r="F89"/>
  <c r="E87"/>
  <c r="J24"/>
  <c r="E24"/>
  <c r="J133"/>
  <c r="J23"/>
  <c r="J18"/>
  <c r="E18"/>
  <c r="F133"/>
  <c r="J17"/>
  <c r="J12"/>
  <c r="J130"/>
  <c r="E7"/>
  <c r="E126"/>
  <c i="2" r="J249"/>
  <c r="J39"/>
  <c r="J38"/>
  <c i="1" r="AY95"/>
  <c i="2" r="J37"/>
  <c i="1" r="AX95"/>
  <c i="2"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19"/>
  <c r="BH419"/>
  <c r="BG419"/>
  <c r="BF419"/>
  <c r="T419"/>
  <c r="T418"/>
  <c r="R419"/>
  <c r="R418"/>
  <c r="P419"/>
  <c r="P418"/>
  <c r="BI415"/>
  <c r="BH415"/>
  <c r="BG415"/>
  <c r="BF415"/>
  <c r="T415"/>
  <c r="T414"/>
  <c r="R415"/>
  <c r="R414"/>
  <c r="P415"/>
  <c r="P414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6"/>
  <c r="BH406"/>
  <c r="BG406"/>
  <c r="BF406"/>
  <c r="T406"/>
  <c r="R406"/>
  <c r="P406"/>
  <c r="BI400"/>
  <c r="BH400"/>
  <c r="BG400"/>
  <c r="BF400"/>
  <c r="T400"/>
  <c r="R400"/>
  <c r="P400"/>
  <c r="BI398"/>
  <c r="BH398"/>
  <c r="BG398"/>
  <c r="BF398"/>
  <c r="T398"/>
  <c r="R398"/>
  <c r="P398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8"/>
  <c r="BH378"/>
  <c r="BG378"/>
  <c r="BF378"/>
  <c r="T378"/>
  <c r="R378"/>
  <c r="P378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6"/>
  <c r="BH276"/>
  <c r="BG276"/>
  <c r="BF276"/>
  <c r="T276"/>
  <c r="R276"/>
  <c r="P276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T265"/>
  <c r="R266"/>
  <c r="R265"/>
  <c r="P266"/>
  <c r="P265"/>
  <c r="BI264"/>
  <c r="BH264"/>
  <c r="BG264"/>
  <c r="BF264"/>
  <c r="T264"/>
  <c r="R264"/>
  <c r="P264"/>
  <c r="BI258"/>
  <c r="BH258"/>
  <c r="BG258"/>
  <c r="BF258"/>
  <c r="T258"/>
  <c r="R258"/>
  <c r="P258"/>
  <c r="BI252"/>
  <c r="BH252"/>
  <c r="BG252"/>
  <c r="BF252"/>
  <c r="T252"/>
  <c r="R252"/>
  <c r="P252"/>
  <c r="J102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33"/>
  <c r="BH233"/>
  <c r="BG233"/>
  <c r="BF233"/>
  <c r="T233"/>
  <c r="R233"/>
  <c r="P233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0"/>
  <c r="BH160"/>
  <c r="BG160"/>
  <c r="BF160"/>
  <c r="T160"/>
  <c r="R160"/>
  <c r="P160"/>
  <c r="BI152"/>
  <c r="BH152"/>
  <c r="BG152"/>
  <c r="BF152"/>
  <c r="T152"/>
  <c r="R152"/>
  <c r="P152"/>
  <c r="J145"/>
  <c r="F145"/>
  <c r="F143"/>
  <c r="E141"/>
  <c r="BI128"/>
  <c r="BH128"/>
  <c r="BG128"/>
  <c r="BF128"/>
  <c r="BI127"/>
  <c r="BH127"/>
  <c r="BG127"/>
  <c r="BF127"/>
  <c r="BE127"/>
  <c r="BI126"/>
  <c r="BH126"/>
  <c r="BG126"/>
  <c r="BF126"/>
  <c r="BE126"/>
  <c r="BI125"/>
  <c r="BH125"/>
  <c r="BG125"/>
  <c r="BF125"/>
  <c r="BE125"/>
  <c r="BI124"/>
  <c r="BH124"/>
  <c r="BG124"/>
  <c r="BF124"/>
  <c r="BE124"/>
  <c r="BI123"/>
  <c r="BH123"/>
  <c r="BG123"/>
  <c r="BF123"/>
  <c r="BE123"/>
  <c r="J91"/>
  <c r="F91"/>
  <c r="F89"/>
  <c r="E87"/>
  <c r="J24"/>
  <c r="E24"/>
  <c r="J92"/>
  <c r="J23"/>
  <c r="J18"/>
  <c r="E18"/>
  <c r="F146"/>
  <c r="J17"/>
  <c r="J12"/>
  <c r="J89"/>
  <c r="E7"/>
  <c r="E139"/>
  <c i="1" r="L90"/>
  <c r="AM90"/>
  <c r="AM89"/>
  <c r="L89"/>
  <c r="AM87"/>
  <c r="L87"/>
  <c r="L85"/>
  <c r="L84"/>
  <c i="5" r="BK250"/>
  <c r="J249"/>
  <c r="BK248"/>
  <c r="BK247"/>
  <c r="BK245"/>
  <c r="J244"/>
  <c r="J242"/>
  <c r="BK235"/>
  <c r="J231"/>
  <c r="BK229"/>
  <c r="J226"/>
  <c r="BK223"/>
  <c r="BK221"/>
  <c r="J218"/>
  <c r="BK214"/>
  <c r="J213"/>
  <c r="J212"/>
  <c r="J210"/>
  <c r="BK209"/>
  <c r="J204"/>
  <c r="BK202"/>
  <c r="BK198"/>
  <c r="J197"/>
  <c r="J196"/>
  <c r="J193"/>
  <c r="J185"/>
  <c r="J184"/>
  <c r="BK183"/>
  <c r="BK180"/>
  <c r="BK178"/>
  <c r="BK177"/>
  <c r="J175"/>
  <c r="BK174"/>
  <c r="J173"/>
  <c r="J169"/>
  <c r="J166"/>
  <c r="BK162"/>
  <c r="J160"/>
  <c r="J159"/>
  <c r="J157"/>
  <c r="J156"/>
  <c r="J154"/>
  <c r="BK151"/>
  <c r="J148"/>
  <c r="J147"/>
  <c r="J146"/>
  <c i="4" r="J177"/>
  <c r="BK176"/>
  <c r="J175"/>
  <c r="BK174"/>
  <c r="BK173"/>
  <c r="J170"/>
  <c r="J169"/>
  <c r="BK167"/>
  <c r="BK162"/>
  <c r="BK160"/>
  <c r="J159"/>
  <c r="J158"/>
  <c r="J157"/>
  <c r="BK156"/>
  <c r="BK154"/>
  <c r="BK153"/>
  <c r="BK152"/>
  <c r="J151"/>
  <c r="BK148"/>
  <c r="BK146"/>
  <c r="J144"/>
  <c r="J143"/>
  <c r="J142"/>
  <c r="J140"/>
  <c r="J139"/>
  <c i="3" r="J272"/>
  <c r="J271"/>
  <c r="J270"/>
  <c r="J269"/>
  <c r="BK267"/>
  <c r="J266"/>
  <c r="BK265"/>
  <c r="J262"/>
  <c r="BK258"/>
  <c r="J257"/>
  <c r="J254"/>
  <c r="J253"/>
  <c r="BK251"/>
  <c r="J250"/>
  <c r="BK249"/>
  <c r="BK247"/>
  <c r="J246"/>
  <c r="J243"/>
  <c r="J242"/>
  <c r="BK241"/>
  <c r="J238"/>
  <c r="BK237"/>
  <c r="BK236"/>
  <c r="J233"/>
  <c r="J226"/>
  <c r="J221"/>
  <c r="J219"/>
  <c r="BK204"/>
  <c r="BK203"/>
  <c r="J202"/>
  <c r="BK196"/>
  <c r="J183"/>
  <c r="J181"/>
  <c r="BK162"/>
  <c r="J160"/>
  <c r="BK157"/>
  <c r="J153"/>
  <c r="J149"/>
  <c r="J139"/>
  <c i="2" r="BK443"/>
  <c r="J442"/>
  <c r="BK441"/>
  <c r="J440"/>
  <c r="J438"/>
  <c r="BK437"/>
  <c r="J436"/>
  <c r="J419"/>
  <c r="BK415"/>
  <c r="BK413"/>
  <c r="BK412"/>
  <c r="J410"/>
  <c r="J409"/>
  <c r="J408"/>
  <c r="BK406"/>
  <c r="J400"/>
  <c r="J398"/>
  <c r="BK393"/>
  <c r="BK391"/>
  <c r="J389"/>
  <c r="BK387"/>
  <c r="J383"/>
  <c r="BK382"/>
  <c r="BK381"/>
  <c r="J380"/>
  <c r="J374"/>
  <c r="J372"/>
  <c r="J371"/>
  <c r="J370"/>
  <c r="J367"/>
  <c r="J364"/>
  <c r="BK363"/>
  <c r="BK362"/>
  <c r="J361"/>
  <c r="J359"/>
  <c r="J358"/>
  <c r="BK357"/>
  <c r="BK356"/>
  <c r="BK354"/>
  <c r="J353"/>
  <c r="BK350"/>
  <c r="BK346"/>
  <c r="BK344"/>
  <c r="J343"/>
  <c r="BK339"/>
  <c r="J335"/>
  <c r="BK332"/>
  <c r="J328"/>
  <c r="BK325"/>
  <c r="J322"/>
  <c r="BK321"/>
  <c r="BK319"/>
  <c r="BK316"/>
  <c r="BK311"/>
  <c r="BK306"/>
  <c r="J304"/>
  <c r="J301"/>
  <c r="J300"/>
  <c r="J297"/>
  <c r="BK293"/>
  <c r="BK292"/>
  <c r="J291"/>
  <c r="BK290"/>
  <c r="BK289"/>
  <c r="J288"/>
  <c r="BK287"/>
  <c r="J285"/>
  <c r="BK282"/>
  <c r="J280"/>
  <c r="J276"/>
  <c r="BK274"/>
  <c r="BK270"/>
  <c r="J266"/>
  <c r="BK264"/>
  <c r="J258"/>
  <c r="BK252"/>
  <c r="J252"/>
  <c r="J248"/>
  <c r="J243"/>
  <c r="J242"/>
  <c r="J239"/>
  <c r="BK238"/>
  <c r="BK234"/>
  <c r="J233"/>
  <c r="BK228"/>
  <c r="J222"/>
  <c r="J218"/>
  <c r="J210"/>
  <c r="BK207"/>
  <c r="BK201"/>
  <c r="BK198"/>
  <c r="BK197"/>
  <c r="BK196"/>
  <c r="BK193"/>
  <c r="BK192"/>
  <c r="BK188"/>
  <c r="BK187"/>
  <c r="BK186"/>
  <c r="BK183"/>
  <c r="BK176"/>
  <c r="J174"/>
  <c r="J173"/>
  <c r="J172"/>
  <c r="BK169"/>
  <c r="J168"/>
  <c r="BK160"/>
  <c r="J152"/>
  <c i="1" r="AS94"/>
  <c i="5" r="J250"/>
  <c r="BK249"/>
  <c r="J248"/>
  <c r="J247"/>
  <c r="J245"/>
  <c r="BK244"/>
  <c r="BK243"/>
  <c r="J243"/>
  <c r="BK242"/>
  <c r="J235"/>
  <c r="BK231"/>
  <c r="J229"/>
  <c r="BK226"/>
  <c r="J223"/>
  <c r="J221"/>
  <c r="BK218"/>
  <c r="J214"/>
  <c r="BK213"/>
  <c r="BK212"/>
  <c r="BK210"/>
  <c r="J209"/>
  <c r="BK204"/>
  <c r="J202"/>
  <c r="J198"/>
  <c r="BK197"/>
  <c r="BK196"/>
  <c r="BK193"/>
  <c r="BK185"/>
  <c r="BK184"/>
  <c r="J183"/>
  <c r="BK181"/>
  <c r="J181"/>
  <c r="J180"/>
  <c r="J178"/>
  <c r="J177"/>
  <c r="BK175"/>
  <c r="J174"/>
  <c r="BK173"/>
  <c r="BK169"/>
  <c r="BK166"/>
  <c r="BK164"/>
  <c r="J164"/>
  <c r="J162"/>
  <c r="BK160"/>
  <c r="BK159"/>
  <c r="BK157"/>
  <c r="BK156"/>
  <c r="BK154"/>
  <c r="J151"/>
  <c r="BK148"/>
  <c r="BK147"/>
  <c r="BK146"/>
  <c i="4" r="BK177"/>
  <c r="J176"/>
  <c r="BK175"/>
  <c r="J174"/>
  <c r="J173"/>
  <c r="BK170"/>
  <c r="BK169"/>
  <c r="J167"/>
  <c r="J162"/>
  <c r="J160"/>
  <c r="BK159"/>
  <c r="BK158"/>
  <c r="BK157"/>
  <c r="J156"/>
  <c r="J154"/>
  <c r="J153"/>
  <c r="J152"/>
  <c r="BK151"/>
  <c r="J148"/>
  <c r="J146"/>
  <c r="BK144"/>
  <c r="BK143"/>
  <c r="BK142"/>
  <c r="BK140"/>
  <c r="BK139"/>
  <c i="3" r="BK272"/>
  <c r="BK271"/>
  <c r="BK270"/>
  <c r="BK269"/>
  <c r="J267"/>
  <c r="BK266"/>
  <c r="J265"/>
  <c r="BK262"/>
  <c r="J258"/>
  <c r="BK257"/>
  <c r="BK254"/>
  <c r="BK253"/>
  <c r="J251"/>
  <c r="BK250"/>
  <c r="J249"/>
  <c r="J247"/>
  <c r="BK246"/>
  <c r="BK243"/>
  <c r="BK242"/>
  <c r="J241"/>
  <c r="BK238"/>
  <c r="J237"/>
  <c r="J236"/>
  <c r="BK233"/>
  <c r="BK226"/>
  <c r="BK221"/>
  <c r="BK219"/>
  <c r="J204"/>
  <c r="J203"/>
  <c r="BK202"/>
  <c r="J196"/>
  <c r="BK183"/>
  <c r="BK181"/>
  <c r="J162"/>
  <c r="BK160"/>
  <c r="J157"/>
  <c r="BK153"/>
  <c r="BK149"/>
  <c r="BK139"/>
  <c i="2" r="J443"/>
  <c r="BK442"/>
  <c r="J441"/>
  <c r="BK440"/>
  <c r="BK438"/>
  <c r="J437"/>
  <c r="BK436"/>
  <c r="BK419"/>
  <c r="J415"/>
  <c r="J413"/>
  <c r="J412"/>
  <c r="BK410"/>
  <c r="BK409"/>
  <c r="BK408"/>
  <c r="J406"/>
  <c r="BK400"/>
  <c r="BK398"/>
  <c r="BK397"/>
  <c r="J397"/>
  <c r="J393"/>
  <c r="J391"/>
  <c r="BK389"/>
  <c r="J387"/>
  <c r="BK383"/>
  <c r="J382"/>
  <c r="J381"/>
  <c r="BK380"/>
  <c r="BK378"/>
  <c r="J378"/>
  <c r="BK374"/>
  <c r="BK372"/>
  <c r="BK371"/>
  <c r="BK370"/>
  <c r="BK367"/>
  <c r="BK364"/>
  <c r="J363"/>
  <c r="J362"/>
  <c r="BK361"/>
  <c r="BK359"/>
  <c r="BK358"/>
  <c r="J357"/>
  <c r="J356"/>
  <c r="BK355"/>
  <c r="J355"/>
  <c r="J354"/>
  <c r="BK353"/>
  <c r="J350"/>
  <c r="J346"/>
  <c r="J344"/>
  <c r="BK343"/>
  <c r="J339"/>
  <c r="BK335"/>
  <c r="J332"/>
  <c r="BK328"/>
  <c r="J325"/>
  <c r="BK323"/>
  <c r="J323"/>
  <c r="BK322"/>
  <c r="J321"/>
  <c r="J319"/>
  <c r="J316"/>
  <c r="J311"/>
  <c r="J306"/>
  <c r="BK304"/>
  <c r="BK301"/>
  <c r="BK300"/>
  <c r="BK297"/>
  <c r="J293"/>
  <c r="J292"/>
  <c r="BK291"/>
  <c r="J290"/>
  <c r="J289"/>
  <c r="BK288"/>
  <c r="J287"/>
  <c r="BK285"/>
  <c r="J282"/>
  <c r="BK280"/>
  <c r="BK276"/>
  <c r="J274"/>
  <c r="J270"/>
  <c r="BK266"/>
  <c r="J264"/>
  <c r="BK258"/>
  <c r="BK248"/>
  <c r="BK246"/>
  <c r="J246"/>
  <c r="BK243"/>
  <c r="BK242"/>
  <c r="BK240"/>
  <c r="J240"/>
  <c r="BK239"/>
  <c r="J238"/>
  <c r="J234"/>
  <c r="BK233"/>
  <c r="J228"/>
  <c r="BK225"/>
  <c r="J225"/>
  <c r="BK222"/>
  <c r="BK218"/>
  <c r="BK210"/>
  <c r="J207"/>
  <c r="BK202"/>
  <c r="J202"/>
  <c r="J201"/>
  <c r="J198"/>
  <c r="J197"/>
  <c r="J196"/>
  <c r="J193"/>
  <c r="J192"/>
  <c r="J188"/>
  <c r="J187"/>
  <c r="J186"/>
  <c r="J183"/>
  <c r="J176"/>
  <c r="BK174"/>
  <c r="BK173"/>
  <c r="BK172"/>
  <c r="J169"/>
  <c r="BK168"/>
  <c r="J160"/>
  <c r="BK152"/>
  <c l="1" r="P151"/>
  <c r="T151"/>
  <c r="P171"/>
  <c r="R171"/>
  <c r="T171"/>
  <c r="P175"/>
  <c r="R175"/>
  <c r="BK237"/>
  <c r="J237"/>
  <c r="J101"/>
  <c r="R237"/>
  <c r="BK251"/>
  <c r="R251"/>
  <c r="R269"/>
  <c r="BK286"/>
  <c r="J286"/>
  <c r="J107"/>
  <c r="R286"/>
  <c r="BK305"/>
  <c r="J305"/>
  <c r="J108"/>
  <c r="R305"/>
  <c r="T305"/>
  <c r="P320"/>
  <c r="T320"/>
  <c r="R345"/>
  <c r="T345"/>
  <c r="P360"/>
  <c r="T360"/>
  <c r="P373"/>
  <c r="T373"/>
  <c r="R390"/>
  <c r="BK399"/>
  <c r="J399"/>
  <c r="J114"/>
  <c r="R399"/>
  <c r="P435"/>
  <c r="T435"/>
  <c r="BK439"/>
  <c r="J439"/>
  <c r="J119"/>
  <c r="R439"/>
  <c i="3" r="P138"/>
  <c r="R138"/>
  <c r="P225"/>
  <c r="T225"/>
  <c r="P248"/>
  <c r="T248"/>
  <c r="BK256"/>
  <c r="BK255"/>
  <c r="J255"/>
  <c r="J102"/>
  <c r="R256"/>
  <c r="R255"/>
  <c r="BK264"/>
  <c r="J264"/>
  <c r="J105"/>
  <c r="R264"/>
  <c r="BK268"/>
  <c r="J268"/>
  <c r="J106"/>
  <c r="R268"/>
  <c i="4" r="BK138"/>
  <c r="J138"/>
  <c r="J98"/>
  <c r="P138"/>
  <c r="T138"/>
  <c r="P141"/>
  <c r="R141"/>
  <c r="BK150"/>
  <c r="J150"/>
  <c r="J102"/>
  <c r="P150"/>
  <c r="BK155"/>
  <c r="J155"/>
  <c r="J103"/>
  <c r="R155"/>
  <c r="BK168"/>
  <c r="J168"/>
  <c r="J104"/>
  <c r="R168"/>
  <c r="P172"/>
  <c r="P171"/>
  <c r="R172"/>
  <c r="R171"/>
  <c i="5" r="P145"/>
  <c r="T145"/>
  <c r="R165"/>
  <c r="BK172"/>
  <c r="J172"/>
  <c r="J101"/>
  <c r="R172"/>
  <c r="BK182"/>
  <c r="J182"/>
  <c r="J102"/>
  <c r="T182"/>
  <c r="P195"/>
  <c r="T195"/>
  <c r="P208"/>
  <c r="R208"/>
  <c r="P217"/>
  <c r="P216"/>
  <c r="T217"/>
  <c r="T216"/>
  <c r="BK241"/>
  <c r="J241"/>
  <c r="J112"/>
  <c r="P241"/>
  <c r="T241"/>
  <c r="R246"/>
  <c i="2" r="BK151"/>
  <c r="J151"/>
  <c r="J98"/>
  <c r="R151"/>
  <c r="R150"/>
  <c r="BK171"/>
  <c r="J171"/>
  <c r="J99"/>
  <c r="BK175"/>
  <c r="J175"/>
  <c r="J100"/>
  <c r="T175"/>
  <c r="P237"/>
  <c r="T237"/>
  <c r="P251"/>
  <c r="T251"/>
  <c r="BK269"/>
  <c r="J269"/>
  <c r="J106"/>
  <c r="P269"/>
  <c r="T269"/>
  <c r="P286"/>
  <c r="T286"/>
  <c r="P305"/>
  <c r="BK320"/>
  <c r="J320"/>
  <c r="J109"/>
  <c r="R320"/>
  <c r="BK345"/>
  <c r="J345"/>
  <c r="J110"/>
  <c r="P345"/>
  <c r="BK360"/>
  <c r="J360"/>
  <c r="J111"/>
  <c r="R360"/>
  <c r="BK373"/>
  <c r="J373"/>
  <c r="J112"/>
  <c r="R373"/>
  <c r="BK390"/>
  <c r="J390"/>
  <c r="J113"/>
  <c r="P390"/>
  <c r="T390"/>
  <c r="P399"/>
  <c r="T399"/>
  <c r="BK435"/>
  <c r="J435"/>
  <c r="J118"/>
  <c r="R435"/>
  <c r="R434"/>
  <c r="P439"/>
  <c r="T439"/>
  <c i="3" r="BK138"/>
  <c r="J138"/>
  <c r="J98"/>
  <c r="T138"/>
  <c r="T137"/>
  <c r="BK225"/>
  <c r="J225"/>
  <c r="J100"/>
  <c r="R225"/>
  <c r="BK248"/>
  <c r="J248"/>
  <c r="J101"/>
  <c r="R248"/>
  <c r="P256"/>
  <c r="P255"/>
  <c r="T256"/>
  <c r="T255"/>
  <c r="P264"/>
  <c r="T264"/>
  <c r="P268"/>
  <c r="T268"/>
  <c i="4" r="R138"/>
  <c r="R137"/>
  <c r="BK141"/>
  <c r="J141"/>
  <c r="J99"/>
  <c r="T141"/>
  <c r="R150"/>
  <c r="R149"/>
  <c r="T150"/>
  <c r="P155"/>
  <c r="T155"/>
  <c r="P168"/>
  <c r="T168"/>
  <c r="BK172"/>
  <c r="J172"/>
  <c r="J106"/>
  <c r="T172"/>
  <c r="T171"/>
  <c i="5" r="BK145"/>
  <c r="J145"/>
  <c r="J98"/>
  <c r="R145"/>
  <c r="BK165"/>
  <c r="J165"/>
  <c r="J100"/>
  <c r="P165"/>
  <c r="T165"/>
  <c r="P172"/>
  <c r="T172"/>
  <c r="P182"/>
  <c r="R182"/>
  <c r="BK195"/>
  <c r="J195"/>
  <c r="J103"/>
  <c r="R195"/>
  <c r="BK208"/>
  <c r="J208"/>
  <c r="J106"/>
  <c r="T208"/>
  <c r="BK217"/>
  <c r="J217"/>
  <c r="J108"/>
  <c r="R217"/>
  <c r="R216"/>
  <c r="R241"/>
  <c r="R240"/>
  <c r="BK246"/>
  <c r="J246"/>
  <c r="J113"/>
  <c r="P246"/>
  <c r="T246"/>
  <c i="2" r="F92"/>
  <c r="J143"/>
  <c r="J146"/>
  <c r="BE160"/>
  <c r="BE169"/>
  <c r="BE172"/>
  <c r="BE173"/>
  <c r="BE176"/>
  <c r="BE187"/>
  <c r="BE192"/>
  <c r="BE193"/>
  <c r="BE197"/>
  <c r="BE198"/>
  <c r="BE202"/>
  <c r="BE207"/>
  <c r="BE210"/>
  <c r="BE225"/>
  <c r="BE238"/>
  <c r="BE242"/>
  <c r="BE248"/>
  <c r="BE274"/>
  <c r="BE282"/>
  <c r="BE291"/>
  <c r="BE293"/>
  <c r="BE297"/>
  <c r="BE300"/>
  <c r="BE304"/>
  <c r="BE319"/>
  <c r="BE322"/>
  <c r="BE323"/>
  <c r="BE325"/>
  <c r="BE328"/>
  <c r="BE335"/>
  <c r="BE339"/>
  <c r="BE344"/>
  <c r="BE346"/>
  <c r="BE350"/>
  <c r="BE357"/>
  <c r="BE358"/>
  <c r="BE362"/>
  <c r="BE364"/>
  <c r="BE367"/>
  <c r="BE372"/>
  <c r="BE380"/>
  <c r="BE381"/>
  <c r="BE383"/>
  <c r="BE393"/>
  <c r="BE406"/>
  <c r="BE408"/>
  <c r="BE409"/>
  <c r="BE419"/>
  <c r="BE437"/>
  <c r="BE441"/>
  <c r="BK265"/>
  <c r="J265"/>
  <c r="J105"/>
  <c r="BK414"/>
  <c r="J414"/>
  <c r="J115"/>
  <c i="3" r="E85"/>
  <c r="F92"/>
  <c r="J92"/>
  <c r="BE139"/>
  <c r="BE157"/>
  <c r="BE162"/>
  <c r="BE181"/>
  <c r="BE196"/>
  <c r="BE202"/>
  <c r="BE237"/>
  <c r="BE241"/>
  <c r="BE242"/>
  <c r="BE243"/>
  <c r="BE249"/>
  <c r="BE253"/>
  <c r="BE254"/>
  <c r="BE258"/>
  <c r="BE262"/>
  <c r="BE267"/>
  <c r="BE269"/>
  <c r="BE271"/>
  <c r="BK220"/>
  <c r="J220"/>
  <c r="J99"/>
  <c i="4" r="E85"/>
  <c r="J92"/>
  <c r="J130"/>
  <c r="F133"/>
  <c r="BE139"/>
  <c r="BE142"/>
  <c r="BE148"/>
  <c r="BE152"/>
  <c r="BE154"/>
  <c r="BE156"/>
  <c r="BE157"/>
  <c r="BE158"/>
  <c r="BE160"/>
  <c r="BE169"/>
  <c r="BE170"/>
  <c r="BE174"/>
  <c r="BE176"/>
  <c r="BK147"/>
  <c r="J147"/>
  <c r="J100"/>
  <c i="5" r="J89"/>
  <c r="J92"/>
  <c r="E133"/>
  <c r="BE147"/>
  <c r="BE151"/>
  <c r="BE154"/>
  <c r="BE156"/>
  <c r="BE157"/>
  <c r="BE166"/>
  <c r="BE169"/>
  <c r="BE174"/>
  <c r="BE180"/>
  <c r="BE183"/>
  <c r="BE184"/>
  <c r="BE185"/>
  <c r="BE196"/>
  <c r="BE197"/>
  <c r="BE202"/>
  <c r="BE204"/>
  <c r="BE209"/>
  <c r="BE212"/>
  <c r="BE213"/>
  <c r="BE218"/>
  <c r="BE221"/>
  <c r="BE229"/>
  <c r="BE242"/>
  <c r="BE244"/>
  <c r="BE245"/>
  <c r="BE248"/>
  <c r="BE250"/>
  <c r="BK234"/>
  <c r="J234"/>
  <c r="J110"/>
  <c i="2" r="E85"/>
  <c r="BE152"/>
  <c r="BE168"/>
  <c r="BE174"/>
  <c r="BE183"/>
  <c r="BE186"/>
  <c r="BE188"/>
  <c r="BE196"/>
  <c r="BE201"/>
  <c r="BE218"/>
  <c r="BE222"/>
  <c r="BE228"/>
  <c r="BE233"/>
  <c r="BE234"/>
  <c r="BE239"/>
  <c r="BE240"/>
  <c r="BE243"/>
  <c r="BE246"/>
  <c r="BE252"/>
  <c r="BE258"/>
  <c r="BE264"/>
  <c r="BE266"/>
  <c r="BE270"/>
  <c r="BE276"/>
  <c r="BE280"/>
  <c r="BE285"/>
  <c r="BE287"/>
  <c r="BE288"/>
  <c r="BE289"/>
  <c r="BE290"/>
  <c r="BE292"/>
  <c r="BE301"/>
  <c r="BE306"/>
  <c r="BE311"/>
  <c r="BE316"/>
  <c r="BE321"/>
  <c r="BE332"/>
  <c r="BE343"/>
  <c r="BE353"/>
  <c r="BE354"/>
  <c r="BE355"/>
  <c r="BE356"/>
  <c r="BE359"/>
  <c r="BE361"/>
  <c r="BE363"/>
  <c r="BE370"/>
  <c r="BE371"/>
  <c r="BE374"/>
  <c r="BE378"/>
  <c r="BE382"/>
  <c r="BE387"/>
  <c r="BE389"/>
  <c r="BE391"/>
  <c r="BE397"/>
  <c r="BE398"/>
  <c r="BE400"/>
  <c r="BE410"/>
  <c r="BE412"/>
  <c r="BE413"/>
  <c r="BE415"/>
  <c r="BE436"/>
  <c r="BE438"/>
  <c r="BE440"/>
  <c r="BE442"/>
  <c r="BE443"/>
  <c r="BK418"/>
  <c r="J418"/>
  <c r="J116"/>
  <c i="3" r="J89"/>
  <c r="BE149"/>
  <c r="BE153"/>
  <c r="BE160"/>
  <c r="BE183"/>
  <c r="BE203"/>
  <c r="BE204"/>
  <c r="BE219"/>
  <c r="BE221"/>
  <c r="BE226"/>
  <c r="BE233"/>
  <c r="BE236"/>
  <c r="BE238"/>
  <c r="BE246"/>
  <c r="BE247"/>
  <c r="BE250"/>
  <c r="BE251"/>
  <c r="BE257"/>
  <c r="BE265"/>
  <c r="BE266"/>
  <c r="BE270"/>
  <c r="BE272"/>
  <c i="4" r="BE140"/>
  <c r="BE143"/>
  <c r="BE144"/>
  <c r="BE146"/>
  <c r="BE151"/>
  <c r="BE153"/>
  <c r="BE159"/>
  <c r="BE162"/>
  <c r="BE167"/>
  <c r="BE173"/>
  <c r="BE175"/>
  <c r="BE177"/>
  <c i="5" r="F92"/>
  <c r="BE146"/>
  <c r="BE148"/>
  <c r="BE159"/>
  <c r="BE160"/>
  <c r="BE162"/>
  <c r="BE164"/>
  <c r="BE173"/>
  <c r="BE175"/>
  <c r="BE177"/>
  <c r="BE178"/>
  <c r="BE181"/>
  <c r="BE193"/>
  <c r="BE198"/>
  <c r="BE210"/>
  <c r="BE214"/>
  <c r="BE223"/>
  <c r="BE226"/>
  <c r="BE231"/>
  <c r="BE235"/>
  <c r="BE243"/>
  <c r="BE247"/>
  <c r="BE249"/>
  <c r="BK163"/>
  <c r="J163"/>
  <c r="J99"/>
  <c r="BK201"/>
  <c r="J201"/>
  <c r="J104"/>
  <c r="BK203"/>
  <c r="J203"/>
  <c r="J105"/>
  <c r="BK230"/>
  <c r="J230"/>
  <c r="J109"/>
  <c i="2" r="F37"/>
  <c i="1" r="BB95"/>
  <c i="2" r="F39"/>
  <c i="1" r="BD95"/>
  <c i="3" r="J36"/>
  <c i="1" r="AW96"/>
  <c i="3" r="F38"/>
  <c i="1" r="BC96"/>
  <c i="4" r="F36"/>
  <c i="1" r="BA97"/>
  <c i="4" r="J36"/>
  <c i="1" r="AW97"/>
  <c i="4" r="F39"/>
  <c i="1" r="BD97"/>
  <c i="5" r="J36"/>
  <c i="1" r="AW98"/>
  <c i="5" r="F39"/>
  <c i="1" r="BD98"/>
  <c i="2" r="F36"/>
  <c i="1" r="BA95"/>
  <c i="2" r="J36"/>
  <c i="1" r="AW95"/>
  <c i="2" r="F38"/>
  <c i="1" r="BC95"/>
  <c i="3" r="F36"/>
  <c i="1" r="BA96"/>
  <c i="3" r="F37"/>
  <c i="1" r="BB96"/>
  <c i="3" r="F39"/>
  <c i="1" r="BD96"/>
  <c i="4" r="F37"/>
  <c i="1" r="BB97"/>
  <c i="4" r="F38"/>
  <c i="1" r="BC97"/>
  <c i="5" r="F36"/>
  <c i="1" r="BA98"/>
  <c i="5" r="F37"/>
  <c i="1" r="BB98"/>
  <c i="5" r="F38"/>
  <c i="1" r="BC98"/>
  <c i="5" l="1" r="R144"/>
  <c r="R143"/>
  <c i="4" r="T149"/>
  <c r="R136"/>
  <c i="3" r="T263"/>
  <c r="P263"/>
  <c r="T136"/>
  <c i="2" r="T250"/>
  <c r="P250"/>
  <c i="5" r="T240"/>
  <c r="P240"/>
  <c r="T144"/>
  <c r="T143"/>
  <c r="P144"/>
  <c r="P143"/>
  <c i="1" r="AU98"/>
  <c i="4" r="P149"/>
  <c r="T137"/>
  <c r="T136"/>
  <c r="P137"/>
  <c r="P136"/>
  <c i="1" r="AU97"/>
  <c i="3" r="R263"/>
  <c r="R137"/>
  <c r="R136"/>
  <c r="P137"/>
  <c r="P136"/>
  <c i="1" r="AU96"/>
  <c i="2" r="T434"/>
  <c r="P434"/>
  <c r="R250"/>
  <c r="R149"/>
  <c r="BK250"/>
  <c r="J250"/>
  <c r="J103"/>
  <c r="T150"/>
  <c r="T149"/>
  <c r="P150"/>
  <c r="P149"/>
  <c i="1" r="AU95"/>
  <c i="2" r="J251"/>
  <c r="J104"/>
  <c i="3" r="BK137"/>
  <c r="J256"/>
  <c r="J103"/>
  <c r="BK263"/>
  <c r="J263"/>
  <c r="J104"/>
  <c i="4" r="BK137"/>
  <c r="J137"/>
  <c r="J97"/>
  <c r="BK171"/>
  <c r="J171"/>
  <c r="J105"/>
  <c i="5" r="BK144"/>
  <c r="J144"/>
  <c r="J97"/>
  <c r="BK216"/>
  <c r="J216"/>
  <c r="J107"/>
  <c r="BK240"/>
  <c r="J240"/>
  <c r="J111"/>
  <c i="2" r="BK150"/>
  <c r="BK434"/>
  <c r="J434"/>
  <c r="J117"/>
  <c i="4" r="BK149"/>
  <c r="J149"/>
  <c r="J101"/>
  <c i="1" r="BA94"/>
  <c r="W30"/>
  <c r="BB94"/>
  <c r="W31"/>
  <c r="BC94"/>
  <c r="W32"/>
  <c r="BD94"/>
  <c r="W33"/>
  <c i="2" l="1" r="BK149"/>
  <c r="J149"/>
  <c r="J96"/>
  <c r="J30"/>
  <c i="3" r="BK136"/>
  <c r="J136"/>
  <c r="J96"/>
  <c i="2" r="J150"/>
  <c r="J97"/>
  <c i="3" r="J137"/>
  <c r="J97"/>
  <c i="4" r="BK136"/>
  <c r="J136"/>
  <c r="J96"/>
  <c i="5" r="BK143"/>
  <c r="J143"/>
  <c r="J96"/>
  <c i="1" r="AU94"/>
  <c r="AW94"/>
  <c r="AK30"/>
  <c r="AX94"/>
  <c r="AY94"/>
  <c i="4" l="1" r="J30"/>
  <c i="3" r="J30"/>
  <c i="5" r="J30"/>
  <c i="2" r="J128"/>
  <c r="BE128"/>
  <c r="J35"/>
  <c i="1" r="AV95"/>
  <c r="AT95"/>
  <c i="5" r="J122"/>
  <c r="J116"/>
  <c r="J31"/>
  <c l="1" r="BE122"/>
  <c r="J124"/>
  <c i="2" r="J122"/>
  <c r="J31"/>
  <c r="J32"/>
  <c i="1" r="AG95"/>
  <c r="AN95"/>
  <c i="2" r="F35"/>
  <c i="1" r="AZ95"/>
  <c i="3" r="J115"/>
  <c r="BE115"/>
  <c r="F35"/>
  <c i="1" r="AZ96"/>
  <c i="4" r="J115"/>
  <c r="BE115"/>
  <c r="J35"/>
  <c i="1" r="AV97"/>
  <c r="AT97"/>
  <c i="5" r="F35"/>
  <c i="1" r="AZ98"/>
  <c i="5" r="J32"/>
  <c i="1" r="AG98"/>
  <c i="2" l="1" r="J41"/>
  <c i="3" r="J109"/>
  <c r="J31"/>
  <c r="J32"/>
  <c i="1" r="AG96"/>
  <c i="3" r="J35"/>
  <c i="1" r="AV96"/>
  <c r="AT96"/>
  <c i="4" r="J109"/>
  <c r="J31"/>
  <c r="J32"/>
  <c i="1" r="AG97"/>
  <c r="AN97"/>
  <c i="5" r="J35"/>
  <c i="1" r="AV98"/>
  <c r="AT98"/>
  <c i="2" r="J130"/>
  <c i="4" r="F35"/>
  <c i="1" r="AZ97"/>
  <c r="AZ94"/>
  <c r="W29"/>
  <c i="3" l="1" r="J41"/>
  <c i="5" r="J41"/>
  <c i="4" r="J41"/>
  <c i="1" r="AN98"/>
  <c r="AN96"/>
  <c r="AG94"/>
  <c r="AK26"/>
  <c i="4" r="J117"/>
  <c i="3" r="J117"/>
  <c i="1"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<sst xmlns="http://schemas.openxmlformats.org/spreadsheetml/2006/main">
  <si>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</si>
  <si>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</si>
  <si>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</si>
  <si>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</si>
  <si>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</si>
  <si>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{e1eb13cb-44a9-4302-8a93-a032c804cd56}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</si>
  <si>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</si>
  <si>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</si>
  <si>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</si>
  <si>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</si>
  <si>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</si>
  <si>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</si>
  <si>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</si>
  <si>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</si>
  <si>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NJ-FOKUS2020_VR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</si>
  <si>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</si>
  <si>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</si>
  <si>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 nástavba objektu střediska volného času Fokus, K Nemocnici 23, Nový Jičín</t>
  </si>
  <si>
    <t>KSO:</t>
  </si>
  <si>
    <t>CC-CZ:</t>
  </si>
  <si>
    <t>Místo:</t>
  </si>
  <si>
    <t xml:space="preserve"> </t>
  </si>
  <si>
    <t>Datum:</t>
  </si>
  <si>
    <t>26. 11. 2020</t>
  </si>
  <si>
    <t>Zadavatel:</t>
  </si>
  <si>
    <t>IČ:</t>
  </si>
  <si>
    <t>Středisko volného času Fokus, Nový Jičín</t>
  </si>
  <si>
    <t>DIČ:</t>
  </si>
  <si>
    <t>Uchazeč:</t>
  </si>
  <si>
    <t>Vyplň údaj</t>
  </si>
  <si>
    <t>Projektant:</t>
  </si>
  <si>
    <t>ARCHITRÁV s.r.o. Nový Jičín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</si>
  <si>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</si>
  <si>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</si>
  <si>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</si>
  <si>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</si>
  <si>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</si>
  <si>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</si>
  <si>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</si>
  <si>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</si>
  <si>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</si>
  <si>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</si>
  <si>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</si>
  <si>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</si>
  <si>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</si>
  <si>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</si>
  <si>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</si>
  <si>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</si>
  <si>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</si>
  <si>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</si>
  <si>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</si>
  <si>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</si>
  <si>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</si>
  <si>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</si>
  <si>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</si>
  <si>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</si>
  <si>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</si>
  <si>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</si>
  <si>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</si>
  <si>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</si>
  <si>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</si>
  <si>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</si>
  <si>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</si>
  <si>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</si>
  <si>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</si>
  <si>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</si>
  <si>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</si>
  <si>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</si>
  <si>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</si>
  <si>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</si>
  <si>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</si>
  <si>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</si>
  <si>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</si>
  <si>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</si>
  <si>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</si>
  <si>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</si>
  <si>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</si>
  <si>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</si>
  <si>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</si>
  <si>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</si>
  <si>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</si>
  <si>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Nástavba - stavební část</t>
  </si>
  <si>
    <t>STA</t>
  </si>
  <si>
    <t>{ffb41e81-70ed-486a-b5db-d3372df35807}</t>
  </si>
  <si>
    <t>2</t>
  </si>
  <si>
    <t>Zateplení 1.NP - neuznatelný výdaj</t>
  </si>
  <si>
    <t>{92c24ed7-f333-4ea2-9952-227950f760d2}</t>
  </si>
  <si>
    <t>3</t>
  </si>
  <si>
    <t>Stavební úpravy učebny digitálních technologií</t>
  </si>
  <si>
    <t>{b34e2786-5272-4e28-9c61-0919fe80019d}</t>
  </si>
  <si>
    <t>4</t>
  </si>
  <si>
    <t>Předláždění příjezdové komunikace a dvora</t>
  </si>
  <si>
    <t>{3cfd0e70-8a01-4cc5-a7db-b3d83d768c63}</t>
  </si>
  <si>
    <t>KRYCÍ LIST SOUPISU PRACÍ</t>
  </si>
  <si>
    <t>Objekt:</t>
  </si>
  <si>
    <t>1 - Nástavba - stavební část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</si>
  <si>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</si>
  <si>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</si>
  <si>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</si>
  <si>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</si>
  <si>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</si>
  <si>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</si>
  <si>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</si>
  <si>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</si>
  <si>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4 - Vodorovné konstrukce</t>
  </si>
  <si>
    <t xml:space="preserve">    44 - Vodorovné konstrukce - zastřešení</t>
  </si>
  <si>
    <t xml:space="preserve">    9 - Ostatní konstrukce a práce-bourání</t>
  </si>
  <si>
    <t xml:space="preserve">    99 - Přesun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</si>
  <si>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</si>
  <si>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</si>
  <si>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</si>
  <si>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</si>
  <si>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</si>
  <si>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</si>
  <si>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</si>
  <si>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</si>
  <si>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</si>
  <si>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</si>
  <si>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</si>
  <si>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</si>
  <si>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</si>
  <si>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</si>
  <si>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</si>
  <si>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</si>
  <si>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</si>
  <si>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</si>
  <si>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</si>
  <si>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</si>
  <si>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</si>
  <si>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</si>
  <si>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</si>
  <si>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</si>
  <si>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</si>
  <si>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</si>
  <si>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</si>
  <si>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</si>
  <si>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</si>
  <si>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</si>
  <si>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</si>
  <si>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</si>
  <si>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</si>
  <si>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</si>
  <si>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</si>
  <si>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</si>
  <si>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</si>
  <si>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</si>
  <si>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</si>
  <si>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</si>
  <si>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</si>
  <si>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</si>
  <si>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</si>
  <si>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</si>
  <si>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Vodorovné konstrukce</t>
  </si>
  <si>
    <t>K</t>
  </si>
  <si>
    <t>417321414</t>
  </si>
  <si>
    <t>Ztužující pásy a věnce ze ŽB tř. C 20/25</t>
  </si>
  <si>
    <t>m3</t>
  </si>
  <si>
    <t>1526224464</t>
  </si>
  <si>
    <t>VV</t>
  </si>
  <si>
    <t>4,8*2+4,7</t>
  </si>
  <si>
    <t>7,0</t>
  </si>
  <si>
    <t>13,8+4,6+9,9+6,3+1,6+3,0+5,9+14,8</t>
  </si>
  <si>
    <t>12,7+5,6+5,6+6,0+10,8</t>
  </si>
  <si>
    <t>Součet</t>
  </si>
  <si>
    <t>122*0,40*0,25</t>
  </si>
  <si>
    <t>417351115</t>
  </si>
  <si>
    <t>Zřízení bednění ztužujících věnců</t>
  </si>
  <si>
    <t>m2</t>
  </si>
  <si>
    <t>248972680</t>
  </si>
  <si>
    <t>122*0,25*2</t>
  </si>
  <si>
    <t>65</t>
  </si>
  <si>
    <t>417351116</t>
  </si>
  <si>
    <t>Odstranění bednění ztužujících věnců</t>
  </si>
  <si>
    <t>38998884</t>
  </si>
  <si>
    <t>417361821</t>
  </si>
  <si>
    <t>Výztuž ztužujících pásů a věnců betonářskou ocelí 10 505</t>
  </si>
  <si>
    <t>t</t>
  </si>
  <si>
    <t>942949461</t>
  </si>
  <si>
    <t>15*90/1000*1,08</t>
  </si>
  <si>
    <t>44</t>
  </si>
  <si>
    <t>Vodorovné konstrukce - zastřešení</t>
  </si>
  <si>
    <t>5</t>
  </si>
  <si>
    <t>44-001</t>
  </si>
  <si>
    <t>Střešní plášť - plochá střecha dřevostavba - dle PD</t>
  </si>
  <si>
    <t>-147503542</t>
  </si>
  <si>
    <t>6</t>
  </si>
  <si>
    <t>44-002</t>
  </si>
  <si>
    <t>Střešní plášť - válcovaná střecha TiZn - dle PD</t>
  </si>
  <si>
    <t>529805859</t>
  </si>
  <si>
    <t>7</t>
  </si>
  <si>
    <t>44-006</t>
  </si>
  <si>
    <t>Terasa - kompozitní fošny na dřevěném roštu atd... - skladba dle PD</t>
  </si>
  <si>
    <t>17546421</t>
  </si>
  <si>
    <t>9</t>
  </si>
  <si>
    <t>Ostatní konstrukce a práce-bourání</t>
  </si>
  <si>
    <t>8</t>
  </si>
  <si>
    <t>941111122</t>
  </si>
  <si>
    <t>Montáž lešení řadového trubkového lehkého s podlahami zatížení do 200 kg/m2 š do 1,2 m v do 25 m</t>
  </si>
  <si>
    <t>-2054563869</t>
  </si>
  <si>
    <t>(22,0+12,0+1,2*3)*8,8</t>
  </si>
  <si>
    <t>11*3*4,3</t>
  </si>
  <si>
    <t>11,8*8,8</t>
  </si>
  <si>
    <t>10,8*11,35</t>
  </si>
  <si>
    <t>700</t>
  </si>
  <si>
    <t>941111222</t>
  </si>
  <si>
    <t>Příplatek k lešení řadovému trubkovému lehkému s podlahami š 1,2 m v 25 m za první a ZKD den použití</t>
  </si>
  <si>
    <t>1841592788</t>
  </si>
  <si>
    <t>700*30*3</t>
  </si>
  <si>
    <t>10</t>
  </si>
  <si>
    <t>941112822</t>
  </si>
  <si>
    <t>Demontáž lešení řadového trubkového lehkého bez podlah zatížení do 200 kg/m2 š do 1,2 m v do 25 m</t>
  </si>
  <si>
    <t>1147954174</t>
  </si>
  <si>
    <t>11</t>
  </si>
  <si>
    <t>941955001</t>
  </si>
  <si>
    <t>Lešení lehké pomocné v podlah do 1,2 m</t>
  </si>
  <si>
    <t>758924420</t>
  </si>
  <si>
    <t>12</t>
  </si>
  <si>
    <t>941955004</t>
  </si>
  <si>
    <t>Lešení lehké pomocné v podlah do 3,5 m</t>
  </si>
  <si>
    <t>1714775453</t>
  </si>
  <si>
    <t>7,2+18+50+7,5+8,4+13,2+5,7+26,6</t>
  </si>
  <si>
    <t>140</t>
  </si>
  <si>
    <t>13</t>
  </si>
  <si>
    <t>944511111</t>
  </si>
  <si>
    <t>Montáž ochranné sítě z textilie z umělých vláken</t>
  </si>
  <si>
    <t>-1569024120</t>
  </si>
  <si>
    <t>14</t>
  </si>
  <si>
    <t>944511211</t>
  </si>
  <si>
    <t>Příplatek k ochranné síti za první a ZKD den použití</t>
  </si>
  <si>
    <t>1395540869</t>
  </si>
  <si>
    <t>944511811</t>
  </si>
  <si>
    <t>Demontáž ochranné sítě z textilie z umělých vláken</t>
  </si>
  <si>
    <t>308729206</t>
  </si>
  <si>
    <t>16</t>
  </si>
  <si>
    <t>944711113</t>
  </si>
  <si>
    <t>Montáž záchytné stříšky š do 2,5 m</t>
  </si>
  <si>
    <t>m</t>
  </si>
  <si>
    <t>-369946061</t>
  </si>
  <si>
    <t>17</t>
  </si>
  <si>
    <t>944711213</t>
  </si>
  <si>
    <t>Příplatek k záchytné stříšce š do 2,5 m za první a ZKD den použití</t>
  </si>
  <si>
    <t>-349066241</t>
  </si>
  <si>
    <t>6*30*2</t>
  </si>
  <si>
    <t>18</t>
  </si>
  <si>
    <t>944711814</t>
  </si>
  <si>
    <t>Demontáž záchytné stříšky š přes 2,5 m</t>
  </si>
  <si>
    <t>319522958</t>
  </si>
  <si>
    <t>19</t>
  </si>
  <si>
    <t>952901111</t>
  </si>
  <si>
    <t>Vyčištění budov bytové a občanské výstavby při výšce podlaží do 4 m</t>
  </si>
  <si>
    <t>-561198824</t>
  </si>
  <si>
    <t>10,45*10,8</t>
  </si>
  <si>
    <t>22*14,2</t>
  </si>
  <si>
    <t>450</t>
  </si>
  <si>
    <t>20</t>
  </si>
  <si>
    <t>953312125</t>
  </si>
  <si>
    <t>Vložky do svislých dilatačních spár z extrudovaných polystyrénových desek tl 50 mm</t>
  </si>
  <si>
    <t>2134063154</t>
  </si>
  <si>
    <t>4*0,30*4</t>
  </si>
  <si>
    <t>962032231</t>
  </si>
  <si>
    <t>Bourání zdiva z cihel pálených nebo vápenopískových na MV nebo MVC</t>
  </si>
  <si>
    <t>-1676386363</t>
  </si>
  <si>
    <t>"atiky plochých střech</t>
  </si>
  <si>
    <t>122*0,60*0,20</t>
  </si>
  <si>
    <t>22</t>
  </si>
  <si>
    <t>962032254</t>
  </si>
  <si>
    <t>Bourání zdiva z cihel cementových na jakoukoli maltu</t>
  </si>
  <si>
    <t>1039197678</t>
  </si>
  <si>
    <t>"2NP - chodba - propojení stáv.budovy s nástavbou - parapet</t>
  </si>
  <si>
    <t>1,5*0,8*0,45</t>
  </si>
  <si>
    <t>23</t>
  </si>
  <si>
    <t>962081131</t>
  </si>
  <si>
    <t>Bourání příček ze skleněných tvárnic tl do 100 mm</t>
  </si>
  <si>
    <t>-1216553478</t>
  </si>
  <si>
    <t>1,0*1,4*2+1,4*1,4</t>
  </si>
  <si>
    <t>24</t>
  </si>
  <si>
    <t>965082941</t>
  </si>
  <si>
    <t>Odstranění násypů na střechách tl přes 200 mm</t>
  </si>
  <si>
    <t>1926611642</t>
  </si>
  <si>
    <t>(405)*(0,20+0,40)/2</t>
  </si>
  <si>
    <t>25</t>
  </si>
  <si>
    <t>978013191</t>
  </si>
  <si>
    <t>Otlučení vnitřních omítek stěn MV nebo MVC stěn v rozsahu do 100 %</t>
  </si>
  <si>
    <t>970627460</t>
  </si>
  <si>
    <t>"v místě nástavby</t>
  </si>
  <si>
    <t>(1,94+3,8)*3,0</t>
  </si>
  <si>
    <t>26</t>
  </si>
  <si>
    <t>978015321</t>
  </si>
  <si>
    <t xml:space="preserve">Otlučení vnějších omítek MV nebo MVC  průčelí v rozsahu do 10 %</t>
  </si>
  <si>
    <t>1306301012</t>
  </si>
  <si>
    <t>27</t>
  </si>
  <si>
    <t>989001</t>
  </si>
  <si>
    <t>Očištění stávajícího žb panelu konstrukcí plochých střech po odbourání všech vrstev střešního pláště</t>
  </si>
  <si>
    <t>-140856061</t>
  </si>
  <si>
    <t>405</t>
  </si>
  <si>
    <t>99</t>
  </si>
  <si>
    <t>Přesun hmot</t>
  </si>
  <si>
    <t>28</t>
  </si>
  <si>
    <t>997013113</t>
  </si>
  <si>
    <t>Vnitrostaveništní doprava suti a vybouraných hmot pro budovy v do 12 m s použitím mechanizace</t>
  </si>
  <si>
    <t>1483916369</t>
  </si>
  <si>
    <t>29</t>
  </si>
  <si>
    <t>997013501</t>
  </si>
  <si>
    <t>Odvoz suti na skládku a vybouraných hmot nebo meziskládku do 1 km se složením</t>
  </si>
  <si>
    <t>-1023984686</t>
  </si>
  <si>
    <t>30</t>
  </si>
  <si>
    <t>997013509</t>
  </si>
  <si>
    <t>Příplatek k odvozu suti a vybouraných hmot na skládku ZKD 1 km přes 1 km</t>
  </si>
  <si>
    <t>-378634747</t>
  </si>
  <si>
    <t>210,961*10 'Přepočtené koeficientem množství</t>
  </si>
  <si>
    <t>31</t>
  </si>
  <si>
    <t>997013811</t>
  </si>
  <si>
    <t>Poplatek za uložení stavebního dřevěného odpadu na skládce (skládkovné)</t>
  </si>
  <si>
    <t>-1354653295</t>
  </si>
  <si>
    <t>32</t>
  </si>
  <si>
    <t>997013814</t>
  </si>
  <si>
    <t>Poplatek za uložení stavebního odpadu z izolačních hmot na skládce (skládkovné)</t>
  </si>
  <si>
    <t>-1556028807</t>
  </si>
  <si>
    <t>4,05+0,729</t>
  </si>
  <si>
    <t>33</t>
  </si>
  <si>
    <t>997013831</t>
  </si>
  <si>
    <t>Poplatek za uložení stavebního odpadu na skládce (skládkovné) - násypy střech, beton, cihla</t>
  </si>
  <si>
    <t>-1174164685</t>
  </si>
  <si>
    <t>210,961-5,67-4,779</t>
  </si>
  <si>
    <t>34</t>
  </si>
  <si>
    <t>998017002</t>
  </si>
  <si>
    <t>Přesun hmot s omezením mechanizace pro budovy v do 12 m</t>
  </si>
  <si>
    <t>1233740275</t>
  </si>
  <si>
    <t>998</t>
  </si>
  <si>
    <t>PSV</t>
  </si>
  <si>
    <t>Práce a dodávky PSV</t>
  </si>
  <si>
    <t>711</t>
  </si>
  <si>
    <t>Izolace proti vodě, vlhkosti a plynům</t>
  </si>
  <si>
    <t>35</t>
  </si>
  <si>
    <t>711113117</t>
  </si>
  <si>
    <t xml:space="preserve">Izolace proti zemní vlhkosti vodorovná za studena těsnicí stěrkou </t>
  </si>
  <si>
    <t>-1377323797</t>
  </si>
  <si>
    <t>"wc a sprchy</t>
  </si>
  <si>
    <t>1,0*1,5*4</t>
  </si>
  <si>
    <t>5,7</t>
  </si>
  <si>
    <t>36</t>
  </si>
  <si>
    <t>711113127</t>
  </si>
  <si>
    <t xml:space="preserve">Izolace proti zemní vlhkosti svislá za studena těsnicí stěrkou </t>
  </si>
  <si>
    <t>-511734275</t>
  </si>
  <si>
    <t>"pod obklady do v. 300mm</t>
  </si>
  <si>
    <t>(2,6+0,85+0,9*3+0,94*0,10*2+3,74+4,0+2,2*2+1,5*4)*0,30</t>
  </si>
  <si>
    <t>-(0,6*5+0,8)*0,30</t>
  </si>
  <si>
    <t>37</t>
  </si>
  <si>
    <t>998711103</t>
  </si>
  <si>
    <t>Přesun hmot tonážní pro izolace proti vodě, vlhkosti a plynům v objektech výšky do 60 m</t>
  </si>
  <si>
    <t>57054502</t>
  </si>
  <si>
    <t>712</t>
  </si>
  <si>
    <t>Povlakové krytiny</t>
  </si>
  <si>
    <t>38</t>
  </si>
  <si>
    <t>712300832</t>
  </si>
  <si>
    <t>Odstranění povlakové krytiny střech do 10° dvouvrstvé</t>
  </si>
  <si>
    <t>1632534769</t>
  </si>
  <si>
    <t>713</t>
  </si>
  <si>
    <t>Izolace tepelné</t>
  </si>
  <si>
    <t>39</t>
  </si>
  <si>
    <t>713121111</t>
  </si>
  <si>
    <t>Montáž izolace tepelné podlah volně kladenými rohožemi, pásy, dílci, deskami 1 vrstva</t>
  </si>
  <si>
    <t>-996301069</t>
  </si>
  <si>
    <t>139,1+7,2+18+50+7,5+8,4+13,2+5,7+26,6</t>
  </si>
  <si>
    <t>276</t>
  </si>
  <si>
    <t>40</t>
  </si>
  <si>
    <t>M</t>
  </si>
  <si>
    <t>631537990</t>
  </si>
  <si>
    <t>deska izolační podlahová k zajištění kročejového útlumu tl.30 mm</t>
  </si>
  <si>
    <t>-1208136779</t>
  </si>
  <si>
    <t>276*1,02 'Přepočtené koeficientem množství</t>
  </si>
  <si>
    <t>41</t>
  </si>
  <si>
    <t>713121211</t>
  </si>
  <si>
    <t>Montáž izolace tepelné podlah volně kladenými okrajovými pásky</t>
  </si>
  <si>
    <t>-653064822</t>
  </si>
  <si>
    <t>160+70</t>
  </si>
  <si>
    <t>250</t>
  </si>
  <si>
    <t>42</t>
  </si>
  <si>
    <t>631402730</t>
  </si>
  <si>
    <t>pásek okrajový ke kročejové izolaci š 80 mm tl.12 mm</t>
  </si>
  <si>
    <t>535983787</t>
  </si>
  <si>
    <t>250*1,05 'Přepočtené koeficientem množství</t>
  </si>
  <si>
    <t>43</t>
  </si>
  <si>
    <t>713140861</t>
  </si>
  <si>
    <t>Odstranění tepelné izolace střech nadstřešní lepené z polystyrenu tl do 100 mm</t>
  </si>
  <si>
    <t>-797636918</t>
  </si>
  <si>
    <t>998713103</t>
  </si>
  <si>
    <t>Přesun hmot tonážní tonážní pro izolace tepelné v objektech v do 24 m</t>
  </si>
  <si>
    <t>1395208719</t>
  </si>
  <si>
    <t>762</t>
  </si>
  <si>
    <t>Konstrukce tesařské</t>
  </si>
  <si>
    <t>45</t>
  </si>
  <si>
    <t>762-001</t>
  </si>
  <si>
    <t>Obvodový plášť nástavba - dřevostavba - skladba dle PD</t>
  </si>
  <si>
    <t>665212265</t>
  </si>
  <si>
    <t>46</t>
  </si>
  <si>
    <t>762-002</t>
  </si>
  <si>
    <t>Výroba, dodávka a montáž - lepené nosníky multifunkčního sálu, č=140mm - 10ks</t>
  </si>
  <si>
    <t>kpl</t>
  </si>
  <si>
    <t>2128947432</t>
  </si>
  <si>
    <t>47</t>
  </si>
  <si>
    <t>762-003</t>
  </si>
  <si>
    <t>Výroba, dodávka a montáž - doplňkové ocelové prvky (ztužidla, táhla. atyp.kování)</t>
  </si>
  <si>
    <t>431482491</t>
  </si>
  <si>
    <t>48</t>
  </si>
  <si>
    <t>762-004</t>
  </si>
  <si>
    <t>Dílenská dokumentace (včetně statických výpočtů)</t>
  </si>
  <si>
    <t>795183499</t>
  </si>
  <si>
    <t>49</t>
  </si>
  <si>
    <t>762511246</t>
  </si>
  <si>
    <t>Podlahové kce podkladové z desek OSB tl 22 mm na sraz šroubovaných</t>
  </si>
  <si>
    <t>1469073045</t>
  </si>
  <si>
    <t>50</t>
  </si>
  <si>
    <t>762511284</t>
  </si>
  <si>
    <t>Podlahové kce podkladové dvouvrstvé z desek OSB tl 2x15 mm na sráz</t>
  </si>
  <si>
    <t>166636679</t>
  </si>
  <si>
    <t>51</t>
  </si>
  <si>
    <t>762526110</t>
  </si>
  <si>
    <t>Položení polštáře pod podlahy při osové vzdálenosti 65 cm</t>
  </si>
  <si>
    <t>-250239150</t>
  </si>
  <si>
    <t>52</t>
  </si>
  <si>
    <t>605161010</t>
  </si>
  <si>
    <t>řezivo smrkové sušené tl. 50mm</t>
  </si>
  <si>
    <t>-2101235896</t>
  </si>
  <si>
    <t>(21,87*21+13,5*20)*0,05*0,25*1,08</t>
  </si>
  <si>
    <t>53</t>
  </si>
  <si>
    <t>762595001</t>
  </si>
  <si>
    <t>Spojovací prostředky pro položení dřevěných podlah a zakrytí kanálů</t>
  </si>
  <si>
    <t>-757809629</t>
  </si>
  <si>
    <t>54</t>
  </si>
  <si>
    <t>762811811</t>
  </si>
  <si>
    <t>Demontáž záklopů stropů z hrubých prken tl do 32 mm</t>
  </si>
  <si>
    <t>72375011</t>
  </si>
  <si>
    <t>55</t>
  </si>
  <si>
    <t>998762202</t>
  </si>
  <si>
    <t>Přesun hmot procentní pro kce tesařské v objektech v do 12 m</t>
  </si>
  <si>
    <t>%</t>
  </si>
  <si>
    <t>-1852333771</t>
  </si>
  <si>
    <t>763</t>
  </si>
  <si>
    <t>Konstrukce suché výstavby</t>
  </si>
  <si>
    <t>56</t>
  </si>
  <si>
    <t>763111422</t>
  </si>
  <si>
    <t>SDK příčka tl 100 mm profil CW+UW 50 desky 2xDF 12,5 TI 40 mm 100 kg/m3 EI 90 Rw 51 dB</t>
  </si>
  <si>
    <t>1387021321</t>
  </si>
  <si>
    <t>(1,5*3+0,9+0,85+0,9+0,94+3,74*2+0,10*3)*2,8</t>
  </si>
  <si>
    <t>-(0,6*2*1,97)</t>
  </si>
  <si>
    <t>57</t>
  </si>
  <si>
    <t>763111427</t>
  </si>
  <si>
    <t>SDK příčka tl 150 mm profil CW+UW 100 desky 2xDF 12,5 TI 80 mm EI 90 Rw 55 dB</t>
  </si>
  <si>
    <t>-1343774961</t>
  </si>
  <si>
    <t>(3,6+7,5+2,34+2,25+3,52+0,85+0,9+0,94+0,15+0,10*4+3,74)*2,8</t>
  </si>
  <si>
    <t>-(0,8*5+0,6*2)*1,97</t>
  </si>
  <si>
    <t>58</t>
  </si>
  <si>
    <t>763131714</t>
  </si>
  <si>
    <t>SDK podhled základní penetrační nátěr</t>
  </si>
  <si>
    <t>-1934163954</t>
  </si>
  <si>
    <t>(43+65)*2</t>
  </si>
  <si>
    <t>59</t>
  </si>
  <si>
    <t>998763101</t>
  </si>
  <si>
    <t>Přesun hmot tonážní pro dřevostavby v objektech v do 12 m</t>
  </si>
  <si>
    <t>-458821726</t>
  </si>
  <si>
    <t>764</t>
  </si>
  <si>
    <t>Konstrukce klempířské</t>
  </si>
  <si>
    <t>60</t>
  </si>
  <si>
    <t>764252503</t>
  </si>
  <si>
    <t>Žlab TiZn podokapní půlkruhový rš 330 mm</t>
  </si>
  <si>
    <t>765848926</t>
  </si>
  <si>
    <t>61</t>
  </si>
  <si>
    <t>764259537</t>
  </si>
  <si>
    <t>Žlab podokapní TiZn - kotlík hranatý vel. 120 mm</t>
  </si>
  <si>
    <t>kus</t>
  </si>
  <si>
    <t>1290847063</t>
  </si>
  <si>
    <t>62</t>
  </si>
  <si>
    <t>764334850</t>
  </si>
  <si>
    <t>Demontáž lemování zdí plochá střecha s krycím plechem rš 500 mm</t>
  </si>
  <si>
    <t>-274054861</t>
  </si>
  <si>
    <t>21,82*2+25,3+11,2+11,1</t>
  </si>
  <si>
    <t>63</t>
  </si>
  <si>
    <t>764352810</t>
  </si>
  <si>
    <t>Demontáž žlab podokapní půlkruhový rovný rš 330 mm do 30°</t>
  </si>
  <si>
    <t>1327489937</t>
  </si>
  <si>
    <t>9,8+19,0</t>
  </si>
  <si>
    <t>64</t>
  </si>
  <si>
    <t>764410850</t>
  </si>
  <si>
    <t>Demontáž oplechování parapetu rš do 330 mm</t>
  </si>
  <si>
    <t>190170432</t>
  </si>
  <si>
    <t>3,0*6+1,5+1,0+1,2*2+4,8</t>
  </si>
  <si>
    <t>764454803</t>
  </si>
  <si>
    <t>Demontáž trouby kruhové průměr 150 mm</t>
  </si>
  <si>
    <t>271914316</t>
  </si>
  <si>
    <t>9,5*2</t>
  </si>
  <si>
    <t>66</t>
  </si>
  <si>
    <t>764510540</t>
  </si>
  <si>
    <t>Oplechování parapetů TiZn rš 250 mm včetně rohů</t>
  </si>
  <si>
    <t>884502091</t>
  </si>
  <si>
    <t>"nová okna - nástavba</t>
  </si>
  <si>
    <t>1,5*11+1,8*2+1,5*3+0,75*2+1,5+1,1*11+1,1*8*2</t>
  </si>
  <si>
    <t>67</t>
  </si>
  <si>
    <t>764510560</t>
  </si>
  <si>
    <t>Oplechování parapetů TiZn rš 400 mm včetně rohů</t>
  </si>
  <si>
    <t>-1097572960</t>
  </si>
  <si>
    <t>"stávající okna</t>
  </si>
  <si>
    <t>68</t>
  </si>
  <si>
    <t>764554504</t>
  </si>
  <si>
    <t>Odpadní trouby TiZn kruhové průměr 150 mm</t>
  </si>
  <si>
    <t>-705768523</t>
  </si>
  <si>
    <t>69</t>
  </si>
  <si>
    <t>998764202</t>
  </si>
  <si>
    <t>Přesun hmot procentní pro konstrukce klempířské v objektech v do 12 m</t>
  </si>
  <si>
    <t>397492728</t>
  </si>
  <si>
    <t>766</t>
  </si>
  <si>
    <t>Konstrukce truhlářské</t>
  </si>
  <si>
    <t>70</t>
  </si>
  <si>
    <t>766-001</t>
  </si>
  <si>
    <t>Dodávka a montáž oken plast, izolační dvojsklo, barva vně imitace dřeva, vni bílá</t>
  </si>
  <si>
    <t>2043103465</t>
  </si>
  <si>
    <t>1,5*1,5*10+1,8*1,5*2+1,5*0,75*4+0,75*0,75*2+1,5*2,4*1+1,1*1,6*11</t>
  </si>
  <si>
    <t>1,1*(1,85+1,925+1,48+1,045+(0,14+0,48)/2+0,65)*2</t>
  </si>
  <si>
    <t>71</t>
  </si>
  <si>
    <t>766-002</t>
  </si>
  <si>
    <t>Dodávka a montáž dveří plast, izolační dvojsklo, barva vně imitace dřeva, vni bílá</t>
  </si>
  <si>
    <t>1905739138</t>
  </si>
  <si>
    <t>1,8*2,4*1+1,7*2,4*1</t>
  </si>
  <si>
    <t>72</t>
  </si>
  <si>
    <t>766-003</t>
  </si>
  <si>
    <t>Dodávka a montáž vnitřních dveří dřevěných otevíravých 1křídl., včetně kování a ocelové zárubně - odkaz T4-T6</t>
  </si>
  <si>
    <t>708804454</t>
  </si>
  <si>
    <t>73</t>
  </si>
  <si>
    <t>766-004</t>
  </si>
  <si>
    <t>Dodávka a montáž vnitřních dveří dřevěných posuvných, včetně kování - odkaz T3</t>
  </si>
  <si>
    <t>60844546</t>
  </si>
  <si>
    <t>74</t>
  </si>
  <si>
    <t>766-005</t>
  </si>
  <si>
    <t>Dodávka a montáž vnitřních dveří dřevěných otevíravých 2křídl., včetně kování - odkaz T2</t>
  </si>
  <si>
    <t>930317250</t>
  </si>
  <si>
    <t>75</t>
  </si>
  <si>
    <t>766-006</t>
  </si>
  <si>
    <t>Dodávka a montáž vnitřních dveří dřevěných otevíravých 2křídl. s požární odolností EW 30 DP3-C, včetně kování - odkaz T1</t>
  </si>
  <si>
    <t>-1429066577</t>
  </si>
  <si>
    <t>76</t>
  </si>
  <si>
    <t>766-007</t>
  </si>
  <si>
    <t>Dodávka a montáž vnitřních mobilní dělící stěny 10300 x 2500 mm, 9 panelů, panely hladké, fíolie imitace dřeva - odkaz T7</t>
  </si>
  <si>
    <t>-719429825</t>
  </si>
  <si>
    <t>77</t>
  </si>
  <si>
    <t>766-008</t>
  </si>
  <si>
    <t>D+M dřevěné schodiště na terasu, rozměry a popis konstrukce viz výkres 02 PŮDORYS 2.NP</t>
  </si>
  <si>
    <t>1221381426</t>
  </si>
  <si>
    <t>78</t>
  </si>
  <si>
    <t>998766202</t>
  </si>
  <si>
    <t>Přesun hmot procentní pro konstrukce truhlářské v objektech v do 12 m</t>
  </si>
  <si>
    <t>-1267363372</t>
  </si>
  <si>
    <t>767</t>
  </si>
  <si>
    <t>Konstrukce zámečnické</t>
  </si>
  <si>
    <t>79</t>
  </si>
  <si>
    <t>767-001</t>
  </si>
  <si>
    <t xml:space="preserve">Výroba, dodávka a montáž - ocelová nosná konstrukce podlahy nástavby - viz PD výpis ocelových prvků </t>
  </si>
  <si>
    <t>kg</t>
  </si>
  <si>
    <t>-308314644</t>
  </si>
  <si>
    <t>80</t>
  </si>
  <si>
    <t>767-002</t>
  </si>
  <si>
    <t>Výroba, dodávka a montáž - ocelové schodiště, půdorysné rozměry 5,8x3,2m, konstr.výška 4,65m, OK + pororošty, žárový pozink</t>
  </si>
  <si>
    <t>330770147</t>
  </si>
  <si>
    <t>81</t>
  </si>
  <si>
    <t>767-003</t>
  </si>
  <si>
    <t>Výroba, dodávka a montáž - ocelové schodiště, půdorysné rozměry 1,5x8,9m, konstrr.výška 4,65m, stupně a podesty - pororošty, žárový pozink</t>
  </si>
  <si>
    <t>-1534772188</t>
  </si>
  <si>
    <t>82</t>
  </si>
  <si>
    <t>767-004</t>
  </si>
  <si>
    <t>Zábradlí venkovní terasy v. 400mm vč.branky</t>
  </si>
  <si>
    <t>124216533</t>
  </si>
  <si>
    <t>11*3</t>
  </si>
  <si>
    <t>83</t>
  </si>
  <si>
    <t>767-005</t>
  </si>
  <si>
    <t>Výroba, dodávka a montáž - stříšky nad vstupy - ocel. příhradová konstrukce, nátěr - černá barva, krytina bezpečnostní sklo</t>
  </si>
  <si>
    <t>-1243197614</t>
  </si>
  <si>
    <t>1,8*(6,5+5,5)</t>
  </si>
  <si>
    <t>84</t>
  </si>
  <si>
    <t>767-006</t>
  </si>
  <si>
    <t>Dodávka a montáž - jehlanový světlík, půdorysný rozměr 3,0x3,0m, ocelová (alternativně hliníková) konstrukce, nátěr zelená barva, zasklení izolačním dvojsklem, podhled světlíku - dutinkový polykarbonát tl. 32mm</t>
  </si>
  <si>
    <t>-326577540</t>
  </si>
  <si>
    <t>85</t>
  </si>
  <si>
    <t>767-007</t>
  </si>
  <si>
    <t>Výroba, dodávka a montáž - pergola, půdorysná plocha 26,6 m2, ocelová (alternativně hliníková) konstrukce, krytina polykarbonát s požárním atestem proti odkapávání</t>
  </si>
  <si>
    <t>871971969</t>
  </si>
  <si>
    <t>86</t>
  </si>
  <si>
    <t>998767202</t>
  </si>
  <si>
    <t>Přesun hmot procentní pro zámečnické konstrukce v objektech v do 12 m</t>
  </si>
  <si>
    <t>-223105894</t>
  </si>
  <si>
    <t>771</t>
  </si>
  <si>
    <t>Podlahy z dlaždic</t>
  </si>
  <si>
    <t>87</t>
  </si>
  <si>
    <t>771574131</t>
  </si>
  <si>
    <t>Montáž podlah keramických režných protiskluzných lepených flexibilním lepidlem do 50 ks/m2</t>
  </si>
  <si>
    <t>162105559</t>
  </si>
  <si>
    <t>1,0*1,5*4+5,7</t>
  </si>
  <si>
    <t>88</t>
  </si>
  <si>
    <t>597614330</t>
  </si>
  <si>
    <t>dlaždice keramické 29,8 x 29,8 cm</t>
  </si>
  <si>
    <t>1933566999</t>
  </si>
  <si>
    <t>12*1,05 'Přepočtené koeficientem množství</t>
  </si>
  <si>
    <t>89</t>
  </si>
  <si>
    <t>771579191</t>
  </si>
  <si>
    <t>Příplatek k montáž podlah keramických za plochu do 5 m2</t>
  </si>
  <si>
    <t>-1244329437</t>
  </si>
  <si>
    <t>90</t>
  </si>
  <si>
    <t>771579196</t>
  </si>
  <si>
    <t>Příplatek k montáž podlah keramických za spárování tmelem dvousložkovým</t>
  </si>
  <si>
    <t>1735138806</t>
  </si>
  <si>
    <t>91</t>
  </si>
  <si>
    <t>771591111</t>
  </si>
  <si>
    <t>Podlahy penetrace podkladu</t>
  </si>
  <si>
    <t>79988415</t>
  </si>
  <si>
    <t>92</t>
  </si>
  <si>
    <t>771591171</t>
  </si>
  <si>
    <t>Montáž profilu ukončujícího pro plynulý přechod (dlažby s kobercem apod.)</t>
  </si>
  <si>
    <t>-1000337645</t>
  </si>
  <si>
    <t>0,7*5</t>
  </si>
  <si>
    <t>93</t>
  </si>
  <si>
    <t>553432350</t>
  </si>
  <si>
    <t>profil pravoúhlý 24,5/18 mm, samolepící</t>
  </si>
  <si>
    <t>-1247299090</t>
  </si>
  <si>
    <t>5,556*1,1 'Přepočtené koeficientem množství</t>
  </si>
  <si>
    <t>94</t>
  </si>
  <si>
    <t>998771202</t>
  </si>
  <si>
    <t>Přesun hmot procentní pro podlahy z dlaždic v objektech v do 12 m</t>
  </si>
  <si>
    <t>-1582178598</t>
  </si>
  <si>
    <t>776</t>
  </si>
  <si>
    <t>Podlahy povlakové</t>
  </si>
  <si>
    <t>95</t>
  </si>
  <si>
    <t>776491113</t>
  </si>
  <si>
    <t>D+M sokl PVC</t>
  </si>
  <si>
    <t>-1430472431</t>
  </si>
  <si>
    <t>245*2</t>
  </si>
  <si>
    <t>96</t>
  </si>
  <si>
    <t>776521100</t>
  </si>
  <si>
    <t>Lepení pásů povlakových podlah plastových</t>
  </si>
  <si>
    <t>-188845565</t>
  </si>
  <si>
    <t>139,1+7,2+18+50+7,5+8,4+13,2</t>
  </si>
  <si>
    <t>245</t>
  </si>
  <si>
    <t>97</t>
  </si>
  <si>
    <t>28412390</t>
  </si>
  <si>
    <t xml:space="preserve">podlahovina PVC </t>
  </si>
  <si>
    <t>787520631</t>
  </si>
  <si>
    <t>98</t>
  </si>
  <si>
    <t>998776202</t>
  </si>
  <si>
    <t>Přesun hmot procentní pro podlahy povlakové v objektech v do 12 m</t>
  </si>
  <si>
    <t>-982108695</t>
  </si>
  <si>
    <t>781</t>
  </si>
  <si>
    <t>Dokončovací práce - obklady keramické</t>
  </si>
  <si>
    <t>781474114</t>
  </si>
  <si>
    <t>Montáž obkladů vnitřních keramických hladkých do 22 ks/m2 lepených flexibilním lepidlem</t>
  </si>
  <si>
    <t>2018430975</t>
  </si>
  <si>
    <t>(2,25+1,25)*0,8</t>
  </si>
  <si>
    <t>(2,6+0,85+0,9*3+0,94*0,10*2+3,74+4,0+2,2*2+1,5*4)*2,2</t>
  </si>
  <si>
    <t>-(0,6*5+0,8)*2,0</t>
  </si>
  <si>
    <t>100</t>
  </si>
  <si>
    <t>597610390</t>
  </si>
  <si>
    <t>obkládačky keramické 20 x 25 cm</t>
  </si>
  <si>
    <t>574182146</t>
  </si>
  <si>
    <t>50*1,04 'Přepočtené koeficientem množství</t>
  </si>
  <si>
    <t>101</t>
  </si>
  <si>
    <t>781479191</t>
  </si>
  <si>
    <t>Příplatek k montáži obkladů vnitřních keramických hladkých za plochu do 10 m2</t>
  </si>
  <si>
    <t>110431368</t>
  </si>
  <si>
    <t>102</t>
  </si>
  <si>
    <t>781479196</t>
  </si>
  <si>
    <t>Příplatek k montáži obkladů vnitřních keramických hladkých za spárování tmelem dvousložkovým</t>
  </si>
  <si>
    <t>298558853</t>
  </si>
  <si>
    <t>103</t>
  </si>
  <si>
    <t>781493511</t>
  </si>
  <si>
    <t>Plastové profily ukončovací lepené standardním lepidlem</t>
  </si>
  <si>
    <t>1420377140</t>
  </si>
  <si>
    <t>(1,0+1,5)*2*4</t>
  </si>
  <si>
    <t>104</t>
  </si>
  <si>
    <t>781495111</t>
  </si>
  <si>
    <t>Penetrace podkladu vnitřních obkladů</t>
  </si>
  <si>
    <t>-1047371474</t>
  </si>
  <si>
    <t>105</t>
  </si>
  <si>
    <t>998781102</t>
  </si>
  <si>
    <t>Přesun hmot tonážní pro obklady keramické v objektech v do 12 m</t>
  </si>
  <si>
    <t>1589385078</t>
  </si>
  <si>
    <t>783</t>
  </si>
  <si>
    <t>Dokončovací práce - nátěry</t>
  </si>
  <si>
    <t>106</t>
  </si>
  <si>
    <t>783121150</t>
  </si>
  <si>
    <t>Nátěry syntetické OK střední "B" barva dražší základní antikorozní</t>
  </si>
  <si>
    <t>1261472555</t>
  </si>
  <si>
    <t>13355*4,5/67</t>
  </si>
  <si>
    <t>900</t>
  </si>
  <si>
    <t>784</t>
  </si>
  <si>
    <t>Dokončovací práce - malby</t>
  </si>
  <si>
    <t>107</t>
  </si>
  <si>
    <t>784453641</t>
  </si>
  <si>
    <t>Malby směsi tekuté disperzní bílé fungicidní dvojnásobné s penetrací místnost v do 3,8 m</t>
  </si>
  <si>
    <t>1305945045</t>
  </si>
  <si>
    <t>"stěny</t>
  </si>
  <si>
    <t>13,5*(3,95+5,89)</t>
  </si>
  <si>
    <t>10,30*(3,95+5,89)/2*2+10</t>
  </si>
  <si>
    <t>-(1,5*1,5*8+1,8*1,5*2+1,8*2,4+1,68*2,4*2+1,0*2,0*2+1,1*1,6*11)</t>
  </si>
  <si>
    <t>(2,34+3,6*2+5,01)*2,8</t>
  </si>
  <si>
    <t>(7,5+(21,87-0,35-10,3-0,21)+3,93+1,94)*2*2,8</t>
  </si>
  <si>
    <t>(2,34+2,25+3,52+3,74*3)*2*2,8</t>
  </si>
  <si>
    <t>-(1,5*0,75*4+1,5*1,5*2+0,75*2+1,68*2,4+1,5*2,4*2+0,8*2,0*10+1,0*2,0*2+0,6*2,0)</t>
  </si>
  <si>
    <t>Mezisoučet</t>
  </si>
  <si>
    <t>"stropy</t>
  </si>
  <si>
    <t>150+7,2+18+50+7,5+8,4+13,2+5,7+0,9*1,5*3</t>
  </si>
  <si>
    <t>Vedlejší rozpočtové náklady</t>
  </si>
  <si>
    <t>VRN1</t>
  </si>
  <si>
    <t>Průzkumné, geodetické a projektové práce</t>
  </si>
  <si>
    <t>108</t>
  </si>
  <si>
    <t>012103000</t>
  </si>
  <si>
    <t>Geodetické práce před výstavbou</t>
  </si>
  <si>
    <t>…</t>
  </si>
  <si>
    <t>1024</t>
  </si>
  <si>
    <t>920802212</t>
  </si>
  <si>
    <t>109</t>
  </si>
  <si>
    <t>012303000</t>
  </si>
  <si>
    <t>Geodetické práce po výstavbě</t>
  </si>
  <si>
    <t>1104820554</t>
  </si>
  <si>
    <t>110</t>
  </si>
  <si>
    <t>013254000</t>
  </si>
  <si>
    <t>Dokumentace skutečného provedení stavby</t>
  </si>
  <si>
    <t>358926092</t>
  </si>
  <si>
    <t>VRN3</t>
  </si>
  <si>
    <t>111</t>
  </si>
  <si>
    <t>032103000</t>
  </si>
  <si>
    <t>Náklady na stavební buňky</t>
  </si>
  <si>
    <t>-30105138</t>
  </si>
  <si>
    <t>112</t>
  </si>
  <si>
    <t>034103000</t>
  </si>
  <si>
    <t>Energie pro zařízení staveniště</t>
  </si>
  <si>
    <t>-926626685</t>
  </si>
  <si>
    <t>113</t>
  </si>
  <si>
    <t>034203000</t>
  </si>
  <si>
    <t>Oplocení staveniště</t>
  </si>
  <si>
    <t>502554618</t>
  </si>
  <si>
    <t>114</t>
  </si>
  <si>
    <t>039103000</t>
  </si>
  <si>
    <t>Rozebrání, bourání a odvoz zařízení staveniště</t>
  </si>
  <si>
    <t>-686351354</t>
  </si>
  <si>
    <t>2 - Zateplení 1.NP - neuznatelný výdaj</t>
  </si>
  <si>
    <t xml:space="preserve">    6 - Úpravy povrchů, podlahy a osazování výplní</t>
  </si>
  <si>
    <t xml:space="preserve">    62 - Úprava povrchů vnější</t>
  </si>
  <si>
    <t>Úpravy povrchů, podlahy a osazování výplní</t>
  </si>
  <si>
    <t>622211031</t>
  </si>
  <si>
    <t>Montáž kontaktního zateplení vnějších stěn z polystyrénových desek tl do 160 mm</t>
  </si>
  <si>
    <t>710216115</t>
  </si>
  <si>
    <t>"pohled 1</t>
  </si>
  <si>
    <t>"pohled 4</t>
  </si>
  <si>
    <t>12+45</t>
  </si>
  <si>
    <t>"pohled 5</t>
  </si>
  <si>
    <t>"pohled 6</t>
  </si>
  <si>
    <t>283760420</t>
  </si>
  <si>
    <t>deska fasádní polystyrénová Isover EPS GreyWall 1000 x 500 x 140 mm</t>
  </si>
  <si>
    <t>23137097</t>
  </si>
  <si>
    <t>237-41</t>
  </si>
  <si>
    <t>196*1,02 'Přepočtené koeficientem množství</t>
  </si>
  <si>
    <t>283763570</t>
  </si>
  <si>
    <t>deska fasádní polystyrénová izolační Perimeter N PER 30 (EPS P) 1250 x 600 x 140 mm</t>
  </si>
  <si>
    <t>978735832</t>
  </si>
  <si>
    <t>(21,82+0,14+25,06+0,14*2+11,2+0,14+11,06+11,79)*0,50</t>
  </si>
  <si>
    <t>40,745*1,02 'Přepočtené koeficientem množství</t>
  </si>
  <si>
    <t>622252001</t>
  </si>
  <si>
    <t>Montáž zakládacích soklových lišt kontaktního zateplení</t>
  </si>
  <si>
    <t>-1294281850</t>
  </si>
  <si>
    <t>21,82+0,14+25,13+0,14+0,14+11,2+0,14+11,06+11,79</t>
  </si>
  <si>
    <t>59051651</t>
  </si>
  <si>
    <t>lišta soklová Al s okapničkou zakládací U 14cm 0,95/200cm</t>
  </si>
  <si>
    <t>-522599093</t>
  </si>
  <si>
    <t>81,56*1,05 'Přepočtené koeficientem množství</t>
  </si>
  <si>
    <t>622252002</t>
  </si>
  <si>
    <t>Montáž ostatních lišt kontaktního zateplení</t>
  </si>
  <si>
    <t>-2054821144</t>
  </si>
  <si>
    <t>"rohové</t>
  </si>
  <si>
    <t>3,5*2+5,5*2</t>
  </si>
  <si>
    <t>"ostění</t>
  </si>
  <si>
    <t>(3,0+2,1*2)*4</t>
  </si>
  <si>
    <t>(3,0+1,6*2)*2</t>
  </si>
  <si>
    <t>(1,5+2,1*2)*1</t>
  </si>
  <si>
    <t>(1,0+2,1*2)*1</t>
  </si>
  <si>
    <t>(1,2+1,6*2)*2</t>
  </si>
  <si>
    <t>(2,1+3,1*2)*1</t>
  </si>
  <si>
    <t>(4,8+2,5*2)*1</t>
  </si>
  <si>
    <t>(2,1+3,1*2)*2</t>
  </si>
  <si>
    <t>"parapety</t>
  </si>
  <si>
    <t>3,0*6+1,5+1+1,2*2+2,1+4,8</t>
  </si>
  <si>
    <t>18+(95,6+29,8)*2</t>
  </si>
  <si>
    <t>59051486</t>
  </si>
  <si>
    <t>lišta rohová PVC 10/15cm s tkaninou</t>
  </si>
  <si>
    <t>1507568736</t>
  </si>
  <si>
    <t>36*1,05 'Přepočtené koeficientem množství</t>
  </si>
  <si>
    <t>59051476</t>
  </si>
  <si>
    <t>profil okenní začišťovací se sklovláknitou armovací tkaninou 9 mm/2,4 m</t>
  </si>
  <si>
    <t>1431508806</t>
  </si>
  <si>
    <t>95,6*2</t>
  </si>
  <si>
    <t>191,2*1,05 'Přepočtené koeficientem množství</t>
  </si>
  <si>
    <t>59051512</t>
  </si>
  <si>
    <t>profil parapetní se sklovláknitou armovací tkaninou PVC 2 m</t>
  </si>
  <si>
    <t>-680892319</t>
  </si>
  <si>
    <t>29,8*2</t>
  </si>
  <si>
    <t>59,6*1,05 'Přepočtené koeficientem množství</t>
  </si>
  <si>
    <t>622335201</t>
  </si>
  <si>
    <t>Oprava cementové škrábané omítky vnějších stěn v rozsahu do 10%</t>
  </si>
  <si>
    <t>-1532524905</t>
  </si>
  <si>
    <t>622511111</t>
  </si>
  <si>
    <t>Tenkovrstvá akrylátová mozaiková střednězrnná omítka včetně penetrace vnějších stěn</t>
  </si>
  <si>
    <t>543677259</t>
  </si>
  <si>
    <t>622511111-1</t>
  </si>
  <si>
    <t>Konečná úprava KZS - stěrka imitace pohledového betonu včetně penetrace podkladu</t>
  </si>
  <si>
    <t>-237315709</t>
  </si>
  <si>
    <t>(3,0+2,1*2)*0,25*4</t>
  </si>
  <si>
    <t>(3,0+1,6*2)*0,25*2</t>
  </si>
  <si>
    <t>(1,5+2,1*2)*0,25*1</t>
  </si>
  <si>
    <t>(1,0+2,1*2)*0,25*1</t>
  </si>
  <si>
    <t>(1,2+1,6*2)*0,25*2</t>
  </si>
  <si>
    <t>(2,1+3,1*2)*0,25*1</t>
  </si>
  <si>
    <t>(4,8+2,5*2)*0,25*1</t>
  </si>
  <si>
    <t>(2,1+3,1*2)*0,25*2</t>
  </si>
  <si>
    <t>220</t>
  </si>
  <si>
    <t>629995101</t>
  </si>
  <si>
    <t>Očištění vnějších ploch tlakovou vodou</t>
  </si>
  <si>
    <t>-1340817894</t>
  </si>
  <si>
    <t>Úprava povrchů vnější</t>
  </si>
  <si>
    <t>629991011</t>
  </si>
  <si>
    <t>Zakrytí výplní otvorů a svislých ploch fólií přilepenou lepící páskou</t>
  </si>
  <si>
    <t>-806785315</t>
  </si>
  <si>
    <t>3,0*2,1*4+3,0*1,6*2+1,5*2,1+1*2,1+1,2*1,6*2+2,1*3,1+4,8*2,5</t>
  </si>
  <si>
    <t>2,1*3,1*2</t>
  </si>
  <si>
    <t>941111121</t>
  </si>
  <si>
    <t>Montáž lešení řadového trubkového lehkého s podlahami zatížení do 200 kg/m2 š do 1,2 m v do 10 m</t>
  </si>
  <si>
    <t>59733299</t>
  </si>
  <si>
    <t>(21,82+1,2*2)*3,5</t>
  </si>
  <si>
    <t>(14+1,2*2)*5,5</t>
  </si>
  <si>
    <t>(11+11,2+11,06+1,2*2)*3,5</t>
  </si>
  <si>
    <t>11,79*3,5</t>
  </si>
  <si>
    <t>342</t>
  </si>
  <si>
    <t>941111221</t>
  </si>
  <si>
    <t>Příplatek k lešení řadovému trubkovému lehkému s podlahami š 1,2 m v 10 m za první a ZKD den použití</t>
  </si>
  <si>
    <t>2052742038</t>
  </si>
  <si>
    <t>342*30*2</t>
  </si>
  <si>
    <t>941112821</t>
  </si>
  <si>
    <t>Demontáž lešení řadového trubkového lehkého bez podlah zatížení do 200 kg/m2 š do 1,2 m v do 10 m</t>
  </si>
  <si>
    <t>1957237178</t>
  </si>
  <si>
    <t>-312318191</t>
  </si>
  <si>
    <t>78223077</t>
  </si>
  <si>
    <t>-956592598</t>
  </si>
  <si>
    <t>637332745</t>
  </si>
  <si>
    <t>578709574</t>
  </si>
  <si>
    <t>-185380553</t>
  </si>
  <si>
    <t>247554526</t>
  </si>
  <si>
    <t>1052601814</t>
  </si>
  <si>
    <t>474237080</t>
  </si>
  <si>
    <t>998792965</t>
  </si>
  <si>
    <t>1,223*10 'Přepočtené koeficientem množství</t>
  </si>
  <si>
    <t xml:space="preserve">Poplatek za uložení směsného stavebního a demoličního odpadu (skládkovné) </t>
  </si>
  <si>
    <t>-1573811341</t>
  </si>
  <si>
    <t>1282476253</t>
  </si>
  <si>
    <t>764246306</t>
  </si>
  <si>
    <t>Oplechování parapetů rovných mechanicky kotvené z TiZn lesklého plechu rš 500 mm</t>
  </si>
  <si>
    <t>-261220733</t>
  </si>
  <si>
    <t>-1459709165</t>
  </si>
  <si>
    <t>998764201</t>
  </si>
  <si>
    <t>Přesun hmot procentní pro konstrukce klempířské v objektech v do 6 m</t>
  </si>
  <si>
    <t>-1830662794</t>
  </si>
  <si>
    <t>819636610</t>
  </si>
  <si>
    <t>565540339</t>
  </si>
  <si>
    <t>1122063550</t>
  </si>
  <si>
    <t>-2057857226</t>
  </si>
  <si>
    <t>25291517</t>
  </si>
  <si>
    <t>-876209314</t>
  </si>
  <si>
    <t>1618968471</t>
  </si>
  <si>
    <t>3 - Stavební úpravy učebny digitálních technologií</t>
  </si>
  <si>
    <t xml:space="preserve">    9 - Ostatní konstrukce a práce, bourání</t>
  </si>
  <si>
    <t xml:space="preserve">    997 - Přesun sutě</t>
  </si>
  <si>
    <t xml:space="preserve">    784 - Dokončovací práce - malby a tapety</t>
  </si>
  <si>
    <t>Ostatní - Ostatní</t>
  </si>
  <si>
    <t xml:space="preserve">    001 - Ostatní - vybavení učebny</t>
  </si>
  <si>
    <t>Ostatní konstrukce a práce, bourání</t>
  </si>
  <si>
    <t>949101111</t>
  </si>
  <si>
    <t>Lešení pomocné pro objekty pozemních staveb s lešeňovou podlahou v do 1,9 m zatížení do 150 kg/m2</t>
  </si>
  <si>
    <t>-80101321</t>
  </si>
  <si>
    <t>1525751964</t>
  </si>
  <si>
    <t>997</t>
  </si>
  <si>
    <t>Přesun sutě</t>
  </si>
  <si>
    <t>997013211</t>
  </si>
  <si>
    <t>Vnitrostaveništní doprava suti a vybouraných hmot pro budovy v do 6 m ručně</t>
  </si>
  <si>
    <t>-864831004</t>
  </si>
  <si>
    <t>Odvoz suti a vybouraných hmot na skládku nebo meziskládku do 1 km se složením</t>
  </si>
  <si>
    <t>1642593763</t>
  </si>
  <si>
    <t>1446170531</t>
  </si>
  <si>
    <t>0,085*10 'Přepočtené koeficientem množství</t>
  </si>
  <si>
    <t>997013813</t>
  </si>
  <si>
    <t>Poplatek za uložení stavebního odpadu z plastických hmot na skládce (skládkovné)</t>
  </si>
  <si>
    <t>1995796118</t>
  </si>
  <si>
    <t>998018001</t>
  </si>
  <si>
    <t>Přesun hmot ruční pro budovy v do 6 m</t>
  </si>
  <si>
    <t>-1501732102</t>
  </si>
  <si>
    <t>763164611</t>
  </si>
  <si>
    <t>SDK obklad kovových kcí tvaru U š do 0,6 m desky 1xA 12,5</t>
  </si>
  <si>
    <t>1718020756</t>
  </si>
  <si>
    <t>763431001</t>
  </si>
  <si>
    <t>Montáž minerálního podhledu s vyjímatelnými panely vel. do 0,36 m2 na zavěšený viditelný rošt</t>
  </si>
  <si>
    <t>160128752</t>
  </si>
  <si>
    <t>590305700</t>
  </si>
  <si>
    <t xml:space="preserve">podhled kazetový  A 600 x 600 mm </t>
  </si>
  <si>
    <t>1550841807</t>
  </si>
  <si>
    <t>998763100</t>
  </si>
  <si>
    <t>Přesun hmot tonážní pro dřevostavby v objektech v do 6 m</t>
  </si>
  <si>
    <t>-1329742165</t>
  </si>
  <si>
    <t>776111116</t>
  </si>
  <si>
    <t>Odstranění zbytků lepidla z podkladu povlakových podlah broušením</t>
  </si>
  <si>
    <t>-2045464294</t>
  </si>
  <si>
    <t>776141121</t>
  </si>
  <si>
    <t>Vyrovnání podkladu povlakových podlah stěrkou pevnosti 30 MPa tl 3 mm včetně přebroušení a penetrace</t>
  </si>
  <si>
    <t>-1577749817</t>
  </si>
  <si>
    <t>776201811</t>
  </si>
  <si>
    <t>Demontáž lepených povlakových podlah bez podložky ručně</t>
  </si>
  <si>
    <t>312038499</t>
  </si>
  <si>
    <t>776231111</t>
  </si>
  <si>
    <t>Lepení lamel a čtverců z vinylu standardním lepidlem</t>
  </si>
  <si>
    <t>-266694726</t>
  </si>
  <si>
    <t>284110500</t>
  </si>
  <si>
    <t>díl. vinylové tl.2,0 mm,nášlIJ.vrstva 0,40 mm,úpr.PUR, tř.zátěže 23/32/41,otlak 0,05mm,R10,tř.otěru T,Bfl S1,bez ftalátů</t>
  </si>
  <si>
    <t>1776367036</t>
  </si>
  <si>
    <t>26,7*1,1 'Přepočtené koeficientem množství</t>
  </si>
  <si>
    <t>776411111</t>
  </si>
  <si>
    <t>Montáž obvodových soklíků výšky do 80 mm vč. dodávky soklíku</t>
  </si>
  <si>
    <t>91329867</t>
  </si>
  <si>
    <t>(5,0+5,4)*2</t>
  </si>
  <si>
    <t>19,8*1,1</t>
  </si>
  <si>
    <t>998776101</t>
  </si>
  <si>
    <t>Přesun hmot tonážní pro podlahy povlakové v objektech v do 6 m</t>
  </si>
  <si>
    <t>698191395</t>
  </si>
  <si>
    <t>Dokončovací práce - malby a tapety</t>
  </si>
  <si>
    <t>784121001</t>
  </si>
  <si>
    <t>Oškrabání malby v mísnostech výšky do 3,80 m</t>
  </si>
  <si>
    <t>476609960</t>
  </si>
  <si>
    <t>784211001</t>
  </si>
  <si>
    <t>Jednonásobné bílé malby ze směsí za mokra výborně otěruvzdorných v místnostech výšky do 3,80 m</t>
  </si>
  <si>
    <t>1563349487</t>
  </si>
  <si>
    <t>Ostatní</t>
  </si>
  <si>
    <t>001</t>
  </si>
  <si>
    <t>Ostatní - vybavení učebny</t>
  </si>
  <si>
    <t>001-1</t>
  </si>
  <si>
    <t>Obklad stěn do výšky 82 cm</t>
  </si>
  <si>
    <t>512</t>
  </si>
  <si>
    <t>-711967396</t>
  </si>
  <si>
    <t>001-2</t>
  </si>
  <si>
    <t>Lavice (stůl), stavitelná výška, deska - šedá lamino, rozměr 1300x600mm</t>
  </si>
  <si>
    <t>-1035493019</t>
  </si>
  <si>
    <t>001-3</t>
  </si>
  <si>
    <t>Konferenční židle stohovatelná, s područkami, polstrování - modrá látka</t>
  </si>
  <si>
    <t>-2030526924</t>
  </si>
  <si>
    <t>001-4</t>
  </si>
  <si>
    <t>Horizontální žaluzie, barva stříbrná, šířka lamely 50mm, (plocha 4,6*2,8m)</t>
  </si>
  <si>
    <t>-1217333235</t>
  </si>
  <si>
    <t>001-5</t>
  </si>
  <si>
    <t>Bezprašná magnetická tabule (Magnetic standard 200x120cm)</t>
  </si>
  <si>
    <t>-1065076870</t>
  </si>
  <si>
    <t>4 - Předláždění příjezdové komunikace a dvora</t>
  </si>
  <si>
    <t xml:space="preserve">    1 - Zemní práce</t>
  </si>
  <si>
    <t xml:space="preserve">    18 - Zemní práce - povrchové úpravy terénu</t>
  </si>
  <si>
    <t xml:space="preserve">    2 - Zakládání</t>
  </si>
  <si>
    <t xml:space="preserve">    3 - Svislé a kompletní konstrukce</t>
  </si>
  <si>
    <t xml:space="preserve">    5 - Komunikace</t>
  </si>
  <si>
    <t xml:space="preserve">    95 - Různé dokončovací konstrukce a práce pozemních staveb</t>
  </si>
  <si>
    <t>Zemní práce</t>
  </si>
  <si>
    <t>113107111</t>
  </si>
  <si>
    <t>Odstranění podkladu pl do 50 m2 z kameniva těženého tl 100 mm</t>
  </si>
  <si>
    <t>-1760495471</t>
  </si>
  <si>
    <t>113107142</t>
  </si>
  <si>
    <t>Odstranění podkladu pl do 50 m2 živičných tl 100 mm</t>
  </si>
  <si>
    <t>1234869215</t>
  </si>
  <si>
    <t>122201101</t>
  </si>
  <si>
    <t>Odkopávky a prokopávky nezapažené v hornině tř. 3 objem do 100 m3</t>
  </si>
  <si>
    <t>-357982742</t>
  </si>
  <si>
    <t>330,5*(0,46-0,15)</t>
  </si>
  <si>
    <t>132201101</t>
  </si>
  <si>
    <t>Hloubení rýh š do 600 mm v hornině tř. 3 objemu do 100 m3</t>
  </si>
  <si>
    <t>-1738470144</t>
  </si>
  <si>
    <t>"opěrná zídka</t>
  </si>
  <si>
    <t>21,2*0,34*0,9</t>
  </si>
  <si>
    <t>162201101</t>
  </si>
  <si>
    <t>Vodorovné přemístění do 20 m výkopku/sypaniny z horniny tř. 1 až 4</t>
  </si>
  <si>
    <t>-206775772</t>
  </si>
  <si>
    <t>102,455+6,487</t>
  </si>
  <si>
    <t>162701105</t>
  </si>
  <si>
    <t>Vodorovné přemístění do 10000 m výkopku/sypaniny z horniny tř. 1 až 4</t>
  </si>
  <si>
    <t>-36334509</t>
  </si>
  <si>
    <t>162701109</t>
  </si>
  <si>
    <t>Příplatek k vodorovnému přemístění výkopku/sypaniny z horniny tř. 1 až 4 ZKD 1000 m přes 10000 m</t>
  </si>
  <si>
    <t>-2076960351</t>
  </si>
  <si>
    <t>108,942</t>
  </si>
  <si>
    <t>171201201</t>
  </si>
  <si>
    <t>Uložení sypaniny na skládky</t>
  </si>
  <si>
    <t>-1902681350</t>
  </si>
  <si>
    <t>171201211</t>
  </si>
  <si>
    <t>Poplatek za uložení odpadu ze sypaniny na skládce (skládkovné)</t>
  </si>
  <si>
    <t>-860446636</t>
  </si>
  <si>
    <t>108,942*1,7</t>
  </si>
  <si>
    <t>181951102</t>
  </si>
  <si>
    <t>Úprava pláně v hornině tř. 1 až 4 se zhutněním</t>
  </si>
  <si>
    <t>-1799852747</t>
  </si>
  <si>
    <t>Zemní práce - povrchové úpravy terénu</t>
  </si>
  <si>
    <t>18001</t>
  </si>
  <si>
    <t>Konečné povrchové úpravy terénu kolem stavby</t>
  </si>
  <si>
    <t>308465725</t>
  </si>
  <si>
    <t>Zakládání</t>
  </si>
  <si>
    <t>274313711</t>
  </si>
  <si>
    <t>Základové pásy z betonu tř. C 20/25</t>
  </si>
  <si>
    <t>1892648311</t>
  </si>
  <si>
    <t>21,2*0,34*0,8</t>
  </si>
  <si>
    <t>274361821</t>
  </si>
  <si>
    <t>Výztuž základových pásů betonářskou ocelí 10 505 (R)</t>
  </si>
  <si>
    <t>-106754573</t>
  </si>
  <si>
    <t>21,2/0,40*1,0*0,89/1000*1,08</t>
  </si>
  <si>
    <t>Svislé a kompletní konstrukce</t>
  </si>
  <si>
    <t>338171111</t>
  </si>
  <si>
    <t>Osazování sloupků a vzpěr plotových ocelových v 2,00 m se zalitím MC</t>
  </si>
  <si>
    <t>1585326779</t>
  </si>
  <si>
    <t>553422520</t>
  </si>
  <si>
    <t>sloupek plotový průběžný pozinkovaný a komaxitový 2000/38x1,5 mm</t>
  </si>
  <si>
    <t>-1358208331</t>
  </si>
  <si>
    <t>348272213</t>
  </si>
  <si>
    <t>Plotová zeď tl 195 mm z betonových tvarovek oboustranně štípaných přírodních na MC vč spárování</t>
  </si>
  <si>
    <t>-804574962</t>
  </si>
  <si>
    <t>21,2*0,60</t>
  </si>
  <si>
    <t>348272513</t>
  </si>
  <si>
    <t>Plotová stříška pro zeď tl 195 mm z tvarovek hladkých nebo štípaných přírodních</t>
  </si>
  <si>
    <t>297721035</t>
  </si>
  <si>
    <t>348321218</t>
  </si>
  <si>
    <t>Zábradelní zídky a podezdívky ze ŽB tř. C 20/25</t>
  </si>
  <si>
    <t>654932525</t>
  </si>
  <si>
    <t>21,2*0,60*0,18</t>
  </si>
  <si>
    <t>348401120</t>
  </si>
  <si>
    <t>Osazení oplocení ze strojového pletiva s napínacími dráty výšky do 1,6 m do 15° sklonu svahu</t>
  </si>
  <si>
    <t>-805685899</t>
  </si>
  <si>
    <t>313275020</t>
  </si>
  <si>
    <t>pletivo FLUIDEX čtvercová oka 50 mm x 2,2 mm x 150 cm</t>
  </si>
  <si>
    <t>-1697686486</t>
  </si>
  <si>
    <t>Komunikace</t>
  </si>
  <si>
    <t>564772111</t>
  </si>
  <si>
    <t>Podklad z vibrovaného štěrku VŠ tl 250 mm</t>
  </si>
  <si>
    <t>-614043494</t>
  </si>
  <si>
    <t>564831111</t>
  </si>
  <si>
    <t>Podklad ze štěrkodrtě ŠD tl 100 mm</t>
  </si>
  <si>
    <t>1798864172</t>
  </si>
  <si>
    <t>596211212</t>
  </si>
  <si>
    <t>Kladení zámkové dlažby komunikací pro pěší tl 80 mm skupiny A pl do 300 m2</t>
  </si>
  <si>
    <t>-1016396694</t>
  </si>
  <si>
    <t>"dvůr</t>
  </si>
  <si>
    <t>116</t>
  </si>
  <si>
    <t>"příjezdová komunikace</t>
  </si>
  <si>
    <t>197</t>
  </si>
  <si>
    <t>"kontejnerové stání</t>
  </si>
  <si>
    <t>17,5</t>
  </si>
  <si>
    <t>592450070</t>
  </si>
  <si>
    <t>dlažba zámková H-PROFIL HBB 20x16,5x8 cm přírodní</t>
  </si>
  <si>
    <t>-851466925</t>
  </si>
  <si>
    <t>330,5*1,1 'Přepočtené koeficientem množství</t>
  </si>
  <si>
    <t>916231213</t>
  </si>
  <si>
    <t>Osazení chodníkového obrubníku betonového stojatého s boční opěrou do lože z betonu prostého</t>
  </si>
  <si>
    <t>902699793</t>
  </si>
  <si>
    <t>592174100</t>
  </si>
  <si>
    <t>obrubník betonový chodníkový ABO 100/10/25 II nat 100x10x25 cm</t>
  </si>
  <si>
    <t>-1769036261</t>
  </si>
  <si>
    <t>916991121</t>
  </si>
  <si>
    <t>Lože pod obrubníky, krajníky nebo obruby z dlažebních kostek z betonu prostého</t>
  </si>
  <si>
    <t>921380907</t>
  </si>
  <si>
    <t>70*0,20*0,30</t>
  </si>
  <si>
    <t>Různé dokončovací konstrukce a práce pozemních staveb</t>
  </si>
  <si>
    <t>95-001</t>
  </si>
  <si>
    <t>Dodávka a montáž - prvek dětských hřišť - kreslící dvojtabule 2,3x0,1x1,6m</t>
  </si>
  <si>
    <t>-428110224</t>
  </si>
  <si>
    <t>998223011</t>
  </si>
  <si>
    <t>Přesun hmot pro pozemní komunikace s krytem dlážděným</t>
  </si>
  <si>
    <t>1023895957</t>
  </si>
  <si>
    <t>140,882</t>
  </si>
  <si>
    <t>330,5*(0,10+0,25)*1,7</t>
  </si>
  <si>
    <t>997221151</t>
  </si>
  <si>
    <t>Vodorovná doprava suti z kusových materiálů stavebním kolečkem do 50 m</t>
  </si>
  <si>
    <t>-548774413</t>
  </si>
  <si>
    <t>997221569</t>
  </si>
  <si>
    <t>Příplatek ZKD 1 km u vodorovné dopravy suti z kusových materiálů</t>
  </si>
  <si>
    <t>857454571</t>
  </si>
  <si>
    <t>132,2*10 'Přepočtené koeficientem množství</t>
  </si>
  <si>
    <t>997221611</t>
  </si>
  <si>
    <t>Nakládání suti na dopravní prostředky pro vodorovnou dopravu</t>
  </si>
  <si>
    <t>703010076</t>
  </si>
  <si>
    <t>997221845</t>
  </si>
  <si>
    <t>Poplatek za uložení odpadu z asfaltových povrchů na skládce (skládkovné)</t>
  </si>
  <si>
    <t>-1800000030</t>
  </si>
  <si>
    <t>997221855</t>
  </si>
  <si>
    <t>Poplatek za uložení odpadu z kameniva na skládce (skládkovné)</t>
  </si>
  <si>
    <t>335570218</t>
  </si>
  <si>
    <t>132,2-72,71</t>
  </si>
  <si>
    <t>711132230</t>
  </si>
  <si>
    <t>Izolace proti zemní vlhkosti na svislé ploše na sucho pásy TECHNODREN 2015 Z1</t>
  </si>
  <si>
    <t>-589630123</t>
  </si>
  <si>
    <t>21,2*1,0*1,05</t>
  </si>
  <si>
    <t>711141559</t>
  </si>
  <si>
    <t>Provedení izolace proti zemní vlhkosti pásy přitavením vodorovné NAIP</t>
  </si>
  <si>
    <t>-1419598931</t>
  </si>
  <si>
    <t>21,2*0,40</t>
  </si>
  <si>
    <t>711142559</t>
  </si>
  <si>
    <t>Provedení izolace proti zemní vlhkosti pásy přitavením svislé NAIP</t>
  </si>
  <si>
    <t>-1721410730</t>
  </si>
  <si>
    <t>628322820</t>
  </si>
  <si>
    <t>pás těžký asfaltovaný HYDROBIT V 60 S 35</t>
  </si>
  <si>
    <t>362978090</t>
  </si>
  <si>
    <t>8,48+12,72</t>
  </si>
  <si>
    <t>21,2*1,15 'Přepočtené koeficientem množství</t>
  </si>
  <si>
    <t>998711101</t>
  </si>
  <si>
    <t>Přesun hmot tonážní pro izolace proti vodě, vlhkosti a plynům v objektech výšky do 6 m</t>
  </si>
  <si>
    <t>-1502203586</t>
  </si>
  <si>
    <t>766001</t>
  </si>
  <si>
    <t>Kontejnerové stání - dodávka a montáž obkladu stěn- dřevěné desky 25x120mm včetně povrch.úpravy</t>
  </si>
  <si>
    <t>1147241776</t>
  </si>
  <si>
    <t>(1,5*2+3,0*2+4,5)*1,5</t>
  </si>
  <si>
    <t>767001</t>
  </si>
  <si>
    <t>Kontejnerové stání - dodávka a osazení ocelových sloupků uzavř.profil 60x60mm včetně povrch.úpravy</t>
  </si>
  <si>
    <t>1468940246</t>
  </si>
  <si>
    <t>1,65*5,289 *10</t>
  </si>
  <si>
    <t>0,15*0,15*10*78,5</t>
  </si>
  <si>
    <t>011114000</t>
  </si>
  <si>
    <t>Vytýčení inženýrských sítí a vymezení jejich ochranných pásem</t>
  </si>
  <si>
    <t>-394460038</t>
  </si>
  <si>
    <t>1219183390</t>
  </si>
  <si>
    <t>-1933476072</t>
  </si>
  <si>
    <t>-442362333</t>
  </si>
  <si>
    <t>1469726854</t>
  </si>
  <si>
    <t>701491199</t>
  </si>
  <si>
    <t>1859812377</t>
  </si>
  <si>
    <t>-1842062133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</si>
</sst>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NJ-FOKUS2020_VR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a nástavba objektu střediska volného času Fokus, K Nemocnici 23, Nový Jičín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26. 11. 2020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Středisko volného času Fokus, Nový Jičín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ARCHITRÁV s.r.o. Nový Jičín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'1 - Nástavba - stavební část'!J32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'1 - Nástavba - stavební část'!P149</f>
        <v>0</v>
      </c>
      <c r="AV95" s="129">
        <f>'1 - Nástavba - stavební část'!J35</f>
        <v>0</v>
      </c>
      <c r="AW95" s="129">
        <f>'1 - Nástavba - stavební část'!J36</f>
        <v>0</v>
      </c>
      <c r="AX95" s="129">
        <f>'1 - Nástavba - stavební část'!J37</f>
        <v>0</v>
      </c>
      <c r="AY95" s="129">
        <f>'1 - Nástavba - stavební část'!J38</f>
        <v>0</v>
      </c>
      <c r="AZ95" s="129">
        <f>'1 - Nástavba - stavební část'!F35</f>
        <v>0</v>
      </c>
      <c r="BA95" s="129">
        <f>'1 - Nástavba - stavební část'!F36</f>
        <v>0</v>
      </c>
      <c r="BB95" s="129">
        <f>'1 - Nástavba - stavební část'!F37</f>
        <v>0</v>
      </c>
      <c r="BC95" s="129">
        <f>'1 - Nástavba - stavební část'!F38</f>
        <v>0</v>
      </c>
      <c r="BD95" s="131">
        <f>'1 - Nástavba - stavební část'!F39</f>
        <v>0</v>
      </c>
      <c r="BE95" s="7"/>
      <c r="BT95" s="132" t="s">
        <v>80</v>
      </c>
      <c r="BV95" s="132" t="s">
        <v>77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7" customFormat="1" ht="16.5" customHeight="1">
      <c r="A96" s="120" t="s">
        <v>79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'2 - Zateplení 1.NP - neuz...'!J32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82</v>
      </c>
      <c r="AR96" s="127"/>
      <c r="AS96" s="128">
        <v>0</v>
      </c>
      <c r="AT96" s="129">
        <f>ROUND(SUM(AV96:AW96),2)</f>
        <v>0</v>
      </c>
      <c r="AU96" s="130">
        <f>'2 - Zateplení 1.NP - neuz...'!P136</f>
        <v>0</v>
      </c>
      <c r="AV96" s="129">
        <f>'2 - Zateplení 1.NP - neuz...'!J35</f>
        <v>0</v>
      </c>
      <c r="AW96" s="129">
        <f>'2 - Zateplení 1.NP - neuz...'!J36</f>
        <v>0</v>
      </c>
      <c r="AX96" s="129">
        <f>'2 - Zateplení 1.NP - neuz...'!J37</f>
        <v>0</v>
      </c>
      <c r="AY96" s="129">
        <f>'2 - Zateplení 1.NP - neuz...'!J38</f>
        <v>0</v>
      </c>
      <c r="AZ96" s="129">
        <f>'2 - Zateplení 1.NP - neuz...'!F35</f>
        <v>0</v>
      </c>
      <c r="BA96" s="129">
        <f>'2 - Zateplení 1.NP - neuz...'!F36</f>
        <v>0</v>
      </c>
      <c r="BB96" s="129">
        <f>'2 - Zateplení 1.NP - neuz...'!F37</f>
        <v>0</v>
      </c>
      <c r="BC96" s="129">
        <f>'2 - Zateplení 1.NP - neuz...'!F38</f>
        <v>0</v>
      </c>
      <c r="BD96" s="131">
        <f>'2 - Zateplení 1.NP - neuz...'!F39</f>
        <v>0</v>
      </c>
      <c r="BE96" s="7"/>
      <c r="BT96" s="132" t="s">
        <v>80</v>
      </c>
      <c r="BV96" s="132" t="s">
        <v>77</v>
      </c>
      <c r="BW96" s="132" t="s">
        <v>86</v>
      </c>
      <c r="BX96" s="132" t="s">
        <v>5</v>
      </c>
      <c r="CL96" s="132" t="s">
        <v>1</v>
      </c>
      <c r="CM96" s="132" t="s">
        <v>84</v>
      </c>
    </row>
    <row r="97" s="7" customFormat="1" ht="24.75" customHeight="1">
      <c r="A97" s="120" t="s">
        <v>79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'3 - Stavební úpravy učebn...'!J32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82</v>
      </c>
      <c r="AR97" s="127"/>
      <c r="AS97" s="128">
        <v>0</v>
      </c>
      <c r="AT97" s="129">
        <f>ROUND(SUM(AV97:AW97),2)</f>
        <v>0</v>
      </c>
      <c r="AU97" s="130">
        <f>'3 - Stavební úpravy učebn...'!P136</f>
        <v>0</v>
      </c>
      <c r="AV97" s="129">
        <f>'3 - Stavební úpravy učebn...'!J35</f>
        <v>0</v>
      </c>
      <c r="AW97" s="129">
        <f>'3 - Stavební úpravy učebn...'!J36</f>
        <v>0</v>
      </c>
      <c r="AX97" s="129">
        <f>'3 - Stavební úpravy učebn...'!J37</f>
        <v>0</v>
      </c>
      <c r="AY97" s="129">
        <f>'3 - Stavební úpravy učebn...'!J38</f>
        <v>0</v>
      </c>
      <c r="AZ97" s="129">
        <f>'3 - Stavební úpravy učebn...'!F35</f>
        <v>0</v>
      </c>
      <c r="BA97" s="129">
        <f>'3 - Stavební úpravy učebn...'!F36</f>
        <v>0</v>
      </c>
      <c r="BB97" s="129">
        <f>'3 - Stavební úpravy učebn...'!F37</f>
        <v>0</v>
      </c>
      <c r="BC97" s="129">
        <f>'3 - Stavební úpravy učebn...'!F38</f>
        <v>0</v>
      </c>
      <c r="BD97" s="131">
        <f>'3 - Stavební úpravy učebn...'!F39</f>
        <v>0</v>
      </c>
      <c r="BE97" s="7"/>
      <c r="BT97" s="132" t="s">
        <v>80</v>
      </c>
      <c r="BV97" s="132" t="s">
        <v>77</v>
      </c>
      <c r="BW97" s="132" t="s">
        <v>89</v>
      </c>
      <c r="BX97" s="132" t="s">
        <v>5</v>
      </c>
      <c r="CL97" s="132" t="s">
        <v>1</v>
      </c>
      <c r="CM97" s="132" t="s">
        <v>84</v>
      </c>
    </row>
    <row r="98" s="7" customFormat="1" ht="24.75" customHeight="1">
      <c r="A98" s="120" t="s">
        <v>79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'4 - Předláždění příjezdov...'!J32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82</v>
      </c>
      <c r="AR98" s="127"/>
      <c r="AS98" s="133">
        <v>0</v>
      </c>
      <c r="AT98" s="134">
        <f>ROUND(SUM(AV98:AW98),2)</f>
        <v>0</v>
      </c>
      <c r="AU98" s="135">
        <f>'4 - Předláždění příjezdov...'!P143</f>
        <v>0</v>
      </c>
      <c r="AV98" s="134">
        <f>'4 - Předláždění příjezdov...'!J35</f>
        <v>0</v>
      </c>
      <c r="AW98" s="134">
        <f>'4 - Předláždění příjezdov...'!J36</f>
        <v>0</v>
      </c>
      <c r="AX98" s="134">
        <f>'4 - Předláždění příjezdov...'!J37</f>
        <v>0</v>
      </c>
      <c r="AY98" s="134">
        <f>'4 - Předláždění příjezdov...'!J38</f>
        <v>0</v>
      </c>
      <c r="AZ98" s="134">
        <f>'4 - Předláždění příjezdov...'!F35</f>
        <v>0</v>
      </c>
      <c r="BA98" s="134">
        <f>'4 - Předláždění příjezdov...'!F36</f>
        <v>0</v>
      </c>
      <c r="BB98" s="134">
        <f>'4 - Předláždění příjezdov...'!F37</f>
        <v>0</v>
      </c>
      <c r="BC98" s="134">
        <f>'4 - Předláždění příjezdov...'!F38</f>
        <v>0</v>
      </c>
      <c r="BD98" s="136">
        <f>'4 - Předláždění příjezdov...'!F39</f>
        <v>0</v>
      </c>
      <c r="BE98" s="7"/>
      <c r="BT98" s="132" t="s">
        <v>80</v>
      </c>
      <c r="BV98" s="132" t="s">
        <v>77</v>
      </c>
      <c r="BW98" s="132" t="s">
        <v>92</v>
      </c>
      <c r="BX98" s="132" t="s">
        <v>5</v>
      </c>
      <c r="CL98" s="132" t="s">
        <v>1</v>
      </c>
      <c r="CM98" s="132" t="s">
        <v>84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zH5n90/WU4M2mSEzcQsYk7sXJGNIFGjJekOLZOGU9snz024YTJH8FfaKQY/jxC/3ywwY7sLuzDXfYsJoRv52ew==" hashValue="5MReJlPaNHjTC7GbMLDbLkOPz7EsOeJ0fqhvaUeEwPTH4dJlsLT0UUmDKx+mLBF0QbjsAN/xQDpKWVdLSTs3T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Nástavba - stavební část'!C2" display="/"/>
    <hyperlink ref="A96" location="'2 - Zateplení 1.NP - neuz...'!C2" display="/"/>
    <hyperlink ref="A97" location="'3 - Stavební úpravy učebn...'!C2" display="/"/>
    <hyperlink ref="A98" location="'4 - Předláždění příjezd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3.25" customHeight="1">
      <c r="B7" s="21"/>
      <c r="E7" s="142" t="str">
        <f>'Rekapitulace stavby'!K6</f>
        <v>Stavební úpravy a nástavba objektu střediska volného času Fokus, K Nemocnici 23, Nový Jičín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96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97</v>
      </c>
      <c r="E31" s="39"/>
      <c r="F31" s="39"/>
      <c r="G31" s="39"/>
      <c r="H31" s="39"/>
      <c r="I31" s="39"/>
      <c r="J31" s="151">
        <f>J122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1" t="s">
        <v>40</v>
      </c>
      <c r="F35" s="157">
        <f>ROUND((SUM(BE122:BE129) + SUM(BE149:BE443)),  2)</f>
        <v>0</v>
      </c>
      <c r="G35" s="39"/>
      <c r="H35" s="39"/>
      <c r="I35" s="158">
        <v>0.20999999999999999</v>
      </c>
      <c r="J35" s="157">
        <f>ROUND(((SUM(BE122:BE129) + SUM(BE149:BE443))*I35),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41</v>
      </c>
      <c r="F36" s="157">
        <f>ROUND((SUM(BF122:BF129) + SUM(BF149:BF443)),  2)</f>
        <v>0</v>
      </c>
      <c r="G36" s="39"/>
      <c r="H36" s="39"/>
      <c r="I36" s="158">
        <v>0.14999999999999999</v>
      </c>
      <c r="J36" s="157">
        <f>ROUND(((SUM(BF122:BF129) + SUM(BF149:BF443))*I36),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ROUND((SUM(BG122:BG129) + SUM(BG149:BG443)),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43</v>
      </c>
      <c r="F38" s="157">
        <f>ROUND((SUM(BH122:BH129) + SUM(BH149:BH443)),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44</v>
      </c>
      <c r="F39" s="157">
        <f>ROUND((SUM(BI122:BI129) + SUM(BI149:BI443)),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77" t="str">
        <f>E7</f>
        <v>Stavební úpravy a nástavba objektu střediska volného času Fokus, K Nemocnici 23, Nový Jičín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1 - Nástavba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26. 11. 2020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Středisko volného času Fokus, Nový Jičín</v>
      </c>
      <c r="G91" s="41"/>
      <c r="H91" s="41"/>
      <c r="I91" s="33" t="s">
        <v>30</v>
      </c>
      <c r="J91" s="37" t="str">
        <f>E21</f>
        <v>ARCHITRÁV s.r.o. Nový Jičín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99</v>
      </c>
      <c r="D94" s="179"/>
      <c r="E94" s="179"/>
      <c r="F94" s="179"/>
      <c r="G94" s="179"/>
      <c r="H94" s="179"/>
      <c r="I94" s="179"/>
      <c r="J94" s="180" t="s">
        <v>100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101</v>
      </c>
      <c r="D96" s="41"/>
      <c r="E96" s="41"/>
      <c r="F96" s="41"/>
      <c r="G96" s="41"/>
      <c r="H96" s="41"/>
      <c r="I96" s="41"/>
      <c r="J96" s="111">
        <f>J149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2"/>
      <c r="C97" s="183"/>
      <c r="D97" s="184" t="s">
        <v>103</v>
      </c>
      <c r="E97" s="185"/>
      <c r="F97" s="185"/>
      <c r="G97" s="185"/>
      <c r="H97" s="185"/>
      <c r="I97" s="185"/>
      <c r="J97" s="186">
        <f>J150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104</v>
      </c>
      <c r="E98" s="191"/>
      <c r="F98" s="191"/>
      <c r="G98" s="191"/>
      <c r="H98" s="191"/>
      <c r="I98" s="191"/>
      <c r="J98" s="192">
        <f>J151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105</v>
      </c>
      <c r="E99" s="191"/>
      <c r="F99" s="191"/>
      <c r="G99" s="191"/>
      <c r="H99" s="191"/>
      <c r="I99" s="191"/>
      <c r="J99" s="192">
        <f>J171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106</v>
      </c>
      <c r="E100" s="191"/>
      <c r="F100" s="191"/>
      <c r="G100" s="191"/>
      <c r="H100" s="191"/>
      <c r="I100" s="191"/>
      <c r="J100" s="192">
        <f>J175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107</v>
      </c>
      <c r="E101" s="191"/>
      <c r="F101" s="191"/>
      <c r="G101" s="191"/>
      <c r="H101" s="191"/>
      <c r="I101" s="191"/>
      <c r="J101" s="192">
        <f>J237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108</v>
      </c>
      <c r="E102" s="191"/>
      <c r="F102" s="191"/>
      <c r="G102" s="191"/>
      <c r="H102" s="191"/>
      <c r="I102" s="191"/>
      <c r="J102" s="192">
        <f>J249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2"/>
      <c r="C103" s="183"/>
      <c r="D103" s="184" t="s">
        <v>109</v>
      </c>
      <c r="E103" s="185"/>
      <c r="F103" s="185"/>
      <c r="G103" s="185"/>
      <c r="H103" s="185"/>
      <c r="I103" s="185"/>
      <c r="J103" s="186">
        <f>J250</f>
        <v>0</v>
      </c>
      <c r="K103" s="183"/>
      <c r="L103" s="18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8"/>
      <c r="C104" s="189"/>
      <c r="D104" s="190" t="s">
        <v>110</v>
      </c>
      <c r="E104" s="191"/>
      <c r="F104" s="191"/>
      <c r="G104" s="191"/>
      <c r="H104" s="191"/>
      <c r="I104" s="191"/>
      <c r="J104" s="192">
        <f>J251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111</v>
      </c>
      <c r="E105" s="191"/>
      <c r="F105" s="191"/>
      <c r="G105" s="191"/>
      <c r="H105" s="191"/>
      <c r="I105" s="191"/>
      <c r="J105" s="192">
        <f>J265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112</v>
      </c>
      <c r="E106" s="191"/>
      <c r="F106" s="191"/>
      <c r="G106" s="191"/>
      <c r="H106" s="191"/>
      <c r="I106" s="191"/>
      <c r="J106" s="192">
        <f>J269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8"/>
      <c r="C107" s="189"/>
      <c r="D107" s="190" t="s">
        <v>113</v>
      </c>
      <c r="E107" s="191"/>
      <c r="F107" s="191"/>
      <c r="G107" s="191"/>
      <c r="H107" s="191"/>
      <c r="I107" s="191"/>
      <c r="J107" s="192">
        <f>J286</f>
        <v>0</v>
      </c>
      <c r="K107" s="189"/>
      <c r="L107" s="19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8"/>
      <c r="C108" s="189"/>
      <c r="D108" s="190" t="s">
        <v>114</v>
      </c>
      <c r="E108" s="191"/>
      <c r="F108" s="191"/>
      <c r="G108" s="191"/>
      <c r="H108" s="191"/>
      <c r="I108" s="191"/>
      <c r="J108" s="192">
        <f>J305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115</v>
      </c>
      <c r="E109" s="191"/>
      <c r="F109" s="191"/>
      <c r="G109" s="191"/>
      <c r="H109" s="191"/>
      <c r="I109" s="191"/>
      <c r="J109" s="192">
        <f>J320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116</v>
      </c>
      <c r="E110" s="191"/>
      <c r="F110" s="191"/>
      <c r="G110" s="191"/>
      <c r="H110" s="191"/>
      <c r="I110" s="191"/>
      <c r="J110" s="192">
        <f>J345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8"/>
      <c r="C111" s="189"/>
      <c r="D111" s="190" t="s">
        <v>117</v>
      </c>
      <c r="E111" s="191"/>
      <c r="F111" s="191"/>
      <c r="G111" s="191"/>
      <c r="H111" s="191"/>
      <c r="I111" s="191"/>
      <c r="J111" s="192">
        <f>J360</f>
        <v>0</v>
      </c>
      <c r="K111" s="189"/>
      <c r="L111" s="19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8"/>
      <c r="C112" s="189"/>
      <c r="D112" s="190" t="s">
        <v>118</v>
      </c>
      <c r="E112" s="191"/>
      <c r="F112" s="191"/>
      <c r="G112" s="191"/>
      <c r="H112" s="191"/>
      <c r="I112" s="191"/>
      <c r="J112" s="192">
        <f>J373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8"/>
      <c r="C113" s="189"/>
      <c r="D113" s="190" t="s">
        <v>119</v>
      </c>
      <c r="E113" s="191"/>
      <c r="F113" s="191"/>
      <c r="G113" s="191"/>
      <c r="H113" s="191"/>
      <c r="I113" s="191"/>
      <c r="J113" s="192">
        <f>J390</f>
        <v>0</v>
      </c>
      <c r="K113" s="189"/>
      <c r="L113" s="19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8"/>
      <c r="C114" s="189"/>
      <c r="D114" s="190" t="s">
        <v>120</v>
      </c>
      <c r="E114" s="191"/>
      <c r="F114" s="191"/>
      <c r="G114" s="191"/>
      <c r="H114" s="191"/>
      <c r="I114" s="191"/>
      <c r="J114" s="192">
        <f>J399</f>
        <v>0</v>
      </c>
      <c r="K114" s="189"/>
      <c r="L114" s="19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8"/>
      <c r="C115" s="189"/>
      <c r="D115" s="190" t="s">
        <v>121</v>
      </c>
      <c r="E115" s="191"/>
      <c r="F115" s="191"/>
      <c r="G115" s="191"/>
      <c r="H115" s="191"/>
      <c r="I115" s="191"/>
      <c r="J115" s="192">
        <f>J414</f>
        <v>0</v>
      </c>
      <c r="K115" s="189"/>
      <c r="L115" s="19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8"/>
      <c r="C116" s="189"/>
      <c r="D116" s="190" t="s">
        <v>122</v>
      </c>
      <c r="E116" s="191"/>
      <c r="F116" s="191"/>
      <c r="G116" s="191"/>
      <c r="H116" s="191"/>
      <c r="I116" s="191"/>
      <c r="J116" s="192">
        <f>J418</f>
        <v>0</v>
      </c>
      <c r="K116" s="189"/>
      <c r="L116" s="19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2"/>
      <c r="C117" s="183"/>
      <c r="D117" s="184" t="s">
        <v>123</v>
      </c>
      <c r="E117" s="185"/>
      <c r="F117" s="185"/>
      <c r="G117" s="185"/>
      <c r="H117" s="185"/>
      <c r="I117" s="185"/>
      <c r="J117" s="186">
        <f>J434</f>
        <v>0</v>
      </c>
      <c r="K117" s="183"/>
      <c r="L117" s="187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88"/>
      <c r="C118" s="189"/>
      <c r="D118" s="190" t="s">
        <v>124</v>
      </c>
      <c r="E118" s="191"/>
      <c r="F118" s="191"/>
      <c r="G118" s="191"/>
      <c r="H118" s="191"/>
      <c r="I118" s="191"/>
      <c r="J118" s="192">
        <f>J435</f>
        <v>0</v>
      </c>
      <c r="K118" s="189"/>
      <c r="L118" s="19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8"/>
      <c r="C119" s="189"/>
      <c r="D119" s="190" t="s">
        <v>125</v>
      </c>
      <c r="E119" s="191"/>
      <c r="F119" s="191"/>
      <c r="G119" s="191"/>
      <c r="H119" s="191"/>
      <c r="I119" s="191"/>
      <c r="J119" s="192">
        <f>J439</f>
        <v>0</v>
      </c>
      <c r="K119" s="189"/>
      <c r="L119" s="19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9.28" customHeight="1">
      <c r="A122" s="39"/>
      <c r="B122" s="40"/>
      <c r="C122" s="181" t="s">
        <v>126</v>
      </c>
      <c r="D122" s="41"/>
      <c r="E122" s="41"/>
      <c r="F122" s="41"/>
      <c r="G122" s="41"/>
      <c r="H122" s="41"/>
      <c r="I122" s="41"/>
      <c r="J122" s="194">
        <f>ROUND(J123 + J124 + J125 + J126 + J127 + J128,2)</f>
        <v>0</v>
      </c>
      <c r="K122" s="41"/>
      <c r="L122" s="64"/>
      <c r="N122" s="195" t="s">
        <v>39</v>
      </c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8" customHeight="1">
      <c r="A123" s="39"/>
      <c r="B123" s="40"/>
      <c r="C123" s="41"/>
      <c r="D123" s="196" t="s">
        <v>127</v>
      </c>
      <c r="E123" s="197"/>
      <c r="F123" s="197"/>
      <c r="G123" s="41"/>
      <c r="H123" s="41"/>
      <c r="I123" s="41"/>
      <c r="J123" s="198">
        <v>0</v>
      </c>
      <c r="K123" s="41"/>
      <c r="L123" s="199"/>
      <c r="M123" s="200"/>
      <c r="N123" s="201" t="s">
        <v>40</v>
      </c>
      <c r="O123" s="200"/>
      <c r="P123" s="200"/>
      <c r="Q123" s="200"/>
      <c r="R123" s="200"/>
      <c r="S123" s="202"/>
      <c r="T123" s="202"/>
      <c r="U123" s="202"/>
      <c r="V123" s="202"/>
      <c r="W123" s="202"/>
      <c r="X123" s="202"/>
      <c r="Y123" s="202"/>
      <c r="Z123" s="202"/>
      <c r="AA123" s="202"/>
      <c r="AB123" s="202"/>
      <c r="AC123" s="202"/>
      <c r="AD123" s="202"/>
      <c r="AE123" s="202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3" t="s">
        <v>128</v>
      </c>
      <c r="AZ123" s="200"/>
      <c r="BA123" s="200"/>
      <c r="BB123" s="200"/>
      <c r="BC123" s="200"/>
      <c r="BD123" s="200"/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03" t="s">
        <v>80</v>
      </c>
      <c r="BK123" s="200"/>
      <c r="BL123" s="200"/>
      <c r="BM123" s="200"/>
    </row>
    <row r="124" s="2" customFormat="1" ht="18" customHeight="1">
      <c r="A124" s="39"/>
      <c r="B124" s="40"/>
      <c r="C124" s="41"/>
      <c r="D124" s="196" t="s">
        <v>129</v>
      </c>
      <c r="E124" s="197"/>
      <c r="F124" s="197"/>
      <c r="G124" s="41"/>
      <c r="H124" s="41"/>
      <c r="I124" s="41"/>
      <c r="J124" s="198">
        <v>0</v>
      </c>
      <c r="K124" s="41"/>
      <c r="L124" s="199"/>
      <c r="M124" s="200"/>
      <c r="N124" s="201" t="s">
        <v>40</v>
      </c>
      <c r="O124" s="200"/>
      <c r="P124" s="200"/>
      <c r="Q124" s="200"/>
      <c r="R124" s="200"/>
      <c r="S124" s="202"/>
      <c r="T124" s="202"/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3" t="s">
        <v>128</v>
      </c>
      <c r="AZ124" s="200"/>
      <c r="BA124" s="200"/>
      <c r="BB124" s="200"/>
      <c r="BC124" s="200"/>
      <c r="BD124" s="200"/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03" t="s">
        <v>80</v>
      </c>
      <c r="BK124" s="200"/>
      <c r="BL124" s="200"/>
      <c r="BM124" s="200"/>
    </row>
    <row r="125" s="2" customFormat="1" ht="18" customHeight="1">
      <c r="A125" s="39"/>
      <c r="B125" s="40"/>
      <c r="C125" s="41"/>
      <c r="D125" s="196" t="s">
        <v>130</v>
      </c>
      <c r="E125" s="197"/>
      <c r="F125" s="197"/>
      <c r="G125" s="41"/>
      <c r="H125" s="41"/>
      <c r="I125" s="41"/>
      <c r="J125" s="198">
        <v>0</v>
      </c>
      <c r="K125" s="41"/>
      <c r="L125" s="199"/>
      <c r="M125" s="200"/>
      <c r="N125" s="201" t="s">
        <v>40</v>
      </c>
      <c r="O125" s="200"/>
      <c r="P125" s="200"/>
      <c r="Q125" s="200"/>
      <c r="R125" s="200"/>
      <c r="S125" s="202"/>
      <c r="T125" s="202"/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3" t="s">
        <v>128</v>
      </c>
      <c r="AZ125" s="200"/>
      <c r="BA125" s="200"/>
      <c r="BB125" s="200"/>
      <c r="BC125" s="200"/>
      <c r="BD125" s="200"/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03" t="s">
        <v>80</v>
      </c>
      <c r="BK125" s="200"/>
      <c r="BL125" s="200"/>
      <c r="BM125" s="200"/>
    </row>
    <row r="126" s="2" customFormat="1" ht="18" customHeight="1">
      <c r="A126" s="39"/>
      <c r="B126" s="40"/>
      <c r="C126" s="41"/>
      <c r="D126" s="196" t="s">
        <v>131</v>
      </c>
      <c r="E126" s="197"/>
      <c r="F126" s="197"/>
      <c r="G126" s="41"/>
      <c r="H126" s="41"/>
      <c r="I126" s="41"/>
      <c r="J126" s="198">
        <v>0</v>
      </c>
      <c r="K126" s="41"/>
      <c r="L126" s="199"/>
      <c r="M126" s="200"/>
      <c r="N126" s="201" t="s">
        <v>40</v>
      </c>
      <c r="O126" s="200"/>
      <c r="P126" s="200"/>
      <c r="Q126" s="200"/>
      <c r="R126" s="200"/>
      <c r="S126" s="202"/>
      <c r="T126" s="202"/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3" t="s">
        <v>128</v>
      </c>
      <c r="AZ126" s="200"/>
      <c r="BA126" s="200"/>
      <c r="BB126" s="200"/>
      <c r="BC126" s="200"/>
      <c r="BD126" s="200"/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03" t="s">
        <v>80</v>
      </c>
      <c r="BK126" s="200"/>
      <c r="BL126" s="200"/>
      <c r="BM126" s="200"/>
    </row>
    <row r="127" s="2" customFormat="1" ht="18" customHeight="1">
      <c r="A127" s="39"/>
      <c r="B127" s="40"/>
      <c r="C127" s="41"/>
      <c r="D127" s="196" t="s">
        <v>132</v>
      </c>
      <c r="E127" s="197"/>
      <c r="F127" s="197"/>
      <c r="G127" s="41"/>
      <c r="H127" s="41"/>
      <c r="I127" s="41"/>
      <c r="J127" s="198">
        <v>0</v>
      </c>
      <c r="K127" s="41"/>
      <c r="L127" s="199"/>
      <c r="M127" s="200"/>
      <c r="N127" s="201" t="s">
        <v>40</v>
      </c>
      <c r="O127" s="200"/>
      <c r="P127" s="200"/>
      <c r="Q127" s="200"/>
      <c r="R127" s="200"/>
      <c r="S127" s="202"/>
      <c r="T127" s="202"/>
      <c r="U127" s="202"/>
      <c r="V127" s="202"/>
      <c r="W127" s="202"/>
      <c r="X127" s="202"/>
      <c r="Y127" s="202"/>
      <c r="Z127" s="202"/>
      <c r="AA127" s="202"/>
      <c r="AB127" s="202"/>
      <c r="AC127" s="202"/>
      <c r="AD127" s="202"/>
      <c r="AE127" s="202"/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3" t="s">
        <v>128</v>
      </c>
      <c r="AZ127" s="200"/>
      <c r="BA127" s="200"/>
      <c r="BB127" s="200"/>
      <c r="BC127" s="200"/>
      <c r="BD127" s="200"/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03" t="s">
        <v>80</v>
      </c>
      <c r="BK127" s="200"/>
      <c r="BL127" s="200"/>
      <c r="BM127" s="200"/>
    </row>
    <row r="128" s="2" customFormat="1" ht="18" customHeight="1">
      <c r="A128" s="39"/>
      <c r="B128" s="40"/>
      <c r="C128" s="41"/>
      <c r="D128" s="197" t="s">
        <v>133</v>
      </c>
      <c r="E128" s="41"/>
      <c r="F128" s="41"/>
      <c r="G128" s="41"/>
      <c r="H128" s="41"/>
      <c r="I128" s="41"/>
      <c r="J128" s="198">
        <f>ROUND(J30*T128,2)</f>
        <v>0</v>
      </c>
      <c r="K128" s="41"/>
      <c r="L128" s="199"/>
      <c r="M128" s="200"/>
      <c r="N128" s="201" t="s">
        <v>40</v>
      </c>
      <c r="O128" s="200"/>
      <c r="P128" s="200"/>
      <c r="Q128" s="200"/>
      <c r="R128" s="200"/>
      <c r="S128" s="202"/>
      <c r="T128" s="202"/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  <c r="AF128" s="200"/>
      <c r="AG128" s="200"/>
      <c r="AH128" s="200"/>
      <c r="AI128" s="200"/>
      <c r="AJ128" s="200"/>
      <c r="AK128" s="200"/>
      <c r="AL128" s="200"/>
      <c r="AM128" s="200"/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3" t="s">
        <v>134</v>
      </c>
      <c r="AZ128" s="200"/>
      <c r="BA128" s="200"/>
      <c r="BB128" s="200"/>
      <c r="BC128" s="200"/>
      <c r="BD128" s="200"/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03" t="s">
        <v>80</v>
      </c>
      <c r="BK128" s="200"/>
      <c r="BL128" s="200"/>
      <c r="BM128" s="200"/>
    </row>
    <row r="129" s="2" customForma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9.28" customHeight="1">
      <c r="A130" s="39"/>
      <c r="B130" s="40"/>
      <c r="C130" s="205" t="s">
        <v>135</v>
      </c>
      <c r="D130" s="179"/>
      <c r="E130" s="179"/>
      <c r="F130" s="179"/>
      <c r="G130" s="179"/>
      <c r="H130" s="179"/>
      <c r="I130" s="179"/>
      <c r="J130" s="206">
        <f>ROUND(J96+J122,2)</f>
        <v>0</v>
      </c>
      <c r="K130" s="179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67"/>
      <c r="C131" s="68"/>
      <c r="D131" s="68"/>
      <c r="E131" s="68"/>
      <c r="F131" s="68"/>
      <c r="G131" s="68"/>
      <c r="H131" s="68"/>
      <c r="I131" s="68"/>
      <c r="J131" s="68"/>
      <c r="K131" s="68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5" s="2" customFormat="1" ht="6.96" customHeight="1">
      <c r="A135" s="39"/>
      <c r="B135" s="69"/>
      <c r="C135" s="70"/>
      <c r="D135" s="70"/>
      <c r="E135" s="70"/>
      <c r="F135" s="70"/>
      <c r="G135" s="70"/>
      <c r="H135" s="70"/>
      <c r="I135" s="70"/>
      <c r="J135" s="70"/>
      <c r="K135" s="70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4.96" customHeight="1">
      <c r="A136" s="39"/>
      <c r="B136" s="40"/>
      <c r="C136" s="24" t="s">
        <v>136</v>
      </c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16</v>
      </c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23.25" customHeight="1">
      <c r="A139" s="39"/>
      <c r="B139" s="40"/>
      <c r="C139" s="41"/>
      <c r="D139" s="41"/>
      <c r="E139" s="177" t="str">
        <f>E7</f>
        <v>Stavební úpravy a nástavba objektu střediska volného času Fokus, K Nemocnici 23, Nový Jičín</v>
      </c>
      <c r="F139" s="33"/>
      <c r="G139" s="33"/>
      <c r="H139" s="33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2" customHeight="1">
      <c r="A140" s="39"/>
      <c r="B140" s="40"/>
      <c r="C140" s="33" t="s">
        <v>94</v>
      </c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6.5" customHeight="1">
      <c r="A141" s="39"/>
      <c r="B141" s="40"/>
      <c r="C141" s="41"/>
      <c r="D141" s="41"/>
      <c r="E141" s="77" t="str">
        <f>E9</f>
        <v>1 - Nástavba - stavební část</v>
      </c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6.96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2" customHeight="1">
      <c r="A143" s="39"/>
      <c r="B143" s="40"/>
      <c r="C143" s="33" t="s">
        <v>20</v>
      </c>
      <c r="D143" s="41"/>
      <c r="E143" s="41"/>
      <c r="F143" s="28" t="str">
        <f>F12</f>
        <v xml:space="preserve"> </v>
      </c>
      <c r="G143" s="41"/>
      <c r="H143" s="41"/>
      <c r="I143" s="33" t="s">
        <v>22</v>
      </c>
      <c r="J143" s="80" t="str">
        <f>IF(J12="","",J12)</f>
        <v>26. 11. 2020</v>
      </c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25.65" customHeight="1">
      <c r="A145" s="39"/>
      <c r="B145" s="40"/>
      <c r="C145" s="33" t="s">
        <v>24</v>
      </c>
      <c r="D145" s="41"/>
      <c r="E145" s="41"/>
      <c r="F145" s="28" t="str">
        <f>E15</f>
        <v>Středisko volného času Fokus, Nový Jičín</v>
      </c>
      <c r="G145" s="41"/>
      <c r="H145" s="41"/>
      <c r="I145" s="33" t="s">
        <v>30</v>
      </c>
      <c r="J145" s="37" t="str">
        <f>E21</f>
        <v>ARCHITRÁV s.r.o. Nový Jičín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5.15" customHeight="1">
      <c r="A146" s="39"/>
      <c r="B146" s="40"/>
      <c r="C146" s="33" t="s">
        <v>28</v>
      </c>
      <c r="D146" s="41"/>
      <c r="E146" s="41"/>
      <c r="F146" s="28" t="str">
        <f>IF(E18="","",E18)</f>
        <v>Vyplň údaj</v>
      </c>
      <c r="G146" s="41"/>
      <c r="H146" s="41"/>
      <c r="I146" s="33" t="s">
        <v>33</v>
      </c>
      <c r="J146" s="37" t="str">
        <f>E24</f>
        <v xml:space="preserve"> </v>
      </c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0.32" customHeight="1">
      <c r="A147" s="39"/>
      <c r="B147" s="40"/>
      <c r="C147" s="41"/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11" customFormat="1" ht="29.28" customHeight="1">
      <c r="A148" s="207"/>
      <c r="B148" s="208"/>
      <c r="C148" s="209" t="s">
        <v>137</v>
      </c>
      <c r="D148" s="210" t="s">
        <v>60</v>
      </c>
      <c r="E148" s="210" t="s">
        <v>56</v>
      </c>
      <c r="F148" s="210" t="s">
        <v>57</v>
      </c>
      <c r="G148" s="210" t="s">
        <v>138</v>
      </c>
      <c r="H148" s="210" t="s">
        <v>139</v>
      </c>
      <c r="I148" s="210" t="s">
        <v>140</v>
      </c>
      <c r="J148" s="211" t="s">
        <v>100</v>
      </c>
      <c r="K148" s="212" t="s">
        <v>141</v>
      </c>
      <c r="L148" s="213"/>
      <c r="M148" s="101" t="s">
        <v>1</v>
      </c>
      <c r="N148" s="102" t="s">
        <v>39</v>
      </c>
      <c r="O148" s="102" t="s">
        <v>142</v>
      </c>
      <c r="P148" s="102" t="s">
        <v>143</v>
      </c>
      <c r="Q148" s="102" t="s">
        <v>144</v>
      </c>
      <c r="R148" s="102" t="s">
        <v>145</v>
      </c>
      <c r="S148" s="102" t="s">
        <v>146</v>
      </c>
      <c r="T148" s="103" t="s">
        <v>147</v>
      </c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/>
    </row>
    <row r="149" s="2" customFormat="1" ht="22.8" customHeight="1">
      <c r="A149" s="39"/>
      <c r="B149" s="40"/>
      <c r="C149" s="108" t="s">
        <v>148</v>
      </c>
      <c r="D149" s="41"/>
      <c r="E149" s="41"/>
      <c r="F149" s="41"/>
      <c r="G149" s="41"/>
      <c r="H149" s="41"/>
      <c r="I149" s="41"/>
      <c r="J149" s="214">
        <f>BK149</f>
        <v>0</v>
      </c>
      <c r="K149" s="41"/>
      <c r="L149" s="45"/>
      <c r="M149" s="104"/>
      <c r="N149" s="215"/>
      <c r="O149" s="105"/>
      <c r="P149" s="216">
        <f>P150+P250+P434</f>
        <v>0</v>
      </c>
      <c r="Q149" s="105"/>
      <c r="R149" s="216">
        <f>R150+R250+R434</f>
        <v>63.491317519999988</v>
      </c>
      <c r="S149" s="105"/>
      <c r="T149" s="217">
        <f>T150+T250+T434</f>
        <v>210.96062560000001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74</v>
      </c>
      <c r="AU149" s="18" t="s">
        <v>102</v>
      </c>
      <c r="BK149" s="218">
        <f>BK150+BK250+BK434</f>
        <v>0</v>
      </c>
    </row>
    <row r="150" s="12" customFormat="1" ht="25.92" customHeight="1">
      <c r="A150" s="12"/>
      <c r="B150" s="219"/>
      <c r="C150" s="220"/>
      <c r="D150" s="221" t="s">
        <v>74</v>
      </c>
      <c r="E150" s="222" t="s">
        <v>149</v>
      </c>
      <c r="F150" s="222" t="s">
        <v>150</v>
      </c>
      <c r="G150" s="220"/>
      <c r="H150" s="220"/>
      <c r="I150" s="223"/>
      <c r="J150" s="224">
        <f>BK150</f>
        <v>0</v>
      </c>
      <c r="K150" s="220"/>
      <c r="L150" s="225"/>
      <c r="M150" s="226"/>
      <c r="N150" s="227"/>
      <c r="O150" s="227"/>
      <c r="P150" s="228">
        <f>P151+P171+P175+P237+P249</f>
        <v>0</v>
      </c>
      <c r="Q150" s="227"/>
      <c r="R150" s="228">
        <f>R151+R171+R175+R237+R249</f>
        <v>39.770532479999993</v>
      </c>
      <c r="S150" s="227"/>
      <c r="T150" s="229">
        <f>T151+T171+T175+T237+T249</f>
        <v>200.0138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0" t="s">
        <v>80</v>
      </c>
      <c r="AT150" s="231" t="s">
        <v>74</v>
      </c>
      <c r="AU150" s="231" t="s">
        <v>75</v>
      </c>
      <c r="AY150" s="230" t="s">
        <v>151</v>
      </c>
      <c r="BK150" s="232">
        <f>BK151+BK171+BK175+BK237+BK249</f>
        <v>0</v>
      </c>
    </row>
    <row r="151" s="12" customFormat="1" ht="22.8" customHeight="1">
      <c r="A151" s="12"/>
      <c r="B151" s="219"/>
      <c r="C151" s="220"/>
      <c r="D151" s="221" t="s">
        <v>74</v>
      </c>
      <c r="E151" s="233" t="s">
        <v>90</v>
      </c>
      <c r="F151" s="233" t="s">
        <v>152</v>
      </c>
      <c r="G151" s="220"/>
      <c r="H151" s="220"/>
      <c r="I151" s="223"/>
      <c r="J151" s="234">
        <f>BK151</f>
        <v>0</v>
      </c>
      <c r="K151" s="220"/>
      <c r="L151" s="225"/>
      <c r="M151" s="226"/>
      <c r="N151" s="227"/>
      <c r="O151" s="227"/>
      <c r="P151" s="228">
        <f>SUM(P152:P170)</f>
        <v>0</v>
      </c>
      <c r="Q151" s="227"/>
      <c r="R151" s="228">
        <f>SUM(R152:R170)</f>
        <v>38.673632479999995</v>
      </c>
      <c r="S151" s="227"/>
      <c r="T151" s="229">
        <f>SUM(T152:T170)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30" t="s">
        <v>80</v>
      </c>
      <c r="AT151" s="231" t="s">
        <v>74</v>
      </c>
      <c r="AU151" s="231" t="s">
        <v>80</v>
      </c>
      <c r="AY151" s="230" t="s">
        <v>151</v>
      </c>
      <c r="BK151" s="232">
        <f>SUM(BK152:BK170)</f>
        <v>0</v>
      </c>
    </row>
    <row r="152" s="2" customFormat="1" ht="14.4" customHeight="1">
      <c r="A152" s="39"/>
      <c r="B152" s="40"/>
      <c r="C152" s="235" t="s">
        <v>80</v>
      </c>
      <c r="D152" s="235" t="s">
        <v>153</v>
      </c>
      <c r="E152" s="236" t="s">
        <v>154</v>
      </c>
      <c r="F152" s="237" t="s">
        <v>155</v>
      </c>
      <c r="G152" s="238" t="s">
        <v>156</v>
      </c>
      <c r="H152" s="239">
        <v>15</v>
      </c>
      <c r="I152" s="240"/>
      <c r="J152" s="241">
        <f>ROUND(I152*H152,2)</f>
        <v>0</v>
      </c>
      <c r="K152" s="242"/>
      <c r="L152" s="45"/>
      <c r="M152" s="243" t="s">
        <v>1</v>
      </c>
      <c r="N152" s="244" t="s">
        <v>40</v>
      </c>
      <c r="O152" s="92"/>
      <c r="P152" s="245">
        <f>O152*H152</f>
        <v>0</v>
      </c>
      <c r="Q152" s="245">
        <v>2.4533999999999998</v>
      </c>
      <c r="R152" s="245">
        <f>Q152*H152</f>
        <v>36.800999999999995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90</v>
      </c>
      <c r="AT152" s="247" t="s">
        <v>153</v>
      </c>
      <c r="AU152" s="247" t="s">
        <v>84</v>
      </c>
      <c r="AY152" s="18" t="s">
        <v>151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80</v>
      </c>
      <c r="BK152" s="248">
        <f>ROUND(I152*H152,2)</f>
        <v>0</v>
      </c>
      <c r="BL152" s="18" t="s">
        <v>90</v>
      </c>
      <c r="BM152" s="247" t="s">
        <v>157</v>
      </c>
    </row>
    <row r="153" s="13" customFormat="1">
      <c r="A153" s="13"/>
      <c r="B153" s="249"/>
      <c r="C153" s="250"/>
      <c r="D153" s="251" t="s">
        <v>158</v>
      </c>
      <c r="E153" s="252" t="s">
        <v>1</v>
      </c>
      <c r="F153" s="253" t="s">
        <v>159</v>
      </c>
      <c r="G153" s="250"/>
      <c r="H153" s="254">
        <v>14.300000000000001</v>
      </c>
      <c r="I153" s="255"/>
      <c r="J153" s="250"/>
      <c r="K153" s="250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158</v>
      </c>
      <c r="AU153" s="260" t="s">
        <v>84</v>
      </c>
      <c r="AV153" s="13" t="s">
        <v>84</v>
      </c>
      <c r="AW153" s="13" t="s">
        <v>32</v>
      </c>
      <c r="AX153" s="13" t="s">
        <v>75</v>
      </c>
      <c r="AY153" s="260" t="s">
        <v>151</v>
      </c>
    </row>
    <row r="154" s="13" customFormat="1">
      <c r="A154" s="13"/>
      <c r="B154" s="249"/>
      <c r="C154" s="250"/>
      <c r="D154" s="251" t="s">
        <v>158</v>
      </c>
      <c r="E154" s="252" t="s">
        <v>1</v>
      </c>
      <c r="F154" s="253" t="s">
        <v>160</v>
      </c>
      <c r="G154" s="250"/>
      <c r="H154" s="254">
        <v>7</v>
      </c>
      <c r="I154" s="255"/>
      <c r="J154" s="250"/>
      <c r="K154" s="250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158</v>
      </c>
      <c r="AU154" s="260" t="s">
        <v>84</v>
      </c>
      <c r="AV154" s="13" t="s">
        <v>84</v>
      </c>
      <c r="AW154" s="13" t="s">
        <v>32</v>
      </c>
      <c r="AX154" s="13" t="s">
        <v>75</v>
      </c>
      <c r="AY154" s="260" t="s">
        <v>151</v>
      </c>
    </row>
    <row r="155" s="13" customFormat="1">
      <c r="A155" s="13"/>
      <c r="B155" s="249"/>
      <c r="C155" s="250"/>
      <c r="D155" s="251" t="s">
        <v>158</v>
      </c>
      <c r="E155" s="252" t="s">
        <v>1</v>
      </c>
      <c r="F155" s="253" t="s">
        <v>161</v>
      </c>
      <c r="G155" s="250"/>
      <c r="H155" s="254">
        <v>59.899999999999999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158</v>
      </c>
      <c r="AU155" s="260" t="s">
        <v>84</v>
      </c>
      <c r="AV155" s="13" t="s">
        <v>84</v>
      </c>
      <c r="AW155" s="13" t="s">
        <v>32</v>
      </c>
      <c r="AX155" s="13" t="s">
        <v>75</v>
      </c>
      <c r="AY155" s="260" t="s">
        <v>151</v>
      </c>
    </row>
    <row r="156" s="13" customFormat="1">
      <c r="A156" s="13"/>
      <c r="B156" s="249"/>
      <c r="C156" s="250"/>
      <c r="D156" s="251" t="s">
        <v>158</v>
      </c>
      <c r="E156" s="252" t="s">
        <v>1</v>
      </c>
      <c r="F156" s="253" t="s">
        <v>162</v>
      </c>
      <c r="G156" s="250"/>
      <c r="H156" s="254">
        <v>40.700000000000003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158</v>
      </c>
      <c r="AU156" s="260" t="s">
        <v>84</v>
      </c>
      <c r="AV156" s="13" t="s">
        <v>84</v>
      </c>
      <c r="AW156" s="13" t="s">
        <v>32</v>
      </c>
      <c r="AX156" s="13" t="s">
        <v>75</v>
      </c>
      <c r="AY156" s="260" t="s">
        <v>151</v>
      </c>
    </row>
    <row r="157" s="14" customFormat="1">
      <c r="A157" s="14"/>
      <c r="B157" s="261"/>
      <c r="C157" s="262"/>
      <c r="D157" s="251" t="s">
        <v>158</v>
      </c>
      <c r="E157" s="263" t="s">
        <v>1</v>
      </c>
      <c r="F157" s="264" t="s">
        <v>163</v>
      </c>
      <c r="G157" s="262"/>
      <c r="H157" s="265">
        <v>121.90000000000001</v>
      </c>
      <c r="I157" s="266"/>
      <c r="J157" s="262"/>
      <c r="K157" s="262"/>
      <c r="L157" s="267"/>
      <c r="M157" s="268"/>
      <c r="N157" s="269"/>
      <c r="O157" s="269"/>
      <c r="P157" s="269"/>
      <c r="Q157" s="269"/>
      <c r="R157" s="269"/>
      <c r="S157" s="269"/>
      <c r="T157" s="27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1" t="s">
        <v>158</v>
      </c>
      <c r="AU157" s="271" t="s">
        <v>84</v>
      </c>
      <c r="AV157" s="14" t="s">
        <v>90</v>
      </c>
      <c r="AW157" s="14" t="s">
        <v>32</v>
      </c>
      <c r="AX157" s="14" t="s">
        <v>75</v>
      </c>
      <c r="AY157" s="271" t="s">
        <v>151</v>
      </c>
    </row>
    <row r="158" s="13" customFormat="1">
      <c r="A158" s="13"/>
      <c r="B158" s="249"/>
      <c r="C158" s="250"/>
      <c r="D158" s="251" t="s">
        <v>158</v>
      </c>
      <c r="E158" s="252" t="s">
        <v>1</v>
      </c>
      <c r="F158" s="253" t="s">
        <v>164</v>
      </c>
      <c r="G158" s="250"/>
      <c r="H158" s="254">
        <v>12.199999999999999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158</v>
      </c>
      <c r="AU158" s="260" t="s">
        <v>84</v>
      </c>
      <c r="AV158" s="13" t="s">
        <v>84</v>
      </c>
      <c r="AW158" s="13" t="s">
        <v>32</v>
      </c>
      <c r="AX158" s="13" t="s">
        <v>75</v>
      </c>
      <c r="AY158" s="260" t="s">
        <v>151</v>
      </c>
    </row>
    <row r="159" s="13" customFormat="1">
      <c r="A159" s="13"/>
      <c r="B159" s="249"/>
      <c r="C159" s="250"/>
      <c r="D159" s="251" t="s">
        <v>158</v>
      </c>
      <c r="E159" s="252" t="s">
        <v>1</v>
      </c>
      <c r="F159" s="253" t="s">
        <v>8</v>
      </c>
      <c r="G159" s="250"/>
      <c r="H159" s="254">
        <v>15</v>
      </c>
      <c r="I159" s="255"/>
      <c r="J159" s="250"/>
      <c r="K159" s="250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158</v>
      </c>
      <c r="AU159" s="260" t="s">
        <v>84</v>
      </c>
      <c r="AV159" s="13" t="s">
        <v>84</v>
      </c>
      <c r="AW159" s="13" t="s">
        <v>32</v>
      </c>
      <c r="AX159" s="13" t="s">
        <v>80</v>
      </c>
      <c r="AY159" s="260" t="s">
        <v>151</v>
      </c>
    </row>
    <row r="160" s="2" customFormat="1" ht="14.4" customHeight="1">
      <c r="A160" s="39"/>
      <c r="B160" s="40"/>
      <c r="C160" s="235" t="s">
        <v>84</v>
      </c>
      <c r="D160" s="235" t="s">
        <v>153</v>
      </c>
      <c r="E160" s="236" t="s">
        <v>165</v>
      </c>
      <c r="F160" s="237" t="s">
        <v>166</v>
      </c>
      <c r="G160" s="238" t="s">
        <v>167</v>
      </c>
      <c r="H160" s="239">
        <v>65</v>
      </c>
      <c r="I160" s="240"/>
      <c r="J160" s="241">
        <f>ROUND(I160*H160,2)</f>
        <v>0</v>
      </c>
      <c r="K160" s="242"/>
      <c r="L160" s="45"/>
      <c r="M160" s="243" t="s">
        <v>1</v>
      </c>
      <c r="N160" s="244" t="s">
        <v>40</v>
      </c>
      <c r="O160" s="92"/>
      <c r="P160" s="245">
        <f>O160*H160</f>
        <v>0</v>
      </c>
      <c r="Q160" s="245">
        <v>0.0051999999999999998</v>
      </c>
      <c r="R160" s="245">
        <f>Q160*H160</f>
        <v>0.33799999999999997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90</v>
      </c>
      <c r="AT160" s="247" t="s">
        <v>153</v>
      </c>
      <c r="AU160" s="247" t="s">
        <v>84</v>
      </c>
      <c r="AY160" s="18" t="s">
        <v>151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80</v>
      </c>
      <c r="BK160" s="248">
        <f>ROUND(I160*H160,2)</f>
        <v>0</v>
      </c>
      <c r="BL160" s="18" t="s">
        <v>90</v>
      </c>
      <c r="BM160" s="247" t="s">
        <v>168</v>
      </c>
    </row>
    <row r="161" s="13" customFormat="1">
      <c r="A161" s="13"/>
      <c r="B161" s="249"/>
      <c r="C161" s="250"/>
      <c r="D161" s="251" t="s">
        <v>158</v>
      </c>
      <c r="E161" s="252" t="s">
        <v>1</v>
      </c>
      <c r="F161" s="253" t="s">
        <v>159</v>
      </c>
      <c r="G161" s="250"/>
      <c r="H161" s="254">
        <v>14.300000000000001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158</v>
      </c>
      <c r="AU161" s="260" t="s">
        <v>84</v>
      </c>
      <c r="AV161" s="13" t="s">
        <v>84</v>
      </c>
      <c r="AW161" s="13" t="s">
        <v>32</v>
      </c>
      <c r="AX161" s="13" t="s">
        <v>75</v>
      </c>
      <c r="AY161" s="260" t="s">
        <v>151</v>
      </c>
    </row>
    <row r="162" s="13" customFormat="1">
      <c r="A162" s="13"/>
      <c r="B162" s="249"/>
      <c r="C162" s="250"/>
      <c r="D162" s="251" t="s">
        <v>158</v>
      </c>
      <c r="E162" s="252" t="s">
        <v>1</v>
      </c>
      <c r="F162" s="253" t="s">
        <v>160</v>
      </c>
      <c r="G162" s="250"/>
      <c r="H162" s="254">
        <v>7</v>
      </c>
      <c r="I162" s="255"/>
      <c r="J162" s="250"/>
      <c r="K162" s="250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158</v>
      </c>
      <c r="AU162" s="260" t="s">
        <v>84</v>
      </c>
      <c r="AV162" s="13" t="s">
        <v>84</v>
      </c>
      <c r="AW162" s="13" t="s">
        <v>32</v>
      </c>
      <c r="AX162" s="13" t="s">
        <v>75</v>
      </c>
      <c r="AY162" s="260" t="s">
        <v>151</v>
      </c>
    </row>
    <row r="163" s="13" customFormat="1">
      <c r="A163" s="13"/>
      <c r="B163" s="249"/>
      <c r="C163" s="250"/>
      <c r="D163" s="251" t="s">
        <v>158</v>
      </c>
      <c r="E163" s="252" t="s">
        <v>1</v>
      </c>
      <c r="F163" s="253" t="s">
        <v>161</v>
      </c>
      <c r="G163" s="250"/>
      <c r="H163" s="254">
        <v>59.899999999999999</v>
      </c>
      <c r="I163" s="255"/>
      <c r="J163" s="250"/>
      <c r="K163" s="250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158</v>
      </c>
      <c r="AU163" s="260" t="s">
        <v>84</v>
      </c>
      <c r="AV163" s="13" t="s">
        <v>84</v>
      </c>
      <c r="AW163" s="13" t="s">
        <v>32</v>
      </c>
      <c r="AX163" s="13" t="s">
        <v>75</v>
      </c>
      <c r="AY163" s="260" t="s">
        <v>151</v>
      </c>
    </row>
    <row r="164" s="13" customFormat="1">
      <c r="A164" s="13"/>
      <c r="B164" s="249"/>
      <c r="C164" s="250"/>
      <c r="D164" s="251" t="s">
        <v>158</v>
      </c>
      <c r="E164" s="252" t="s">
        <v>1</v>
      </c>
      <c r="F164" s="253" t="s">
        <v>162</v>
      </c>
      <c r="G164" s="250"/>
      <c r="H164" s="254">
        <v>40.700000000000003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158</v>
      </c>
      <c r="AU164" s="260" t="s">
        <v>84</v>
      </c>
      <c r="AV164" s="13" t="s">
        <v>84</v>
      </c>
      <c r="AW164" s="13" t="s">
        <v>32</v>
      </c>
      <c r="AX164" s="13" t="s">
        <v>75</v>
      </c>
      <c r="AY164" s="260" t="s">
        <v>151</v>
      </c>
    </row>
    <row r="165" s="14" customFormat="1">
      <c r="A165" s="14"/>
      <c r="B165" s="261"/>
      <c r="C165" s="262"/>
      <c r="D165" s="251" t="s">
        <v>158</v>
      </c>
      <c r="E165" s="263" t="s">
        <v>1</v>
      </c>
      <c r="F165" s="264" t="s">
        <v>163</v>
      </c>
      <c r="G165" s="262"/>
      <c r="H165" s="265">
        <v>121.90000000000001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158</v>
      </c>
      <c r="AU165" s="271" t="s">
        <v>84</v>
      </c>
      <c r="AV165" s="14" t="s">
        <v>90</v>
      </c>
      <c r="AW165" s="14" t="s">
        <v>32</v>
      </c>
      <c r="AX165" s="14" t="s">
        <v>75</v>
      </c>
      <c r="AY165" s="271" t="s">
        <v>151</v>
      </c>
    </row>
    <row r="166" s="13" customFormat="1">
      <c r="A166" s="13"/>
      <c r="B166" s="249"/>
      <c r="C166" s="250"/>
      <c r="D166" s="251" t="s">
        <v>158</v>
      </c>
      <c r="E166" s="252" t="s">
        <v>1</v>
      </c>
      <c r="F166" s="253" t="s">
        <v>169</v>
      </c>
      <c r="G166" s="250"/>
      <c r="H166" s="254">
        <v>61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158</v>
      </c>
      <c r="AU166" s="260" t="s">
        <v>84</v>
      </c>
      <c r="AV166" s="13" t="s">
        <v>84</v>
      </c>
      <c r="AW166" s="13" t="s">
        <v>32</v>
      </c>
      <c r="AX166" s="13" t="s">
        <v>75</v>
      </c>
      <c r="AY166" s="260" t="s">
        <v>151</v>
      </c>
    </row>
    <row r="167" s="13" customFormat="1">
      <c r="A167" s="13"/>
      <c r="B167" s="249"/>
      <c r="C167" s="250"/>
      <c r="D167" s="251" t="s">
        <v>158</v>
      </c>
      <c r="E167" s="252" t="s">
        <v>1</v>
      </c>
      <c r="F167" s="253" t="s">
        <v>170</v>
      </c>
      <c r="G167" s="250"/>
      <c r="H167" s="254">
        <v>65</v>
      </c>
      <c r="I167" s="255"/>
      <c r="J167" s="250"/>
      <c r="K167" s="250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158</v>
      </c>
      <c r="AU167" s="260" t="s">
        <v>84</v>
      </c>
      <c r="AV167" s="13" t="s">
        <v>84</v>
      </c>
      <c r="AW167" s="13" t="s">
        <v>32</v>
      </c>
      <c r="AX167" s="13" t="s">
        <v>80</v>
      </c>
      <c r="AY167" s="260" t="s">
        <v>151</v>
      </c>
    </row>
    <row r="168" s="2" customFormat="1" ht="14.4" customHeight="1">
      <c r="A168" s="39"/>
      <c r="B168" s="40"/>
      <c r="C168" s="235" t="s">
        <v>87</v>
      </c>
      <c r="D168" s="235" t="s">
        <v>153</v>
      </c>
      <c r="E168" s="236" t="s">
        <v>171</v>
      </c>
      <c r="F168" s="237" t="s">
        <v>172</v>
      </c>
      <c r="G168" s="238" t="s">
        <v>167</v>
      </c>
      <c r="H168" s="239">
        <v>65</v>
      </c>
      <c r="I168" s="240"/>
      <c r="J168" s="241">
        <f>ROUND(I168*H168,2)</f>
        <v>0</v>
      </c>
      <c r="K168" s="242"/>
      <c r="L168" s="45"/>
      <c r="M168" s="243" t="s">
        <v>1</v>
      </c>
      <c r="N168" s="244" t="s">
        <v>40</v>
      </c>
      <c r="O168" s="92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7" t="s">
        <v>90</v>
      </c>
      <c r="AT168" s="247" t="s">
        <v>153</v>
      </c>
      <c r="AU168" s="247" t="s">
        <v>84</v>
      </c>
      <c r="AY168" s="18" t="s">
        <v>151</v>
      </c>
      <c r="BE168" s="248">
        <f>IF(N168="základní",J168,0)</f>
        <v>0</v>
      </c>
      <c r="BF168" s="248">
        <f>IF(N168="snížená",J168,0)</f>
        <v>0</v>
      </c>
      <c r="BG168" s="248">
        <f>IF(N168="zákl. přenesená",J168,0)</f>
        <v>0</v>
      </c>
      <c r="BH168" s="248">
        <f>IF(N168="sníž. přenesená",J168,0)</f>
        <v>0</v>
      </c>
      <c r="BI168" s="248">
        <f>IF(N168="nulová",J168,0)</f>
        <v>0</v>
      </c>
      <c r="BJ168" s="18" t="s">
        <v>80</v>
      </c>
      <c r="BK168" s="248">
        <f>ROUND(I168*H168,2)</f>
        <v>0</v>
      </c>
      <c r="BL168" s="18" t="s">
        <v>90</v>
      </c>
      <c r="BM168" s="247" t="s">
        <v>173</v>
      </c>
    </row>
    <row r="169" s="2" customFormat="1" ht="24.15" customHeight="1">
      <c r="A169" s="39"/>
      <c r="B169" s="40"/>
      <c r="C169" s="235" t="s">
        <v>90</v>
      </c>
      <c r="D169" s="235" t="s">
        <v>153</v>
      </c>
      <c r="E169" s="236" t="s">
        <v>174</v>
      </c>
      <c r="F169" s="237" t="s">
        <v>175</v>
      </c>
      <c r="G169" s="238" t="s">
        <v>176</v>
      </c>
      <c r="H169" s="239">
        <v>1.458</v>
      </c>
      <c r="I169" s="240"/>
      <c r="J169" s="241">
        <f>ROUND(I169*H169,2)</f>
        <v>0</v>
      </c>
      <c r="K169" s="242"/>
      <c r="L169" s="45"/>
      <c r="M169" s="243" t="s">
        <v>1</v>
      </c>
      <c r="N169" s="244" t="s">
        <v>40</v>
      </c>
      <c r="O169" s="92"/>
      <c r="P169" s="245">
        <f>O169*H169</f>
        <v>0</v>
      </c>
      <c r="Q169" s="245">
        <v>1.0525599999999999</v>
      </c>
      <c r="R169" s="245">
        <f>Q169*H169</f>
        <v>1.53463248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90</v>
      </c>
      <c r="AT169" s="247" t="s">
        <v>153</v>
      </c>
      <c r="AU169" s="247" t="s">
        <v>84</v>
      </c>
      <c r="AY169" s="18" t="s">
        <v>151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80</v>
      </c>
      <c r="BK169" s="248">
        <f>ROUND(I169*H169,2)</f>
        <v>0</v>
      </c>
      <c r="BL169" s="18" t="s">
        <v>90</v>
      </c>
      <c r="BM169" s="247" t="s">
        <v>177</v>
      </c>
    </row>
    <row r="170" s="13" customFormat="1">
      <c r="A170" s="13"/>
      <c r="B170" s="249"/>
      <c r="C170" s="250"/>
      <c r="D170" s="251" t="s">
        <v>158</v>
      </c>
      <c r="E170" s="252" t="s">
        <v>1</v>
      </c>
      <c r="F170" s="253" t="s">
        <v>178</v>
      </c>
      <c r="G170" s="250"/>
      <c r="H170" s="254">
        <v>1.458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158</v>
      </c>
      <c r="AU170" s="260" t="s">
        <v>84</v>
      </c>
      <c r="AV170" s="13" t="s">
        <v>84</v>
      </c>
      <c r="AW170" s="13" t="s">
        <v>32</v>
      </c>
      <c r="AX170" s="13" t="s">
        <v>80</v>
      </c>
      <c r="AY170" s="260" t="s">
        <v>151</v>
      </c>
    </row>
    <row r="171" s="12" customFormat="1" ht="22.8" customHeight="1">
      <c r="A171" s="12"/>
      <c r="B171" s="219"/>
      <c r="C171" s="220"/>
      <c r="D171" s="221" t="s">
        <v>74</v>
      </c>
      <c r="E171" s="233" t="s">
        <v>179</v>
      </c>
      <c r="F171" s="233" t="s">
        <v>180</v>
      </c>
      <c r="G171" s="220"/>
      <c r="H171" s="220"/>
      <c r="I171" s="223"/>
      <c r="J171" s="234">
        <f>BK171</f>
        <v>0</v>
      </c>
      <c r="K171" s="220"/>
      <c r="L171" s="225"/>
      <c r="M171" s="226"/>
      <c r="N171" s="227"/>
      <c r="O171" s="227"/>
      <c r="P171" s="228">
        <f>SUM(P172:P174)</f>
        <v>0</v>
      </c>
      <c r="Q171" s="227"/>
      <c r="R171" s="228">
        <f>SUM(R172:R174)</f>
        <v>0</v>
      </c>
      <c r="S171" s="227"/>
      <c r="T171" s="229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0" t="s">
        <v>80</v>
      </c>
      <c r="AT171" s="231" t="s">
        <v>74</v>
      </c>
      <c r="AU171" s="231" t="s">
        <v>80</v>
      </c>
      <c r="AY171" s="230" t="s">
        <v>151</v>
      </c>
      <c r="BK171" s="232">
        <f>SUM(BK172:BK174)</f>
        <v>0</v>
      </c>
    </row>
    <row r="172" s="2" customFormat="1" ht="14.4" customHeight="1">
      <c r="A172" s="39"/>
      <c r="B172" s="40"/>
      <c r="C172" s="235" t="s">
        <v>181</v>
      </c>
      <c r="D172" s="235" t="s">
        <v>153</v>
      </c>
      <c r="E172" s="236" t="s">
        <v>182</v>
      </c>
      <c r="F172" s="237" t="s">
        <v>183</v>
      </c>
      <c r="G172" s="238" t="s">
        <v>167</v>
      </c>
      <c r="H172" s="239">
        <v>119.59999999999999</v>
      </c>
      <c r="I172" s="240"/>
      <c r="J172" s="241">
        <f>ROUND(I172*H172,2)</f>
        <v>0</v>
      </c>
      <c r="K172" s="242"/>
      <c r="L172" s="45"/>
      <c r="M172" s="243" t="s">
        <v>1</v>
      </c>
      <c r="N172" s="244" t="s">
        <v>40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90</v>
      </c>
      <c r="AT172" s="247" t="s">
        <v>153</v>
      </c>
      <c r="AU172" s="247" t="s">
        <v>84</v>
      </c>
      <c r="AY172" s="18" t="s">
        <v>151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80</v>
      </c>
      <c r="BK172" s="248">
        <f>ROUND(I172*H172,2)</f>
        <v>0</v>
      </c>
      <c r="BL172" s="18" t="s">
        <v>90</v>
      </c>
      <c r="BM172" s="247" t="s">
        <v>184</v>
      </c>
    </row>
    <row r="173" s="2" customFormat="1" ht="14.4" customHeight="1">
      <c r="A173" s="39"/>
      <c r="B173" s="40"/>
      <c r="C173" s="235" t="s">
        <v>185</v>
      </c>
      <c r="D173" s="235" t="s">
        <v>153</v>
      </c>
      <c r="E173" s="236" t="s">
        <v>186</v>
      </c>
      <c r="F173" s="237" t="s">
        <v>187</v>
      </c>
      <c r="G173" s="238" t="s">
        <v>167</v>
      </c>
      <c r="H173" s="239">
        <v>217</v>
      </c>
      <c r="I173" s="240"/>
      <c r="J173" s="241">
        <f>ROUND(I173*H173,2)</f>
        <v>0</v>
      </c>
      <c r="K173" s="242"/>
      <c r="L173" s="45"/>
      <c r="M173" s="243" t="s">
        <v>1</v>
      </c>
      <c r="N173" s="244" t="s">
        <v>40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90</v>
      </c>
      <c r="AT173" s="247" t="s">
        <v>153</v>
      </c>
      <c r="AU173" s="247" t="s">
        <v>84</v>
      </c>
      <c r="AY173" s="18" t="s">
        <v>151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80</v>
      </c>
      <c r="BK173" s="248">
        <f>ROUND(I173*H173,2)</f>
        <v>0</v>
      </c>
      <c r="BL173" s="18" t="s">
        <v>90</v>
      </c>
      <c r="BM173" s="247" t="s">
        <v>188</v>
      </c>
    </row>
    <row r="174" s="2" customFormat="1" ht="24.15" customHeight="1">
      <c r="A174" s="39"/>
      <c r="B174" s="40"/>
      <c r="C174" s="235" t="s">
        <v>189</v>
      </c>
      <c r="D174" s="235" t="s">
        <v>153</v>
      </c>
      <c r="E174" s="236" t="s">
        <v>190</v>
      </c>
      <c r="F174" s="237" t="s">
        <v>191</v>
      </c>
      <c r="G174" s="238" t="s">
        <v>167</v>
      </c>
      <c r="H174" s="239">
        <v>112.5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40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90</v>
      </c>
      <c r="AT174" s="247" t="s">
        <v>153</v>
      </c>
      <c r="AU174" s="247" t="s">
        <v>84</v>
      </c>
      <c r="AY174" s="18" t="s">
        <v>151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80</v>
      </c>
      <c r="BK174" s="248">
        <f>ROUND(I174*H174,2)</f>
        <v>0</v>
      </c>
      <c r="BL174" s="18" t="s">
        <v>90</v>
      </c>
      <c r="BM174" s="247" t="s">
        <v>192</v>
      </c>
    </row>
    <row r="175" s="12" customFormat="1" ht="22.8" customHeight="1">
      <c r="A175" s="12"/>
      <c r="B175" s="219"/>
      <c r="C175" s="220"/>
      <c r="D175" s="221" t="s">
        <v>74</v>
      </c>
      <c r="E175" s="233" t="s">
        <v>193</v>
      </c>
      <c r="F175" s="233" t="s">
        <v>194</v>
      </c>
      <c r="G175" s="220"/>
      <c r="H175" s="220"/>
      <c r="I175" s="223"/>
      <c r="J175" s="234">
        <f>BK175</f>
        <v>0</v>
      </c>
      <c r="K175" s="220"/>
      <c r="L175" s="225"/>
      <c r="M175" s="226"/>
      <c r="N175" s="227"/>
      <c r="O175" s="227"/>
      <c r="P175" s="228">
        <f>SUM(P176:P236)</f>
        <v>0</v>
      </c>
      <c r="Q175" s="227"/>
      <c r="R175" s="228">
        <f>SUM(R176:R236)</f>
        <v>1.0969</v>
      </c>
      <c r="S175" s="227"/>
      <c r="T175" s="229">
        <f>SUM(T176:T236)</f>
        <v>200.0138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0" t="s">
        <v>80</v>
      </c>
      <c r="AT175" s="231" t="s">
        <v>74</v>
      </c>
      <c r="AU175" s="231" t="s">
        <v>80</v>
      </c>
      <c r="AY175" s="230" t="s">
        <v>151</v>
      </c>
      <c r="BK175" s="232">
        <f>SUM(BK176:BK236)</f>
        <v>0</v>
      </c>
    </row>
    <row r="176" s="2" customFormat="1" ht="24.15" customHeight="1">
      <c r="A176" s="39"/>
      <c r="B176" s="40"/>
      <c r="C176" s="235" t="s">
        <v>195</v>
      </c>
      <c r="D176" s="235" t="s">
        <v>153</v>
      </c>
      <c r="E176" s="236" t="s">
        <v>196</v>
      </c>
      <c r="F176" s="237" t="s">
        <v>197</v>
      </c>
      <c r="G176" s="238" t="s">
        <v>167</v>
      </c>
      <c r="H176" s="239">
        <v>700</v>
      </c>
      <c r="I176" s="240"/>
      <c r="J176" s="241">
        <f>ROUND(I176*H176,2)</f>
        <v>0</v>
      </c>
      <c r="K176" s="242"/>
      <c r="L176" s="45"/>
      <c r="M176" s="243" t="s">
        <v>1</v>
      </c>
      <c r="N176" s="244" t="s">
        <v>40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90</v>
      </c>
      <c r="AT176" s="247" t="s">
        <v>153</v>
      </c>
      <c r="AU176" s="247" t="s">
        <v>84</v>
      </c>
      <c r="AY176" s="18" t="s">
        <v>151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80</v>
      </c>
      <c r="BK176" s="248">
        <f>ROUND(I176*H176,2)</f>
        <v>0</v>
      </c>
      <c r="BL176" s="18" t="s">
        <v>90</v>
      </c>
      <c r="BM176" s="247" t="s">
        <v>198</v>
      </c>
    </row>
    <row r="177" s="13" customFormat="1">
      <c r="A177" s="13"/>
      <c r="B177" s="249"/>
      <c r="C177" s="250"/>
      <c r="D177" s="251" t="s">
        <v>158</v>
      </c>
      <c r="E177" s="252" t="s">
        <v>1</v>
      </c>
      <c r="F177" s="253" t="s">
        <v>199</v>
      </c>
      <c r="G177" s="250"/>
      <c r="H177" s="254">
        <v>330.88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158</v>
      </c>
      <c r="AU177" s="260" t="s">
        <v>84</v>
      </c>
      <c r="AV177" s="13" t="s">
        <v>84</v>
      </c>
      <c r="AW177" s="13" t="s">
        <v>32</v>
      </c>
      <c r="AX177" s="13" t="s">
        <v>75</v>
      </c>
      <c r="AY177" s="260" t="s">
        <v>151</v>
      </c>
    </row>
    <row r="178" s="13" customFormat="1">
      <c r="A178" s="13"/>
      <c r="B178" s="249"/>
      <c r="C178" s="250"/>
      <c r="D178" s="251" t="s">
        <v>158</v>
      </c>
      <c r="E178" s="252" t="s">
        <v>1</v>
      </c>
      <c r="F178" s="253" t="s">
        <v>200</v>
      </c>
      <c r="G178" s="250"/>
      <c r="H178" s="254">
        <v>141.90000000000001</v>
      </c>
      <c r="I178" s="255"/>
      <c r="J178" s="250"/>
      <c r="K178" s="250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158</v>
      </c>
      <c r="AU178" s="260" t="s">
        <v>84</v>
      </c>
      <c r="AV178" s="13" t="s">
        <v>84</v>
      </c>
      <c r="AW178" s="13" t="s">
        <v>32</v>
      </c>
      <c r="AX178" s="13" t="s">
        <v>75</v>
      </c>
      <c r="AY178" s="260" t="s">
        <v>151</v>
      </c>
    </row>
    <row r="179" s="13" customFormat="1">
      <c r="A179" s="13"/>
      <c r="B179" s="249"/>
      <c r="C179" s="250"/>
      <c r="D179" s="251" t="s">
        <v>158</v>
      </c>
      <c r="E179" s="252" t="s">
        <v>1</v>
      </c>
      <c r="F179" s="253" t="s">
        <v>201</v>
      </c>
      <c r="G179" s="250"/>
      <c r="H179" s="254">
        <v>103.84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158</v>
      </c>
      <c r="AU179" s="260" t="s">
        <v>84</v>
      </c>
      <c r="AV179" s="13" t="s">
        <v>84</v>
      </c>
      <c r="AW179" s="13" t="s">
        <v>32</v>
      </c>
      <c r="AX179" s="13" t="s">
        <v>75</v>
      </c>
      <c r="AY179" s="260" t="s">
        <v>151</v>
      </c>
    </row>
    <row r="180" s="13" customFormat="1">
      <c r="A180" s="13"/>
      <c r="B180" s="249"/>
      <c r="C180" s="250"/>
      <c r="D180" s="251" t="s">
        <v>158</v>
      </c>
      <c r="E180" s="252" t="s">
        <v>1</v>
      </c>
      <c r="F180" s="253" t="s">
        <v>202</v>
      </c>
      <c r="G180" s="250"/>
      <c r="H180" s="254">
        <v>122.58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158</v>
      </c>
      <c r="AU180" s="260" t="s">
        <v>84</v>
      </c>
      <c r="AV180" s="13" t="s">
        <v>84</v>
      </c>
      <c r="AW180" s="13" t="s">
        <v>32</v>
      </c>
      <c r="AX180" s="13" t="s">
        <v>75</v>
      </c>
      <c r="AY180" s="260" t="s">
        <v>151</v>
      </c>
    </row>
    <row r="181" s="14" customFormat="1">
      <c r="A181" s="14"/>
      <c r="B181" s="261"/>
      <c r="C181" s="262"/>
      <c r="D181" s="251" t="s">
        <v>158</v>
      </c>
      <c r="E181" s="263" t="s">
        <v>1</v>
      </c>
      <c r="F181" s="264" t="s">
        <v>163</v>
      </c>
      <c r="G181" s="262"/>
      <c r="H181" s="265">
        <v>699.20000000000005</v>
      </c>
      <c r="I181" s="266"/>
      <c r="J181" s="262"/>
      <c r="K181" s="262"/>
      <c r="L181" s="267"/>
      <c r="M181" s="268"/>
      <c r="N181" s="269"/>
      <c r="O181" s="269"/>
      <c r="P181" s="269"/>
      <c r="Q181" s="269"/>
      <c r="R181" s="269"/>
      <c r="S181" s="269"/>
      <c r="T181" s="27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1" t="s">
        <v>158</v>
      </c>
      <c r="AU181" s="271" t="s">
        <v>84</v>
      </c>
      <c r="AV181" s="14" t="s">
        <v>90</v>
      </c>
      <c r="AW181" s="14" t="s">
        <v>32</v>
      </c>
      <c r="AX181" s="14" t="s">
        <v>75</v>
      </c>
      <c r="AY181" s="271" t="s">
        <v>151</v>
      </c>
    </row>
    <row r="182" s="13" customFormat="1">
      <c r="A182" s="13"/>
      <c r="B182" s="249"/>
      <c r="C182" s="250"/>
      <c r="D182" s="251" t="s">
        <v>158</v>
      </c>
      <c r="E182" s="252" t="s">
        <v>1</v>
      </c>
      <c r="F182" s="253" t="s">
        <v>203</v>
      </c>
      <c r="G182" s="250"/>
      <c r="H182" s="254">
        <v>700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158</v>
      </c>
      <c r="AU182" s="260" t="s">
        <v>84</v>
      </c>
      <c r="AV182" s="13" t="s">
        <v>84</v>
      </c>
      <c r="AW182" s="13" t="s">
        <v>32</v>
      </c>
      <c r="AX182" s="13" t="s">
        <v>80</v>
      </c>
      <c r="AY182" s="260" t="s">
        <v>151</v>
      </c>
    </row>
    <row r="183" s="2" customFormat="1" ht="24.15" customHeight="1">
      <c r="A183" s="39"/>
      <c r="B183" s="40"/>
      <c r="C183" s="235" t="s">
        <v>193</v>
      </c>
      <c r="D183" s="235" t="s">
        <v>153</v>
      </c>
      <c r="E183" s="236" t="s">
        <v>204</v>
      </c>
      <c r="F183" s="237" t="s">
        <v>205</v>
      </c>
      <c r="G183" s="238" t="s">
        <v>167</v>
      </c>
      <c r="H183" s="239">
        <v>63000</v>
      </c>
      <c r="I183" s="240"/>
      <c r="J183" s="241">
        <f>ROUND(I183*H183,2)</f>
        <v>0</v>
      </c>
      <c r="K183" s="242"/>
      <c r="L183" s="45"/>
      <c r="M183" s="243" t="s">
        <v>1</v>
      </c>
      <c r="N183" s="244" t="s">
        <v>40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90</v>
      </c>
      <c r="AT183" s="247" t="s">
        <v>153</v>
      </c>
      <c r="AU183" s="247" t="s">
        <v>84</v>
      </c>
      <c r="AY183" s="18" t="s">
        <v>151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80</v>
      </c>
      <c r="BK183" s="248">
        <f>ROUND(I183*H183,2)</f>
        <v>0</v>
      </c>
      <c r="BL183" s="18" t="s">
        <v>90</v>
      </c>
      <c r="BM183" s="247" t="s">
        <v>206</v>
      </c>
    </row>
    <row r="184" s="13" customFormat="1">
      <c r="A184" s="13"/>
      <c r="B184" s="249"/>
      <c r="C184" s="250"/>
      <c r="D184" s="251" t="s">
        <v>158</v>
      </c>
      <c r="E184" s="252" t="s">
        <v>1</v>
      </c>
      <c r="F184" s="253" t="s">
        <v>207</v>
      </c>
      <c r="G184" s="250"/>
      <c r="H184" s="254">
        <v>63000</v>
      </c>
      <c r="I184" s="255"/>
      <c r="J184" s="250"/>
      <c r="K184" s="250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158</v>
      </c>
      <c r="AU184" s="260" t="s">
        <v>84</v>
      </c>
      <c r="AV184" s="13" t="s">
        <v>84</v>
      </c>
      <c r="AW184" s="13" t="s">
        <v>32</v>
      </c>
      <c r="AX184" s="13" t="s">
        <v>75</v>
      </c>
      <c r="AY184" s="260" t="s">
        <v>151</v>
      </c>
    </row>
    <row r="185" s="14" customFormat="1">
      <c r="A185" s="14"/>
      <c r="B185" s="261"/>
      <c r="C185" s="262"/>
      <c r="D185" s="251" t="s">
        <v>158</v>
      </c>
      <c r="E185" s="263" t="s">
        <v>1</v>
      </c>
      <c r="F185" s="264" t="s">
        <v>163</v>
      </c>
      <c r="G185" s="262"/>
      <c r="H185" s="265">
        <v>63000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158</v>
      </c>
      <c r="AU185" s="271" t="s">
        <v>84</v>
      </c>
      <c r="AV185" s="14" t="s">
        <v>90</v>
      </c>
      <c r="AW185" s="14" t="s">
        <v>32</v>
      </c>
      <c r="AX185" s="14" t="s">
        <v>80</v>
      </c>
      <c r="AY185" s="271" t="s">
        <v>151</v>
      </c>
    </row>
    <row r="186" s="2" customFormat="1" ht="24.15" customHeight="1">
      <c r="A186" s="39"/>
      <c r="B186" s="40"/>
      <c r="C186" s="235" t="s">
        <v>208</v>
      </c>
      <c r="D186" s="235" t="s">
        <v>153</v>
      </c>
      <c r="E186" s="236" t="s">
        <v>209</v>
      </c>
      <c r="F186" s="237" t="s">
        <v>210</v>
      </c>
      <c r="G186" s="238" t="s">
        <v>167</v>
      </c>
      <c r="H186" s="239">
        <v>700</v>
      </c>
      <c r="I186" s="240"/>
      <c r="J186" s="241">
        <f>ROUND(I186*H186,2)</f>
        <v>0</v>
      </c>
      <c r="K186" s="242"/>
      <c r="L186" s="45"/>
      <c r="M186" s="243" t="s">
        <v>1</v>
      </c>
      <c r="N186" s="244" t="s">
        <v>40</v>
      </c>
      <c r="O186" s="92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7" t="s">
        <v>90</v>
      </c>
      <c r="AT186" s="247" t="s">
        <v>153</v>
      </c>
      <c r="AU186" s="247" t="s">
        <v>84</v>
      </c>
      <c r="AY186" s="18" t="s">
        <v>151</v>
      </c>
      <c r="BE186" s="248">
        <f>IF(N186="základní",J186,0)</f>
        <v>0</v>
      </c>
      <c r="BF186" s="248">
        <f>IF(N186="snížená",J186,0)</f>
        <v>0</v>
      </c>
      <c r="BG186" s="248">
        <f>IF(N186="zákl. přenesená",J186,0)</f>
        <v>0</v>
      </c>
      <c r="BH186" s="248">
        <f>IF(N186="sníž. přenesená",J186,0)</f>
        <v>0</v>
      </c>
      <c r="BI186" s="248">
        <f>IF(N186="nulová",J186,0)</f>
        <v>0</v>
      </c>
      <c r="BJ186" s="18" t="s">
        <v>80</v>
      </c>
      <c r="BK186" s="248">
        <f>ROUND(I186*H186,2)</f>
        <v>0</v>
      </c>
      <c r="BL186" s="18" t="s">
        <v>90</v>
      </c>
      <c r="BM186" s="247" t="s">
        <v>211</v>
      </c>
    </row>
    <row r="187" s="2" customFormat="1" ht="14.4" customHeight="1">
      <c r="A187" s="39"/>
      <c r="B187" s="40"/>
      <c r="C187" s="235" t="s">
        <v>212</v>
      </c>
      <c r="D187" s="235" t="s">
        <v>153</v>
      </c>
      <c r="E187" s="236" t="s">
        <v>213</v>
      </c>
      <c r="F187" s="237" t="s">
        <v>214</v>
      </c>
      <c r="G187" s="238" t="s">
        <v>167</v>
      </c>
      <c r="H187" s="239">
        <v>140</v>
      </c>
      <c r="I187" s="240"/>
      <c r="J187" s="241">
        <f>ROUND(I187*H187,2)</f>
        <v>0</v>
      </c>
      <c r="K187" s="242"/>
      <c r="L187" s="45"/>
      <c r="M187" s="243" t="s">
        <v>1</v>
      </c>
      <c r="N187" s="244" t="s">
        <v>40</v>
      </c>
      <c r="O187" s="92"/>
      <c r="P187" s="245">
        <f>O187*H187</f>
        <v>0</v>
      </c>
      <c r="Q187" s="245">
        <v>0.00147</v>
      </c>
      <c r="R187" s="245">
        <f>Q187*H187</f>
        <v>0.20579999999999998</v>
      </c>
      <c r="S187" s="245">
        <v>0</v>
      </c>
      <c r="T187" s="246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7" t="s">
        <v>90</v>
      </c>
      <c r="AT187" s="247" t="s">
        <v>153</v>
      </c>
      <c r="AU187" s="247" t="s">
        <v>84</v>
      </c>
      <c r="AY187" s="18" t="s">
        <v>151</v>
      </c>
      <c r="BE187" s="248">
        <f>IF(N187="základní",J187,0)</f>
        <v>0</v>
      </c>
      <c r="BF187" s="248">
        <f>IF(N187="snížená",J187,0)</f>
        <v>0</v>
      </c>
      <c r="BG187" s="248">
        <f>IF(N187="zákl. přenesená",J187,0)</f>
        <v>0</v>
      </c>
      <c r="BH187" s="248">
        <f>IF(N187="sníž. přenesená",J187,0)</f>
        <v>0</v>
      </c>
      <c r="BI187" s="248">
        <f>IF(N187="nulová",J187,0)</f>
        <v>0</v>
      </c>
      <c r="BJ187" s="18" t="s">
        <v>80</v>
      </c>
      <c r="BK187" s="248">
        <f>ROUND(I187*H187,2)</f>
        <v>0</v>
      </c>
      <c r="BL187" s="18" t="s">
        <v>90</v>
      </c>
      <c r="BM187" s="247" t="s">
        <v>215</v>
      </c>
    </row>
    <row r="188" s="2" customFormat="1" ht="14.4" customHeight="1">
      <c r="A188" s="39"/>
      <c r="B188" s="40"/>
      <c r="C188" s="235" t="s">
        <v>216</v>
      </c>
      <c r="D188" s="235" t="s">
        <v>153</v>
      </c>
      <c r="E188" s="236" t="s">
        <v>217</v>
      </c>
      <c r="F188" s="237" t="s">
        <v>218</v>
      </c>
      <c r="G188" s="238" t="s">
        <v>167</v>
      </c>
      <c r="H188" s="239">
        <v>140</v>
      </c>
      <c r="I188" s="240"/>
      <c r="J188" s="241">
        <f>ROUND(I188*H188,2)</f>
        <v>0</v>
      </c>
      <c r="K188" s="242"/>
      <c r="L188" s="45"/>
      <c r="M188" s="243" t="s">
        <v>1</v>
      </c>
      <c r="N188" s="244" t="s">
        <v>40</v>
      </c>
      <c r="O188" s="92"/>
      <c r="P188" s="245">
        <f>O188*H188</f>
        <v>0</v>
      </c>
      <c r="Q188" s="245">
        <v>0.0061799999999999997</v>
      </c>
      <c r="R188" s="245">
        <f>Q188*H188</f>
        <v>0.86519999999999997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90</v>
      </c>
      <c r="AT188" s="247" t="s">
        <v>153</v>
      </c>
      <c r="AU188" s="247" t="s">
        <v>84</v>
      </c>
      <c r="AY188" s="18" t="s">
        <v>151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80</v>
      </c>
      <c r="BK188" s="248">
        <f>ROUND(I188*H188,2)</f>
        <v>0</v>
      </c>
      <c r="BL188" s="18" t="s">
        <v>90</v>
      </c>
      <c r="BM188" s="247" t="s">
        <v>219</v>
      </c>
    </row>
    <row r="189" s="13" customFormat="1">
      <c r="A189" s="13"/>
      <c r="B189" s="249"/>
      <c r="C189" s="250"/>
      <c r="D189" s="251" t="s">
        <v>158</v>
      </c>
      <c r="E189" s="252" t="s">
        <v>1</v>
      </c>
      <c r="F189" s="253" t="s">
        <v>220</v>
      </c>
      <c r="G189" s="250"/>
      <c r="H189" s="254">
        <v>136.59999999999999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158</v>
      </c>
      <c r="AU189" s="260" t="s">
        <v>84</v>
      </c>
      <c r="AV189" s="13" t="s">
        <v>84</v>
      </c>
      <c r="AW189" s="13" t="s">
        <v>32</v>
      </c>
      <c r="AX189" s="13" t="s">
        <v>75</v>
      </c>
      <c r="AY189" s="260" t="s">
        <v>151</v>
      </c>
    </row>
    <row r="190" s="14" customFormat="1">
      <c r="A190" s="14"/>
      <c r="B190" s="261"/>
      <c r="C190" s="262"/>
      <c r="D190" s="251" t="s">
        <v>158</v>
      </c>
      <c r="E190" s="263" t="s">
        <v>1</v>
      </c>
      <c r="F190" s="264" t="s">
        <v>163</v>
      </c>
      <c r="G190" s="262"/>
      <c r="H190" s="265">
        <v>136.59999999999999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158</v>
      </c>
      <c r="AU190" s="271" t="s">
        <v>84</v>
      </c>
      <c r="AV190" s="14" t="s">
        <v>90</v>
      </c>
      <c r="AW190" s="14" t="s">
        <v>32</v>
      </c>
      <c r="AX190" s="14" t="s">
        <v>75</v>
      </c>
      <c r="AY190" s="271" t="s">
        <v>151</v>
      </c>
    </row>
    <row r="191" s="13" customFormat="1">
      <c r="A191" s="13"/>
      <c r="B191" s="249"/>
      <c r="C191" s="250"/>
      <c r="D191" s="251" t="s">
        <v>158</v>
      </c>
      <c r="E191" s="252" t="s">
        <v>1</v>
      </c>
      <c r="F191" s="253" t="s">
        <v>221</v>
      </c>
      <c r="G191" s="250"/>
      <c r="H191" s="254">
        <v>140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158</v>
      </c>
      <c r="AU191" s="260" t="s">
        <v>84</v>
      </c>
      <c r="AV191" s="13" t="s">
        <v>84</v>
      </c>
      <c r="AW191" s="13" t="s">
        <v>32</v>
      </c>
      <c r="AX191" s="13" t="s">
        <v>80</v>
      </c>
      <c r="AY191" s="260" t="s">
        <v>151</v>
      </c>
    </row>
    <row r="192" s="2" customFormat="1" ht="14.4" customHeight="1">
      <c r="A192" s="39"/>
      <c r="B192" s="40"/>
      <c r="C192" s="235" t="s">
        <v>222</v>
      </c>
      <c r="D192" s="235" t="s">
        <v>153</v>
      </c>
      <c r="E192" s="236" t="s">
        <v>223</v>
      </c>
      <c r="F192" s="237" t="s">
        <v>224</v>
      </c>
      <c r="G192" s="238" t="s">
        <v>167</v>
      </c>
      <c r="H192" s="239">
        <v>700</v>
      </c>
      <c r="I192" s="240"/>
      <c r="J192" s="241">
        <f>ROUND(I192*H192,2)</f>
        <v>0</v>
      </c>
      <c r="K192" s="242"/>
      <c r="L192" s="45"/>
      <c r="M192" s="243" t="s">
        <v>1</v>
      </c>
      <c r="N192" s="244" t="s">
        <v>40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90</v>
      </c>
      <c r="AT192" s="247" t="s">
        <v>153</v>
      </c>
      <c r="AU192" s="247" t="s">
        <v>84</v>
      </c>
      <c r="AY192" s="18" t="s">
        <v>151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80</v>
      </c>
      <c r="BK192" s="248">
        <f>ROUND(I192*H192,2)</f>
        <v>0</v>
      </c>
      <c r="BL192" s="18" t="s">
        <v>90</v>
      </c>
      <c r="BM192" s="247" t="s">
        <v>225</v>
      </c>
    </row>
    <row r="193" s="2" customFormat="1" ht="14.4" customHeight="1">
      <c r="A193" s="39"/>
      <c r="B193" s="40"/>
      <c r="C193" s="235" t="s">
        <v>226</v>
      </c>
      <c r="D193" s="235" t="s">
        <v>153</v>
      </c>
      <c r="E193" s="236" t="s">
        <v>227</v>
      </c>
      <c r="F193" s="237" t="s">
        <v>228</v>
      </c>
      <c r="G193" s="238" t="s">
        <v>167</v>
      </c>
      <c r="H193" s="239">
        <v>63000</v>
      </c>
      <c r="I193" s="240"/>
      <c r="J193" s="241">
        <f>ROUND(I193*H193,2)</f>
        <v>0</v>
      </c>
      <c r="K193" s="242"/>
      <c r="L193" s="45"/>
      <c r="M193" s="243" t="s">
        <v>1</v>
      </c>
      <c r="N193" s="244" t="s">
        <v>40</v>
      </c>
      <c r="O193" s="92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90</v>
      </c>
      <c r="AT193" s="247" t="s">
        <v>153</v>
      </c>
      <c r="AU193" s="247" t="s">
        <v>84</v>
      </c>
      <c r="AY193" s="18" t="s">
        <v>151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80</v>
      </c>
      <c r="BK193" s="248">
        <f>ROUND(I193*H193,2)</f>
        <v>0</v>
      </c>
      <c r="BL193" s="18" t="s">
        <v>90</v>
      </c>
      <c r="BM193" s="247" t="s">
        <v>229</v>
      </c>
    </row>
    <row r="194" s="13" customFormat="1">
      <c r="A194" s="13"/>
      <c r="B194" s="249"/>
      <c r="C194" s="250"/>
      <c r="D194" s="251" t="s">
        <v>158</v>
      </c>
      <c r="E194" s="252" t="s">
        <v>1</v>
      </c>
      <c r="F194" s="253" t="s">
        <v>207</v>
      </c>
      <c r="G194" s="250"/>
      <c r="H194" s="254">
        <v>63000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158</v>
      </c>
      <c r="AU194" s="260" t="s">
        <v>84</v>
      </c>
      <c r="AV194" s="13" t="s">
        <v>84</v>
      </c>
      <c r="AW194" s="13" t="s">
        <v>32</v>
      </c>
      <c r="AX194" s="13" t="s">
        <v>75</v>
      </c>
      <c r="AY194" s="260" t="s">
        <v>151</v>
      </c>
    </row>
    <row r="195" s="14" customFormat="1">
      <c r="A195" s="14"/>
      <c r="B195" s="261"/>
      <c r="C195" s="262"/>
      <c r="D195" s="251" t="s">
        <v>158</v>
      </c>
      <c r="E195" s="263" t="s">
        <v>1</v>
      </c>
      <c r="F195" s="264" t="s">
        <v>163</v>
      </c>
      <c r="G195" s="262"/>
      <c r="H195" s="265">
        <v>63000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1" t="s">
        <v>158</v>
      </c>
      <c r="AU195" s="271" t="s">
        <v>84</v>
      </c>
      <c r="AV195" s="14" t="s">
        <v>90</v>
      </c>
      <c r="AW195" s="14" t="s">
        <v>32</v>
      </c>
      <c r="AX195" s="14" t="s">
        <v>80</v>
      </c>
      <c r="AY195" s="271" t="s">
        <v>151</v>
      </c>
    </row>
    <row r="196" s="2" customFormat="1" ht="14.4" customHeight="1">
      <c r="A196" s="39"/>
      <c r="B196" s="40"/>
      <c r="C196" s="235" t="s">
        <v>8</v>
      </c>
      <c r="D196" s="235" t="s">
        <v>153</v>
      </c>
      <c r="E196" s="236" t="s">
        <v>230</v>
      </c>
      <c r="F196" s="237" t="s">
        <v>231</v>
      </c>
      <c r="G196" s="238" t="s">
        <v>167</v>
      </c>
      <c r="H196" s="239">
        <v>700</v>
      </c>
      <c r="I196" s="240"/>
      <c r="J196" s="241">
        <f>ROUND(I196*H196,2)</f>
        <v>0</v>
      </c>
      <c r="K196" s="242"/>
      <c r="L196" s="45"/>
      <c r="M196" s="243" t="s">
        <v>1</v>
      </c>
      <c r="N196" s="244" t="s">
        <v>40</v>
      </c>
      <c r="O196" s="92"/>
      <c r="P196" s="245">
        <f>O196*H196</f>
        <v>0</v>
      </c>
      <c r="Q196" s="245">
        <v>0</v>
      </c>
      <c r="R196" s="245">
        <f>Q196*H196</f>
        <v>0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90</v>
      </c>
      <c r="AT196" s="247" t="s">
        <v>153</v>
      </c>
      <c r="AU196" s="247" t="s">
        <v>84</v>
      </c>
      <c r="AY196" s="18" t="s">
        <v>151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80</v>
      </c>
      <c r="BK196" s="248">
        <f>ROUND(I196*H196,2)</f>
        <v>0</v>
      </c>
      <c r="BL196" s="18" t="s">
        <v>90</v>
      </c>
      <c r="BM196" s="247" t="s">
        <v>232</v>
      </c>
    </row>
    <row r="197" s="2" customFormat="1" ht="14.4" customHeight="1">
      <c r="A197" s="39"/>
      <c r="B197" s="40"/>
      <c r="C197" s="235" t="s">
        <v>233</v>
      </c>
      <c r="D197" s="235" t="s">
        <v>153</v>
      </c>
      <c r="E197" s="236" t="s">
        <v>234</v>
      </c>
      <c r="F197" s="237" t="s">
        <v>235</v>
      </c>
      <c r="G197" s="238" t="s">
        <v>236</v>
      </c>
      <c r="H197" s="239">
        <v>6</v>
      </c>
      <c r="I197" s="240"/>
      <c r="J197" s="241">
        <f>ROUND(I197*H197,2)</f>
        <v>0</v>
      </c>
      <c r="K197" s="242"/>
      <c r="L197" s="45"/>
      <c r="M197" s="243" t="s">
        <v>1</v>
      </c>
      <c r="N197" s="244" t="s">
        <v>40</v>
      </c>
      <c r="O197" s="92"/>
      <c r="P197" s="245">
        <f>O197*H197</f>
        <v>0</v>
      </c>
      <c r="Q197" s="245">
        <v>0</v>
      </c>
      <c r="R197" s="245">
        <f>Q197*H197</f>
        <v>0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90</v>
      </c>
      <c r="AT197" s="247" t="s">
        <v>153</v>
      </c>
      <c r="AU197" s="247" t="s">
        <v>84</v>
      </c>
      <c r="AY197" s="18" t="s">
        <v>151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80</v>
      </c>
      <c r="BK197" s="248">
        <f>ROUND(I197*H197,2)</f>
        <v>0</v>
      </c>
      <c r="BL197" s="18" t="s">
        <v>90</v>
      </c>
      <c r="BM197" s="247" t="s">
        <v>237</v>
      </c>
    </row>
    <row r="198" s="2" customFormat="1" ht="24.15" customHeight="1">
      <c r="A198" s="39"/>
      <c r="B198" s="40"/>
      <c r="C198" s="235" t="s">
        <v>238</v>
      </c>
      <c r="D198" s="235" t="s">
        <v>153</v>
      </c>
      <c r="E198" s="236" t="s">
        <v>239</v>
      </c>
      <c r="F198" s="237" t="s">
        <v>240</v>
      </c>
      <c r="G198" s="238" t="s">
        <v>236</v>
      </c>
      <c r="H198" s="239">
        <v>360</v>
      </c>
      <c r="I198" s="240"/>
      <c r="J198" s="241">
        <f>ROUND(I198*H198,2)</f>
        <v>0</v>
      </c>
      <c r="K198" s="242"/>
      <c r="L198" s="45"/>
      <c r="M198" s="243" t="s">
        <v>1</v>
      </c>
      <c r="N198" s="244" t="s">
        <v>40</v>
      </c>
      <c r="O198" s="92"/>
      <c r="P198" s="245">
        <f>O198*H198</f>
        <v>0</v>
      </c>
      <c r="Q198" s="245">
        <v>0</v>
      </c>
      <c r="R198" s="245">
        <f>Q198*H198</f>
        <v>0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90</v>
      </c>
      <c r="AT198" s="247" t="s">
        <v>153</v>
      </c>
      <c r="AU198" s="247" t="s">
        <v>84</v>
      </c>
      <c r="AY198" s="18" t="s">
        <v>151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80</v>
      </c>
      <c r="BK198" s="248">
        <f>ROUND(I198*H198,2)</f>
        <v>0</v>
      </c>
      <c r="BL198" s="18" t="s">
        <v>90</v>
      </c>
      <c r="BM198" s="247" t="s">
        <v>241</v>
      </c>
    </row>
    <row r="199" s="13" customFormat="1">
      <c r="A199" s="13"/>
      <c r="B199" s="249"/>
      <c r="C199" s="250"/>
      <c r="D199" s="251" t="s">
        <v>158</v>
      </c>
      <c r="E199" s="252" t="s">
        <v>1</v>
      </c>
      <c r="F199" s="253" t="s">
        <v>242</v>
      </c>
      <c r="G199" s="250"/>
      <c r="H199" s="254">
        <v>360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158</v>
      </c>
      <c r="AU199" s="260" t="s">
        <v>84</v>
      </c>
      <c r="AV199" s="13" t="s">
        <v>84</v>
      </c>
      <c r="AW199" s="13" t="s">
        <v>32</v>
      </c>
      <c r="AX199" s="13" t="s">
        <v>75</v>
      </c>
      <c r="AY199" s="260" t="s">
        <v>151</v>
      </c>
    </row>
    <row r="200" s="14" customFormat="1">
      <c r="A200" s="14"/>
      <c r="B200" s="261"/>
      <c r="C200" s="262"/>
      <c r="D200" s="251" t="s">
        <v>158</v>
      </c>
      <c r="E200" s="263" t="s">
        <v>1</v>
      </c>
      <c r="F200" s="264" t="s">
        <v>163</v>
      </c>
      <c r="G200" s="262"/>
      <c r="H200" s="265">
        <v>360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158</v>
      </c>
      <c r="AU200" s="271" t="s">
        <v>84</v>
      </c>
      <c r="AV200" s="14" t="s">
        <v>90</v>
      </c>
      <c r="AW200" s="14" t="s">
        <v>32</v>
      </c>
      <c r="AX200" s="14" t="s">
        <v>80</v>
      </c>
      <c r="AY200" s="271" t="s">
        <v>151</v>
      </c>
    </row>
    <row r="201" s="2" customFormat="1" ht="14.4" customHeight="1">
      <c r="A201" s="39"/>
      <c r="B201" s="40"/>
      <c r="C201" s="235" t="s">
        <v>243</v>
      </c>
      <c r="D201" s="235" t="s">
        <v>153</v>
      </c>
      <c r="E201" s="236" t="s">
        <v>244</v>
      </c>
      <c r="F201" s="237" t="s">
        <v>245</v>
      </c>
      <c r="G201" s="238" t="s">
        <v>236</v>
      </c>
      <c r="H201" s="239">
        <v>6</v>
      </c>
      <c r="I201" s="240"/>
      <c r="J201" s="241">
        <f>ROUND(I201*H201,2)</f>
        <v>0</v>
      </c>
      <c r="K201" s="242"/>
      <c r="L201" s="45"/>
      <c r="M201" s="243" t="s">
        <v>1</v>
      </c>
      <c r="N201" s="244" t="s">
        <v>40</v>
      </c>
      <c r="O201" s="92"/>
      <c r="P201" s="245">
        <f>O201*H201</f>
        <v>0</v>
      </c>
      <c r="Q201" s="245">
        <v>0</v>
      </c>
      <c r="R201" s="245">
        <f>Q201*H201</f>
        <v>0</v>
      </c>
      <c r="S201" s="245">
        <v>0</v>
      </c>
      <c r="T201" s="246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7" t="s">
        <v>90</v>
      </c>
      <c r="AT201" s="247" t="s">
        <v>153</v>
      </c>
      <c r="AU201" s="247" t="s">
        <v>84</v>
      </c>
      <c r="AY201" s="18" t="s">
        <v>151</v>
      </c>
      <c r="BE201" s="248">
        <f>IF(N201="základní",J201,0)</f>
        <v>0</v>
      </c>
      <c r="BF201" s="248">
        <f>IF(N201="snížená",J201,0)</f>
        <v>0</v>
      </c>
      <c r="BG201" s="248">
        <f>IF(N201="zákl. přenesená",J201,0)</f>
        <v>0</v>
      </c>
      <c r="BH201" s="248">
        <f>IF(N201="sníž. přenesená",J201,0)</f>
        <v>0</v>
      </c>
      <c r="BI201" s="248">
        <f>IF(N201="nulová",J201,0)</f>
        <v>0</v>
      </c>
      <c r="BJ201" s="18" t="s">
        <v>80</v>
      </c>
      <c r="BK201" s="248">
        <f>ROUND(I201*H201,2)</f>
        <v>0</v>
      </c>
      <c r="BL201" s="18" t="s">
        <v>90</v>
      </c>
      <c r="BM201" s="247" t="s">
        <v>246</v>
      </c>
    </row>
    <row r="202" s="2" customFormat="1" ht="24.15" customHeight="1">
      <c r="A202" s="39"/>
      <c r="B202" s="40"/>
      <c r="C202" s="235" t="s">
        <v>247</v>
      </c>
      <c r="D202" s="235" t="s">
        <v>153</v>
      </c>
      <c r="E202" s="236" t="s">
        <v>248</v>
      </c>
      <c r="F202" s="237" t="s">
        <v>249</v>
      </c>
      <c r="G202" s="238" t="s">
        <v>167</v>
      </c>
      <c r="H202" s="239">
        <v>450</v>
      </c>
      <c r="I202" s="240"/>
      <c r="J202" s="241">
        <f>ROUND(I202*H202,2)</f>
        <v>0</v>
      </c>
      <c r="K202" s="242"/>
      <c r="L202" s="45"/>
      <c r="M202" s="243" t="s">
        <v>1</v>
      </c>
      <c r="N202" s="244" t="s">
        <v>40</v>
      </c>
      <c r="O202" s="92"/>
      <c r="P202" s="245">
        <f>O202*H202</f>
        <v>0</v>
      </c>
      <c r="Q202" s="245">
        <v>4.0000000000000003E-05</v>
      </c>
      <c r="R202" s="245">
        <f>Q202*H202</f>
        <v>0.018000000000000002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90</v>
      </c>
      <c r="AT202" s="247" t="s">
        <v>153</v>
      </c>
      <c r="AU202" s="247" t="s">
        <v>84</v>
      </c>
      <c r="AY202" s="18" t="s">
        <v>151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80</v>
      </c>
      <c r="BK202" s="248">
        <f>ROUND(I202*H202,2)</f>
        <v>0</v>
      </c>
      <c r="BL202" s="18" t="s">
        <v>90</v>
      </c>
      <c r="BM202" s="247" t="s">
        <v>250</v>
      </c>
    </row>
    <row r="203" s="13" customFormat="1">
      <c r="A203" s="13"/>
      <c r="B203" s="249"/>
      <c r="C203" s="250"/>
      <c r="D203" s="251" t="s">
        <v>158</v>
      </c>
      <c r="E203" s="252" t="s">
        <v>1</v>
      </c>
      <c r="F203" s="253" t="s">
        <v>251</v>
      </c>
      <c r="G203" s="250"/>
      <c r="H203" s="254">
        <v>112.86</v>
      </c>
      <c r="I203" s="255"/>
      <c r="J203" s="250"/>
      <c r="K203" s="250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158</v>
      </c>
      <c r="AU203" s="260" t="s">
        <v>84</v>
      </c>
      <c r="AV203" s="13" t="s">
        <v>84</v>
      </c>
      <c r="AW203" s="13" t="s">
        <v>32</v>
      </c>
      <c r="AX203" s="13" t="s">
        <v>75</v>
      </c>
      <c r="AY203" s="260" t="s">
        <v>151</v>
      </c>
    </row>
    <row r="204" s="13" customFormat="1">
      <c r="A204" s="13"/>
      <c r="B204" s="249"/>
      <c r="C204" s="250"/>
      <c r="D204" s="251" t="s">
        <v>158</v>
      </c>
      <c r="E204" s="252" t="s">
        <v>1</v>
      </c>
      <c r="F204" s="253" t="s">
        <v>252</v>
      </c>
      <c r="G204" s="250"/>
      <c r="H204" s="254">
        <v>312.39999999999998</v>
      </c>
      <c r="I204" s="255"/>
      <c r="J204" s="250"/>
      <c r="K204" s="250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158</v>
      </c>
      <c r="AU204" s="260" t="s">
        <v>84</v>
      </c>
      <c r="AV204" s="13" t="s">
        <v>84</v>
      </c>
      <c r="AW204" s="13" t="s">
        <v>32</v>
      </c>
      <c r="AX204" s="13" t="s">
        <v>75</v>
      </c>
      <c r="AY204" s="260" t="s">
        <v>151</v>
      </c>
    </row>
    <row r="205" s="14" customFormat="1">
      <c r="A205" s="14"/>
      <c r="B205" s="261"/>
      <c r="C205" s="262"/>
      <c r="D205" s="251" t="s">
        <v>158</v>
      </c>
      <c r="E205" s="263" t="s">
        <v>1</v>
      </c>
      <c r="F205" s="264" t="s">
        <v>163</v>
      </c>
      <c r="G205" s="262"/>
      <c r="H205" s="265">
        <v>425.25999999999999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158</v>
      </c>
      <c r="AU205" s="271" t="s">
        <v>84</v>
      </c>
      <c r="AV205" s="14" t="s">
        <v>90</v>
      </c>
      <c r="AW205" s="14" t="s">
        <v>32</v>
      </c>
      <c r="AX205" s="14" t="s">
        <v>75</v>
      </c>
      <c r="AY205" s="271" t="s">
        <v>151</v>
      </c>
    </row>
    <row r="206" s="13" customFormat="1">
      <c r="A206" s="13"/>
      <c r="B206" s="249"/>
      <c r="C206" s="250"/>
      <c r="D206" s="251" t="s">
        <v>158</v>
      </c>
      <c r="E206" s="252" t="s">
        <v>1</v>
      </c>
      <c r="F206" s="253" t="s">
        <v>253</v>
      </c>
      <c r="G206" s="250"/>
      <c r="H206" s="254">
        <v>450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158</v>
      </c>
      <c r="AU206" s="260" t="s">
        <v>84</v>
      </c>
      <c r="AV206" s="13" t="s">
        <v>84</v>
      </c>
      <c r="AW206" s="13" t="s">
        <v>32</v>
      </c>
      <c r="AX206" s="13" t="s">
        <v>80</v>
      </c>
      <c r="AY206" s="260" t="s">
        <v>151</v>
      </c>
    </row>
    <row r="207" s="2" customFormat="1" ht="24.15" customHeight="1">
      <c r="A207" s="39"/>
      <c r="B207" s="40"/>
      <c r="C207" s="235" t="s">
        <v>254</v>
      </c>
      <c r="D207" s="235" t="s">
        <v>153</v>
      </c>
      <c r="E207" s="236" t="s">
        <v>255</v>
      </c>
      <c r="F207" s="237" t="s">
        <v>256</v>
      </c>
      <c r="G207" s="238" t="s">
        <v>167</v>
      </c>
      <c r="H207" s="239">
        <v>5</v>
      </c>
      <c r="I207" s="240"/>
      <c r="J207" s="241">
        <f>ROUND(I207*H207,2)</f>
        <v>0</v>
      </c>
      <c r="K207" s="242"/>
      <c r="L207" s="45"/>
      <c r="M207" s="243" t="s">
        <v>1</v>
      </c>
      <c r="N207" s="244" t="s">
        <v>40</v>
      </c>
      <c r="O207" s="92"/>
      <c r="P207" s="245">
        <f>O207*H207</f>
        <v>0</v>
      </c>
      <c r="Q207" s="245">
        <v>0.00158</v>
      </c>
      <c r="R207" s="245">
        <f>Q207*H207</f>
        <v>0.0079000000000000008</v>
      </c>
      <c r="S207" s="245">
        <v>0</v>
      </c>
      <c r="T207" s="246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7" t="s">
        <v>90</v>
      </c>
      <c r="AT207" s="247" t="s">
        <v>153</v>
      </c>
      <c r="AU207" s="247" t="s">
        <v>84</v>
      </c>
      <c r="AY207" s="18" t="s">
        <v>151</v>
      </c>
      <c r="BE207" s="248">
        <f>IF(N207="základní",J207,0)</f>
        <v>0</v>
      </c>
      <c r="BF207" s="248">
        <f>IF(N207="snížená",J207,0)</f>
        <v>0</v>
      </c>
      <c r="BG207" s="248">
        <f>IF(N207="zákl. přenesená",J207,0)</f>
        <v>0</v>
      </c>
      <c r="BH207" s="248">
        <f>IF(N207="sníž. přenesená",J207,0)</f>
        <v>0</v>
      </c>
      <c r="BI207" s="248">
        <f>IF(N207="nulová",J207,0)</f>
        <v>0</v>
      </c>
      <c r="BJ207" s="18" t="s">
        <v>80</v>
      </c>
      <c r="BK207" s="248">
        <f>ROUND(I207*H207,2)</f>
        <v>0</v>
      </c>
      <c r="BL207" s="18" t="s">
        <v>90</v>
      </c>
      <c r="BM207" s="247" t="s">
        <v>257</v>
      </c>
    </row>
    <row r="208" s="13" customFormat="1">
      <c r="A208" s="13"/>
      <c r="B208" s="249"/>
      <c r="C208" s="250"/>
      <c r="D208" s="251" t="s">
        <v>158</v>
      </c>
      <c r="E208" s="252" t="s">
        <v>1</v>
      </c>
      <c r="F208" s="253" t="s">
        <v>258</v>
      </c>
      <c r="G208" s="250"/>
      <c r="H208" s="254">
        <v>4.7999999999999998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158</v>
      </c>
      <c r="AU208" s="260" t="s">
        <v>84</v>
      </c>
      <c r="AV208" s="13" t="s">
        <v>84</v>
      </c>
      <c r="AW208" s="13" t="s">
        <v>32</v>
      </c>
      <c r="AX208" s="13" t="s">
        <v>75</v>
      </c>
      <c r="AY208" s="260" t="s">
        <v>151</v>
      </c>
    </row>
    <row r="209" s="13" customFormat="1">
      <c r="A209" s="13"/>
      <c r="B209" s="249"/>
      <c r="C209" s="250"/>
      <c r="D209" s="251" t="s">
        <v>158</v>
      </c>
      <c r="E209" s="252" t="s">
        <v>1</v>
      </c>
      <c r="F209" s="253" t="s">
        <v>181</v>
      </c>
      <c r="G209" s="250"/>
      <c r="H209" s="254">
        <v>5</v>
      </c>
      <c r="I209" s="255"/>
      <c r="J209" s="250"/>
      <c r="K209" s="250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158</v>
      </c>
      <c r="AU209" s="260" t="s">
        <v>84</v>
      </c>
      <c r="AV209" s="13" t="s">
        <v>84</v>
      </c>
      <c r="AW209" s="13" t="s">
        <v>32</v>
      </c>
      <c r="AX209" s="13" t="s">
        <v>80</v>
      </c>
      <c r="AY209" s="260" t="s">
        <v>151</v>
      </c>
    </row>
    <row r="210" s="2" customFormat="1" ht="24.15" customHeight="1">
      <c r="A210" s="39"/>
      <c r="B210" s="40"/>
      <c r="C210" s="235" t="s">
        <v>7</v>
      </c>
      <c r="D210" s="235" t="s">
        <v>153</v>
      </c>
      <c r="E210" s="236" t="s">
        <v>259</v>
      </c>
      <c r="F210" s="237" t="s">
        <v>260</v>
      </c>
      <c r="G210" s="238" t="s">
        <v>156</v>
      </c>
      <c r="H210" s="239">
        <v>14.640000000000001</v>
      </c>
      <c r="I210" s="240"/>
      <c r="J210" s="241">
        <f>ROUND(I210*H210,2)</f>
        <v>0</v>
      </c>
      <c r="K210" s="242"/>
      <c r="L210" s="45"/>
      <c r="M210" s="243" t="s">
        <v>1</v>
      </c>
      <c r="N210" s="244" t="s">
        <v>40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1.8</v>
      </c>
      <c r="T210" s="246">
        <f>S210*H210</f>
        <v>26.352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90</v>
      </c>
      <c r="AT210" s="247" t="s">
        <v>153</v>
      </c>
      <c r="AU210" s="247" t="s">
        <v>84</v>
      </c>
      <c r="AY210" s="18" t="s">
        <v>151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80</v>
      </c>
      <c r="BK210" s="248">
        <f>ROUND(I210*H210,2)</f>
        <v>0</v>
      </c>
      <c r="BL210" s="18" t="s">
        <v>90</v>
      </c>
      <c r="BM210" s="247" t="s">
        <v>261</v>
      </c>
    </row>
    <row r="211" s="15" customFormat="1">
      <c r="A211" s="15"/>
      <c r="B211" s="272"/>
      <c r="C211" s="273"/>
      <c r="D211" s="251" t="s">
        <v>158</v>
      </c>
      <c r="E211" s="274" t="s">
        <v>1</v>
      </c>
      <c r="F211" s="275" t="s">
        <v>262</v>
      </c>
      <c r="G211" s="273"/>
      <c r="H211" s="274" t="s">
        <v>1</v>
      </c>
      <c r="I211" s="276"/>
      <c r="J211" s="273"/>
      <c r="K211" s="273"/>
      <c r="L211" s="277"/>
      <c r="M211" s="278"/>
      <c r="N211" s="279"/>
      <c r="O211" s="279"/>
      <c r="P211" s="279"/>
      <c r="Q211" s="279"/>
      <c r="R211" s="279"/>
      <c r="S211" s="279"/>
      <c r="T211" s="28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1" t="s">
        <v>158</v>
      </c>
      <c r="AU211" s="281" t="s">
        <v>84</v>
      </c>
      <c r="AV211" s="15" t="s">
        <v>80</v>
      </c>
      <c r="AW211" s="15" t="s">
        <v>32</v>
      </c>
      <c r="AX211" s="15" t="s">
        <v>75</v>
      </c>
      <c r="AY211" s="281" t="s">
        <v>151</v>
      </c>
    </row>
    <row r="212" s="13" customFormat="1">
      <c r="A212" s="13"/>
      <c r="B212" s="249"/>
      <c r="C212" s="250"/>
      <c r="D212" s="251" t="s">
        <v>158</v>
      </c>
      <c r="E212" s="252" t="s">
        <v>1</v>
      </c>
      <c r="F212" s="253" t="s">
        <v>159</v>
      </c>
      <c r="G212" s="250"/>
      <c r="H212" s="254">
        <v>14.300000000000001</v>
      </c>
      <c r="I212" s="255"/>
      <c r="J212" s="250"/>
      <c r="K212" s="250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158</v>
      </c>
      <c r="AU212" s="260" t="s">
        <v>84</v>
      </c>
      <c r="AV212" s="13" t="s">
        <v>84</v>
      </c>
      <c r="AW212" s="13" t="s">
        <v>32</v>
      </c>
      <c r="AX212" s="13" t="s">
        <v>75</v>
      </c>
      <c r="AY212" s="260" t="s">
        <v>151</v>
      </c>
    </row>
    <row r="213" s="13" customFormat="1">
      <c r="A213" s="13"/>
      <c r="B213" s="249"/>
      <c r="C213" s="250"/>
      <c r="D213" s="251" t="s">
        <v>158</v>
      </c>
      <c r="E213" s="252" t="s">
        <v>1</v>
      </c>
      <c r="F213" s="253" t="s">
        <v>160</v>
      </c>
      <c r="G213" s="250"/>
      <c r="H213" s="254">
        <v>7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158</v>
      </c>
      <c r="AU213" s="260" t="s">
        <v>84</v>
      </c>
      <c r="AV213" s="13" t="s">
        <v>84</v>
      </c>
      <c r="AW213" s="13" t="s">
        <v>32</v>
      </c>
      <c r="AX213" s="13" t="s">
        <v>75</v>
      </c>
      <c r="AY213" s="260" t="s">
        <v>151</v>
      </c>
    </row>
    <row r="214" s="13" customFormat="1">
      <c r="A214" s="13"/>
      <c r="B214" s="249"/>
      <c r="C214" s="250"/>
      <c r="D214" s="251" t="s">
        <v>158</v>
      </c>
      <c r="E214" s="252" t="s">
        <v>1</v>
      </c>
      <c r="F214" s="253" t="s">
        <v>161</v>
      </c>
      <c r="G214" s="250"/>
      <c r="H214" s="254">
        <v>59.899999999999999</v>
      </c>
      <c r="I214" s="255"/>
      <c r="J214" s="250"/>
      <c r="K214" s="250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158</v>
      </c>
      <c r="AU214" s="260" t="s">
        <v>84</v>
      </c>
      <c r="AV214" s="13" t="s">
        <v>84</v>
      </c>
      <c r="AW214" s="13" t="s">
        <v>32</v>
      </c>
      <c r="AX214" s="13" t="s">
        <v>75</v>
      </c>
      <c r="AY214" s="260" t="s">
        <v>151</v>
      </c>
    </row>
    <row r="215" s="13" customFormat="1">
      <c r="A215" s="13"/>
      <c r="B215" s="249"/>
      <c r="C215" s="250"/>
      <c r="D215" s="251" t="s">
        <v>158</v>
      </c>
      <c r="E215" s="252" t="s">
        <v>1</v>
      </c>
      <c r="F215" s="253" t="s">
        <v>162</v>
      </c>
      <c r="G215" s="250"/>
      <c r="H215" s="254">
        <v>40.700000000000003</v>
      </c>
      <c r="I215" s="255"/>
      <c r="J215" s="250"/>
      <c r="K215" s="250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158</v>
      </c>
      <c r="AU215" s="260" t="s">
        <v>84</v>
      </c>
      <c r="AV215" s="13" t="s">
        <v>84</v>
      </c>
      <c r="AW215" s="13" t="s">
        <v>32</v>
      </c>
      <c r="AX215" s="13" t="s">
        <v>75</v>
      </c>
      <c r="AY215" s="260" t="s">
        <v>151</v>
      </c>
    </row>
    <row r="216" s="14" customFormat="1">
      <c r="A216" s="14"/>
      <c r="B216" s="261"/>
      <c r="C216" s="262"/>
      <c r="D216" s="251" t="s">
        <v>158</v>
      </c>
      <c r="E216" s="263" t="s">
        <v>1</v>
      </c>
      <c r="F216" s="264" t="s">
        <v>163</v>
      </c>
      <c r="G216" s="262"/>
      <c r="H216" s="265">
        <v>121.90000000000001</v>
      </c>
      <c r="I216" s="266"/>
      <c r="J216" s="262"/>
      <c r="K216" s="262"/>
      <c r="L216" s="267"/>
      <c r="M216" s="268"/>
      <c r="N216" s="269"/>
      <c r="O216" s="269"/>
      <c r="P216" s="269"/>
      <c r="Q216" s="269"/>
      <c r="R216" s="269"/>
      <c r="S216" s="269"/>
      <c r="T216" s="27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1" t="s">
        <v>158</v>
      </c>
      <c r="AU216" s="271" t="s">
        <v>84</v>
      </c>
      <c r="AV216" s="14" t="s">
        <v>90</v>
      </c>
      <c r="AW216" s="14" t="s">
        <v>32</v>
      </c>
      <c r="AX216" s="14" t="s">
        <v>75</v>
      </c>
      <c r="AY216" s="271" t="s">
        <v>151</v>
      </c>
    </row>
    <row r="217" s="13" customFormat="1">
      <c r="A217" s="13"/>
      <c r="B217" s="249"/>
      <c r="C217" s="250"/>
      <c r="D217" s="251" t="s">
        <v>158</v>
      </c>
      <c r="E217" s="252" t="s">
        <v>1</v>
      </c>
      <c r="F217" s="253" t="s">
        <v>263</v>
      </c>
      <c r="G217" s="250"/>
      <c r="H217" s="254">
        <v>14.640000000000001</v>
      </c>
      <c r="I217" s="255"/>
      <c r="J217" s="250"/>
      <c r="K217" s="250"/>
      <c r="L217" s="256"/>
      <c r="M217" s="257"/>
      <c r="N217" s="258"/>
      <c r="O217" s="258"/>
      <c r="P217" s="258"/>
      <c r="Q217" s="258"/>
      <c r="R217" s="258"/>
      <c r="S217" s="258"/>
      <c r="T217" s="25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0" t="s">
        <v>158</v>
      </c>
      <c r="AU217" s="260" t="s">
        <v>84</v>
      </c>
      <c r="AV217" s="13" t="s">
        <v>84</v>
      </c>
      <c r="AW217" s="13" t="s">
        <v>32</v>
      </c>
      <c r="AX217" s="13" t="s">
        <v>80</v>
      </c>
      <c r="AY217" s="260" t="s">
        <v>151</v>
      </c>
    </row>
    <row r="218" s="2" customFormat="1" ht="14.4" customHeight="1">
      <c r="A218" s="39"/>
      <c r="B218" s="40"/>
      <c r="C218" s="235" t="s">
        <v>264</v>
      </c>
      <c r="D218" s="235" t="s">
        <v>153</v>
      </c>
      <c r="E218" s="236" t="s">
        <v>265</v>
      </c>
      <c r="F218" s="237" t="s">
        <v>266</v>
      </c>
      <c r="G218" s="238" t="s">
        <v>156</v>
      </c>
      <c r="H218" s="239">
        <v>0.54000000000000004</v>
      </c>
      <c r="I218" s="240"/>
      <c r="J218" s="241">
        <f>ROUND(I218*H218,2)</f>
        <v>0</v>
      </c>
      <c r="K218" s="242"/>
      <c r="L218" s="45"/>
      <c r="M218" s="243" t="s">
        <v>1</v>
      </c>
      <c r="N218" s="244" t="s">
        <v>40</v>
      </c>
      <c r="O218" s="92"/>
      <c r="P218" s="245">
        <f>O218*H218</f>
        <v>0</v>
      </c>
      <c r="Q218" s="245">
        <v>0</v>
      </c>
      <c r="R218" s="245">
        <f>Q218*H218</f>
        <v>0</v>
      </c>
      <c r="S218" s="245">
        <v>2</v>
      </c>
      <c r="T218" s="246">
        <f>S218*H218</f>
        <v>1.0800000000000001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90</v>
      </c>
      <c r="AT218" s="247" t="s">
        <v>153</v>
      </c>
      <c r="AU218" s="247" t="s">
        <v>84</v>
      </c>
      <c r="AY218" s="18" t="s">
        <v>151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80</v>
      </c>
      <c r="BK218" s="248">
        <f>ROUND(I218*H218,2)</f>
        <v>0</v>
      </c>
      <c r="BL218" s="18" t="s">
        <v>90</v>
      </c>
      <c r="BM218" s="247" t="s">
        <v>267</v>
      </c>
    </row>
    <row r="219" s="15" customFormat="1">
      <c r="A219" s="15"/>
      <c r="B219" s="272"/>
      <c r="C219" s="273"/>
      <c r="D219" s="251" t="s">
        <v>158</v>
      </c>
      <c r="E219" s="274" t="s">
        <v>1</v>
      </c>
      <c r="F219" s="275" t="s">
        <v>268</v>
      </c>
      <c r="G219" s="273"/>
      <c r="H219" s="274" t="s">
        <v>1</v>
      </c>
      <c r="I219" s="276"/>
      <c r="J219" s="273"/>
      <c r="K219" s="273"/>
      <c r="L219" s="277"/>
      <c r="M219" s="278"/>
      <c r="N219" s="279"/>
      <c r="O219" s="279"/>
      <c r="P219" s="279"/>
      <c r="Q219" s="279"/>
      <c r="R219" s="279"/>
      <c r="S219" s="279"/>
      <c r="T219" s="28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1" t="s">
        <v>158</v>
      </c>
      <c r="AU219" s="281" t="s">
        <v>84</v>
      </c>
      <c r="AV219" s="15" t="s">
        <v>80</v>
      </c>
      <c r="AW219" s="15" t="s">
        <v>32</v>
      </c>
      <c r="AX219" s="15" t="s">
        <v>75</v>
      </c>
      <c r="AY219" s="281" t="s">
        <v>151</v>
      </c>
    </row>
    <row r="220" s="13" customFormat="1">
      <c r="A220" s="13"/>
      <c r="B220" s="249"/>
      <c r="C220" s="250"/>
      <c r="D220" s="251" t="s">
        <v>158</v>
      </c>
      <c r="E220" s="252" t="s">
        <v>1</v>
      </c>
      <c r="F220" s="253" t="s">
        <v>269</v>
      </c>
      <c r="G220" s="250"/>
      <c r="H220" s="254">
        <v>0.54000000000000004</v>
      </c>
      <c r="I220" s="255"/>
      <c r="J220" s="250"/>
      <c r="K220" s="250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158</v>
      </c>
      <c r="AU220" s="260" t="s">
        <v>84</v>
      </c>
      <c r="AV220" s="13" t="s">
        <v>84</v>
      </c>
      <c r="AW220" s="13" t="s">
        <v>32</v>
      </c>
      <c r="AX220" s="13" t="s">
        <v>75</v>
      </c>
      <c r="AY220" s="260" t="s">
        <v>151</v>
      </c>
    </row>
    <row r="221" s="14" customFormat="1">
      <c r="A221" s="14"/>
      <c r="B221" s="261"/>
      <c r="C221" s="262"/>
      <c r="D221" s="251" t="s">
        <v>158</v>
      </c>
      <c r="E221" s="263" t="s">
        <v>1</v>
      </c>
      <c r="F221" s="264" t="s">
        <v>163</v>
      </c>
      <c r="G221" s="262"/>
      <c r="H221" s="265">
        <v>0.54000000000000004</v>
      </c>
      <c r="I221" s="266"/>
      <c r="J221" s="262"/>
      <c r="K221" s="262"/>
      <c r="L221" s="267"/>
      <c r="M221" s="268"/>
      <c r="N221" s="269"/>
      <c r="O221" s="269"/>
      <c r="P221" s="269"/>
      <c r="Q221" s="269"/>
      <c r="R221" s="269"/>
      <c r="S221" s="269"/>
      <c r="T221" s="27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1" t="s">
        <v>158</v>
      </c>
      <c r="AU221" s="271" t="s">
        <v>84</v>
      </c>
      <c r="AV221" s="14" t="s">
        <v>90</v>
      </c>
      <c r="AW221" s="14" t="s">
        <v>32</v>
      </c>
      <c r="AX221" s="14" t="s">
        <v>80</v>
      </c>
      <c r="AY221" s="271" t="s">
        <v>151</v>
      </c>
    </row>
    <row r="222" s="2" customFormat="1" ht="14.4" customHeight="1">
      <c r="A222" s="39"/>
      <c r="B222" s="40"/>
      <c r="C222" s="235" t="s">
        <v>270</v>
      </c>
      <c r="D222" s="235" t="s">
        <v>153</v>
      </c>
      <c r="E222" s="236" t="s">
        <v>271</v>
      </c>
      <c r="F222" s="237" t="s">
        <v>272</v>
      </c>
      <c r="G222" s="238" t="s">
        <v>167</v>
      </c>
      <c r="H222" s="239">
        <v>4.7599999999999998</v>
      </c>
      <c r="I222" s="240"/>
      <c r="J222" s="241">
        <f>ROUND(I222*H222,2)</f>
        <v>0</v>
      </c>
      <c r="K222" s="242"/>
      <c r="L222" s="45"/>
      <c r="M222" s="243" t="s">
        <v>1</v>
      </c>
      <c r="N222" s="244" t="s">
        <v>40</v>
      </c>
      <c r="O222" s="92"/>
      <c r="P222" s="245">
        <f>O222*H222</f>
        <v>0</v>
      </c>
      <c r="Q222" s="245">
        <v>0</v>
      </c>
      <c r="R222" s="245">
        <f>Q222*H222</f>
        <v>0</v>
      </c>
      <c r="S222" s="245">
        <v>0.055</v>
      </c>
      <c r="T222" s="246">
        <f>S222*H222</f>
        <v>0.26179999999999998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7" t="s">
        <v>90</v>
      </c>
      <c r="AT222" s="247" t="s">
        <v>153</v>
      </c>
      <c r="AU222" s="247" t="s">
        <v>84</v>
      </c>
      <c r="AY222" s="18" t="s">
        <v>151</v>
      </c>
      <c r="BE222" s="248">
        <f>IF(N222="základní",J222,0)</f>
        <v>0</v>
      </c>
      <c r="BF222" s="248">
        <f>IF(N222="snížená",J222,0)</f>
        <v>0</v>
      </c>
      <c r="BG222" s="248">
        <f>IF(N222="zákl. přenesená",J222,0)</f>
        <v>0</v>
      </c>
      <c r="BH222" s="248">
        <f>IF(N222="sníž. přenesená",J222,0)</f>
        <v>0</v>
      </c>
      <c r="BI222" s="248">
        <f>IF(N222="nulová",J222,0)</f>
        <v>0</v>
      </c>
      <c r="BJ222" s="18" t="s">
        <v>80</v>
      </c>
      <c r="BK222" s="248">
        <f>ROUND(I222*H222,2)</f>
        <v>0</v>
      </c>
      <c r="BL222" s="18" t="s">
        <v>90</v>
      </c>
      <c r="BM222" s="247" t="s">
        <v>273</v>
      </c>
    </row>
    <row r="223" s="13" customFormat="1">
      <c r="A223" s="13"/>
      <c r="B223" s="249"/>
      <c r="C223" s="250"/>
      <c r="D223" s="251" t="s">
        <v>158</v>
      </c>
      <c r="E223" s="252" t="s">
        <v>1</v>
      </c>
      <c r="F223" s="253" t="s">
        <v>274</v>
      </c>
      <c r="G223" s="250"/>
      <c r="H223" s="254">
        <v>4.7599999999999998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158</v>
      </c>
      <c r="AU223" s="260" t="s">
        <v>84</v>
      </c>
      <c r="AV223" s="13" t="s">
        <v>84</v>
      </c>
      <c r="AW223" s="13" t="s">
        <v>32</v>
      </c>
      <c r="AX223" s="13" t="s">
        <v>75</v>
      </c>
      <c r="AY223" s="260" t="s">
        <v>151</v>
      </c>
    </row>
    <row r="224" s="14" customFormat="1">
      <c r="A224" s="14"/>
      <c r="B224" s="261"/>
      <c r="C224" s="262"/>
      <c r="D224" s="251" t="s">
        <v>158</v>
      </c>
      <c r="E224" s="263" t="s">
        <v>1</v>
      </c>
      <c r="F224" s="264" t="s">
        <v>163</v>
      </c>
      <c r="G224" s="262"/>
      <c r="H224" s="265">
        <v>4.7599999999999998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158</v>
      </c>
      <c r="AU224" s="271" t="s">
        <v>84</v>
      </c>
      <c r="AV224" s="14" t="s">
        <v>90</v>
      </c>
      <c r="AW224" s="14" t="s">
        <v>32</v>
      </c>
      <c r="AX224" s="14" t="s">
        <v>80</v>
      </c>
      <c r="AY224" s="271" t="s">
        <v>151</v>
      </c>
    </row>
    <row r="225" s="2" customFormat="1" ht="14.4" customHeight="1">
      <c r="A225" s="39"/>
      <c r="B225" s="40"/>
      <c r="C225" s="235" t="s">
        <v>275</v>
      </c>
      <c r="D225" s="235" t="s">
        <v>153</v>
      </c>
      <c r="E225" s="236" t="s">
        <v>276</v>
      </c>
      <c r="F225" s="237" t="s">
        <v>277</v>
      </c>
      <c r="G225" s="238" t="s">
        <v>156</v>
      </c>
      <c r="H225" s="239">
        <v>121.5</v>
      </c>
      <c r="I225" s="240"/>
      <c r="J225" s="241">
        <f>ROUND(I225*H225,2)</f>
        <v>0</v>
      </c>
      <c r="K225" s="242"/>
      <c r="L225" s="45"/>
      <c r="M225" s="243" t="s">
        <v>1</v>
      </c>
      <c r="N225" s="244" t="s">
        <v>40</v>
      </c>
      <c r="O225" s="92"/>
      <c r="P225" s="245">
        <f>O225*H225</f>
        <v>0</v>
      </c>
      <c r="Q225" s="245">
        <v>0</v>
      </c>
      <c r="R225" s="245">
        <f>Q225*H225</f>
        <v>0</v>
      </c>
      <c r="S225" s="245">
        <v>1.3999999999999999</v>
      </c>
      <c r="T225" s="246">
        <f>S225*H225</f>
        <v>170.09999999999999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90</v>
      </c>
      <c r="AT225" s="247" t="s">
        <v>153</v>
      </c>
      <c r="AU225" s="247" t="s">
        <v>84</v>
      </c>
      <c r="AY225" s="18" t="s">
        <v>151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80</v>
      </c>
      <c r="BK225" s="248">
        <f>ROUND(I225*H225,2)</f>
        <v>0</v>
      </c>
      <c r="BL225" s="18" t="s">
        <v>90</v>
      </c>
      <c r="BM225" s="247" t="s">
        <v>278</v>
      </c>
    </row>
    <row r="226" s="13" customFormat="1">
      <c r="A226" s="13"/>
      <c r="B226" s="249"/>
      <c r="C226" s="250"/>
      <c r="D226" s="251" t="s">
        <v>158</v>
      </c>
      <c r="E226" s="252" t="s">
        <v>1</v>
      </c>
      <c r="F226" s="253" t="s">
        <v>279</v>
      </c>
      <c r="G226" s="250"/>
      <c r="H226" s="254">
        <v>121.5</v>
      </c>
      <c r="I226" s="255"/>
      <c r="J226" s="250"/>
      <c r="K226" s="250"/>
      <c r="L226" s="256"/>
      <c r="M226" s="257"/>
      <c r="N226" s="258"/>
      <c r="O226" s="258"/>
      <c r="P226" s="258"/>
      <c r="Q226" s="258"/>
      <c r="R226" s="258"/>
      <c r="S226" s="258"/>
      <c r="T226" s="25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0" t="s">
        <v>158</v>
      </c>
      <c r="AU226" s="260" t="s">
        <v>84</v>
      </c>
      <c r="AV226" s="13" t="s">
        <v>84</v>
      </c>
      <c r="AW226" s="13" t="s">
        <v>32</v>
      </c>
      <c r="AX226" s="13" t="s">
        <v>75</v>
      </c>
      <c r="AY226" s="260" t="s">
        <v>151</v>
      </c>
    </row>
    <row r="227" s="14" customFormat="1">
      <c r="A227" s="14"/>
      <c r="B227" s="261"/>
      <c r="C227" s="262"/>
      <c r="D227" s="251" t="s">
        <v>158</v>
      </c>
      <c r="E227" s="263" t="s">
        <v>1</v>
      </c>
      <c r="F227" s="264" t="s">
        <v>163</v>
      </c>
      <c r="G227" s="262"/>
      <c r="H227" s="265">
        <v>121.5</v>
      </c>
      <c r="I227" s="266"/>
      <c r="J227" s="262"/>
      <c r="K227" s="262"/>
      <c r="L227" s="267"/>
      <c r="M227" s="268"/>
      <c r="N227" s="269"/>
      <c r="O227" s="269"/>
      <c r="P227" s="269"/>
      <c r="Q227" s="269"/>
      <c r="R227" s="269"/>
      <c r="S227" s="269"/>
      <c r="T227" s="27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1" t="s">
        <v>158</v>
      </c>
      <c r="AU227" s="271" t="s">
        <v>84</v>
      </c>
      <c r="AV227" s="14" t="s">
        <v>90</v>
      </c>
      <c r="AW227" s="14" t="s">
        <v>32</v>
      </c>
      <c r="AX227" s="14" t="s">
        <v>80</v>
      </c>
      <c r="AY227" s="271" t="s">
        <v>151</v>
      </c>
    </row>
    <row r="228" s="2" customFormat="1" ht="24.15" customHeight="1">
      <c r="A228" s="39"/>
      <c r="B228" s="40"/>
      <c r="C228" s="235" t="s">
        <v>280</v>
      </c>
      <c r="D228" s="235" t="s">
        <v>153</v>
      </c>
      <c r="E228" s="236" t="s">
        <v>281</v>
      </c>
      <c r="F228" s="237" t="s">
        <v>282</v>
      </c>
      <c r="G228" s="238" t="s">
        <v>167</v>
      </c>
      <c r="H228" s="239">
        <v>20</v>
      </c>
      <c r="I228" s="240"/>
      <c r="J228" s="241">
        <f>ROUND(I228*H228,2)</f>
        <v>0</v>
      </c>
      <c r="K228" s="242"/>
      <c r="L228" s="45"/>
      <c r="M228" s="243" t="s">
        <v>1</v>
      </c>
      <c r="N228" s="244" t="s">
        <v>40</v>
      </c>
      <c r="O228" s="92"/>
      <c r="P228" s="245">
        <f>O228*H228</f>
        <v>0</v>
      </c>
      <c r="Q228" s="245">
        <v>0</v>
      </c>
      <c r="R228" s="245">
        <f>Q228*H228</f>
        <v>0</v>
      </c>
      <c r="S228" s="245">
        <v>0.045999999999999999</v>
      </c>
      <c r="T228" s="246">
        <f>S228*H228</f>
        <v>0.91999999999999993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7" t="s">
        <v>90</v>
      </c>
      <c r="AT228" s="247" t="s">
        <v>153</v>
      </c>
      <c r="AU228" s="247" t="s">
        <v>84</v>
      </c>
      <c r="AY228" s="18" t="s">
        <v>151</v>
      </c>
      <c r="BE228" s="248">
        <f>IF(N228="základní",J228,0)</f>
        <v>0</v>
      </c>
      <c r="BF228" s="248">
        <f>IF(N228="snížená",J228,0)</f>
        <v>0</v>
      </c>
      <c r="BG228" s="248">
        <f>IF(N228="zákl. přenesená",J228,0)</f>
        <v>0</v>
      </c>
      <c r="BH228" s="248">
        <f>IF(N228="sníž. přenesená",J228,0)</f>
        <v>0</v>
      </c>
      <c r="BI228" s="248">
        <f>IF(N228="nulová",J228,0)</f>
        <v>0</v>
      </c>
      <c r="BJ228" s="18" t="s">
        <v>80</v>
      </c>
      <c r="BK228" s="248">
        <f>ROUND(I228*H228,2)</f>
        <v>0</v>
      </c>
      <c r="BL228" s="18" t="s">
        <v>90</v>
      </c>
      <c r="BM228" s="247" t="s">
        <v>283</v>
      </c>
    </row>
    <row r="229" s="15" customFormat="1">
      <c r="A229" s="15"/>
      <c r="B229" s="272"/>
      <c r="C229" s="273"/>
      <c r="D229" s="251" t="s">
        <v>158</v>
      </c>
      <c r="E229" s="274" t="s">
        <v>1</v>
      </c>
      <c r="F229" s="275" t="s">
        <v>284</v>
      </c>
      <c r="G229" s="273"/>
      <c r="H229" s="274" t="s">
        <v>1</v>
      </c>
      <c r="I229" s="276"/>
      <c r="J229" s="273"/>
      <c r="K229" s="273"/>
      <c r="L229" s="277"/>
      <c r="M229" s="278"/>
      <c r="N229" s="279"/>
      <c r="O229" s="279"/>
      <c r="P229" s="279"/>
      <c r="Q229" s="279"/>
      <c r="R229" s="279"/>
      <c r="S229" s="279"/>
      <c r="T229" s="28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1" t="s">
        <v>158</v>
      </c>
      <c r="AU229" s="281" t="s">
        <v>84</v>
      </c>
      <c r="AV229" s="15" t="s">
        <v>80</v>
      </c>
      <c r="AW229" s="15" t="s">
        <v>32</v>
      </c>
      <c r="AX229" s="15" t="s">
        <v>75</v>
      </c>
      <c r="AY229" s="281" t="s">
        <v>151</v>
      </c>
    </row>
    <row r="230" s="13" customFormat="1">
      <c r="A230" s="13"/>
      <c r="B230" s="249"/>
      <c r="C230" s="250"/>
      <c r="D230" s="251" t="s">
        <v>158</v>
      </c>
      <c r="E230" s="252" t="s">
        <v>1</v>
      </c>
      <c r="F230" s="253" t="s">
        <v>285</v>
      </c>
      <c r="G230" s="250"/>
      <c r="H230" s="254">
        <v>17.219999999999999</v>
      </c>
      <c r="I230" s="255"/>
      <c r="J230" s="250"/>
      <c r="K230" s="250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158</v>
      </c>
      <c r="AU230" s="260" t="s">
        <v>84</v>
      </c>
      <c r="AV230" s="13" t="s">
        <v>84</v>
      </c>
      <c r="AW230" s="13" t="s">
        <v>32</v>
      </c>
      <c r="AX230" s="13" t="s">
        <v>75</v>
      </c>
      <c r="AY230" s="260" t="s">
        <v>151</v>
      </c>
    </row>
    <row r="231" s="14" customFormat="1">
      <c r="A231" s="14"/>
      <c r="B231" s="261"/>
      <c r="C231" s="262"/>
      <c r="D231" s="251" t="s">
        <v>158</v>
      </c>
      <c r="E231" s="263" t="s">
        <v>1</v>
      </c>
      <c r="F231" s="264" t="s">
        <v>163</v>
      </c>
      <c r="G231" s="262"/>
      <c r="H231" s="265">
        <v>17.219999999999999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1" t="s">
        <v>158</v>
      </c>
      <c r="AU231" s="271" t="s">
        <v>84</v>
      </c>
      <c r="AV231" s="14" t="s">
        <v>90</v>
      </c>
      <c r="AW231" s="14" t="s">
        <v>32</v>
      </c>
      <c r="AX231" s="14" t="s">
        <v>75</v>
      </c>
      <c r="AY231" s="271" t="s">
        <v>151</v>
      </c>
    </row>
    <row r="232" s="13" customFormat="1">
      <c r="A232" s="13"/>
      <c r="B232" s="249"/>
      <c r="C232" s="250"/>
      <c r="D232" s="251" t="s">
        <v>158</v>
      </c>
      <c r="E232" s="252" t="s">
        <v>1</v>
      </c>
      <c r="F232" s="253" t="s">
        <v>254</v>
      </c>
      <c r="G232" s="250"/>
      <c r="H232" s="254">
        <v>20</v>
      </c>
      <c r="I232" s="255"/>
      <c r="J232" s="250"/>
      <c r="K232" s="250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158</v>
      </c>
      <c r="AU232" s="260" t="s">
        <v>84</v>
      </c>
      <c r="AV232" s="13" t="s">
        <v>84</v>
      </c>
      <c r="AW232" s="13" t="s">
        <v>32</v>
      </c>
      <c r="AX232" s="13" t="s">
        <v>80</v>
      </c>
      <c r="AY232" s="260" t="s">
        <v>151</v>
      </c>
    </row>
    <row r="233" s="2" customFormat="1" ht="24.15" customHeight="1">
      <c r="A233" s="39"/>
      <c r="B233" s="40"/>
      <c r="C233" s="235" t="s">
        <v>286</v>
      </c>
      <c r="D233" s="235" t="s">
        <v>153</v>
      </c>
      <c r="E233" s="236" t="s">
        <v>287</v>
      </c>
      <c r="F233" s="237" t="s">
        <v>288</v>
      </c>
      <c r="G233" s="238" t="s">
        <v>167</v>
      </c>
      <c r="H233" s="239">
        <v>260</v>
      </c>
      <c r="I233" s="240"/>
      <c r="J233" s="241">
        <f>ROUND(I233*H233,2)</f>
        <v>0</v>
      </c>
      <c r="K233" s="242"/>
      <c r="L233" s="45"/>
      <c r="M233" s="243" t="s">
        <v>1</v>
      </c>
      <c r="N233" s="244" t="s">
        <v>40</v>
      </c>
      <c r="O233" s="92"/>
      <c r="P233" s="245">
        <f>O233*H233</f>
        <v>0</v>
      </c>
      <c r="Q233" s="245">
        <v>0</v>
      </c>
      <c r="R233" s="245">
        <f>Q233*H233</f>
        <v>0</v>
      </c>
      <c r="S233" s="245">
        <v>0.0050000000000000001</v>
      </c>
      <c r="T233" s="246">
        <f>S233*H233</f>
        <v>1.3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90</v>
      </c>
      <c r="AT233" s="247" t="s">
        <v>153</v>
      </c>
      <c r="AU233" s="247" t="s">
        <v>84</v>
      </c>
      <c r="AY233" s="18" t="s">
        <v>151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80</v>
      </c>
      <c r="BK233" s="248">
        <f>ROUND(I233*H233,2)</f>
        <v>0</v>
      </c>
      <c r="BL233" s="18" t="s">
        <v>90</v>
      </c>
      <c r="BM233" s="247" t="s">
        <v>289</v>
      </c>
    </row>
    <row r="234" s="2" customFormat="1" ht="24.15" customHeight="1">
      <c r="A234" s="39"/>
      <c r="B234" s="40"/>
      <c r="C234" s="235" t="s">
        <v>290</v>
      </c>
      <c r="D234" s="235" t="s">
        <v>153</v>
      </c>
      <c r="E234" s="236" t="s">
        <v>291</v>
      </c>
      <c r="F234" s="237" t="s">
        <v>292</v>
      </c>
      <c r="G234" s="238" t="s">
        <v>167</v>
      </c>
      <c r="H234" s="239">
        <v>405</v>
      </c>
      <c r="I234" s="240"/>
      <c r="J234" s="241">
        <f>ROUND(I234*H234,2)</f>
        <v>0</v>
      </c>
      <c r="K234" s="242"/>
      <c r="L234" s="45"/>
      <c r="M234" s="243" t="s">
        <v>1</v>
      </c>
      <c r="N234" s="244" t="s">
        <v>40</v>
      </c>
      <c r="O234" s="92"/>
      <c r="P234" s="245">
        <f>O234*H234</f>
        <v>0</v>
      </c>
      <c r="Q234" s="245">
        <v>0</v>
      </c>
      <c r="R234" s="245">
        <f>Q234*H234</f>
        <v>0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7" t="s">
        <v>90</v>
      </c>
      <c r="AT234" s="247" t="s">
        <v>153</v>
      </c>
      <c r="AU234" s="247" t="s">
        <v>84</v>
      </c>
      <c r="AY234" s="18" t="s">
        <v>151</v>
      </c>
      <c r="BE234" s="248">
        <f>IF(N234="základní",J234,0)</f>
        <v>0</v>
      </c>
      <c r="BF234" s="248">
        <f>IF(N234="snížená",J234,0)</f>
        <v>0</v>
      </c>
      <c r="BG234" s="248">
        <f>IF(N234="zákl. přenesená",J234,0)</f>
        <v>0</v>
      </c>
      <c r="BH234" s="248">
        <f>IF(N234="sníž. přenesená",J234,0)</f>
        <v>0</v>
      </c>
      <c r="BI234" s="248">
        <f>IF(N234="nulová",J234,0)</f>
        <v>0</v>
      </c>
      <c r="BJ234" s="18" t="s">
        <v>80</v>
      </c>
      <c r="BK234" s="248">
        <f>ROUND(I234*H234,2)</f>
        <v>0</v>
      </c>
      <c r="BL234" s="18" t="s">
        <v>90</v>
      </c>
      <c r="BM234" s="247" t="s">
        <v>293</v>
      </c>
    </row>
    <row r="235" s="13" customFormat="1">
      <c r="A235" s="13"/>
      <c r="B235" s="249"/>
      <c r="C235" s="250"/>
      <c r="D235" s="251" t="s">
        <v>158</v>
      </c>
      <c r="E235" s="252" t="s">
        <v>1</v>
      </c>
      <c r="F235" s="253" t="s">
        <v>294</v>
      </c>
      <c r="G235" s="250"/>
      <c r="H235" s="254">
        <v>405</v>
      </c>
      <c r="I235" s="255"/>
      <c r="J235" s="250"/>
      <c r="K235" s="250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158</v>
      </c>
      <c r="AU235" s="260" t="s">
        <v>84</v>
      </c>
      <c r="AV235" s="13" t="s">
        <v>84</v>
      </c>
      <c r="AW235" s="13" t="s">
        <v>32</v>
      </c>
      <c r="AX235" s="13" t="s">
        <v>75</v>
      </c>
      <c r="AY235" s="260" t="s">
        <v>151</v>
      </c>
    </row>
    <row r="236" s="14" customFormat="1">
      <c r="A236" s="14"/>
      <c r="B236" s="261"/>
      <c r="C236" s="262"/>
      <c r="D236" s="251" t="s">
        <v>158</v>
      </c>
      <c r="E236" s="263" t="s">
        <v>1</v>
      </c>
      <c r="F236" s="264" t="s">
        <v>163</v>
      </c>
      <c r="G236" s="262"/>
      <c r="H236" s="265">
        <v>405</v>
      </c>
      <c r="I236" s="266"/>
      <c r="J236" s="262"/>
      <c r="K236" s="262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158</v>
      </c>
      <c r="AU236" s="271" t="s">
        <v>84</v>
      </c>
      <c r="AV236" s="14" t="s">
        <v>90</v>
      </c>
      <c r="AW236" s="14" t="s">
        <v>32</v>
      </c>
      <c r="AX236" s="14" t="s">
        <v>80</v>
      </c>
      <c r="AY236" s="271" t="s">
        <v>151</v>
      </c>
    </row>
    <row r="237" s="12" customFormat="1" ht="22.8" customHeight="1">
      <c r="A237" s="12"/>
      <c r="B237" s="219"/>
      <c r="C237" s="220"/>
      <c r="D237" s="221" t="s">
        <v>74</v>
      </c>
      <c r="E237" s="233" t="s">
        <v>295</v>
      </c>
      <c r="F237" s="233" t="s">
        <v>296</v>
      </c>
      <c r="G237" s="220"/>
      <c r="H237" s="220"/>
      <c r="I237" s="223"/>
      <c r="J237" s="234">
        <f>BK237</f>
        <v>0</v>
      </c>
      <c r="K237" s="220"/>
      <c r="L237" s="225"/>
      <c r="M237" s="226"/>
      <c r="N237" s="227"/>
      <c r="O237" s="227"/>
      <c r="P237" s="228">
        <f>SUM(P238:P248)</f>
        <v>0</v>
      </c>
      <c r="Q237" s="227"/>
      <c r="R237" s="228">
        <f>SUM(R238:R248)</f>
        <v>0</v>
      </c>
      <c r="S237" s="227"/>
      <c r="T237" s="229">
        <f>SUM(T238:T248)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0" t="s">
        <v>80</v>
      </c>
      <c r="AT237" s="231" t="s">
        <v>74</v>
      </c>
      <c r="AU237" s="231" t="s">
        <v>80</v>
      </c>
      <c r="AY237" s="230" t="s">
        <v>151</v>
      </c>
      <c r="BK237" s="232">
        <f>SUM(BK238:BK248)</f>
        <v>0</v>
      </c>
    </row>
    <row r="238" s="2" customFormat="1" ht="24.15" customHeight="1">
      <c r="A238" s="39"/>
      <c r="B238" s="40"/>
      <c r="C238" s="235" t="s">
        <v>297</v>
      </c>
      <c r="D238" s="235" t="s">
        <v>153</v>
      </c>
      <c r="E238" s="236" t="s">
        <v>298</v>
      </c>
      <c r="F238" s="237" t="s">
        <v>299</v>
      </c>
      <c r="G238" s="238" t="s">
        <v>176</v>
      </c>
      <c r="H238" s="239">
        <v>210.96100000000001</v>
      </c>
      <c r="I238" s="240"/>
      <c r="J238" s="241">
        <f>ROUND(I238*H238,2)</f>
        <v>0</v>
      </c>
      <c r="K238" s="242"/>
      <c r="L238" s="45"/>
      <c r="M238" s="243" t="s">
        <v>1</v>
      </c>
      <c r="N238" s="244" t="s">
        <v>40</v>
      </c>
      <c r="O238" s="92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90</v>
      </c>
      <c r="AT238" s="247" t="s">
        <v>153</v>
      </c>
      <c r="AU238" s="247" t="s">
        <v>84</v>
      </c>
      <c r="AY238" s="18" t="s">
        <v>151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80</v>
      </c>
      <c r="BK238" s="248">
        <f>ROUND(I238*H238,2)</f>
        <v>0</v>
      </c>
      <c r="BL238" s="18" t="s">
        <v>90</v>
      </c>
      <c r="BM238" s="247" t="s">
        <v>300</v>
      </c>
    </row>
    <row r="239" s="2" customFormat="1" ht="24.15" customHeight="1">
      <c r="A239" s="39"/>
      <c r="B239" s="40"/>
      <c r="C239" s="235" t="s">
        <v>301</v>
      </c>
      <c r="D239" s="235" t="s">
        <v>153</v>
      </c>
      <c r="E239" s="236" t="s">
        <v>302</v>
      </c>
      <c r="F239" s="237" t="s">
        <v>303</v>
      </c>
      <c r="G239" s="238" t="s">
        <v>176</v>
      </c>
      <c r="H239" s="239">
        <v>210.96100000000001</v>
      </c>
      <c r="I239" s="240"/>
      <c r="J239" s="241">
        <f>ROUND(I239*H239,2)</f>
        <v>0</v>
      </c>
      <c r="K239" s="242"/>
      <c r="L239" s="45"/>
      <c r="M239" s="243" t="s">
        <v>1</v>
      </c>
      <c r="N239" s="244" t="s">
        <v>40</v>
      </c>
      <c r="O239" s="92"/>
      <c r="P239" s="245">
        <f>O239*H239</f>
        <v>0</v>
      </c>
      <c r="Q239" s="245">
        <v>0</v>
      </c>
      <c r="R239" s="245">
        <f>Q239*H239</f>
        <v>0</v>
      </c>
      <c r="S239" s="245">
        <v>0</v>
      </c>
      <c r="T239" s="24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7" t="s">
        <v>90</v>
      </c>
      <c r="AT239" s="247" t="s">
        <v>153</v>
      </c>
      <c r="AU239" s="247" t="s">
        <v>84</v>
      </c>
      <c r="AY239" s="18" t="s">
        <v>151</v>
      </c>
      <c r="BE239" s="248">
        <f>IF(N239="základní",J239,0)</f>
        <v>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8" t="s">
        <v>80</v>
      </c>
      <c r="BK239" s="248">
        <f>ROUND(I239*H239,2)</f>
        <v>0</v>
      </c>
      <c r="BL239" s="18" t="s">
        <v>90</v>
      </c>
      <c r="BM239" s="247" t="s">
        <v>304</v>
      </c>
    </row>
    <row r="240" s="2" customFormat="1" ht="24.15" customHeight="1">
      <c r="A240" s="39"/>
      <c r="B240" s="40"/>
      <c r="C240" s="235" t="s">
        <v>305</v>
      </c>
      <c r="D240" s="235" t="s">
        <v>153</v>
      </c>
      <c r="E240" s="236" t="s">
        <v>306</v>
      </c>
      <c r="F240" s="237" t="s">
        <v>307</v>
      </c>
      <c r="G240" s="238" t="s">
        <v>176</v>
      </c>
      <c r="H240" s="239">
        <v>2109.6100000000001</v>
      </c>
      <c r="I240" s="240"/>
      <c r="J240" s="241">
        <f>ROUND(I240*H240,2)</f>
        <v>0</v>
      </c>
      <c r="K240" s="242"/>
      <c r="L240" s="45"/>
      <c r="M240" s="243" t="s">
        <v>1</v>
      </c>
      <c r="N240" s="244" t="s">
        <v>40</v>
      </c>
      <c r="O240" s="92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7" t="s">
        <v>90</v>
      </c>
      <c r="AT240" s="247" t="s">
        <v>153</v>
      </c>
      <c r="AU240" s="247" t="s">
        <v>84</v>
      </c>
      <c r="AY240" s="18" t="s">
        <v>151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8" t="s">
        <v>80</v>
      </c>
      <c r="BK240" s="248">
        <f>ROUND(I240*H240,2)</f>
        <v>0</v>
      </c>
      <c r="BL240" s="18" t="s">
        <v>90</v>
      </c>
      <c r="BM240" s="247" t="s">
        <v>308</v>
      </c>
    </row>
    <row r="241" s="13" customFormat="1">
      <c r="A241" s="13"/>
      <c r="B241" s="249"/>
      <c r="C241" s="250"/>
      <c r="D241" s="251" t="s">
        <v>158</v>
      </c>
      <c r="E241" s="250"/>
      <c r="F241" s="253" t="s">
        <v>309</v>
      </c>
      <c r="G241" s="250"/>
      <c r="H241" s="254">
        <v>2109.6100000000001</v>
      </c>
      <c r="I241" s="255"/>
      <c r="J241" s="250"/>
      <c r="K241" s="250"/>
      <c r="L241" s="256"/>
      <c r="M241" s="257"/>
      <c r="N241" s="258"/>
      <c r="O241" s="258"/>
      <c r="P241" s="258"/>
      <c r="Q241" s="258"/>
      <c r="R241" s="258"/>
      <c r="S241" s="258"/>
      <c r="T241" s="25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0" t="s">
        <v>158</v>
      </c>
      <c r="AU241" s="260" t="s">
        <v>84</v>
      </c>
      <c r="AV241" s="13" t="s">
        <v>84</v>
      </c>
      <c r="AW241" s="13" t="s">
        <v>4</v>
      </c>
      <c r="AX241" s="13" t="s">
        <v>80</v>
      </c>
      <c r="AY241" s="260" t="s">
        <v>151</v>
      </c>
    </row>
    <row r="242" s="2" customFormat="1" ht="24.15" customHeight="1">
      <c r="A242" s="39"/>
      <c r="B242" s="40"/>
      <c r="C242" s="235" t="s">
        <v>310</v>
      </c>
      <c r="D242" s="235" t="s">
        <v>153</v>
      </c>
      <c r="E242" s="236" t="s">
        <v>311</v>
      </c>
      <c r="F242" s="237" t="s">
        <v>312</v>
      </c>
      <c r="G242" s="238" t="s">
        <v>176</v>
      </c>
      <c r="H242" s="239">
        <v>5.6699999999999999</v>
      </c>
      <c r="I242" s="240"/>
      <c r="J242" s="241">
        <f>ROUND(I242*H242,2)</f>
        <v>0</v>
      </c>
      <c r="K242" s="242"/>
      <c r="L242" s="45"/>
      <c r="M242" s="243" t="s">
        <v>1</v>
      </c>
      <c r="N242" s="244" t="s">
        <v>40</v>
      </c>
      <c r="O242" s="92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90</v>
      </c>
      <c r="AT242" s="247" t="s">
        <v>153</v>
      </c>
      <c r="AU242" s="247" t="s">
        <v>84</v>
      </c>
      <c r="AY242" s="18" t="s">
        <v>151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80</v>
      </c>
      <c r="BK242" s="248">
        <f>ROUND(I242*H242,2)</f>
        <v>0</v>
      </c>
      <c r="BL242" s="18" t="s">
        <v>90</v>
      </c>
      <c r="BM242" s="247" t="s">
        <v>313</v>
      </c>
    </row>
    <row r="243" s="2" customFormat="1" ht="24.15" customHeight="1">
      <c r="A243" s="39"/>
      <c r="B243" s="40"/>
      <c r="C243" s="235" t="s">
        <v>314</v>
      </c>
      <c r="D243" s="235" t="s">
        <v>153</v>
      </c>
      <c r="E243" s="236" t="s">
        <v>315</v>
      </c>
      <c r="F243" s="237" t="s">
        <v>316</v>
      </c>
      <c r="G243" s="238" t="s">
        <v>176</v>
      </c>
      <c r="H243" s="239">
        <v>4.7789999999999999</v>
      </c>
      <c r="I243" s="240"/>
      <c r="J243" s="241">
        <f>ROUND(I243*H243,2)</f>
        <v>0</v>
      </c>
      <c r="K243" s="242"/>
      <c r="L243" s="45"/>
      <c r="M243" s="243" t="s">
        <v>1</v>
      </c>
      <c r="N243" s="244" t="s">
        <v>40</v>
      </c>
      <c r="O243" s="92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90</v>
      </c>
      <c r="AT243" s="247" t="s">
        <v>153</v>
      </c>
      <c r="AU243" s="247" t="s">
        <v>84</v>
      </c>
      <c r="AY243" s="18" t="s">
        <v>151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80</v>
      </c>
      <c r="BK243" s="248">
        <f>ROUND(I243*H243,2)</f>
        <v>0</v>
      </c>
      <c r="BL243" s="18" t="s">
        <v>90</v>
      </c>
      <c r="BM243" s="247" t="s">
        <v>317</v>
      </c>
    </row>
    <row r="244" s="13" customFormat="1">
      <c r="A244" s="13"/>
      <c r="B244" s="249"/>
      <c r="C244" s="250"/>
      <c r="D244" s="251" t="s">
        <v>158</v>
      </c>
      <c r="E244" s="252" t="s">
        <v>1</v>
      </c>
      <c r="F244" s="253" t="s">
        <v>318</v>
      </c>
      <c r="G244" s="250"/>
      <c r="H244" s="254">
        <v>4.7789999999999999</v>
      </c>
      <c r="I244" s="255"/>
      <c r="J244" s="250"/>
      <c r="K244" s="250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158</v>
      </c>
      <c r="AU244" s="260" t="s">
        <v>84</v>
      </c>
      <c r="AV244" s="13" t="s">
        <v>84</v>
      </c>
      <c r="AW244" s="13" t="s">
        <v>32</v>
      </c>
      <c r="AX244" s="13" t="s">
        <v>75</v>
      </c>
      <c r="AY244" s="260" t="s">
        <v>151</v>
      </c>
    </row>
    <row r="245" s="14" customFormat="1">
      <c r="A245" s="14"/>
      <c r="B245" s="261"/>
      <c r="C245" s="262"/>
      <c r="D245" s="251" t="s">
        <v>158</v>
      </c>
      <c r="E245" s="263" t="s">
        <v>1</v>
      </c>
      <c r="F245" s="264" t="s">
        <v>163</v>
      </c>
      <c r="G245" s="262"/>
      <c r="H245" s="265">
        <v>4.7789999999999999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1" t="s">
        <v>158</v>
      </c>
      <c r="AU245" s="271" t="s">
        <v>84</v>
      </c>
      <c r="AV245" s="14" t="s">
        <v>90</v>
      </c>
      <c r="AW245" s="14" t="s">
        <v>32</v>
      </c>
      <c r="AX245" s="14" t="s">
        <v>80</v>
      </c>
      <c r="AY245" s="271" t="s">
        <v>151</v>
      </c>
    </row>
    <row r="246" s="2" customFormat="1" ht="24.15" customHeight="1">
      <c r="A246" s="39"/>
      <c r="B246" s="40"/>
      <c r="C246" s="235" t="s">
        <v>319</v>
      </c>
      <c r="D246" s="235" t="s">
        <v>153</v>
      </c>
      <c r="E246" s="236" t="s">
        <v>320</v>
      </c>
      <c r="F246" s="237" t="s">
        <v>321</v>
      </c>
      <c r="G246" s="238" t="s">
        <v>176</v>
      </c>
      <c r="H246" s="239">
        <v>200.512</v>
      </c>
      <c r="I246" s="240"/>
      <c r="J246" s="241">
        <f>ROUND(I246*H246,2)</f>
        <v>0</v>
      </c>
      <c r="K246" s="242"/>
      <c r="L246" s="45"/>
      <c r="M246" s="243" t="s">
        <v>1</v>
      </c>
      <c r="N246" s="244" t="s">
        <v>40</v>
      </c>
      <c r="O246" s="92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7" t="s">
        <v>90</v>
      </c>
      <c r="AT246" s="247" t="s">
        <v>153</v>
      </c>
      <c r="AU246" s="247" t="s">
        <v>84</v>
      </c>
      <c r="AY246" s="18" t="s">
        <v>151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8" t="s">
        <v>80</v>
      </c>
      <c r="BK246" s="248">
        <f>ROUND(I246*H246,2)</f>
        <v>0</v>
      </c>
      <c r="BL246" s="18" t="s">
        <v>90</v>
      </c>
      <c r="BM246" s="247" t="s">
        <v>322</v>
      </c>
    </row>
    <row r="247" s="13" customFormat="1">
      <c r="A247" s="13"/>
      <c r="B247" s="249"/>
      <c r="C247" s="250"/>
      <c r="D247" s="251" t="s">
        <v>158</v>
      </c>
      <c r="E247" s="252" t="s">
        <v>1</v>
      </c>
      <c r="F247" s="253" t="s">
        <v>323</v>
      </c>
      <c r="G247" s="250"/>
      <c r="H247" s="254">
        <v>200.512</v>
      </c>
      <c r="I247" s="255"/>
      <c r="J247" s="250"/>
      <c r="K247" s="250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158</v>
      </c>
      <c r="AU247" s="260" t="s">
        <v>84</v>
      </c>
      <c r="AV247" s="13" t="s">
        <v>84</v>
      </c>
      <c r="AW247" s="13" t="s">
        <v>32</v>
      </c>
      <c r="AX247" s="13" t="s">
        <v>80</v>
      </c>
      <c r="AY247" s="260" t="s">
        <v>151</v>
      </c>
    </row>
    <row r="248" s="2" customFormat="1" ht="24.15" customHeight="1">
      <c r="A248" s="39"/>
      <c r="B248" s="40"/>
      <c r="C248" s="235" t="s">
        <v>324</v>
      </c>
      <c r="D248" s="235" t="s">
        <v>153</v>
      </c>
      <c r="E248" s="236" t="s">
        <v>325</v>
      </c>
      <c r="F248" s="237" t="s">
        <v>326</v>
      </c>
      <c r="G248" s="238" t="s">
        <v>176</v>
      </c>
      <c r="H248" s="239">
        <v>39.771000000000001</v>
      </c>
      <c r="I248" s="240"/>
      <c r="J248" s="241">
        <f>ROUND(I248*H248,2)</f>
        <v>0</v>
      </c>
      <c r="K248" s="242"/>
      <c r="L248" s="45"/>
      <c r="M248" s="243" t="s">
        <v>1</v>
      </c>
      <c r="N248" s="244" t="s">
        <v>40</v>
      </c>
      <c r="O248" s="92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90</v>
      </c>
      <c r="AT248" s="247" t="s">
        <v>153</v>
      </c>
      <c r="AU248" s="247" t="s">
        <v>84</v>
      </c>
      <c r="AY248" s="18" t="s">
        <v>151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80</v>
      </c>
      <c r="BK248" s="248">
        <f>ROUND(I248*H248,2)</f>
        <v>0</v>
      </c>
      <c r="BL248" s="18" t="s">
        <v>90</v>
      </c>
      <c r="BM248" s="247" t="s">
        <v>327</v>
      </c>
    </row>
    <row r="249" s="12" customFormat="1" ht="22.8" customHeight="1">
      <c r="A249" s="12"/>
      <c r="B249" s="219"/>
      <c r="C249" s="220"/>
      <c r="D249" s="221" t="s">
        <v>74</v>
      </c>
      <c r="E249" s="233" t="s">
        <v>328</v>
      </c>
      <c r="F249" s="233" t="s">
        <v>296</v>
      </c>
      <c r="G249" s="220"/>
      <c r="H249" s="220"/>
      <c r="I249" s="223"/>
      <c r="J249" s="234">
        <f>BK249</f>
        <v>0</v>
      </c>
      <c r="K249" s="220"/>
      <c r="L249" s="225"/>
      <c r="M249" s="226"/>
      <c r="N249" s="227"/>
      <c r="O249" s="227"/>
      <c r="P249" s="228">
        <v>0</v>
      </c>
      <c r="Q249" s="227"/>
      <c r="R249" s="228">
        <v>0</v>
      </c>
      <c r="S249" s="227"/>
      <c r="T249" s="229"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0" t="s">
        <v>80</v>
      </c>
      <c r="AT249" s="231" t="s">
        <v>74</v>
      </c>
      <c r="AU249" s="231" t="s">
        <v>80</v>
      </c>
      <c r="AY249" s="230" t="s">
        <v>151</v>
      </c>
      <c r="BK249" s="232">
        <v>0</v>
      </c>
    </row>
    <row r="250" s="12" customFormat="1" ht="25.92" customHeight="1">
      <c r="A250" s="12"/>
      <c r="B250" s="219"/>
      <c r="C250" s="220"/>
      <c r="D250" s="221" t="s">
        <v>74</v>
      </c>
      <c r="E250" s="222" t="s">
        <v>329</v>
      </c>
      <c r="F250" s="222" t="s">
        <v>330</v>
      </c>
      <c r="G250" s="220"/>
      <c r="H250" s="220"/>
      <c r="I250" s="223"/>
      <c r="J250" s="224">
        <f>BK250</f>
        <v>0</v>
      </c>
      <c r="K250" s="220"/>
      <c r="L250" s="225"/>
      <c r="M250" s="226"/>
      <c r="N250" s="227"/>
      <c r="O250" s="227"/>
      <c r="P250" s="228">
        <f>P251+P265+P269+P286+P305+P320+P345+P360+P373+P390+P399+P414+P418</f>
        <v>0</v>
      </c>
      <c r="Q250" s="227"/>
      <c r="R250" s="228">
        <f>R251+R265+R269+R286+R305+R320+R345+R360+R373+R390+R399+R414+R418</f>
        <v>23.720785039999996</v>
      </c>
      <c r="S250" s="227"/>
      <c r="T250" s="229">
        <f>T251+T265+T269+T286+T305+T320+T345+T360+T373+T390+T399+T414+T418</f>
        <v>10.9468256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0" t="s">
        <v>84</v>
      </c>
      <c r="AT250" s="231" t="s">
        <v>74</v>
      </c>
      <c r="AU250" s="231" t="s">
        <v>75</v>
      </c>
      <c r="AY250" s="230" t="s">
        <v>151</v>
      </c>
      <c r="BK250" s="232">
        <f>BK251+BK265+BK269+BK286+BK305+BK320+BK345+BK360+BK373+BK390+BK399+BK414+BK418</f>
        <v>0</v>
      </c>
    </row>
    <row r="251" s="12" customFormat="1" ht="22.8" customHeight="1">
      <c r="A251" s="12"/>
      <c r="B251" s="219"/>
      <c r="C251" s="220"/>
      <c r="D251" s="221" t="s">
        <v>74</v>
      </c>
      <c r="E251" s="233" t="s">
        <v>331</v>
      </c>
      <c r="F251" s="233" t="s">
        <v>332</v>
      </c>
      <c r="G251" s="220"/>
      <c r="H251" s="220"/>
      <c r="I251" s="223"/>
      <c r="J251" s="234">
        <f>BK251</f>
        <v>0</v>
      </c>
      <c r="K251" s="220"/>
      <c r="L251" s="225"/>
      <c r="M251" s="226"/>
      <c r="N251" s="227"/>
      <c r="O251" s="227"/>
      <c r="P251" s="228">
        <f>SUM(P252:P264)</f>
        <v>0</v>
      </c>
      <c r="Q251" s="227"/>
      <c r="R251" s="228">
        <f>SUM(R252:R264)</f>
        <v>0.057000000000000009</v>
      </c>
      <c r="S251" s="227"/>
      <c r="T251" s="229">
        <f>SUM(T252:T264)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30" t="s">
        <v>84</v>
      </c>
      <c r="AT251" s="231" t="s">
        <v>74</v>
      </c>
      <c r="AU251" s="231" t="s">
        <v>80</v>
      </c>
      <c r="AY251" s="230" t="s">
        <v>151</v>
      </c>
      <c r="BK251" s="232">
        <f>SUM(BK252:BK264)</f>
        <v>0</v>
      </c>
    </row>
    <row r="252" s="2" customFormat="1" ht="24.15" customHeight="1">
      <c r="A252" s="39"/>
      <c r="B252" s="40"/>
      <c r="C252" s="235" t="s">
        <v>333</v>
      </c>
      <c r="D252" s="235" t="s">
        <v>153</v>
      </c>
      <c r="E252" s="236" t="s">
        <v>334</v>
      </c>
      <c r="F252" s="237" t="s">
        <v>335</v>
      </c>
      <c r="G252" s="238" t="s">
        <v>167</v>
      </c>
      <c r="H252" s="239">
        <v>12</v>
      </c>
      <c r="I252" s="240"/>
      <c r="J252" s="241">
        <f>ROUND(I252*H252,2)</f>
        <v>0</v>
      </c>
      <c r="K252" s="242"/>
      <c r="L252" s="45"/>
      <c r="M252" s="243" t="s">
        <v>1</v>
      </c>
      <c r="N252" s="244" t="s">
        <v>40</v>
      </c>
      <c r="O252" s="92"/>
      <c r="P252" s="245">
        <f>O252*H252</f>
        <v>0</v>
      </c>
      <c r="Q252" s="245">
        <v>0.0030000000000000001</v>
      </c>
      <c r="R252" s="245">
        <f>Q252*H252</f>
        <v>0.036000000000000004</v>
      </c>
      <c r="S252" s="245">
        <v>0</v>
      </c>
      <c r="T252" s="24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7" t="s">
        <v>233</v>
      </c>
      <c r="AT252" s="247" t="s">
        <v>153</v>
      </c>
      <c r="AU252" s="247" t="s">
        <v>84</v>
      </c>
      <c r="AY252" s="18" t="s">
        <v>151</v>
      </c>
      <c r="BE252" s="248">
        <f>IF(N252="základní",J252,0)</f>
        <v>0</v>
      </c>
      <c r="BF252" s="248">
        <f>IF(N252="snížená",J252,0)</f>
        <v>0</v>
      </c>
      <c r="BG252" s="248">
        <f>IF(N252="zákl. přenesená",J252,0)</f>
        <v>0</v>
      </c>
      <c r="BH252" s="248">
        <f>IF(N252="sníž. přenesená",J252,0)</f>
        <v>0</v>
      </c>
      <c r="BI252" s="248">
        <f>IF(N252="nulová",J252,0)</f>
        <v>0</v>
      </c>
      <c r="BJ252" s="18" t="s">
        <v>80</v>
      </c>
      <c r="BK252" s="248">
        <f>ROUND(I252*H252,2)</f>
        <v>0</v>
      </c>
      <c r="BL252" s="18" t="s">
        <v>233</v>
      </c>
      <c r="BM252" s="247" t="s">
        <v>336</v>
      </c>
    </row>
    <row r="253" s="15" customFormat="1">
      <c r="A253" s="15"/>
      <c r="B253" s="272"/>
      <c r="C253" s="273"/>
      <c r="D253" s="251" t="s">
        <v>158</v>
      </c>
      <c r="E253" s="274" t="s">
        <v>1</v>
      </c>
      <c r="F253" s="275" t="s">
        <v>337</v>
      </c>
      <c r="G253" s="273"/>
      <c r="H253" s="274" t="s">
        <v>1</v>
      </c>
      <c r="I253" s="276"/>
      <c r="J253" s="273"/>
      <c r="K253" s="273"/>
      <c r="L253" s="277"/>
      <c r="M253" s="278"/>
      <c r="N253" s="279"/>
      <c r="O253" s="279"/>
      <c r="P253" s="279"/>
      <c r="Q253" s="279"/>
      <c r="R253" s="279"/>
      <c r="S253" s="279"/>
      <c r="T253" s="280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1" t="s">
        <v>158</v>
      </c>
      <c r="AU253" s="281" t="s">
        <v>84</v>
      </c>
      <c r="AV253" s="15" t="s">
        <v>80</v>
      </c>
      <c r="AW253" s="15" t="s">
        <v>32</v>
      </c>
      <c r="AX253" s="15" t="s">
        <v>75</v>
      </c>
      <c r="AY253" s="281" t="s">
        <v>151</v>
      </c>
    </row>
    <row r="254" s="13" customFormat="1">
      <c r="A254" s="13"/>
      <c r="B254" s="249"/>
      <c r="C254" s="250"/>
      <c r="D254" s="251" t="s">
        <v>158</v>
      </c>
      <c r="E254" s="252" t="s">
        <v>1</v>
      </c>
      <c r="F254" s="253" t="s">
        <v>338</v>
      </c>
      <c r="G254" s="250"/>
      <c r="H254" s="254">
        <v>6</v>
      </c>
      <c r="I254" s="255"/>
      <c r="J254" s="250"/>
      <c r="K254" s="250"/>
      <c r="L254" s="256"/>
      <c r="M254" s="257"/>
      <c r="N254" s="258"/>
      <c r="O254" s="258"/>
      <c r="P254" s="258"/>
      <c r="Q254" s="258"/>
      <c r="R254" s="258"/>
      <c r="S254" s="258"/>
      <c r="T254" s="25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0" t="s">
        <v>158</v>
      </c>
      <c r="AU254" s="260" t="s">
        <v>84</v>
      </c>
      <c r="AV254" s="13" t="s">
        <v>84</v>
      </c>
      <c r="AW254" s="13" t="s">
        <v>32</v>
      </c>
      <c r="AX254" s="13" t="s">
        <v>75</v>
      </c>
      <c r="AY254" s="260" t="s">
        <v>151</v>
      </c>
    </row>
    <row r="255" s="13" customFormat="1">
      <c r="A255" s="13"/>
      <c r="B255" s="249"/>
      <c r="C255" s="250"/>
      <c r="D255" s="251" t="s">
        <v>158</v>
      </c>
      <c r="E255" s="252" t="s">
        <v>1</v>
      </c>
      <c r="F255" s="253" t="s">
        <v>339</v>
      </c>
      <c r="G255" s="250"/>
      <c r="H255" s="254">
        <v>5.7000000000000002</v>
      </c>
      <c r="I255" s="255"/>
      <c r="J255" s="250"/>
      <c r="K255" s="250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158</v>
      </c>
      <c r="AU255" s="260" t="s">
        <v>84</v>
      </c>
      <c r="AV255" s="13" t="s">
        <v>84</v>
      </c>
      <c r="AW255" s="13" t="s">
        <v>32</v>
      </c>
      <c r="AX255" s="13" t="s">
        <v>75</v>
      </c>
      <c r="AY255" s="260" t="s">
        <v>151</v>
      </c>
    </row>
    <row r="256" s="14" customFormat="1">
      <c r="A256" s="14"/>
      <c r="B256" s="261"/>
      <c r="C256" s="262"/>
      <c r="D256" s="251" t="s">
        <v>158</v>
      </c>
      <c r="E256" s="263" t="s">
        <v>1</v>
      </c>
      <c r="F256" s="264" t="s">
        <v>163</v>
      </c>
      <c r="G256" s="262"/>
      <c r="H256" s="265">
        <v>11.699999999999999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1" t="s">
        <v>158</v>
      </c>
      <c r="AU256" s="271" t="s">
        <v>84</v>
      </c>
      <c r="AV256" s="14" t="s">
        <v>90</v>
      </c>
      <c r="AW256" s="14" t="s">
        <v>32</v>
      </c>
      <c r="AX256" s="14" t="s">
        <v>75</v>
      </c>
      <c r="AY256" s="271" t="s">
        <v>151</v>
      </c>
    </row>
    <row r="257" s="13" customFormat="1">
      <c r="A257" s="13"/>
      <c r="B257" s="249"/>
      <c r="C257" s="250"/>
      <c r="D257" s="251" t="s">
        <v>158</v>
      </c>
      <c r="E257" s="252" t="s">
        <v>1</v>
      </c>
      <c r="F257" s="253" t="s">
        <v>216</v>
      </c>
      <c r="G257" s="250"/>
      <c r="H257" s="254">
        <v>12</v>
      </c>
      <c r="I257" s="255"/>
      <c r="J257" s="250"/>
      <c r="K257" s="250"/>
      <c r="L257" s="256"/>
      <c r="M257" s="257"/>
      <c r="N257" s="258"/>
      <c r="O257" s="258"/>
      <c r="P257" s="258"/>
      <c r="Q257" s="258"/>
      <c r="R257" s="258"/>
      <c r="S257" s="258"/>
      <c r="T257" s="25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0" t="s">
        <v>158</v>
      </c>
      <c r="AU257" s="260" t="s">
        <v>84</v>
      </c>
      <c r="AV257" s="13" t="s">
        <v>84</v>
      </c>
      <c r="AW257" s="13" t="s">
        <v>32</v>
      </c>
      <c r="AX257" s="13" t="s">
        <v>80</v>
      </c>
      <c r="AY257" s="260" t="s">
        <v>151</v>
      </c>
    </row>
    <row r="258" s="2" customFormat="1" ht="24.15" customHeight="1">
      <c r="A258" s="39"/>
      <c r="B258" s="40"/>
      <c r="C258" s="235" t="s">
        <v>340</v>
      </c>
      <c r="D258" s="235" t="s">
        <v>153</v>
      </c>
      <c r="E258" s="236" t="s">
        <v>341</v>
      </c>
      <c r="F258" s="237" t="s">
        <v>342</v>
      </c>
      <c r="G258" s="238" t="s">
        <v>167</v>
      </c>
      <c r="H258" s="239">
        <v>7</v>
      </c>
      <c r="I258" s="240"/>
      <c r="J258" s="241">
        <f>ROUND(I258*H258,2)</f>
        <v>0</v>
      </c>
      <c r="K258" s="242"/>
      <c r="L258" s="45"/>
      <c r="M258" s="243" t="s">
        <v>1</v>
      </c>
      <c r="N258" s="244" t="s">
        <v>40</v>
      </c>
      <c r="O258" s="92"/>
      <c r="P258" s="245">
        <f>O258*H258</f>
        <v>0</v>
      </c>
      <c r="Q258" s="245">
        <v>0.0030000000000000001</v>
      </c>
      <c r="R258" s="245">
        <f>Q258*H258</f>
        <v>0.021000000000000001</v>
      </c>
      <c r="S258" s="245">
        <v>0</v>
      </c>
      <c r="T258" s="24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7" t="s">
        <v>233</v>
      </c>
      <c r="AT258" s="247" t="s">
        <v>153</v>
      </c>
      <c r="AU258" s="247" t="s">
        <v>84</v>
      </c>
      <c r="AY258" s="18" t="s">
        <v>151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8" t="s">
        <v>80</v>
      </c>
      <c r="BK258" s="248">
        <f>ROUND(I258*H258,2)</f>
        <v>0</v>
      </c>
      <c r="BL258" s="18" t="s">
        <v>233</v>
      </c>
      <c r="BM258" s="247" t="s">
        <v>343</v>
      </c>
    </row>
    <row r="259" s="15" customFormat="1">
      <c r="A259" s="15"/>
      <c r="B259" s="272"/>
      <c r="C259" s="273"/>
      <c r="D259" s="251" t="s">
        <v>158</v>
      </c>
      <c r="E259" s="274" t="s">
        <v>1</v>
      </c>
      <c r="F259" s="275" t="s">
        <v>344</v>
      </c>
      <c r="G259" s="273"/>
      <c r="H259" s="274" t="s">
        <v>1</v>
      </c>
      <c r="I259" s="276"/>
      <c r="J259" s="273"/>
      <c r="K259" s="273"/>
      <c r="L259" s="277"/>
      <c r="M259" s="278"/>
      <c r="N259" s="279"/>
      <c r="O259" s="279"/>
      <c r="P259" s="279"/>
      <c r="Q259" s="279"/>
      <c r="R259" s="279"/>
      <c r="S259" s="279"/>
      <c r="T259" s="28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1" t="s">
        <v>158</v>
      </c>
      <c r="AU259" s="281" t="s">
        <v>84</v>
      </c>
      <c r="AV259" s="15" t="s">
        <v>80</v>
      </c>
      <c r="AW259" s="15" t="s">
        <v>32</v>
      </c>
      <c r="AX259" s="15" t="s">
        <v>75</v>
      </c>
      <c r="AY259" s="281" t="s">
        <v>151</v>
      </c>
    </row>
    <row r="260" s="13" customFormat="1">
      <c r="A260" s="13"/>
      <c r="B260" s="249"/>
      <c r="C260" s="250"/>
      <c r="D260" s="251" t="s">
        <v>158</v>
      </c>
      <c r="E260" s="252" t="s">
        <v>1</v>
      </c>
      <c r="F260" s="253" t="s">
        <v>345</v>
      </c>
      <c r="G260" s="250"/>
      <c r="H260" s="254">
        <v>7.343</v>
      </c>
      <c r="I260" s="255"/>
      <c r="J260" s="250"/>
      <c r="K260" s="250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158</v>
      </c>
      <c r="AU260" s="260" t="s">
        <v>84</v>
      </c>
      <c r="AV260" s="13" t="s">
        <v>84</v>
      </c>
      <c r="AW260" s="13" t="s">
        <v>32</v>
      </c>
      <c r="AX260" s="13" t="s">
        <v>75</v>
      </c>
      <c r="AY260" s="260" t="s">
        <v>151</v>
      </c>
    </row>
    <row r="261" s="13" customFormat="1">
      <c r="A261" s="13"/>
      <c r="B261" s="249"/>
      <c r="C261" s="250"/>
      <c r="D261" s="251" t="s">
        <v>158</v>
      </c>
      <c r="E261" s="252" t="s">
        <v>1</v>
      </c>
      <c r="F261" s="253" t="s">
        <v>346</v>
      </c>
      <c r="G261" s="250"/>
      <c r="H261" s="254">
        <v>-1.1399999999999999</v>
      </c>
      <c r="I261" s="255"/>
      <c r="J261" s="250"/>
      <c r="K261" s="250"/>
      <c r="L261" s="256"/>
      <c r="M261" s="257"/>
      <c r="N261" s="258"/>
      <c r="O261" s="258"/>
      <c r="P261" s="258"/>
      <c r="Q261" s="258"/>
      <c r="R261" s="258"/>
      <c r="S261" s="258"/>
      <c r="T261" s="25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0" t="s">
        <v>158</v>
      </c>
      <c r="AU261" s="260" t="s">
        <v>84</v>
      </c>
      <c r="AV261" s="13" t="s">
        <v>84</v>
      </c>
      <c r="AW261" s="13" t="s">
        <v>32</v>
      </c>
      <c r="AX261" s="13" t="s">
        <v>75</v>
      </c>
      <c r="AY261" s="260" t="s">
        <v>151</v>
      </c>
    </row>
    <row r="262" s="14" customFormat="1">
      <c r="A262" s="14"/>
      <c r="B262" s="261"/>
      <c r="C262" s="262"/>
      <c r="D262" s="251" t="s">
        <v>158</v>
      </c>
      <c r="E262" s="263" t="s">
        <v>1</v>
      </c>
      <c r="F262" s="264" t="s">
        <v>163</v>
      </c>
      <c r="G262" s="262"/>
      <c r="H262" s="265">
        <v>6.2030000000000003</v>
      </c>
      <c r="I262" s="266"/>
      <c r="J262" s="262"/>
      <c r="K262" s="262"/>
      <c r="L262" s="267"/>
      <c r="M262" s="268"/>
      <c r="N262" s="269"/>
      <c r="O262" s="269"/>
      <c r="P262" s="269"/>
      <c r="Q262" s="269"/>
      <c r="R262" s="269"/>
      <c r="S262" s="269"/>
      <c r="T262" s="27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1" t="s">
        <v>158</v>
      </c>
      <c r="AU262" s="271" t="s">
        <v>84</v>
      </c>
      <c r="AV262" s="14" t="s">
        <v>90</v>
      </c>
      <c r="AW262" s="14" t="s">
        <v>32</v>
      </c>
      <c r="AX262" s="14" t="s">
        <v>75</v>
      </c>
      <c r="AY262" s="271" t="s">
        <v>151</v>
      </c>
    </row>
    <row r="263" s="13" customFormat="1">
      <c r="A263" s="13"/>
      <c r="B263" s="249"/>
      <c r="C263" s="250"/>
      <c r="D263" s="251" t="s">
        <v>158</v>
      </c>
      <c r="E263" s="252" t="s">
        <v>1</v>
      </c>
      <c r="F263" s="253" t="s">
        <v>189</v>
      </c>
      <c r="G263" s="250"/>
      <c r="H263" s="254">
        <v>7</v>
      </c>
      <c r="I263" s="255"/>
      <c r="J263" s="250"/>
      <c r="K263" s="250"/>
      <c r="L263" s="256"/>
      <c r="M263" s="257"/>
      <c r="N263" s="258"/>
      <c r="O263" s="258"/>
      <c r="P263" s="258"/>
      <c r="Q263" s="258"/>
      <c r="R263" s="258"/>
      <c r="S263" s="258"/>
      <c r="T263" s="25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0" t="s">
        <v>158</v>
      </c>
      <c r="AU263" s="260" t="s">
        <v>84</v>
      </c>
      <c r="AV263" s="13" t="s">
        <v>84</v>
      </c>
      <c r="AW263" s="13" t="s">
        <v>32</v>
      </c>
      <c r="AX263" s="13" t="s">
        <v>80</v>
      </c>
      <c r="AY263" s="260" t="s">
        <v>151</v>
      </c>
    </row>
    <row r="264" s="2" customFormat="1" ht="24.15" customHeight="1">
      <c r="A264" s="39"/>
      <c r="B264" s="40"/>
      <c r="C264" s="235" t="s">
        <v>347</v>
      </c>
      <c r="D264" s="235" t="s">
        <v>153</v>
      </c>
      <c r="E264" s="236" t="s">
        <v>348</v>
      </c>
      <c r="F264" s="237" t="s">
        <v>349</v>
      </c>
      <c r="G264" s="238" t="s">
        <v>176</v>
      </c>
      <c r="H264" s="239">
        <v>0.057000000000000002</v>
      </c>
      <c r="I264" s="240"/>
      <c r="J264" s="241">
        <f>ROUND(I264*H264,2)</f>
        <v>0</v>
      </c>
      <c r="K264" s="242"/>
      <c r="L264" s="45"/>
      <c r="M264" s="243" t="s">
        <v>1</v>
      </c>
      <c r="N264" s="244" t="s">
        <v>40</v>
      </c>
      <c r="O264" s="92"/>
      <c r="P264" s="245">
        <f>O264*H264</f>
        <v>0</v>
      </c>
      <c r="Q264" s="245">
        <v>0</v>
      </c>
      <c r="R264" s="245">
        <f>Q264*H264</f>
        <v>0</v>
      </c>
      <c r="S264" s="245">
        <v>0</v>
      </c>
      <c r="T264" s="246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7" t="s">
        <v>233</v>
      </c>
      <c r="AT264" s="247" t="s">
        <v>153</v>
      </c>
      <c r="AU264" s="247" t="s">
        <v>84</v>
      </c>
      <c r="AY264" s="18" t="s">
        <v>151</v>
      </c>
      <c r="BE264" s="248">
        <f>IF(N264="základní",J264,0)</f>
        <v>0</v>
      </c>
      <c r="BF264" s="248">
        <f>IF(N264="snížená",J264,0)</f>
        <v>0</v>
      </c>
      <c r="BG264" s="248">
        <f>IF(N264="zákl. přenesená",J264,0)</f>
        <v>0</v>
      </c>
      <c r="BH264" s="248">
        <f>IF(N264="sníž. přenesená",J264,0)</f>
        <v>0</v>
      </c>
      <c r="BI264" s="248">
        <f>IF(N264="nulová",J264,0)</f>
        <v>0</v>
      </c>
      <c r="BJ264" s="18" t="s">
        <v>80</v>
      </c>
      <c r="BK264" s="248">
        <f>ROUND(I264*H264,2)</f>
        <v>0</v>
      </c>
      <c r="BL264" s="18" t="s">
        <v>233</v>
      </c>
      <c r="BM264" s="247" t="s">
        <v>350</v>
      </c>
    </row>
    <row r="265" s="12" customFormat="1" ht="22.8" customHeight="1">
      <c r="A265" s="12"/>
      <c r="B265" s="219"/>
      <c r="C265" s="220"/>
      <c r="D265" s="221" t="s">
        <v>74</v>
      </c>
      <c r="E265" s="233" t="s">
        <v>351</v>
      </c>
      <c r="F265" s="233" t="s">
        <v>352</v>
      </c>
      <c r="G265" s="220"/>
      <c r="H265" s="220"/>
      <c r="I265" s="223"/>
      <c r="J265" s="234">
        <f>BK265</f>
        <v>0</v>
      </c>
      <c r="K265" s="220"/>
      <c r="L265" s="225"/>
      <c r="M265" s="226"/>
      <c r="N265" s="227"/>
      <c r="O265" s="227"/>
      <c r="P265" s="228">
        <f>SUM(P266:P268)</f>
        <v>0</v>
      </c>
      <c r="Q265" s="227"/>
      <c r="R265" s="228">
        <f>SUM(R266:R268)</f>
        <v>0</v>
      </c>
      <c r="S265" s="227"/>
      <c r="T265" s="229">
        <f>SUM(T266:T268)</f>
        <v>4.0499999999999998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0" t="s">
        <v>84</v>
      </c>
      <c r="AT265" s="231" t="s">
        <v>74</v>
      </c>
      <c r="AU265" s="231" t="s">
        <v>80</v>
      </c>
      <c r="AY265" s="230" t="s">
        <v>151</v>
      </c>
      <c r="BK265" s="232">
        <f>SUM(BK266:BK268)</f>
        <v>0</v>
      </c>
    </row>
    <row r="266" s="2" customFormat="1" ht="14.4" customHeight="1">
      <c r="A266" s="39"/>
      <c r="B266" s="40"/>
      <c r="C266" s="235" t="s">
        <v>353</v>
      </c>
      <c r="D266" s="235" t="s">
        <v>153</v>
      </c>
      <c r="E266" s="236" t="s">
        <v>354</v>
      </c>
      <c r="F266" s="237" t="s">
        <v>355</v>
      </c>
      <c r="G266" s="238" t="s">
        <v>167</v>
      </c>
      <c r="H266" s="239">
        <v>405</v>
      </c>
      <c r="I266" s="240"/>
      <c r="J266" s="241">
        <f>ROUND(I266*H266,2)</f>
        <v>0</v>
      </c>
      <c r="K266" s="242"/>
      <c r="L266" s="45"/>
      <c r="M266" s="243" t="s">
        <v>1</v>
      </c>
      <c r="N266" s="244" t="s">
        <v>40</v>
      </c>
      <c r="O266" s="92"/>
      <c r="P266" s="245">
        <f>O266*H266</f>
        <v>0</v>
      </c>
      <c r="Q266" s="245">
        <v>0</v>
      </c>
      <c r="R266" s="245">
        <f>Q266*H266</f>
        <v>0</v>
      </c>
      <c r="S266" s="245">
        <v>0.01</v>
      </c>
      <c r="T266" s="246">
        <f>S266*H266</f>
        <v>4.0499999999999998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7" t="s">
        <v>233</v>
      </c>
      <c r="AT266" s="247" t="s">
        <v>153</v>
      </c>
      <c r="AU266" s="247" t="s">
        <v>84</v>
      </c>
      <c r="AY266" s="18" t="s">
        <v>151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8" t="s">
        <v>80</v>
      </c>
      <c r="BK266" s="248">
        <f>ROUND(I266*H266,2)</f>
        <v>0</v>
      </c>
      <c r="BL266" s="18" t="s">
        <v>233</v>
      </c>
      <c r="BM266" s="247" t="s">
        <v>356</v>
      </c>
    </row>
    <row r="267" s="13" customFormat="1">
      <c r="A267" s="13"/>
      <c r="B267" s="249"/>
      <c r="C267" s="250"/>
      <c r="D267" s="251" t="s">
        <v>158</v>
      </c>
      <c r="E267" s="252" t="s">
        <v>1</v>
      </c>
      <c r="F267" s="253" t="s">
        <v>294</v>
      </c>
      <c r="G267" s="250"/>
      <c r="H267" s="254">
        <v>405</v>
      </c>
      <c r="I267" s="255"/>
      <c r="J267" s="250"/>
      <c r="K267" s="250"/>
      <c r="L267" s="256"/>
      <c r="M267" s="257"/>
      <c r="N267" s="258"/>
      <c r="O267" s="258"/>
      <c r="P267" s="258"/>
      <c r="Q267" s="258"/>
      <c r="R267" s="258"/>
      <c r="S267" s="258"/>
      <c r="T267" s="25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0" t="s">
        <v>158</v>
      </c>
      <c r="AU267" s="260" t="s">
        <v>84</v>
      </c>
      <c r="AV267" s="13" t="s">
        <v>84</v>
      </c>
      <c r="AW267" s="13" t="s">
        <v>32</v>
      </c>
      <c r="AX267" s="13" t="s">
        <v>75</v>
      </c>
      <c r="AY267" s="260" t="s">
        <v>151</v>
      </c>
    </row>
    <row r="268" s="14" customFormat="1">
      <c r="A268" s="14"/>
      <c r="B268" s="261"/>
      <c r="C268" s="262"/>
      <c r="D268" s="251" t="s">
        <v>158</v>
      </c>
      <c r="E268" s="263" t="s">
        <v>1</v>
      </c>
      <c r="F268" s="264" t="s">
        <v>163</v>
      </c>
      <c r="G268" s="262"/>
      <c r="H268" s="265">
        <v>405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1" t="s">
        <v>158</v>
      </c>
      <c r="AU268" s="271" t="s">
        <v>84</v>
      </c>
      <c r="AV268" s="14" t="s">
        <v>90</v>
      </c>
      <c r="AW268" s="14" t="s">
        <v>32</v>
      </c>
      <c r="AX268" s="14" t="s">
        <v>80</v>
      </c>
      <c r="AY268" s="271" t="s">
        <v>151</v>
      </c>
    </row>
    <row r="269" s="12" customFormat="1" ht="22.8" customHeight="1">
      <c r="A269" s="12"/>
      <c r="B269" s="219"/>
      <c r="C269" s="220"/>
      <c r="D269" s="221" t="s">
        <v>74</v>
      </c>
      <c r="E269" s="233" t="s">
        <v>357</v>
      </c>
      <c r="F269" s="233" t="s">
        <v>358</v>
      </c>
      <c r="G269" s="220"/>
      <c r="H269" s="220"/>
      <c r="I269" s="223"/>
      <c r="J269" s="234">
        <f>BK269</f>
        <v>0</v>
      </c>
      <c r="K269" s="220"/>
      <c r="L269" s="225"/>
      <c r="M269" s="226"/>
      <c r="N269" s="227"/>
      <c r="O269" s="227"/>
      <c r="P269" s="228">
        <f>SUM(P270:P285)</f>
        <v>0</v>
      </c>
      <c r="Q269" s="227"/>
      <c r="R269" s="228">
        <f>SUM(R270:R285)</f>
        <v>1.2720899999999997</v>
      </c>
      <c r="S269" s="227"/>
      <c r="T269" s="229">
        <f>SUM(T270:T285)</f>
        <v>0.72899999999999998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30" t="s">
        <v>84</v>
      </c>
      <c r="AT269" s="231" t="s">
        <v>74</v>
      </c>
      <c r="AU269" s="231" t="s">
        <v>80</v>
      </c>
      <c r="AY269" s="230" t="s">
        <v>151</v>
      </c>
      <c r="BK269" s="232">
        <f>SUM(BK270:BK285)</f>
        <v>0</v>
      </c>
    </row>
    <row r="270" s="2" customFormat="1" ht="24.15" customHeight="1">
      <c r="A270" s="39"/>
      <c r="B270" s="40"/>
      <c r="C270" s="235" t="s">
        <v>359</v>
      </c>
      <c r="D270" s="235" t="s">
        <v>153</v>
      </c>
      <c r="E270" s="236" t="s">
        <v>360</v>
      </c>
      <c r="F270" s="237" t="s">
        <v>361</v>
      </c>
      <c r="G270" s="238" t="s">
        <v>167</v>
      </c>
      <c r="H270" s="239">
        <v>276</v>
      </c>
      <c r="I270" s="240"/>
      <c r="J270" s="241">
        <f>ROUND(I270*H270,2)</f>
        <v>0</v>
      </c>
      <c r="K270" s="242"/>
      <c r="L270" s="45"/>
      <c r="M270" s="243" t="s">
        <v>1</v>
      </c>
      <c r="N270" s="244" t="s">
        <v>40</v>
      </c>
      <c r="O270" s="92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233</v>
      </c>
      <c r="AT270" s="247" t="s">
        <v>153</v>
      </c>
      <c r="AU270" s="247" t="s">
        <v>84</v>
      </c>
      <c r="AY270" s="18" t="s">
        <v>151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80</v>
      </c>
      <c r="BK270" s="248">
        <f>ROUND(I270*H270,2)</f>
        <v>0</v>
      </c>
      <c r="BL270" s="18" t="s">
        <v>233</v>
      </c>
      <c r="BM270" s="247" t="s">
        <v>362</v>
      </c>
    </row>
    <row r="271" s="13" customFormat="1">
      <c r="A271" s="13"/>
      <c r="B271" s="249"/>
      <c r="C271" s="250"/>
      <c r="D271" s="251" t="s">
        <v>158</v>
      </c>
      <c r="E271" s="252" t="s">
        <v>1</v>
      </c>
      <c r="F271" s="253" t="s">
        <v>363</v>
      </c>
      <c r="G271" s="250"/>
      <c r="H271" s="254">
        <v>275.69999999999999</v>
      </c>
      <c r="I271" s="255"/>
      <c r="J271" s="250"/>
      <c r="K271" s="250"/>
      <c r="L271" s="256"/>
      <c r="M271" s="257"/>
      <c r="N271" s="258"/>
      <c r="O271" s="258"/>
      <c r="P271" s="258"/>
      <c r="Q271" s="258"/>
      <c r="R271" s="258"/>
      <c r="S271" s="258"/>
      <c r="T271" s="25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0" t="s">
        <v>158</v>
      </c>
      <c r="AU271" s="260" t="s">
        <v>84</v>
      </c>
      <c r="AV271" s="13" t="s">
        <v>84</v>
      </c>
      <c r="AW271" s="13" t="s">
        <v>32</v>
      </c>
      <c r="AX271" s="13" t="s">
        <v>75</v>
      </c>
      <c r="AY271" s="260" t="s">
        <v>151</v>
      </c>
    </row>
    <row r="272" s="14" customFormat="1">
      <c r="A272" s="14"/>
      <c r="B272" s="261"/>
      <c r="C272" s="262"/>
      <c r="D272" s="251" t="s">
        <v>158</v>
      </c>
      <c r="E272" s="263" t="s">
        <v>1</v>
      </c>
      <c r="F272" s="264" t="s">
        <v>163</v>
      </c>
      <c r="G272" s="262"/>
      <c r="H272" s="265">
        <v>275.69999999999999</v>
      </c>
      <c r="I272" s="266"/>
      <c r="J272" s="262"/>
      <c r="K272" s="262"/>
      <c r="L272" s="267"/>
      <c r="M272" s="268"/>
      <c r="N272" s="269"/>
      <c r="O272" s="269"/>
      <c r="P272" s="269"/>
      <c r="Q272" s="269"/>
      <c r="R272" s="269"/>
      <c r="S272" s="269"/>
      <c r="T272" s="27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1" t="s">
        <v>158</v>
      </c>
      <c r="AU272" s="271" t="s">
        <v>84</v>
      </c>
      <c r="AV272" s="14" t="s">
        <v>90</v>
      </c>
      <c r="AW272" s="14" t="s">
        <v>32</v>
      </c>
      <c r="AX272" s="14" t="s">
        <v>75</v>
      </c>
      <c r="AY272" s="271" t="s">
        <v>151</v>
      </c>
    </row>
    <row r="273" s="13" customFormat="1">
      <c r="A273" s="13"/>
      <c r="B273" s="249"/>
      <c r="C273" s="250"/>
      <c r="D273" s="251" t="s">
        <v>158</v>
      </c>
      <c r="E273" s="252" t="s">
        <v>1</v>
      </c>
      <c r="F273" s="253" t="s">
        <v>364</v>
      </c>
      <c r="G273" s="250"/>
      <c r="H273" s="254">
        <v>276</v>
      </c>
      <c r="I273" s="255"/>
      <c r="J273" s="250"/>
      <c r="K273" s="250"/>
      <c r="L273" s="256"/>
      <c r="M273" s="257"/>
      <c r="N273" s="258"/>
      <c r="O273" s="258"/>
      <c r="P273" s="258"/>
      <c r="Q273" s="258"/>
      <c r="R273" s="258"/>
      <c r="S273" s="258"/>
      <c r="T273" s="25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0" t="s">
        <v>158</v>
      </c>
      <c r="AU273" s="260" t="s">
        <v>84</v>
      </c>
      <c r="AV273" s="13" t="s">
        <v>84</v>
      </c>
      <c r="AW273" s="13" t="s">
        <v>32</v>
      </c>
      <c r="AX273" s="13" t="s">
        <v>80</v>
      </c>
      <c r="AY273" s="260" t="s">
        <v>151</v>
      </c>
    </row>
    <row r="274" s="2" customFormat="1" ht="24.15" customHeight="1">
      <c r="A274" s="39"/>
      <c r="B274" s="40"/>
      <c r="C274" s="282" t="s">
        <v>365</v>
      </c>
      <c r="D274" s="282" t="s">
        <v>366</v>
      </c>
      <c r="E274" s="283" t="s">
        <v>367</v>
      </c>
      <c r="F274" s="284" t="s">
        <v>368</v>
      </c>
      <c r="G274" s="285" t="s">
        <v>167</v>
      </c>
      <c r="H274" s="286">
        <v>281.51999999999998</v>
      </c>
      <c r="I274" s="287"/>
      <c r="J274" s="288">
        <f>ROUND(I274*H274,2)</f>
        <v>0</v>
      </c>
      <c r="K274" s="289"/>
      <c r="L274" s="290"/>
      <c r="M274" s="291" t="s">
        <v>1</v>
      </c>
      <c r="N274" s="292" t="s">
        <v>40</v>
      </c>
      <c r="O274" s="92"/>
      <c r="P274" s="245">
        <f>O274*H274</f>
        <v>0</v>
      </c>
      <c r="Q274" s="245">
        <v>0.0044999999999999997</v>
      </c>
      <c r="R274" s="245">
        <f>Q274*H274</f>
        <v>1.2668399999999997</v>
      </c>
      <c r="S274" s="245">
        <v>0</v>
      </c>
      <c r="T274" s="24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7" t="s">
        <v>314</v>
      </c>
      <c r="AT274" s="247" t="s">
        <v>366</v>
      </c>
      <c r="AU274" s="247" t="s">
        <v>84</v>
      </c>
      <c r="AY274" s="18" t="s">
        <v>151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8" t="s">
        <v>80</v>
      </c>
      <c r="BK274" s="248">
        <f>ROUND(I274*H274,2)</f>
        <v>0</v>
      </c>
      <c r="BL274" s="18" t="s">
        <v>233</v>
      </c>
      <c r="BM274" s="247" t="s">
        <v>369</v>
      </c>
    </row>
    <row r="275" s="13" customFormat="1">
      <c r="A275" s="13"/>
      <c r="B275" s="249"/>
      <c r="C275" s="250"/>
      <c r="D275" s="251" t="s">
        <v>158</v>
      </c>
      <c r="E275" s="250"/>
      <c r="F275" s="253" t="s">
        <v>370</v>
      </c>
      <c r="G275" s="250"/>
      <c r="H275" s="254">
        <v>281.51999999999998</v>
      </c>
      <c r="I275" s="255"/>
      <c r="J275" s="250"/>
      <c r="K275" s="250"/>
      <c r="L275" s="256"/>
      <c r="M275" s="257"/>
      <c r="N275" s="258"/>
      <c r="O275" s="258"/>
      <c r="P275" s="258"/>
      <c r="Q275" s="258"/>
      <c r="R275" s="258"/>
      <c r="S275" s="258"/>
      <c r="T275" s="25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0" t="s">
        <v>158</v>
      </c>
      <c r="AU275" s="260" t="s">
        <v>84</v>
      </c>
      <c r="AV275" s="13" t="s">
        <v>84</v>
      </c>
      <c r="AW275" s="13" t="s">
        <v>4</v>
      </c>
      <c r="AX275" s="13" t="s">
        <v>80</v>
      </c>
      <c r="AY275" s="260" t="s">
        <v>151</v>
      </c>
    </row>
    <row r="276" s="2" customFormat="1" ht="24.15" customHeight="1">
      <c r="A276" s="39"/>
      <c r="B276" s="40"/>
      <c r="C276" s="235" t="s">
        <v>371</v>
      </c>
      <c r="D276" s="235" t="s">
        <v>153</v>
      </c>
      <c r="E276" s="236" t="s">
        <v>372</v>
      </c>
      <c r="F276" s="237" t="s">
        <v>373</v>
      </c>
      <c r="G276" s="238" t="s">
        <v>236</v>
      </c>
      <c r="H276" s="239">
        <v>250</v>
      </c>
      <c r="I276" s="240"/>
      <c r="J276" s="241">
        <f>ROUND(I276*H276,2)</f>
        <v>0</v>
      </c>
      <c r="K276" s="242"/>
      <c r="L276" s="45"/>
      <c r="M276" s="243" t="s">
        <v>1</v>
      </c>
      <c r="N276" s="244" t="s">
        <v>40</v>
      </c>
      <c r="O276" s="92"/>
      <c r="P276" s="245">
        <f>O276*H276</f>
        <v>0</v>
      </c>
      <c r="Q276" s="245">
        <v>0</v>
      </c>
      <c r="R276" s="245">
        <f>Q276*H276</f>
        <v>0</v>
      </c>
      <c r="S276" s="245">
        <v>0</v>
      </c>
      <c r="T276" s="246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7" t="s">
        <v>233</v>
      </c>
      <c r="AT276" s="247" t="s">
        <v>153</v>
      </c>
      <c r="AU276" s="247" t="s">
        <v>84</v>
      </c>
      <c r="AY276" s="18" t="s">
        <v>151</v>
      </c>
      <c r="BE276" s="248">
        <f>IF(N276="základní",J276,0)</f>
        <v>0</v>
      </c>
      <c r="BF276" s="248">
        <f>IF(N276="snížená",J276,0)</f>
        <v>0</v>
      </c>
      <c r="BG276" s="248">
        <f>IF(N276="zákl. přenesená",J276,0)</f>
        <v>0</v>
      </c>
      <c r="BH276" s="248">
        <f>IF(N276="sníž. přenesená",J276,0)</f>
        <v>0</v>
      </c>
      <c r="BI276" s="248">
        <f>IF(N276="nulová",J276,0)</f>
        <v>0</v>
      </c>
      <c r="BJ276" s="18" t="s">
        <v>80</v>
      </c>
      <c r="BK276" s="248">
        <f>ROUND(I276*H276,2)</f>
        <v>0</v>
      </c>
      <c r="BL276" s="18" t="s">
        <v>233</v>
      </c>
      <c r="BM276" s="247" t="s">
        <v>374</v>
      </c>
    </row>
    <row r="277" s="13" customFormat="1">
      <c r="A277" s="13"/>
      <c r="B277" s="249"/>
      <c r="C277" s="250"/>
      <c r="D277" s="251" t="s">
        <v>158</v>
      </c>
      <c r="E277" s="252" t="s">
        <v>1</v>
      </c>
      <c r="F277" s="253" t="s">
        <v>375</v>
      </c>
      <c r="G277" s="250"/>
      <c r="H277" s="254">
        <v>230</v>
      </c>
      <c r="I277" s="255"/>
      <c r="J277" s="250"/>
      <c r="K277" s="250"/>
      <c r="L277" s="256"/>
      <c r="M277" s="257"/>
      <c r="N277" s="258"/>
      <c r="O277" s="258"/>
      <c r="P277" s="258"/>
      <c r="Q277" s="258"/>
      <c r="R277" s="258"/>
      <c r="S277" s="258"/>
      <c r="T277" s="25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0" t="s">
        <v>158</v>
      </c>
      <c r="AU277" s="260" t="s">
        <v>84</v>
      </c>
      <c r="AV277" s="13" t="s">
        <v>84</v>
      </c>
      <c r="AW277" s="13" t="s">
        <v>32</v>
      </c>
      <c r="AX277" s="13" t="s">
        <v>75</v>
      </c>
      <c r="AY277" s="260" t="s">
        <v>151</v>
      </c>
    </row>
    <row r="278" s="14" customFormat="1">
      <c r="A278" s="14"/>
      <c r="B278" s="261"/>
      <c r="C278" s="262"/>
      <c r="D278" s="251" t="s">
        <v>158</v>
      </c>
      <c r="E278" s="263" t="s">
        <v>1</v>
      </c>
      <c r="F278" s="264" t="s">
        <v>163</v>
      </c>
      <c r="G278" s="262"/>
      <c r="H278" s="265">
        <v>230</v>
      </c>
      <c r="I278" s="266"/>
      <c r="J278" s="262"/>
      <c r="K278" s="262"/>
      <c r="L278" s="267"/>
      <c r="M278" s="268"/>
      <c r="N278" s="269"/>
      <c r="O278" s="269"/>
      <c r="P278" s="269"/>
      <c r="Q278" s="269"/>
      <c r="R278" s="269"/>
      <c r="S278" s="269"/>
      <c r="T278" s="27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1" t="s">
        <v>158</v>
      </c>
      <c r="AU278" s="271" t="s">
        <v>84</v>
      </c>
      <c r="AV278" s="14" t="s">
        <v>90</v>
      </c>
      <c r="AW278" s="14" t="s">
        <v>32</v>
      </c>
      <c r="AX278" s="14" t="s">
        <v>75</v>
      </c>
      <c r="AY278" s="271" t="s">
        <v>151</v>
      </c>
    </row>
    <row r="279" s="13" customFormat="1">
      <c r="A279" s="13"/>
      <c r="B279" s="249"/>
      <c r="C279" s="250"/>
      <c r="D279" s="251" t="s">
        <v>158</v>
      </c>
      <c r="E279" s="252" t="s">
        <v>1</v>
      </c>
      <c r="F279" s="253" t="s">
        <v>376</v>
      </c>
      <c r="G279" s="250"/>
      <c r="H279" s="254">
        <v>250</v>
      </c>
      <c r="I279" s="255"/>
      <c r="J279" s="250"/>
      <c r="K279" s="250"/>
      <c r="L279" s="256"/>
      <c r="M279" s="257"/>
      <c r="N279" s="258"/>
      <c r="O279" s="258"/>
      <c r="P279" s="258"/>
      <c r="Q279" s="258"/>
      <c r="R279" s="258"/>
      <c r="S279" s="258"/>
      <c r="T279" s="25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0" t="s">
        <v>158</v>
      </c>
      <c r="AU279" s="260" t="s">
        <v>84</v>
      </c>
      <c r="AV279" s="13" t="s">
        <v>84</v>
      </c>
      <c r="AW279" s="13" t="s">
        <v>32</v>
      </c>
      <c r="AX279" s="13" t="s">
        <v>80</v>
      </c>
      <c r="AY279" s="260" t="s">
        <v>151</v>
      </c>
    </row>
    <row r="280" s="2" customFormat="1" ht="14.4" customHeight="1">
      <c r="A280" s="39"/>
      <c r="B280" s="40"/>
      <c r="C280" s="282" t="s">
        <v>377</v>
      </c>
      <c r="D280" s="282" t="s">
        <v>366</v>
      </c>
      <c r="E280" s="283" t="s">
        <v>378</v>
      </c>
      <c r="F280" s="284" t="s">
        <v>379</v>
      </c>
      <c r="G280" s="285" t="s">
        <v>236</v>
      </c>
      <c r="H280" s="286">
        <v>262.5</v>
      </c>
      <c r="I280" s="287"/>
      <c r="J280" s="288">
        <f>ROUND(I280*H280,2)</f>
        <v>0</v>
      </c>
      <c r="K280" s="289"/>
      <c r="L280" s="290"/>
      <c r="M280" s="291" t="s">
        <v>1</v>
      </c>
      <c r="N280" s="292" t="s">
        <v>40</v>
      </c>
      <c r="O280" s="92"/>
      <c r="P280" s="245">
        <f>O280*H280</f>
        <v>0</v>
      </c>
      <c r="Q280" s="245">
        <v>2.0000000000000002E-05</v>
      </c>
      <c r="R280" s="245">
        <f>Q280*H280</f>
        <v>0.0052500000000000003</v>
      </c>
      <c r="S280" s="245">
        <v>0</v>
      </c>
      <c r="T280" s="246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7" t="s">
        <v>314</v>
      </c>
      <c r="AT280" s="247" t="s">
        <v>366</v>
      </c>
      <c r="AU280" s="247" t="s">
        <v>84</v>
      </c>
      <c r="AY280" s="18" t="s">
        <v>151</v>
      </c>
      <c r="BE280" s="248">
        <f>IF(N280="základní",J280,0)</f>
        <v>0</v>
      </c>
      <c r="BF280" s="248">
        <f>IF(N280="snížená",J280,0)</f>
        <v>0</v>
      </c>
      <c r="BG280" s="248">
        <f>IF(N280="zákl. přenesená",J280,0)</f>
        <v>0</v>
      </c>
      <c r="BH280" s="248">
        <f>IF(N280="sníž. přenesená",J280,0)</f>
        <v>0</v>
      </c>
      <c r="BI280" s="248">
        <f>IF(N280="nulová",J280,0)</f>
        <v>0</v>
      </c>
      <c r="BJ280" s="18" t="s">
        <v>80</v>
      </c>
      <c r="BK280" s="248">
        <f>ROUND(I280*H280,2)</f>
        <v>0</v>
      </c>
      <c r="BL280" s="18" t="s">
        <v>233</v>
      </c>
      <c r="BM280" s="247" t="s">
        <v>380</v>
      </c>
    </row>
    <row r="281" s="13" customFormat="1">
      <c r="A281" s="13"/>
      <c r="B281" s="249"/>
      <c r="C281" s="250"/>
      <c r="D281" s="251" t="s">
        <v>158</v>
      </c>
      <c r="E281" s="250"/>
      <c r="F281" s="253" t="s">
        <v>381</v>
      </c>
      <c r="G281" s="250"/>
      <c r="H281" s="254">
        <v>262.5</v>
      </c>
      <c r="I281" s="255"/>
      <c r="J281" s="250"/>
      <c r="K281" s="250"/>
      <c r="L281" s="256"/>
      <c r="M281" s="257"/>
      <c r="N281" s="258"/>
      <c r="O281" s="258"/>
      <c r="P281" s="258"/>
      <c r="Q281" s="258"/>
      <c r="R281" s="258"/>
      <c r="S281" s="258"/>
      <c r="T281" s="25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0" t="s">
        <v>158</v>
      </c>
      <c r="AU281" s="260" t="s">
        <v>84</v>
      </c>
      <c r="AV281" s="13" t="s">
        <v>84</v>
      </c>
      <c r="AW281" s="13" t="s">
        <v>4</v>
      </c>
      <c r="AX281" s="13" t="s">
        <v>80</v>
      </c>
      <c r="AY281" s="260" t="s">
        <v>151</v>
      </c>
    </row>
    <row r="282" s="2" customFormat="1" ht="24.15" customHeight="1">
      <c r="A282" s="39"/>
      <c r="B282" s="40"/>
      <c r="C282" s="235" t="s">
        <v>382</v>
      </c>
      <c r="D282" s="235" t="s">
        <v>153</v>
      </c>
      <c r="E282" s="236" t="s">
        <v>383</v>
      </c>
      <c r="F282" s="237" t="s">
        <v>384</v>
      </c>
      <c r="G282" s="238" t="s">
        <v>167</v>
      </c>
      <c r="H282" s="239">
        <v>405</v>
      </c>
      <c r="I282" s="240"/>
      <c r="J282" s="241">
        <f>ROUND(I282*H282,2)</f>
        <v>0</v>
      </c>
      <c r="K282" s="242"/>
      <c r="L282" s="45"/>
      <c r="M282" s="243" t="s">
        <v>1</v>
      </c>
      <c r="N282" s="244" t="s">
        <v>40</v>
      </c>
      <c r="O282" s="92"/>
      <c r="P282" s="245">
        <f>O282*H282</f>
        <v>0</v>
      </c>
      <c r="Q282" s="245">
        <v>0</v>
      </c>
      <c r="R282" s="245">
        <f>Q282*H282</f>
        <v>0</v>
      </c>
      <c r="S282" s="245">
        <v>0.0018</v>
      </c>
      <c r="T282" s="246">
        <f>S282*H282</f>
        <v>0.72899999999999998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7" t="s">
        <v>233</v>
      </c>
      <c r="AT282" s="247" t="s">
        <v>153</v>
      </c>
      <c r="AU282" s="247" t="s">
        <v>84</v>
      </c>
      <c r="AY282" s="18" t="s">
        <v>151</v>
      </c>
      <c r="BE282" s="248">
        <f>IF(N282="základní",J282,0)</f>
        <v>0</v>
      </c>
      <c r="BF282" s="248">
        <f>IF(N282="snížená",J282,0)</f>
        <v>0</v>
      </c>
      <c r="BG282" s="248">
        <f>IF(N282="zákl. přenesená",J282,0)</f>
        <v>0</v>
      </c>
      <c r="BH282" s="248">
        <f>IF(N282="sníž. přenesená",J282,0)</f>
        <v>0</v>
      </c>
      <c r="BI282" s="248">
        <f>IF(N282="nulová",J282,0)</f>
        <v>0</v>
      </c>
      <c r="BJ282" s="18" t="s">
        <v>80</v>
      </c>
      <c r="BK282" s="248">
        <f>ROUND(I282*H282,2)</f>
        <v>0</v>
      </c>
      <c r="BL282" s="18" t="s">
        <v>233</v>
      </c>
      <c r="BM282" s="247" t="s">
        <v>385</v>
      </c>
    </row>
    <row r="283" s="13" customFormat="1">
      <c r="A283" s="13"/>
      <c r="B283" s="249"/>
      <c r="C283" s="250"/>
      <c r="D283" s="251" t="s">
        <v>158</v>
      </c>
      <c r="E283" s="252" t="s">
        <v>1</v>
      </c>
      <c r="F283" s="253" t="s">
        <v>294</v>
      </c>
      <c r="G283" s="250"/>
      <c r="H283" s="254">
        <v>405</v>
      </c>
      <c r="I283" s="255"/>
      <c r="J283" s="250"/>
      <c r="K283" s="250"/>
      <c r="L283" s="256"/>
      <c r="M283" s="257"/>
      <c r="N283" s="258"/>
      <c r="O283" s="258"/>
      <c r="P283" s="258"/>
      <c r="Q283" s="258"/>
      <c r="R283" s="258"/>
      <c r="S283" s="258"/>
      <c r="T283" s="25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0" t="s">
        <v>158</v>
      </c>
      <c r="AU283" s="260" t="s">
        <v>84</v>
      </c>
      <c r="AV283" s="13" t="s">
        <v>84</v>
      </c>
      <c r="AW283" s="13" t="s">
        <v>32</v>
      </c>
      <c r="AX283" s="13" t="s">
        <v>75</v>
      </c>
      <c r="AY283" s="260" t="s">
        <v>151</v>
      </c>
    </row>
    <row r="284" s="14" customFormat="1">
      <c r="A284" s="14"/>
      <c r="B284" s="261"/>
      <c r="C284" s="262"/>
      <c r="D284" s="251" t="s">
        <v>158</v>
      </c>
      <c r="E284" s="263" t="s">
        <v>1</v>
      </c>
      <c r="F284" s="264" t="s">
        <v>163</v>
      </c>
      <c r="G284" s="262"/>
      <c r="H284" s="265">
        <v>405</v>
      </c>
      <c r="I284" s="266"/>
      <c r="J284" s="262"/>
      <c r="K284" s="262"/>
      <c r="L284" s="267"/>
      <c r="M284" s="268"/>
      <c r="N284" s="269"/>
      <c r="O284" s="269"/>
      <c r="P284" s="269"/>
      <c r="Q284" s="269"/>
      <c r="R284" s="269"/>
      <c r="S284" s="269"/>
      <c r="T284" s="27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1" t="s">
        <v>158</v>
      </c>
      <c r="AU284" s="271" t="s">
        <v>84</v>
      </c>
      <c r="AV284" s="14" t="s">
        <v>90</v>
      </c>
      <c r="AW284" s="14" t="s">
        <v>32</v>
      </c>
      <c r="AX284" s="14" t="s">
        <v>80</v>
      </c>
      <c r="AY284" s="271" t="s">
        <v>151</v>
      </c>
    </row>
    <row r="285" s="2" customFormat="1" ht="24.15" customHeight="1">
      <c r="A285" s="39"/>
      <c r="B285" s="40"/>
      <c r="C285" s="235" t="s">
        <v>179</v>
      </c>
      <c r="D285" s="235" t="s">
        <v>153</v>
      </c>
      <c r="E285" s="236" t="s">
        <v>386</v>
      </c>
      <c r="F285" s="237" t="s">
        <v>387</v>
      </c>
      <c r="G285" s="238" t="s">
        <v>176</v>
      </c>
      <c r="H285" s="239">
        <v>1.272</v>
      </c>
      <c r="I285" s="240"/>
      <c r="J285" s="241">
        <f>ROUND(I285*H285,2)</f>
        <v>0</v>
      </c>
      <c r="K285" s="242"/>
      <c r="L285" s="45"/>
      <c r="M285" s="243" t="s">
        <v>1</v>
      </c>
      <c r="N285" s="244" t="s">
        <v>40</v>
      </c>
      <c r="O285" s="92"/>
      <c r="P285" s="245">
        <f>O285*H285</f>
        <v>0</v>
      </c>
      <c r="Q285" s="245">
        <v>0</v>
      </c>
      <c r="R285" s="245">
        <f>Q285*H285</f>
        <v>0</v>
      </c>
      <c r="S285" s="245">
        <v>0</v>
      </c>
      <c r="T285" s="246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7" t="s">
        <v>233</v>
      </c>
      <c r="AT285" s="247" t="s">
        <v>153</v>
      </c>
      <c r="AU285" s="247" t="s">
        <v>84</v>
      </c>
      <c r="AY285" s="18" t="s">
        <v>151</v>
      </c>
      <c r="BE285" s="248">
        <f>IF(N285="základní",J285,0)</f>
        <v>0</v>
      </c>
      <c r="BF285" s="248">
        <f>IF(N285="snížená",J285,0)</f>
        <v>0</v>
      </c>
      <c r="BG285" s="248">
        <f>IF(N285="zákl. přenesená",J285,0)</f>
        <v>0</v>
      </c>
      <c r="BH285" s="248">
        <f>IF(N285="sníž. přenesená",J285,0)</f>
        <v>0</v>
      </c>
      <c r="BI285" s="248">
        <f>IF(N285="nulová",J285,0)</f>
        <v>0</v>
      </c>
      <c r="BJ285" s="18" t="s">
        <v>80</v>
      </c>
      <c r="BK285" s="248">
        <f>ROUND(I285*H285,2)</f>
        <v>0</v>
      </c>
      <c r="BL285" s="18" t="s">
        <v>233</v>
      </c>
      <c r="BM285" s="247" t="s">
        <v>388</v>
      </c>
    </row>
    <row r="286" s="12" customFormat="1" ht="22.8" customHeight="1">
      <c r="A286" s="12"/>
      <c r="B286" s="219"/>
      <c r="C286" s="220"/>
      <c r="D286" s="221" t="s">
        <v>74</v>
      </c>
      <c r="E286" s="233" t="s">
        <v>389</v>
      </c>
      <c r="F286" s="233" t="s">
        <v>390</v>
      </c>
      <c r="G286" s="220"/>
      <c r="H286" s="220"/>
      <c r="I286" s="223"/>
      <c r="J286" s="234">
        <f>BK286</f>
        <v>0</v>
      </c>
      <c r="K286" s="220"/>
      <c r="L286" s="225"/>
      <c r="M286" s="226"/>
      <c r="N286" s="227"/>
      <c r="O286" s="227"/>
      <c r="P286" s="228">
        <f>SUM(P287:P304)</f>
        <v>0</v>
      </c>
      <c r="Q286" s="227"/>
      <c r="R286" s="228">
        <f>SUM(R287:R304)</f>
        <v>14.287400000000002</v>
      </c>
      <c r="S286" s="227"/>
      <c r="T286" s="229">
        <f>SUM(T287:T304)</f>
        <v>5.6699999999999999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30" t="s">
        <v>84</v>
      </c>
      <c r="AT286" s="231" t="s">
        <v>74</v>
      </c>
      <c r="AU286" s="231" t="s">
        <v>80</v>
      </c>
      <c r="AY286" s="230" t="s">
        <v>151</v>
      </c>
      <c r="BK286" s="232">
        <f>SUM(BK287:BK304)</f>
        <v>0</v>
      </c>
    </row>
    <row r="287" s="2" customFormat="1" ht="24.15" customHeight="1">
      <c r="A287" s="39"/>
      <c r="B287" s="40"/>
      <c r="C287" s="235" t="s">
        <v>391</v>
      </c>
      <c r="D287" s="235" t="s">
        <v>153</v>
      </c>
      <c r="E287" s="236" t="s">
        <v>392</v>
      </c>
      <c r="F287" s="237" t="s">
        <v>393</v>
      </c>
      <c r="G287" s="238" t="s">
        <v>167</v>
      </c>
      <c r="H287" s="239">
        <v>318.5</v>
      </c>
      <c r="I287" s="240"/>
      <c r="J287" s="241">
        <f>ROUND(I287*H287,2)</f>
        <v>0</v>
      </c>
      <c r="K287" s="242"/>
      <c r="L287" s="45"/>
      <c r="M287" s="243" t="s">
        <v>1</v>
      </c>
      <c r="N287" s="244" t="s">
        <v>40</v>
      </c>
      <c r="O287" s="92"/>
      <c r="P287" s="245">
        <f>O287*H287</f>
        <v>0</v>
      </c>
      <c r="Q287" s="245">
        <v>0</v>
      </c>
      <c r="R287" s="245">
        <f>Q287*H287</f>
        <v>0</v>
      </c>
      <c r="S287" s="245">
        <v>0</v>
      </c>
      <c r="T287" s="24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7" t="s">
        <v>233</v>
      </c>
      <c r="AT287" s="247" t="s">
        <v>153</v>
      </c>
      <c r="AU287" s="247" t="s">
        <v>84</v>
      </c>
      <c r="AY287" s="18" t="s">
        <v>151</v>
      </c>
      <c r="BE287" s="248">
        <f>IF(N287="základní",J287,0)</f>
        <v>0</v>
      </c>
      <c r="BF287" s="248">
        <f>IF(N287="snížená",J287,0)</f>
        <v>0</v>
      </c>
      <c r="BG287" s="248">
        <f>IF(N287="zákl. přenesená",J287,0)</f>
        <v>0</v>
      </c>
      <c r="BH287" s="248">
        <f>IF(N287="sníž. přenesená",J287,0)</f>
        <v>0</v>
      </c>
      <c r="BI287" s="248">
        <f>IF(N287="nulová",J287,0)</f>
        <v>0</v>
      </c>
      <c r="BJ287" s="18" t="s">
        <v>80</v>
      </c>
      <c r="BK287" s="248">
        <f>ROUND(I287*H287,2)</f>
        <v>0</v>
      </c>
      <c r="BL287" s="18" t="s">
        <v>233</v>
      </c>
      <c r="BM287" s="247" t="s">
        <v>394</v>
      </c>
    </row>
    <row r="288" s="2" customFormat="1" ht="24.15" customHeight="1">
      <c r="A288" s="39"/>
      <c r="B288" s="40"/>
      <c r="C288" s="235" t="s">
        <v>395</v>
      </c>
      <c r="D288" s="235" t="s">
        <v>153</v>
      </c>
      <c r="E288" s="236" t="s">
        <v>396</v>
      </c>
      <c r="F288" s="237" t="s">
        <v>397</v>
      </c>
      <c r="G288" s="238" t="s">
        <v>398</v>
      </c>
      <c r="H288" s="239">
        <v>1</v>
      </c>
      <c r="I288" s="240"/>
      <c r="J288" s="241">
        <f>ROUND(I288*H288,2)</f>
        <v>0</v>
      </c>
      <c r="K288" s="242"/>
      <c r="L288" s="45"/>
      <c r="M288" s="243" t="s">
        <v>1</v>
      </c>
      <c r="N288" s="244" t="s">
        <v>40</v>
      </c>
      <c r="O288" s="92"/>
      <c r="P288" s="245">
        <f>O288*H288</f>
        <v>0</v>
      </c>
      <c r="Q288" s="245">
        <v>0</v>
      </c>
      <c r="R288" s="245">
        <f>Q288*H288</f>
        <v>0</v>
      </c>
      <c r="S288" s="245">
        <v>0</v>
      </c>
      <c r="T288" s="24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7" t="s">
        <v>233</v>
      </c>
      <c r="AT288" s="247" t="s">
        <v>153</v>
      </c>
      <c r="AU288" s="247" t="s">
        <v>84</v>
      </c>
      <c r="AY288" s="18" t="s">
        <v>151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8" t="s">
        <v>80</v>
      </c>
      <c r="BK288" s="248">
        <f>ROUND(I288*H288,2)</f>
        <v>0</v>
      </c>
      <c r="BL288" s="18" t="s">
        <v>233</v>
      </c>
      <c r="BM288" s="247" t="s">
        <v>399</v>
      </c>
    </row>
    <row r="289" s="2" customFormat="1" ht="24.15" customHeight="1">
      <c r="A289" s="39"/>
      <c r="B289" s="40"/>
      <c r="C289" s="235" t="s">
        <v>400</v>
      </c>
      <c r="D289" s="235" t="s">
        <v>153</v>
      </c>
      <c r="E289" s="236" t="s">
        <v>401</v>
      </c>
      <c r="F289" s="237" t="s">
        <v>402</v>
      </c>
      <c r="G289" s="238" t="s">
        <v>398</v>
      </c>
      <c r="H289" s="239">
        <v>1</v>
      </c>
      <c r="I289" s="240"/>
      <c r="J289" s="241">
        <f>ROUND(I289*H289,2)</f>
        <v>0</v>
      </c>
      <c r="K289" s="242"/>
      <c r="L289" s="45"/>
      <c r="M289" s="243" t="s">
        <v>1</v>
      </c>
      <c r="N289" s="244" t="s">
        <v>40</v>
      </c>
      <c r="O289" s="92"/>
      <c r="P289" s="245">
        <f>O289*H289</f>
        <v>0</v>
      </c>
      <c r="Q289" s="245">
        <v>0</v>
      </c>
      <c r="R289" s="245">
        <f>Q289*H289</f>
        <v>0</v>
      </c>
      <c r="S289" s="245">
        <v>0</v>
      </c>
      <c r="T289" s="246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7" t="s">
        <v>233</v>
      </c>
      <c r="AT289" s="247" t="s">
        <v>153</v>
      </c>
      <c r="AU289" s="247" t="s">
        <v>84</v>
      </c>
      <c r="AY289" s="18" t="s">
        <v>151</v>
      </c>
      <c r="BE289" s="248">
        <f>IF(N289="základní",J289,0)</f>
        <v>0</v>
      </c>
      <c r="BF289" s="248">
        <f>IF(N289="snížená",J289,0)</f>
        <v>0</v>
      </c>
      <c r="BG289" s="248">
        <f>IF(N289="zákl. přenesená",J289,0)</f>
        <v>0</v>
      </c>
      <c r="BH289" s="248">
        <f>IF(N289="sníž. přenesená",J289,0)</f>
        <v>0</v>
      </c>
      <c r="BI289" s="248">
        <f>IF(N289="nulová",J289,0)</f>
        <v>0</v>
      </c>
      <c r="BJ289" s="18" t="s">
        <v>80</v>
      </c>
      <c r="BK289" s="248">
        <f>ROUND(I289*H289,2)</f>
        <v>0</v>
      </c>
      <c r="BL289" s="18" t="s">
        <v>233</v>
      </c>
      <c r="BM289" s="247" t="s">
        <v>403</v>
      </c>
    </row>
    <row r="290" s="2" customFormat="1" ht="14.4" customHeight="1">
      <c r="A290" s="39"/>
      <c r="B290" s="40"/>
      <c r="C290" s="235" t="s">
        <v>404</v>
      </c>
      <c r="D290" s="235" t="s">
        <v>153</v>
      </c>
      <c r="E290" s="236" t="s">
        <v>405</v>
      </c>
      <c r="F290" s="237" t="s">
        <v>406</v>
      </c>
      <c r="G290" s="238" t="s">
        <v>398</v>
      </c>
      <c r="H290" s="239">
        <v>1</v>
      </c>
      <c r="I290" s="240"/>
      <c r="J290" s="241">
        <f>ROUND(I290*H290,2)</f>
        <v>0</v>
      </c>
      <c r="K290" s="242"/>
      <c r="L290" s="45"/>
      <c r="M290" s="243" t="s">
        <v>1</v>
      </c>
      <c r="N290" s="244" t="s">
        <v>40</v>
      </c>
      <c r="O290" s="92"/>
      <c r="P290" s="245">
        <f>O290*H290</f>
        <v>0</v>
      </c>
      <c r="Q290" s="245">
        <v>0</v>
      </c>
      <c r="R290" s="245">
        <f>Q290*H290</f>
        <v>0</v>
      </c>
      <c r="S290" s="245">
        <v>0</v>
      </c>
      <c r="T290" s="246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7" t="s">
        <v>233</v>
      </c>
      <c r="AT290" s="247" t="s">
        <v>153</v>
      </c>
      <c r="AU290" s="247" t="s">
        <v>84</v>
      </c>
      <c r="AY290" s="18" t="s">
        <v>151</v>
      </c>
      <c r="BE290" s="248">
        <f>IF(N290="základní",J290,0)</f>
        <v>0</v>
      </c>
      <c r="BF290" s="248">
        <f>IF(N290="snížená",J290,0)</f>
        <v>0</v>
      </c>
      <c r="BG290" s="248">
        <f>IF(N290="zákl. přenesená",J290,0)</f>
        <v>0</v>
      </c>
      <c r="BH290" s="248">
        <f>IF(N290="sníž. přenesená",J290,0)</f>
        <v>0</v>
      </c>
      <c r="BI290" s="248">
        <f>IF(N290="nulová",J290,0)</f>
        <v>0</v>
      </c>
      <c r="BJ290" s="18" t="s">
        <v>80</v>
      </c>
      <c r="BK290" s="248">
        <f>ROUND(I290*H290,2)</f>
        <v>0</v>
      </c>
      <c r="BL290" s="18" t="s">
        <v>233</v>
      </c>
      <c r="BM290" s="247" t="s">
        <v>407</v>
      </c>
    </row>
    <row r="291" s="2" customFormat="1" ht="24.15" customHeight="1">
      <c r="A291" s="39"/>
      <c r="B291" s="40"/>
      <c r="C291" s="235" t="s">
        <v>408</v>
      </c>
      <c r="D291" s="235" t="s">
        <v>153</v>
      </c>
      <c r="E291" s="236" t="s">
        <v>409</v>
      </c>
      <c r="F291" s="237" t="s">
        <v>410</v>
      </c>
      <c r="G291" s="238" t="s">
        <v>167</v>
      </c>
      <c r="H291" s="239">
        <v>276</v>
      </c>
      <c r="I291" s="240"/>
      <c r="J291" s="241">
        <f>ROUND(I291*H291,2)</f>
        <v>0</v>
      </c>
      <c r="K291" s="242"/>
      <c r="L291" s="45"/>
      <c r="M291" s="243" t="s">
        <v>1</v>
      </c>
      <c r="N291" s="244" t="s">
        <v>40</v>
      </c>
      <c r="O291" s="92"/>
      <c r="P291" s="245">
        <f>O291*H291</f>
        <v>0</v>
      </c>
      <c r="Q291" s="245">
        <v>0.013899999999999999</v>
      </c>
      <c r="R291" s="245">
        <f>Q291*H291</f>
        <v>3.8363999999999998</v>
      </c>
      <c r="S291" s="245">
        <v>0</v>
      </c>
      <c r="T291" s="246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7" t="s">
        <v>233</v>
      </c>
      <c r="AT291" s="247" t="s">
        <v>153</v>
      </c>
      <c r="AU291" s="247" t="s">
        <v>84</v>
      </c>
      <c r="AY291" s="18" t="s">
        <v>151</v>
      </c>
      <c r="BE291" s="248">
        <f>IF(N291="základní",J291,0)</f>
        <v>0</v>
      </c>
      <c r="BF291" s="248">
        <f>IF(N291="snížená",J291,0)</f>
        <v>0</v>
      </c>
      <c r="BG291" s="248">
        <f>IF(N291="zákl. přenesená",J291,0)</f>
        <v>0</v>
      </c>
      <c r="BH291" s="248">
        <f>IF(N291="sníž. přenesená",J291,0)</f>
        <v>0</v>
      </c>
      <c r="BI291" s="248">
        <f>IF(N291="nulová",J291,0)</f>
        <v>0</v>
      </c>
      <c r="BJ291" s="18" t="s">
        <v>80</v>
      </c>
      <c r="BK291" s="248">
        <f>ROUND(I291*H291,2)</f>
        <v>0</v>
      </c>
      <c r="BL291" s="18" t="s">
        <v>233</v>
      </c>
      <c r="BM291" s="247" t="s">
        <v>411</v>
      </c>
    </row>
    <row r="292" s="2" customFormat="1" ht="24.15" customHeight="1">
      <c r="A292" s="39"/>
      <c r="B292" s="40"/>
      <c r="C292" s="235" t="s">
        <v>412</v>
      </c>
      <c r="D292" s="235" t="s">
        <v>153</v>
      </c>
      <c r="E292" s="236" t="s">
        <v>413</v>
      </c>
      <c r="F292" s="237" t="s">
        <v>414</v>
      </c>
      <c r="G292" s="238" t="s">
        <v>167</v>
      </c>
      <c r="H292" s="239">
        <v>276</v>
      </c>
      <c r="I292" s="240"/>
      <c r="J292" s="241">
        <f>ROUND(I292*H292,2)</f>
        <v>0</v>
      </c>
      <c r="K292" s="242"/>
      <c r="L292" s="45"/>
      <c r="M292" s="243" t="s">
        <v>1</v>
      </c>
      <c r="N292" s="244" t="s">
        <v>40</v>
      </c>
      <c r="O292" s="92"/>
      <c r="P292" s="245">
        <f>O292*H292</f>
        <v>0</v>
      </c>
      <c r="Q292" s="245">
        <v>0.019560000000000001</v>
      </c>
      <c r="R292" s="245">
        <f>Q292*H292</f>
        <v>5.3985600000000007</v>
      </c>
      <c r="S292" s="245">
        <v>0</v>
      </c>
      <c r="T292" s="246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7" t="s">
        <v>233</v>
      </c>
      <c r="AT292" s="247" t="s">
        <v>153</v>
      </c>
      <c r="AU292" s="247" t="s">
        <v>84</v>
      </c>
      <c r="AY292" s="18" t="s">
        <v>151</v>
      </c>
      <c r="BE292" s="248">
        <f>IF(N292="základní",J292,0)</f>
        <v>0</v>
      </c>
      <c r="BF292" s="248">
        <f>IF(N292="snížená",J292,0)</f>
        <v>0</v>
      </c>
      <c r="BG292" s="248">
        <f>IF(N292="zákl. přenesená",J292,0)</f>
        <v>0</v>
      </c>
      <c r="BH292" s="248">
        <f>IF(N292="sníž. přenesená",J292,0)</f>
        <v>0</v>
      </c>
      <c r="BI292" s="248">
        <f>IF(N292="nulová",J292,0)</f>
        <v>0</v>
      </c>
      <c r="BJ292" s="18" t="s">
        <v>80</v>
      </c>
      <c r="BK292" s="248">
        <f>ROUND(I292*H292,2)</f>
        <v>0</v>
      </c>
      <c r="BL292" s="18" t="s">
        <v>233</v>
      </c>
      <c r="BM292" s="247" t="s">
        <v>415</v>
      </c>
    </row>
    <row r="293" s="2" customFormat="1" ht="24.15" customHeight="1">
      <c r="A293" s="39"/>
      <c r="B293" s="40"/>
      <c r="C293" s="235" t="s">
        <v>416</v>
      </c>
      <c r="D293" s="235" t="s">
        <v>153</v>
      </c>
      <c r="E293" s="236" t="s">
        <v>417</v>
      </c>
      <c r="F293" s="237" t="s">
        <v>418</v>
      </c>
      <c r="G293" s="238" t="s">
        <v>167</v>
      </c>
      <c r="H293" s="239">
        <v>276</v>
      </c>
      <c r="I293" s="240"/>
      <c r="J293" s="241">
        <f>ROUND(I293*H293,2)</f>
        <v>0</v>
      </c>
      <c r="K293" s="242"/>
      <c r="L293" s="45"/>
      <c r="M293" s="243" t="s">
        <v>1</v>
      </c>
      <c r="N293" s="244" t="s">
        <v>40</v>
      </c>
      <c r="O293" s="92"/>
      <c r="P293" s="245">
        <f>O293*H293</f>
        <v>0</v>
      </c>
      <c r="Q293" s="245">
        <v>0</v>
      </c>
      <c r="R293" s="245">
        <f>Q293*H293</f>
        <v>0</v>
      </c>
      <c r="S293" s="245">
        <v>0</v>
      </c>
      <c r="T293" s="246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7" t="s">
        <v>233</v>
      </c>
      <c r="AT293" s="247" t="s">
        <v>153</v>
      </c>
      <c r="AU293" s="247" t="s">
        <v>84</v>
      </c>
      <c r="AY293" s="18" t="s">
        <v>151</v>
      </c>
      <c r="BE293" s="248">
        <f>IF(N293="základní",J293,0)</f>
        <v>0</v>
      </c>
      <c r="BF293" s="248">
        <f>IF(N293="snížená",J293,0)</f>
        <v>0</v>
      </c>
      <c r="BG293" s="248">
        <f>IF(N293="zákl. přenesená",J293,0)</f>
        <v>0</v>
      </c>
      <c r="BH293" s="248">
        <f>IF(N293="sníž. přenesená",J293,0)</f>
        <v>0</v>
      </c>
      <c r="BI293" s="248">
        <f>IF(N293="nulová",J293,0)</f>
        <v>0</v>
      </c>
      <c r="BJ293" s="18" t="s">
        <v>80</v>
      </c>
      <c r="BK293" s="248">
        <f>ROUND(I293*H293,2)</f>
        <v>0</v>
      </c>
      <c r="BL293" s="18" t="s">
        <v>233</v>
      </c>
      <c r="BM293" s="247" t="s">
        <v>419</v>
      </c>
    </row>
    <row r="294" s="13" customFormat="1">
      <c r="A294" s="13"/>
      <c r="B294" s="249"/>
      <c r="C294" s="250"/>
      <c r="D294" s="251" t="s">
        <v>158</v>
      </c>
      <c r="E294" s="252" t="s">
        <v>1</v>
      </c>
      <c r="F294" s="253" t="s">
        <v>363</v>
      </c>
      <c r="G294" s="250"/>
      <c r="H294" s="254">
        <v>275.69999999999999</v>
      </c>
      <c r="I294" s="255"/>
      <c r="J294" s="250"/>
      <c r="K294" s="250"/>
      <c r="L294" s="256"/>
      <c r="M294" s="257"/>
      <c r="N294" s="258"/>
      <c r="O294" s="258"/>
      <c r="P294" s="258"/>
      <c r="Q294" s="258"/>
      <c r="R294" s="258"/>
      <c r="S294" s="258"/>
      <c r="T294" s="25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0" t="s">
        <v>158</v>
      </c>
      <c r="AU294" s="260" t="s">
        <v>84</v>
      </c>
      <c r="AV294" s="13" t="s">
        <v>84</v>
      </c>
      <c r="AW294" s="13" t="s">
        <v>32</v>
      </c>
      <c r="AX294" s="13" t="s">
        <v>75</v>
      </c>
      <c r="AY294" s="260" t="s">
        <v>151</v>
      </c>
    </row>
    <row r="295" s="14" customFormat="1">
      <c r="A295" s="14"/>
      <c r="B295" s="261"/>
      <c r="C295" s="262"/>
      <c r="D295" s="251" t="s">
        <v>158</v>
      </c>
      <c r="E295" s="263" t="s">
        <v>1</v>
      </c>
      <c r="F295" s="264" t="s">
        <v>163</v>
      </c>
      <c r="G295" s="262"/>
      <c r="H295" s="265">
        <v>275.69999999999999</v>
      </c>
      <c r="I295" s="266"/>
      <c r="J295" s="262"/>
      <c r="K295" s="262"/>
      <c r="L295" s="267"/>
      <c r="M295" s="268"/>
      <c r="N295" s="269"/>
      <c r="O295" s="269"/>
      <c r="P295" s="269"/>
      <c r="Q295" s="269"/>
      <c r="R295" s="269"/>
      <c r="S295" s="269"/>
      <c r="T295" s="27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1" t="s">
        <v>158</v>
      </c>
      <c r="AU295" s="271" t="s">
        <v>84</v>
      </c>
      <c r="AV295" s="14" t="s">
        <v>90</v>
      </c>
      <c r="AW295" s="14" t="s">
        <v>32</v>
      </c>
      <c r="AX295" s="14" t="s">
        <v>75</v>
      </c>
      <c r="AY295" s="271" t="s">
        <v>151</v>
      </c>
    </row>
    <row r="296" s="13" customFormat="1">
      <c r="A296" s="13"/>
      <c r="B296" s="249"/>
      <c r="C296" s="250"/>
      <c r="D296" s="251" t="s">
        <v>158</v>
      </c>
      <c r="E296" s="252" t="s">
        <v>1</v>
      </c>
      <c r="F296" s="253" t="s">
        <v>364</v>
      </c>
      <c r="G296" s="250"/>
      <c r="H296" s="254">
        <v>276</v>
      </c>
      <c r="I296" s="255"/>
      <c r="J296" s="250"/>
      <c r="K296" s="250"/>
      <c r="L296" s="256"/>
      <c r="M296" s="257"/>
      <c r="N296" s="258"/>
      <c r="O296" s="258"/>
      <c r="P296" s="258"/>
      <c r="Q296" s="258"/>
      <c r="R296" s="258"/>
      <c r="S296" s="258"/>
      <c r="T296" s="25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0" t="s">
        <v>158</v>
      </c>
      <c r="AU296" s="260" t="s">
        <v>84</v>
      </c>
      <c r="AV296" s="13" t="s">
        <v>84</v>
      </c>
      <c r="AW296" s="13" t="s">
        <v>32</v>
      </c>
      <c r="AX296" s="13" t="s">
        <v>80</v>
      </c>
      <c r="AY296" s="260" t="s">
        <v>151</v>
      </c>
    </row>
    <row r="297" s="2" customFormat="1" ht="14.4" customHeight="1">
      <c r="A297" s="39"/>
      <c r="B297" s="40"/>
      <c r="C297" s="282" t="s">
        <v>420</v>
      </c>
      <c r="D297" s="282" t="s">
        <v>366</v>
      </c>
      <c r="E297" s="283" t="s">
        <v>421</v>
      </c>
      <c r="F297" s="284" t="s">
        <v>422</v>
      </c>
      <c r="G297" s="285" t="s">
        <v>156</v>
      </c>
      <c r="H297" s="286">
        <v>10</v>
      </c>
      <c r="I297" s="287"/>
      <c r="J297" s="288">
        <f>ROUND(I297*H297,2)</f>
        <v>0</v>
      </c>
      <c r="K297" s="289"/>
      <c r="L297" s="290"/>
      <c r="M297" s="291" t="s">
        <v>1</v>
      </c>
      <c r="N297" s="292" t="s">
        <v>40</v>
      </c>
      <c r="O297" s="92"/>
      <c r="P297" s="245">
        <f>O297*H297</f>
        <v>0</v>
      </c>
      <c r="Q297" s="245">
        <v>0.5</v>
      </c>
      <c r="R297" s="245">
        <f>Q297*H297</f>
        <v>5</v>
      </c>
      <c r="S297" s="245">
        <v>0</v>
      </c>
      <c r="T297" s="246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7" t="s">
        <v>314</v>
      </c>
      <c r="AT297" s="247" t="s">
        <v>366</v>
      </c>
      <c r="AU297" s="247" t="s">
        <v>84</v>
      </c>
      <c r="AY297" s="18" t="s">
        <v>151</v>
      </c>
      <c r="BE297" s="248">
        <f>IF(N297="základní",J297,0)</f>
        <v>0</v>
      </c>
      <c r="BF297" s="248">
        <f>IF(N297="snížená",J297,0)</f>
        <v>0</v>
      </c>
      <c r="BG297" s="248">
        <f>IF(N297="zákl. přenesená",J297,0)</f>
        <v>0</v>
      </c>
      <c r="BH297" s="248">
        <f>IF(N297="sníž. přenesená",J297,0)</f>
        <v>0</v>
      </c>
      <c r="BI297" s="248">
        <f>IF(N297="nulová",J297,0)</f>
        <v>0</v>
      </c>
      <c r="BJ297" s="18" t="s">
        <v>80</v>
      </c>
      <c r="BK297" s="248">
        <f>ROUND(I297*H297,2)</f>
        <v>0</v>
      </c>
      <c r="BL297" s="18" t="s">
        <v>233</v>
      </c>
      <c r="BM297" s="247" t="s">
        <v>423</v>
      </c>
    </row>
    <row r="298" s="13" customFormat="1">
      <c r="A298" s="13"/>
      <c r="B298" s="249"/>
      <c r="C298" s="250"/>
      <c r="D298" s="251" t="s">
        <v>158</v>
      </c>
      <c r="E298" s="252" t="s">
        <v>1</v>
      </c>
      <c r="F298" s="253" t="s">
        <v>424</v>
      </c>
      <c r="G298" s="250"/>
      <c r="H298" s="254">
        <v>9.8450000000000006</v>
      </c>
      <c r="I298" s="255"/>
      <c r="J298" s="250"/>
      <c r="K298" s="250"/>
      <c r="L298" s="256"/>
      <c r="M298" s="257"/>
      <c r="N298" s="258"/>
      <c r="O298" s="258"/>
      <c r="P298" s="258"/>
      <c r="Q298" s="258"/>
      <c r="R298" s="258"/>
      <c r="S298" s="258"/>
      <c r="T298" s="25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0" t="s">
        <v>158</v>
      </c>
      <c r="AU298" s="260" t="s">
        <v>84</v>
      </c>
      <c r="AV298" s="13" t="s">
        <v>84</v>
      </c>
      <c r="AW298" s="13" t="s">
        <v>32</v>
      </c>
      <c r="AX298" s="13" t="s">
        <v>75</v>
      </c>
      <c r="AY298" s="260" t="s">
        <v>151</v>
      </c>
    </row>
    <row r="299" s="13" customFormat="1">
      <c r="A299" s="13"/>
      <c r="B299" s="249"/>
      <c r="C299" s="250"/>
      <c r="D299" s="251" t="s">
        <v>158</v>
      </c>
      <c r="E299" s="252" t="s">
        <v>1</v>
      </c>
      <c r="F299" s="253" t="s">
        <v>208</v>
      </c>
      <c r="G299" s="250"/>
      <c r="H299" s="254">
        <v>10</v>
      </c>
      <c r="I299" s="255"/>
      <c r="J299" s="250"/>
      <c r="K299" s="250"/>
      <c r="L299" s="256"/>
      <c r="M299" s="257"/>
      <c r="N299" s="258"/>
      <c r="O299" s="258"/>
      <c r="P299" s="258"/>
      <c r="Q299" s="258"/>
      <c r="R299" s="258"/>
      <c r="S299" s="258"/>
      <c r="T299" s="25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0" t="s">
        <v>158</v>
      </c>
      <c r="AU299" s="260" t="s">
        <v>84</v>
      </c>
      <c r="AV299" s="13" t="s">
        <v>84</v>
      </c>
      <c r="AW299" s="13" t="s">
        <v>32</v>
      </c>
      <c r="AX299" s="13" t="s">
        <v>80</v>
      </c>
      <c r="AY299" s="260" t="s">
        <v>151</v>
      </c>
    </row>
    <row r="300" s="2" customFormat="1" ht="24.15" customHeight="1">
      <c r="A300" s="39"/>
      <c r="B300" s="40"/>
      <c r="C300" s="235" t="s">
        <v>425</v>
      </c>
      <c r="D300" s="235" t="s">
        <v>153</v>
      </c>
      <c r="E300" s="236" t="s">
        <v>426</v>
      </c>
      <c r="F300" s="237" t="s">
        <v>427</v>
      </c>
      <c r="G300" s="238" t="s">
        <v>167</v>
      </c>
      <c r="H300" s="239">
        <v>276</v>
      </c>
      <c r="I300" s="240"/>
      <c r="J300" s="241">
        <f>ROUND(I300*H300,2)</f>
        <v>0</v>
      </c>
      <c r="K300" s="242"/>
      <c r="L300" s="45"/>
      <c r="M300" s="243" t="s">
        <v>1</v>
      </c>
      <c r="N300" s="244" t="s">
        <v>40</v>
      </c>
      <c r="O300" s="92"/>
      <c r="P300" s="245">
        <f>O300*H300</f>
        <v>0</v>
      </c>
      <c r="Q300" s="245">
        <v>0.00019000000000000001</v>
      </c>
      <c r="R300" s="245">
        <f>Q300*H300</f>
        <v>0.05244</v>
      </c>
      <c r="S300" s="245">
        <v>0</v>
      </c>
      <c r="T300" s="246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7" t="s">
        <v>233</v>
      </c>
      <c r="AT300" s="247" t="s">
        <v>153</v>
      </c>
      <c r="AU300" s="247" t="s">
        <v>84</v>
      </c>
      <c r="AY300" s="18" t="s">
        <v>151</v>
      </c>
      <c r="BE300" s="248">
        <f>IF(N300="základní",J300,0)</f>
        <v>0</v>
      </c>
      <c r="BF300" s="248">
        <f>IF(N300="snížená",J300,0)</f>
        <v>0</v>
      </c>
      <c r="BG300" s="248">
        <f>IF(N300="zákl. přenesená",J300,0)</f>
        <v>0</v>
      </c>
      <c r="BH300" s="248">
        <f>IF(N300="sníž. přenesená",J300,0)</f>
        <v>0</v>
      </c>
      <c r="BI300" s="248">
        <f>IF(N300="nulová",J300,0)</f>
        <v>0</v>
      </c>
      <c r="BJ300" s="18" t="s">
        <v>80</v>
      </c>
      <c r="BK300" s="248">
        <f>ROUND(I300*H300,2)</f>
        <v>0</v>
      </c>
      <c r="BL300" s="18" t="s">
        <v>233</v>
      </c>
      <c r="BM300" s="247" t="s">
        <v>428</v>
      </c>
    </row>
    <row r="301" s="2" customFormat="1" ht="14.4" customHeight="1">
      <c r="A301" s="39"/>
      <c r="B301" s="40"/>
      <c r="C301" s="235" t="s">
        <v>429</v>
      </c>
      <c r="D301" s="235" t="s">
        <v>153</v>
      </c>
      <c r="E301" s="236" t="s">
        <v>430</v>
      </c>
      <c r="F301" s="237" t="s">
        <v>431</v>
      </c>
      <c r="G301" s="238" t="s">
        <v>167</v>
      </c>
      <c r="H301" s="239">
        <v>405</v>
      </c>
      <c r="I301" s="240"/>
      <c r="J301" s="241">
        <f>ROUND(I301*H301,2)</f>
        <v>0</v>
      </c>
      <c r="K301" s="242"/>
      <c r="L301" s="45"/>
      <c r="M301" s="243" t="s">
        <v>1</v>
      </c>
      <c r="N301" s="244" t="s">
        <v>40</v>
      </c>
      <c r="O301" s="92"/>
      <c r="P301" s="245">
        <f>O301*H301</f>
        <v>0</v>
      </c>
      <c r="Q301" s="245">
        <v>0</v>
      </c>
      <c r="R301" s="245">
        <f>Q301*H301</f>
        <v>0</v>
      </c>
      <c r="S301" s="245">
        <v>0.014</v>
      </c>
      <c r="T301" s="246">
        <f>S301*H301</f>
        <v>5.6699999999999999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7" t="s">
        <v>233</v>
      </c>
      <c r="AT301" s="247" t="s">
        <v>153</v>
      </c>
      <c r="AU301" s="247" t="s">
        <v>84</v>
      </c>
      <c r="AY301" s="18" t="s">
        <v>151</v>
      </c>
      <c r="BE301" s="248">
        <f>IF(N301="základní",J301,0)</f>
        <v>0</v>
      </c>
      <c r="BF301" s="248">
        <f>IF(N301="snížená",J301,0)</f>
        <v>0</v>
      </c>
      <c r="BG301" s="248">
        <f>IF(N301="zákl. přenesená",J301,0)</f>
        <v>0</v>
      </c>
      <c r="BH301" s="248">
        <f>IF(N301="sníž. přenesená",J301,0)</f>
        <v>0</v>
      </c>
      <c r="BI301" s="248">
        <f>IF(N301="nulová",J301,0)</f>
        <v>0</v>
      </c>
      <c r="BJ301" s="18" t="s">
        <v>80</v>
      </c>
      <c r="BK301" s="248">
        <f>ROUND(I301*H301,2)</f>
        <v>0</v>
      </c>
      <c r="BL301" s="18" t="s">
        <v>233</v>
      </c>
      <c r="BM301" s="247" t="s">
        <v>432</v>
      </c>
    </row>
    <row r="302" s="13" customFormat="1">
      <c r="A302" s="13"/>
      <c r="B302" s="249"/>
      <c r="C302" s="250"/>
      <c r="D302" s="251" t="s">
        <v>158</v>
      </c>
      <c r="E302" s="252" t="s">
        <v>1</v>
      </c>
      <c r="F302" s="253" t="s">
        <v>294</v>
      </c>
      <c r="G302" s="250"/>
      <c r="H302" s="254">
        <v>405</v>
      </c>
      <c r="I302" s="255"/>
      <c r="J302" s="250"/>
      <c r="K302" s="250"/>
      <c r="L302" s="256"/>
      <c r="M302" s="257"/>
      <c r="N302" s="258"/>
      <c r="O302" s="258"/>
      <c r="P302" s="258"/>
      <c r="Q302" s="258"/>
      <c r="R302" s="258"/>
      <c r="S302" s="258"/>
      <c r="T302" s="25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0" t="s">
        <v>158</v>
      </c>
      <c r="AU302" s="260" t="s">
        <v>84</v>
      </c>
      <c r="AV302" s="13" t="s">
        <v>84</v>
      </c>
      <c r="AW302" s="13" t="s">
        <v>32</v>
      </c>
      <c r="AX302" s="13" t="s">
        <v>75</v>
      </c>
      <c r="AY302" s="260" t="s">
        <v>151</v>
      </c>
    </row>
    <row r="303" s="14" customFormat="1">
      <c r="A303" s="14"/>
      <c r="B303" s="261"/>
      <c r="C303" s="262"/>
      <c r="D303" s="251" t="s">
        <v>158</v>
      </c>
      <c r="E303" s="263" t="s">
        <v>1</v>
      </c>
      <c r="F303" s="264" t="s">
        <v>163</v>
      </c>
      <c r="G303" s="262"/>
      <c r="H303" s="265">
        <v>405</v>
      </c>
      <c r="I303" s="266"/>
      <c r="J303" s="262"/>
      <c r="K303" s="262"/>
      <c r="L303" s="267"/>
      <c r="M303" s="268"/>
      <c r="N303" s="269"/>
      <c r="O303" s="269"/>
      <c r="P303" s="269"/>
      <c r="Q303" s="269"/>
      <c r="R303" s="269"/>
      <c r="S303" s="269"/>
      <c r="T303" s="27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1" t="s">
        <v>158</v>
      </c>
      <c r="AU303" s="271" t="s">
        <v>84</v>
      </c>
      <c r="AV303" s="14" t="s">
        <v>90</v>
      </c>
      <c r="AW303" s="14" t="s">
        <v>32</v>
      </c>
      <c r="AX303" s="14" t="s">
        <v>80</v>
      </c>
      <c r="AY303" s="271" t="s">
        <v>151</v>
      </c>
    </row>
    <row r="304" s="2" customFormat="1" ht="24.15" customHeight="1">
      <c r="A304" s="39"/>
      <c r="B304" s="40"/>
      <c r="C304" s="235" t="s">
        <v>433</v>
      </c>
      <c r="D304" s="235" t="s">
        <v>153</v>
      </c>
      <c r="E304" s="236" t="s">
        <v>434</v>
      </c>
      <c r="F304" s="237" t="s">
        <v>435</v>
      </c>
      <c r="G304" s="238" t="s">
        <v>436</v>
      </c>
      <c r="H304" s="293"/>
      <c r="I304" s="240"/>
      <c r="J304" s="241">
        <f>ROUND(I304*H304,2)</f>
        <v>0</v>
      </c>
      <c r="K304" s="242"/>
      <c r="L304" s="45"/>
      <c r="M304" s="243" t="s">
        <v>1</v>
      </c>
      <c r="N304" s="244" t="s">
        <v>40</v>
      </c>
      <c r="O304" s="92"/>
      <c r="P304" s="245">
        <f>O304*H304</f>
        <v>0</v>
      </c>
      <c r="Q304" s="245">
        <v>0</v>
      </c>
      <c r="R304" s="245">
        <f>Q304*H304</f>
        <v>0</v>
      </c>
      <c r="S304" s="245">
        <v>0</v>
      </c>
      <c r="T304" s="246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7" t="s">
        <v>233</v>
      </c>
      <c r="AT304" s="247" t="s">
        <v>153</v>
      </c>
      <c r="AU304" s="247" t="s">
        <v>84</v>
      </c>
      <c r="AY304" s="18" t="s">
        <v>151</v>
      </c>
      <c r="BE304" s="248">
        <f>IF(N304="základní",J304,0)</f>
        <v>0</v>
      </c>
      <c r="BF304" s="248">
        <f>IF(N304="snížená",J304,0)</f>
        <v>0</v>
      </c>
      <c r="BG304" s="248">
        <f>IF(N304="zákl. přenesená",J304,0)</f>
        <v>0</v>
      </c>
      <c r="BH304" s="248">
        <f>IF(N304="sníž. přenesená",J304,0)</f>
        <v>0</v>
      </c>
      <c r="BI304" s="248">
        <f>IF(N304="nulová",J304,0)</f>
        <v>0</v>
      </c>
      <c r="BJ304" s="18" t="s">
        <v>80</v>
      </c>
      <c r="BK304" s="248">
        <f>ROUND(I304*H304,2)</f>
        <v>0</v>
      </c>
      <c r="BL304" s="18" t="s">
        <v>233</v>
      </c>
      <c r="BM304" s="247" t="s">
        <v>437</v>
      </c>
    </row>
    <row r="305" s="12" customFormat="1" ht="22.8" customHeight="1">
      <c r="A305" s="12"/>
      <c r="B305" s="219"/>
      <c r="C305" s="220"/>
      <c r="D305" s="221" t="s">
        <v>74</v>
      </c>
      <c r="E305" s="233" t="s">
        <v>438</v>
      </c>
      <c r="F305" s="233" t="s">
        <v>439</v>
      </c>
      <c r="G305" s="220"/>
      <c r="H305" s="220"/>
      <c r="I305" s="223"/>
      <c r="J305" s="234">
        <f>BK305</f>
        <v>0</v>
      </c>
      <c r="K305" s="220"/>
      <c r="L305" s="225"/>
      <c r="M305" s="226"/>
      <c r="N305" s="227"/>
      <c r="O305" s="227"/>
      <c r="P305" s="228">
        <f>SUM(P306:P319)</f>
        <v>0</v>
      </c>
      <c r="Q305" s="227"/>
      <c r="R305" s="228">
        <f>SUM(R306:R319)</f>
        <v>5.9696199999999999</v>
      </c>
      <c r="S305" s="227"/>
      <c r="T305" s="229">
        <f>SUM(T306:T319)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30" t="s">
        <v>84</v>
      </c>
      <c r="AT305" s="231" t="s">
        <v>74</v>
      </c>
      <c r="AU305" s="231" t="s">
        <v>80</v>
      </c>
      <c r="AY305" s="230" t="s">
        <v>151</v>
      </c>
      <c r="BK305" s="232">
        <f>SUM(BK306:BK319)</f>
        <v>0</v>
      </c>
    </row>
    <row r="306" s="2" customFormat="1" ht="24.15" customHeight="1">
      <c r="A306" s="39"/>
      <c r="B306" s="40"/>
      <c r="C306" s="235" t="s">
        <v>440</v>
      </c>
      <c r="D306" s="235" t="s">
        <v>153</v>
      </c>
      <c r="E306" s="236" t="s">
        <v>441</v>
      </c>
      <c r="F306" s="237" t="s">
        <v>442</v>
      </c>
      <c r="G306" s="238" t="s">
        <v>167</v>
      </c>
      <c r="H306" s="239">
        <v>43</v>
      </c>
      <c r="I306" s="240"/>
      <c r="J306" s="241">
        <f>ROUND(I306*H306,2)</f>
        <v>0</v>
      </c>
      <c r="K306" s="242"/>
      <c r="L306" s="45"/>
      <c r="M306" s="243" t="s">
        <v>1</v>
      </c>
      <c r="N306" s="244" t="s">
        <v>40</v>
      </c>
      <c r="O306" s="92"/>
      <c r="P306" s="245">
        <f>O306*H306</f>
        <v>0</v>
      </c>
      <c r="Q306" s="245">
        <v>0.055640000000000002</v>
      </c>
      <c r="R306" s="245">
        <f>Q306*H306</f>
        <v>2.3925200000000002</v>
      </c>
      <c r="S306" s="245">
        <v>0</v>
      </c>
      <c r="T306" s="246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7" t="s">
        <v>233</v>
      </c>
      <c r="AT306" s="247" t="s">
        <v>153</v>
      </c>
      <c r="AU306" s="247" t="s">
        <v>84</v>
      </c>
      <c r="AY306" s="18" t="s">
        <v>151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8" t="s">
        <v>80</v>
      </c>
      <c r="BK306" s="248">
        <f>ROUND(I306*H306,2)</f>
        <v>0</v>
      </c>
      <c r="BL306" s="18" t="s">
        <v>233</v>
      </c>
      <c r="BM306" s="247" t="s">
        <v>443</v>
      </c>
    </row>
    <row r="307" s="13" customFormat="1">
      <c r="A307" s="13"/>
      <c r="B307" s="249"/>
      <c r="C307" s="250"/>
      <c r="D307" s="251" t="s">
        <v>158</v>
      </c>
      <c r="E307" s="252" t="s">
        <v>1</v>
      </c>
      <c r="F307" s="253" t="s">
        <v>444</v>
      </c>
      <c r="G307" s="250"/>
      <c r="H307" s="254">
        <v>44.436</v>
      </c>
      <c r="I307" s="255"/>
      <c r="J307" s="250"/>
      <c r="K307" s="250"/>
      <c r="L307" s="256"/>
      <c r="M307" s="257"/>
      <c r="N307" s="258"/>
      <c r="O307" s="258"/>
      <c r="P307" s="258"/>
      <c r="Q307" s="258"/>
      <c r="R307" s="258"/>
      <c r="S307" s="258"/>
      <c r="T307" s="25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0" t="s">
        <v>158</v>
      </c>
      <c r="AU307" s="260" t="s">
        <v>84</v>
      </c>
      <c r="AV307" s="13" t="s">
        <v>84</v>
      </c>
      <c r="AW307" s="13" t="s">
        <v>32</v>
      </c>
      <c r="AX307" s="13" t="s">
        <v>75</v>
      </c>
      <c r="AY307" s="260" t="s">
        <v>151</v>
      </c>
    </row>
    <row r="308" s="13" customFormat="1">
      <c r="A308" s="13"/>
      <c r="B308" s="249"/>
      <c r="C308" s="250"/>
      <c r="D308" s="251" t="s">
        <v>158</v>
      </c>
      <c r="E308" s="252" t="s">
        <v>1</v>
      </c>
      <c r="F308" s="253" t="s">
        <v>445</v>
      </c>
      <c r="G308" s="250"/>
      <c r="H308" s="254">
        <v>-2.3639999999999999</v>
      </c>
      <c r="I308" s="255"/>
      <c r="J308" s="250"/>
      <c r="K308" s="250"/>
      <c r="L308" s="256"/>
      <c r="M308" s="257"/>
      <c r="N308" s="258"/>
      <c r="O308" s="258"/>
      <c r="P308" s="258"/>
      <c r="Q308" s="258"/>
      <c r="R308" s="258"/>
      <c r="S308" s="258"/>
      <c r="T308" s="25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0" t="s">
        <v>158</v>
      </c>
      <c r="AU308" s="260" t="s">
        <v>84</v>
      </c>
      <c r="AV308" s="13" t="s">
        <v>84</v>
      </c>
      <c r="AW308" s="13" t="s">
        <v>32</v>
      </c>
      <c r="AX308" s="13" t="s">
        <v>75</v>
      </c>
      <c r="AY308" s="260" t="s">
        <v>151</v>
      </c>
    </row>
    <row r="309" s="14" customFormat="1">
      <c r="A309" s="14"/>
      <c r="B309" s="261"/>
      <c r="C309" s="262"/>
      <c r="D309" s="251" t="s">
        <v>158</v>
      </c>
      <c r="E309" s="263" t="s">
        <v>1</v>
      </c>
      <c r="F309" s="264" t="s">
        <v>163</v>
      </c>
      <c r="G309" s="262"/>
      <c r="H309" s="265">
        <v>42.072000000000003</v>
      </c>
      <c r="I309" s="266"/>
      <c r="J309" s="262"/>
      <c r="K309" s="262"/>
      <c r="L309" s="267"/>
      <c r="M309" s="268"/>
      <c r="N309" s="269"/>
      <c r="O309" s="269"/>
      <c r="P309" s="269"/>
      <c r="Q309" s="269"/>
      <c r="R309" s="269"/>
      <c r="S309" s="269"/>
      <c r="T309" s="27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1" t="s">
        <v>158</v>
      </c>
      <c r="AU309" s="271" t="s">
        <v>84</v>
      </c>
      <c r="AV309" s="14" t="s">
        <v>90</v>
      </c>
      <c r="AW309" s="14" t="s">
        <v>32</v>
      </c>
      <c r="AX309" s="14" t="s">
        <v>75</v>
      </c>
      <c r="AY309" s="271" t="s">
        <v>151</v>
      </c>
    </row>
    <row r="310" s="13" customFormat="1">
      <c r="A310" s="13"/>
      <c r="B310" s="249"/>
      <c r="C310" s="250"/>
      <c r="D310" s="251" t="s">
        <v>158</v>
      </c>
      <c r="E310" s="252" t="s">
        <v>1</v>
      </c>
      <c r="F310" s="253" t="s">
        <v>382</v>
      </c>
      <c r="G310" s="250"/>
      <c r="H310" s="254">
        <v>43</v>
      </c>
      <c r="I310" s="255"/>
      <c r="J310" s="250"/>
      <c r="K310" s="250"/>
      <c r="L310" s="256"/>
      <c r="M310" s="257"/>
      <c r="N310" s="258"/>
      <c r="O310" s="258"/>
      <c r="P310" s="258"/>
      <c r="Q310" s="258"/>
      <c r="R310" s="258"/>
      <c r="S310" s="258"/>
      <c r="T310" s="25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0" t="s">
        <v>158</v>
      </c>
      <c r="AU310" s="260" t="s">
        <v>84</v>
      </c>
      <c r="AV310" s="13" t="s">
        <v>84</v>
      </c>
      <c r="AW310" s="13" t="s">
        <v>32</v>
      </c>
      <c r="AX310" s="13" t="s">
        <v>80</v>
      </c>
      <c r="AY310" s="260" t="s">
        <v>151</v>
      </c>
    </row>
    <row r="311" s="2" customFormat="1" ht="24.15" customHeight="1">
      <c r="A311" s="39"/>
      <c r="B311" s="40"/>
      <c r="C311" s="235" t="s">
        <v>446</v>
      </c>
      <c r="D311" s="235" t="s">
        <v>153</v>
      </c>
      <c r="E311" s="236" t="s">
        <v>447</v>
      </c>
      <c r="F311" s="237" t="s">
        <v>448</v>
      </c>
      <c r="G311" s="238" t="s">
        <v>167</v>
      </c>
      <c r="H311" s="239">
        <v>65</v>
      </c>
      <c r="I311" s="240"/>
      <c r="J311" s="241">
        <f>ROUND(I311*H311,2)</f>
        <v>0</v>
      </c>
      <c r="K311" s="242"/>
      <c r="L311" s="45"/>
      <c r="M311" s="243" t="s">
        <v>1</v>
      </c>
      <c r="N311" s="244" t="s">
        <v>40</v>
      </c>
      <c r="O311" s="92"/>
      <c r="P311" s="245">
        <f>O311*H311</f>
        <v>0</v>
      </c>
      <c r="Q311" s="245">
        <v>0.054699999999999999</v>
      </c>
      <c r="R311" s="245">
        <f>Q311*H311</f>
        <v>3.5554999999999999</v>
      </c>
      <c r="S311" s="245">
        <v>0</v>
      </c>
      <c r="T311" s="24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233</v>
      </c>
      <c r="AT311" s="247" t="s">
        <v>153</v>
      </c>
      <c r="AU311" s="247" t="s">
        <v>84</v>
      </c>
      <c r="AY311" s="18" t="s">
        <v>151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80</v>
      </c>
      <c r="BK311" s="248">
        <f>ROUND(I311*H311,2)</f>
        <v>0</v>
      </c>
      <c r="BL311" s="18" t="s">
        <v>233</v>
      </c>
      <c r="BM311" s="247" t="s">
        <v>449</v>
      </c>
    </row>
    <row r="312" s="13" customFormat="1">
      <c r="A312" s="13"/>
      <c r="B312" s="249"/>
      <c r="C312" s="250"/>
      <c r="D312" s="251" t="s">
        <v>158</v>
      </c>
      <c r="E312" s="252" t="s">
        <v>1</v>
      </c>
      <c r="F312" s="253" t="s">
        <v>450</v>
      </c>
      <c r="G312" s="250"/>
      <c r="H312" s="254">
        <v>73.331999999999994</v>
      </c>
      <c r="I312" s="255"/>
      <c r="J312" s="250"/>
      <c r="K312" s="250"/>
      <c r="L312" s="256"/>
      <c r="M312" s="257"/>
      <c r="N312" s="258"/>
      <c r="O312" s="258"/>
      <c r="P312" s="258"/>
      <c r="Q312" s="258"/>
      <c r="R312" s="258"/>
      <c r="S312" s="258"/>
      <c r="T312" s="25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0" t="s">
        <v>158</v>
      </c>
      <c r="AU312" s="260" t="s">
        <v>84</v>
      </c>
      <c r="AV312" s="13" t="s">
        <v>84</v>
      </c>
      <c r="AW312" s="13" t="s">
        <v>32</v>
      </c>
      <c r="AX312" s="13" t="s">
        <v>75</v>
      </c>
      <c r="AY312" s="260" t="s">
        <v>151</v>
      </c>
    </row>
    <row r="313" s="13" customFormat="1">
      <c r="A313" s="13"/>
      <c r="B313" s="249"/>
      <c r="C313" s="250"/>
      <c r="D313" s="251" t="s">
        <v>158</v>
      </c>
      <c r="E313" s="252" t="s">
        <v>1</v>
      </c>
      <c r="F313" s="253" t="s">
        <v>451</v>
      </c>
      <c r="G313" s="250"/>
      <c r="H313" s="254">
        <v>-10.244</v>
      </c>
      <c r="I313" s="255"/>
      <c r="J313" s="250"/>
      <c r="K313" s="250"/>
      <c r="L313" s="256"/>
      <c r="M313" s="257"/>
      <c r="N313" s="258"/>
      <c r="O313" s="258"/>
      <c r="P313" s="258"/>
      <c r="Q313" s="258"/>
      <c r="R313" s="258"/>
      <c r="S313" s="258"/>
      <c r="T313" s="25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0" t="s">
        <v>158</v>
      </c>
      <c r="AU313" s="260" t="s">
        <v>84</v>
      </c>
      <c r="AV313" s="13" t="s">
        <v>84</v>
      </c>
      <c r="AW313" s="13" t="s">
        <v>32</v>
      </c>
      <c r="AX313" s="13" t="s">
        <v>75</v>
      </c>
      <c r="AY313" s="260" t="s">
        <v>151</v>
      </c>
    </row>
    <row r="314" s="14" customFormat="1">
      <c r="A314" s="14"/>
      <c r="B314" s="261"/>
      <c r="C314" s="262"/>
      <c r="D314" s="251" t="s">
        <v>158</v>
      </c>
      <c r="E314" s="263" t="s">
        <v>1</v>
      </c>
      <c r="F314" s="264" t="s">
        <v>163</v>
      </c>
      <c r="G314" s="262"/>
      <c r="H314" s="265">
        <v>63.088000000000001</v>
      </c>
      <c r="I314" s="266"/>
      <c r="J314" s="262"/>
      <c r="K314" s="262"/>
      <c r="L314" s="267"/>
      <c r="M314" s="268"/>
      <c r="N314" s="269"/>
      <c r="O314" s="269"/>
      <c r="P314" s="269"/>
      <c r="Q314" s="269"/>
      <c r="R314" s="269"/>
      <c r="S314" s="269"/>
      <c r="T314" s="27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1" t="s">
        <v>158</v>
      </c>
      <c r="AU314" s="271" t="s">
        <v>84</v>
      </c>
      <c r="AV314" s="14" t="s">
        <v>90</v>
      </c>
      <c r="AW314" s="14" t="s">
        <v>32</v>
      </c>
      <c r="AX314" s="14" t="s">
        <v>75</v>
      </c>
      <c r="AY314" s="271" t="s">
        <v>151</v>
      </c>
    </row>
    <row r="315" s="13" customFormat="1">
      <c r="A315" s="13"/>
      <c r="B315" s="249"/>
      <c r="C315" s="250"/>
      <c r="D315" s="251" t="s">
        <v>158</v>
      </c>
      <c r="E315" s="252" t="s">
        <v>1</v>
      </c>
      <c r="F315" s="253" t="s">
        <v>170</v>
      </c>
      <c r="G315" s="250"/>
      <c r="H315" s="254">
        <v>65</v>
      </c>
      <c r="I315" s="255"/>
      <c r="J315" s="250"/>
      <c r="K315" s="250"/>
      <c r="L315" s="256"/>
      <c r="M315" s="257"/>
      <c r="N315" s="258"/>
      <c r="O315" s="258"/>
      <c r="P315" s="258"/>
      <c r="Q315" s="258"/>
      <c r="R315" s="258"/>
      <c r="S315" s="258"/>
      <c r="T315" s="25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0" t="s">
        <v>158</v>
      </c>
      <c r="AU315" s="260" t="s">
        <v>84</v>
      </c>
      <c r="AV315" s="13" t="s">
        <v>84</v>
      </c>
      <c r="AW315" s="13" t="s">
        <v>32</v>
      </c>
      <c r="AX315" s="13" t="s">
        <v>80</v>
      </c>
      <c r="AY315" s="260" t="s">
        <v>151</v>
      </c>
    </row>
    <row r="316" s="2" customFormat="1" ht="14.4" customHeight="1">
      <c r="A316" s="39"/>
      <c r="B316" s="40"/>
      <c r="C316" s="235" t="s">
        <v>452</v>
      </c>
      <c r="D316" s="235" t="s">
        <v>153</v>
      </c>
      <c r="E316" s="236" t="s">
        <v>453</v>
      </c>
      <c r="F316" s="237" t="s">
        <v>454</v>
      </c>
      <c r="G316" s="238" t="s">
        <v>167</v>
      </c>
      <c r="H316" s="239">
        <v>216</v>
      </c>
      <c r="I316" s="240"/>
      <c r="J316" s="241">
        <f>ROUND(I316*H316,2)</f>
        <v>0</v>
      </c>
      <c r="K316" s="242"/>
      <c r="L316" s="45"/>
      <c r="M316" s="243" t="s">
        <v>1</v>
      </c>
      <c r="N316" s="244" t="s">
        <v>40</v>
      </c>
      <c r="O316" s="92"/>
      <c r="P316" s="245">
        <f>O316*H316</f>
        <v>0</v>
      </c>
      <c r="Q316" s="245">
        <v>0.00010000000000000001</v>
      </c>
      <c r="R316" s="245">
        <f>Q316*H316</f>
        <v>0.021600000000000001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233</v>
      </c>
      <c r="AT316" s="247" t="s">
        <v>153</v>
      </c>
      <c r="AU316" s="247" t="s">
        <v>84</v>
      </c>
      <c r="AY316" s="18" t="s">
        <v>151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80</v>
      </c>
      <c r="BK316" s="248">
        <f>ROUND(I316*H316,2)</f>
        <v>0</v>
      </c>
      <c r="BL316" s="18" t="s">
        <v>233</v>
      </c>
      <c r="BM316" s="247" t="s">
        <v>455</v>
      </c>
    </row>
    <row r="317" s="13" customFormat="1">
      <c r="A317" s="13"/>
      <c r="B317" s="249"/>
      <c r="C317" s="250"/>
      <c r="D317" s="251" t="s">
        <v>158</v>
      </c>
      <c r="E317" s="252" t="s">
        <v>1</v>
      </c>
      <c r="F317" s="253" t="s">
        <v>456</v>
      </c>
      <c r="G317" s="250"/>
      <c r="H317" s="254">
        <v>216</v>
      </c>
      <c r="I317" s="255"/>
      <c r="J317" s="250"/>
      <c r="K317" s="250"/>
      <c r="L317" s="256"/>
      <c r="M317" s="257"/>
      <c r="N317" s="258"/>
      <c r="O317" s="258"/>
      <c r="P317" s="258"/>
      <c r="Q317" s="258"/>
      <c r="R317" s="258"/>
      <c r="S317" s="258"/>
      <c r="T317" s="25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0" t="s">
        <v>158</v>
      </c>
      <c r="AU317" s="260" t="s">
        <v>84</v>
      </c>
      <c r="AV317" s="13" t="s">
        <v>84</v>
      </c>
      <c r="AW317" s="13" t="s">
        <v>32</v>
      </c>
      <c r="AX317" s="13" t="s">
        <v>75</v>
      </c>
      <c r="AY317" s="260" t="s">
        <v>151</v>
      </c>
    </row>
    <row r="318" s="14" customFormat="1">
      <c r="A318" s="14"/>
      <c r="B318" s="261"/>
      <c r="C318" s="262"/>
      <c r="D318" s="251" t="s">
        <v>158</v>
      </c>
      <c r="E318" s="263" t="s">
        <v>1</v>
      </c>
      <c r="F318" s="264" t="s">
        <v>163</v>
      </c>
      <c r="G318" s="262"/>
      <c r="H318" s="265">
        <v>216</v>
      </c>
      <c r="I318" s="266"/>
      <c r="J318" s="262"/>
      <c r="K318" s="262"/>
      <c r="L318" s="267"/>
      <c r="M318" s="268"/>
      <c r="N318" s="269"/>
      <c r="O318" s="269"/>
      <c r="P318" s="269"/>
      <c r="Q318" s="269"/>
      <c r="R318" s="269"/>
      <c r="S318" s="269"/>
      <c r="T318" s="27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1" t="s">
        <v>158</v>
      </c>
      <c r="AU318" s="271" t="s">
        <v>84</v>
      </c>
      <c r="AV318" s="14" t="s">
        <v>90</v>
      </c>
      <c r="AW318" s="14" t="s">
        <v>32</v>
      </c>
      <c r="AX318" s="14" t="s">
        <v>80</v>
      </c>
      <c r="AY318" s="271" t="s">
        <v>151</v>
      </c>
    </row>
    <row r="319" s="2" customFormat="1" ht="24.15" customHeight="1">
      <c r="A319" s="39"/>
      <c r="B319" s="40"/>
      <c r="C319" s="235" t="s">
        <v>457</v>
      </c>
      <c r="D319" s="235" t="s">
        <v>153</v>
      </c>
      <c r="E319" s="236" t="s">
        <v>458</v>
      </c>
      <c r="F319" s="237" t="s">
        <v>459</v>
      </c>
      <c r="G319" s="238" t="s">
        <v>176</v>
      </c>
      <c r="H319" s="239">
        <v>5.9699999999999998</v>
      </c>
      <c r="I319" s="240"/>
      <c r="J319" s="241">
        <f>ROUND(I319*H319,2)</f>
        <v>0</v>
      </c>
      <c r="K319" s="242"/>
      <c r="L319" s="45"/>
      <c r="M319" s="243" t="s">
        <v>1</v>
      </c>
      <c r="N319" s="244" t="s">
        <v>40</v>
      </c>
      <c r="O319" s="92"/>
      <c r="P319" s="245">
        <f>O319*H319</f>
        <v>0</v>
      </c>
      <c r="Q319" s="245">
        <v>0</v>
      </c>
      <c r="R319" s="245">
        <f>Q319*H319</f>
        <v>0</v>
      </c>
      <c r="S319" s="245">
        <v>0</v>
      </c>
      <c r="T319" s="246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7" t="s">
        <v>233</v>
      </c>
      <c r="AT319" s="247" t="s">
        <v>153</v>
      </c>
      <c r="AU319" s="247" t="s">
        <v>84</v>
      </c>
      <c r="AY319" s="18" t="s">
        <v>151</v>
      </c>
      <c r="BE319" s="248">
        <f>IF(N319="základní",J319,0)</f>
        <v>0</v>
      </c>
      <c r="BF319" s="248">
        <f>IF(N319="snížená",J319,0)</f>
        <v>0</v>
      </c>
      <c r="BG319" s="248">
        <f>IF(N319="zákl. přenesená",J319,0)</f>
        <v>0</v>
      </c>
      <c r="BH319" s="248">
        <f>IF(N319="sníž. přenesená",J319,0)</f>
        <v>0</v>
      </c>
      <c r="BI319" s="248">
        <f>IF(N319="nulová",J319,0)</f>
        <v>0</v>
      </c>
      <c r="BJ319" s="18" t="s">
        <v>80</v>
      </c>
      <c r="BK319" s="248">
        <f>ROUND(I319*H319,2)</f>
        <v>0</v>
      </c>
      <c r="BL319" s="18" t="s">
        <v>233</v>
      </c>
      <c r="BM319" s="247" t="s">
        <v>460</v>
      </c>
    </row>
    <row r="320" s="12" customFormat="1" ht="22.8" customHeight="1">
      <c r="A320" s="12"/>
      <c r="B320" s="219"/>
      <c r="C320" s="220"/>
      <c r="D320" s="221" t="s">
        <v>74</v>
      </c>
      <c r="E320" s="233" t="s">
        <v>461</v>
      </c>
      <c r="F320" s="233" t="s">
        <v>462</v>
      </c>
      <c r="G320" s="220"/>
      <c r="H320" s="220"/>
      <c r="I320" s="223"/>
      <c r="J320" s="234">
        <f>BK320</f>
        <v>0</v>
      </c>
      <c r="K320" s="220"/>
      <c r="L320" s="225"/>
      <c r="M320" s="226"/>
      <c r="N320" s="227"/>
      <c r="O320" s="227"/>
      <c r="P320" s="228">
        <f>SUM(P321:P344)</f>
        <v>0</v>
      </c>
      <c r="Q320" s="227"/>
      <c r="R320" s="228">
        <f>SUM(R321:R344)</f>
        <v>0.26122600000000001</v>
      </c>
      <c r="S320" s="227"/>
      <c r="T320" s="229">
        <f>SUM(T321:T344)</f>
        <v>0.49782559999999998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30" t="s">
        <v>84</v>
      </c>
      <c r="AT320" s="231" t="s">
        <v>74</v>
      </c>
      <c r="AU320" s="231" t="s">
        <v>80</v>
      </c>
      <c r="AY320" s="230" t="s">
        <v>151</v>
      </c>
      <c r="BK320" s="232">
        <f>SUM(BK321:BK344)</f>
        <v>0</v>
      </c>
    </row>
    <row r="321" s="2" customFormat="1" ht="14.4" customHeight="1">
      <c r="A321" s="39"/>
      <c r="B321" s="40"/>
      <c r="C321" s="235" t="s">
        <v>463</v>
      </c>
      <c r="D321" s="235" t="s">
        <v>153</v>
      </c>
      <c r="E321" s="236" t="s">
        <v>464</v>
      </c>
      <c r="F321" s="237" t="s">
        <v>465</v>
      </c>
      <c r="G321" s="238" t="s">
        <v>236</v>
      </c>
      <c r="H321" s="239">
        <v>28.800000000000001</v>
      </c>
      <c r="I321" s="240"/>
      <c r="J321" s="241">
        <f>ROUND(I321*H321,2)</f>
        <v>0</v>
      </c>
      <c r="K321" s="242"/>
      <c r="L321" s="45"/>
      <c r="M321" s="243" t="s">
        <v>1</v>
      </c>
      <c r="N321" s="244" t="s">
        <v>40</v>
      </c>
      <c r="O321" s="92"/>
      <c r="P321" s="245">
        <f>O321*H321</f>
        <v>0</v>
      </c>
      <c r="Q321" s="245">
        <v>0.0020200000000000001</v>
      </c>
      <c r="R321" s="245">
        <f>Q321*H321</f>
        <v>0.058176000000000005</v>
      </c>
      <c r="S321" s="245">
        <v>0</v>
      </c>
      <c r="T321" s="246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7" t="s">
        <v>233</v>
      </c>
      <c r="AT321" s="247" t="s">
        <v>153</v>
      </c>
      <c r="AU321" s="247" t="s">
        <v>84</v>
      </c>
      <c r="AY321" s="18" t="s">
        <v>151</v>
      </c>
      <c r="BE321" s="248">
        <f>IF(N321="základní",J321,0)</f>
        <v>0</v>
      </c>
      <c r="BF321" s="248">
        <f>IF(N321="snížená",J321,0)</f>
        <v>0</v>
      </c>
      <c r="BG321" s="248">
        <f>IF(N321="zákl. přenesená",J321,0)</f>
        <v>0</v>
      </c>
      <c r="BH321" s="248">
        <f>IF(N321="sníž. přenesená",J321,0)</f>
        <v>0</v>
      </c>
      <c r="BI321" s="248">
        <f>IF(N321="nulová",J321,0)</f>
        <v>0</v>
      </c>
      <c r="BJ321" s="18" t="s">
        <v>80</v>
      </c>
      <c r="BK321" s="248">
        <f>ROUND(I321*H321,2)</f>
        <v>0</v>
      </c>
      <c r="BL321" s="18" t="s">
        <v>233</v>
      </c>
      <c r="BM321" s="247" t="s">
        <v>466</v>
      </c>
    </row>
    <row r="322" s="2" customFormat="1" ht="14.4" customHeight="1">
      <c r="A322" s="39"/>
      <c r="B322" s="40"/>
      <c r="C322" s="235" t="s">
        <v>467</v>
      </c>
      <c r="D322" s="235" t="s">
        <v>153</v>
      </c>
      <c r="E322" s="236" t="s">
        <v>468</v>
      </c>
      <c r="F322" s="237" t="s">
        <v>469</v>
      </c>
      <c r="G322" s="238" t="s">
        <v>470</v>
      </c>
      <c r="H322" s="239">
        <v>3</v>
      </c>
      <c r="I322" s="240"/>
      <c r="J322" s="241">
        <f>ROUND(I322*H322,2)</f>
        <v>0</v>
      </c>
      <c r="K322" s="242"/>
      <c r="L322" s="45"/>
      <c r="M322" s="243" t="s">
        <v>1</v>
      </c>
      <c r="N322" s="244" t="s">
        <v>40</v>
      </c>
      <c r="O322" s="92"/>
      <c r="P322" s="245">
        <f>O322*H322</f>
        <v>0</v>
      </c>
      <c r="Q322" s="245">
        <v>0.0031700000000000001</v>
      </c>
      <c r="R322" s="245">
        <f>Q322*H322</f>
        <v>0.0095100000000000011</v>
      </c>
      <c r="S322" s="245">
        <v>0</v>
      </c>
      <c r="T322" s="246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7" t="s">
        <v>233</v>
      </c>
      <c r="AT322" s="247" t="s">
        <v>153</v>
      </c>
      <c r="AU322" s="247" t="s">
        <v>84</v>
      </c>
      <c r="AY322" s="18" t="s">
        <v>151</v>
      </c>
      <c r="BE322" s="248">
        <f>IF(N322="základní",J322,0)</f>
        <v>0</v>
      </c>
      <c r="BF322" s="248">
        <f>IF(N322="snížená",J322,0)</f>
        <v>0</v>
      </c>
      <c r="BG322" s="248">
        <f>IF(N322="zákl. přenesená",J322,0)</f>
        <v>0</v>
      </c>
      <c r="BH322" s="248">
        <f>IF(N322="sníž. přenesená",J322,0)</f>
        <v>0</v>
      </c>
      <c r="BI322" s="248">
        <f>IF(N322="nulová",J322,0)</f>
        <v>0</v>
      </c>
      <c r="BJ322" s="18" t="s">
        <v>80</v>
      </c>
      <c r="BK322" s="248">
        <f>ROUND(I322*H322,2)</f>
        <v>0</v>
      </c>
      <c r="BL322" s="18" t="s">
        <v>233</v>
      </c>
      <c r="BM322" s="247" t="s">
        <v>471</v>
      </c>
    </row>
    <row r="323" s="2" customFormat="1" ht="24.15" customHeight="1">
      <c r="A323" s="39"/>
      <c r="B323" s="40"/>
      <c r="C323" s="235" t="s">
        <v>472</v>
      </c>
      <c r="D323" s="235" t="s">
        <v>153</v>
      </c>
      <c r="E323" s="236" t="s">
        <v>473</v>
      </c>
      <c r="F323" s="237" t="s">
        <v>474</v>
      </c>
      <c r="G323" s="238" t="s">
        <v>236</v>
      </c>
      <c r="H323" s="239">
        <v>91.239999999999995</v>
      </c>
      <c r="I323" s="240"/>
      <c r="J323" s="241">
        <f>ROUND(I323*H323,2)</f>
        <v>0</v>
      </c>
      <c r="K323" s="242"/>
      <c r="L323" s="45"/>
      <c r="M323" s="243" t="s">
        <v>1</v>
      </c>
      <c r="N323" s="244" t="s">
        <v>40</v>
      </c>
      <c r="O323" s="92"/>
      <c r="P323" s="245">
        <f>O323*H323</f>
        <v>0</v>
      </c>
      <c r="Q323" s="245">
        <v>0</v>
      </c>
      <c r="R323" s="245">
        <f>Q323*H323</f>
        <v>0</v>
      </c>
      <c r="S323" s="245">
        <v>0.0032399999999999998</v>
      </c>
      <c r="T323" s="246">
        <f>S323*H323</f>
        <v>0.29561759999999998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7" t="s">
        <v>233</v>
      </c>
      <c r="AT323" s="247" t="s">
        <v>153</v>
      </c>
      <c r="AU323" s="247" t="s">
        <v>84</v>
      </c>
      <c r="AY323" s="18" t="s">
        <v>151</v>
      </c>
      <c r="BE323" s="248">
        <f>IF(N323="základní",J323,0)</f>
        <v>0</v>
      </c>
      <c r="BF323" s="248">
        <f>IF(N323="snížená",J323,0)</f>
        <v>0</v>
      </c>
      <c r="BG323" s="248">
        <f>IF(N323="zákl. přenesená",J323,0)</f>
        <v>0</v>
      </c>
      <c r="BH323" s="248">
        <f>IF(N323="sníž. přenesená",J323,0)</f>
        <v>0</v>
      </c>
      <c r="BI323" s="248">
        <f>IF(N323="nulová",J323,0)</f>
        <v>0</v>
      </c>
      <c r="BJ323" s="18" t="s">
        <v>80</v>
      </c>
      <c r="BK323" s="248">
        <f>ROUND(I323*H323,2)</f>
        <v>0</v>
      </c>
      <c r="BL323" s="18" t="s">
        <v>233</v>
      </c>
      <c r="BM323" s="247" t="s">
        <v>475</v>
      </c>
    </row>
    <row r="324" s="13" customFormat="1">
      <c r="A324" s="13"/>
      <c r="B324" s="249"/>
      <c r="C324" s="250"/>
      <c r="D324" s="251" t="s">
        <v>158</v>
      </c>
      <c r="E324" s="252" t="s">
        <v>1</v>
      </c>
      <c r="F324" s="253" t="s">
        <v>476</v>
      </c>
      <c r="G324" s="250"/>
      <c r="H324" s="254">
        <v>91.239999999999995</v>
      </c>
      <c r="I324" s="255"/>
      <c r="J324" s="250"/>
      <c r="K324" s="250"/>
      <c r="L324" s="256"/>
      <c r="M324" s="257"/>
      <c r="N324" s="258"/>
      <c r="O324" s="258"/>
      <c r="P324" s="258"/>
      <c r="Q324" s="258"/>
      <c r="R324" s="258"/>
      <c r="S324" s="258"/>
      <c r="T324" s="25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0" t="s">
        <v>158</v>
      </c>
      <c r="AU324" s="260" t="s">
        <v>84</v>
      </c>
      <c r="AV324" s="13" t="s">
        <v>84</v>
      </c>
      <c r="AW324" s="13" t="s">
        <v>32</v>
      </c>
      <c r="AX324" s="13" t="s">
        <v>80</v>
      </c>
      <c r="AY324" s="260" t="s">
        <v>151</v>
      </c>
    </row>
    <row r="325" s="2" customFormat="1" ht="24.15" customHeight="1">
      <c r="A325" s="39"/>
      <c r="B325" s="40"/>
      <c r="C325" s="235" t="s">
        <v>477</v>
      </c>
      <c r="D325" s="235" t="s">
        <v>153</v>
      </c>
      <c r="E325" s="236" t="s">
        <v>478</v>
      </c>
      <c r="F325" s="237" t="s">
        <v>479</v>
      </c>
      <c r="G325" s="238" t="s">
        <v>236</v>
      </c>
      <c r="H325" s="239">
        <v>28.800000000000001</v>
      </c>
      <c r="I325" s="240"/>
      <c r="J325" s="241">
        <f>ROUND(I325*H325,2)</f>
        <v>0</v>
      </c>
      <c r="K325" s="242"/>
      <c r="L325" s="45"/>
      <c r="M325" s="243" t="s">
        <v>1</v>
      </c>
      <c r="N325" s="244" t="s">
        <v>40</v>
      </c>
      <c r="O325" s="92"/>
      <c r="P325" s="245">
        <f>O325*H325</f>
        <v>0</v>
      </c>
      <c r="Q325" s="245">
        <v>0</v>
      </c>
      <c r="R325" s="245">
        <f>Q325*H325</f>
        <v>0</v>
      </c>
      <c r="S325" s="245">
        <v>0.0033600000000000001</v>
      </c>
      <c r="T325" s="246">
        <f>S325*H325</f>
        <v>0.096768000000000007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7" t="s">
        <v>233</v>
      </c>
      <c r="AT325" s="247" t="s">
        <v>153</v>
      </c>
      <c r="AU325" s="247" t="s">
        <v>84</v>
      </c>
      <c r="AY325" s="18" t="s">
        <v>151</v>
      </c>
      <c r="BE325" s="248">
        <f>IF(N325="základní",J325,0)</f>
        <v>0</v>
      </c>
      <c r="BF325" s="248">
        <f>IF(N325="snížená",J325,0)</f>
        <v>0</v>
      </c>
      <c r="BG325" s="248">
        <f>IF(N325="zákl. přenesená",J325,0)</f>
        <v>0</v>
      </c>
      <c r="BH325" s="248">
        <f>IF(N325="sníž. přenesená",J325,0)</f>
        <v>0</v>
      </c>
      <c r="BI325" s="248">
        <f>IF(N325="nulová",J325,0)</f>
        <v>0</v>
      </c>
      <c r="BJ325" s="18" t="s">
        <v>80</v>
      </c>
      <c r="BK325" s="248">
        <f>ROUND(I325*H325,2)</f>
        <v>0</v>
      </c>
      <c r="BL325" s="18" t="s">
        <v>233</v>
      </c>
      <c r="BM325" s="247" t="s">
        <v>480</v>
      </c>
    </row>
    <row r="326" s="13" customFormat="1">
      <c r="A326" s="13"/>
      <c r="B326" s="249"/>
      <c r="C326" s="250"/>
      <c r="D326" s="251" t="s">
        <v>158</v>
      </c>
      <c r="E326" s="252" t="s">
        <v>1</v>
      </c>
      <c r="F326" s="253" t="s">
        <v>481</v>
      </c>
      <c r="G326" s="250"/>
      <c r="H326" s="254">
        <v>28.800000000000001</v>
      </c>
      <c r="I326" s="255"/>
      <c r="J326" s="250"/>
      <c r="K326" s="250"/>
      <c r="L326" s="256"/>
      <c r="M326" s="257"/>
      <c r="N326" s="258"/>
      <c r="O326" s="258"/>
      <c r="P326" s="258"/>
      <c r="Q326" s="258"/>
      <c r="R326" s="258"/>
      <c r="S326" s="258"/>
      <c r="T326" s="25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0" t="s">
        <v>158</v>
      </c>
      <c r="AU326" s="260" t="s">
        <v>84</v>
      </c>
      <c r="AV326" s="13" t="s">
        <v>84</v>
      </c>
      <c r="AW326" s="13" t="s">
        <v>32</v>
      </c>
      <c r="AX326" s="13" t="s">
        <v>75</v>
      </c>
      <c r="AY326" s="260" t="s">
        <v>151</v>
      </c>
    </row>
    <row r="327" s="14" customFormat="1">
      <c r="A327" s="14"/>
      <c r="B327" s="261"/>
      <c r="C327" s="262"/>
      <c r="D327" s="251" t="s">
        <v>158</v>
      </c>
      <c r="E327" s="263" t="s">
        <v>1</v>
      </c>
      <c r="F327" s="264" t="s">
        <v>163</v>
      </c>
      <c r="G327" s="262"/>
      <c r="H327" s="265">
        <v>28.800000000000001</v>
      </c>
      <c r="I327" s="266"/>
      <c r="J327" s="262"/>
      <c r="K327" s="262"/>
      <c r="L327" s="267"/>
      <c r="M327" s="268"/>
      <c r="N327" s="269"/>
      <c r="O327" s="269"/>
      <c r="P327" s="269"/>
      <c r="Q327" s="269"/>
      <c r="R327" s="269"/>
      <c r="S327" s="269"/>
      <c r="T327" s="27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1" t="s">
        <v>158</v>
      </c>
      <c r="AU327" s="271" t="s">
        <v>84</v>
      </c>
      <c r="AV327" s="14" t="s">
        <v>90</v>
      </c>
      <c r="AW327" s="14" t="s">
        <v>32</v>
      </c>
      <c r="AX327" s="14" t="s">
        <v>80</v>
      </c>
      <c r="AY327" s="271" t="s">
        <v>151</v>
      </c>
    </row>
    <row r="328" s="2" customFormat="1" ht="14.4" customHeight="1">
      <c r="A328" s="39"/>
      <c r="B328" s="40"/>
      <c r="C328" s="235" t="s">
        <v>482</v>
      </c>
      <c r="D328" s="235" t="s">
        <v>153</v>
      </c>
      <c r="E328" s="236" t="s">
        <v>483</v>
      </c>
      <c r="F328" s="237" t="s">
        <v>484</v>
      </c>
      <c r="G328" s="238" t="s">
        <v>236</v>
      </c>
      <c r="H328" s="239">
        <v>28</v>
      </c>
      <c r="I328" s="240"/>
      <c r="J328" s="241">
        <f>ROUND(I328*H328,2)</f>
        <v>0</v>
      </c>
      <c r="K328" s="242"/>
      <c r="L328" s="45"/>
      <c r="M328" s="243" t="s">
        <v>1</v>
      </c>
      <c r="N328" s="244" t="s">
        <v>40</v>
      </c>
      <c r="O328" s="92"/>
      <c r="P328" s="245">
        <f>O328*H328</f>
        <v>0</v>
      </c>
      <c r="Q328" s="245">
        <v>0</v>
      </c>
      <c r="R328" s="245">
        <f>Q328*H328</f>
        <v>0</v>
      </c>
      <c r="S328" s="245">
        <v>0.0013500000000000001</v>
      </c>
      <c r="T328" s="246">
        <f>S328*H328</f>
        <v>0.0378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7" t="s">
        <v>233</v>
      </c>
      <c r="AT328" s="247" t="s">
        <v>153</v>
      </c>
      <c r="AU328" s="247" t="s">
        <v>84</v>
      </c>
      <c r="AY328" s="18" t="s">
        <v>151</v>
      </c>
      <c r="BE328" s="248">
        <f>IF(N328="základní",J328,0)</f>
        <v>0</v>
      </c>
      <c r="BF328" s="248">
        <f>IF(N328="snížená",J328,0)</f>
        <v>0</v>
      </c>
      <c r="BG328" s="248">
        <f>IF(N328="zákl. přenesená",J328,0)</f>
        <v>0</v>
      </c>
      <c r="BH328" s="248">
        <f>IF(N328="sníž. přenesená",J328,0)</f>
        <v>0</v>
      </c>
      <c r="BI328" s="248">
        <f>IF(N328="nulová",J328,0)</f>
        <v>0</v>
      </c>
      <c r="BJ328" s="18" t="s">
        <v>80</v>
      </c>
      <c r="BK328" s="248">
        <f>ROUND(I328*H328,2)</f>
        <v>0</v>
      </c>
      <c r="BL328" s="18" t="s">
        <v>233</v>
      </c>
      <c r="BM328" s="247" t="s">
        <v>485</v>
      </c>
    </row>
    <row r="329" s="13" customFormat="1">
      <c r="A329" s="13"/>
      <c r="B329" s="249"/>
      <c r="C329" s="250"/>
      <c r="D329" s="251" t="s">
        <v>158</v>
      </c>
      <c r="E329" s="252" t="s">
        <v>1</v>
      </c>
      <c r="F329" s="253" t="s">
        <v>486</v>
      </c>
      <c r="G329" s="250"/>
      <c r="H329" s="254">
        <v>27.699999999999999</v>
      </c>
      <c r="I329" s="255"/>
      <c r="J329" s="250"/>
      <c r="K329" s="250"/>
      <c r="L329" s="256"/>
      <c r="M329" s="257"/>
      <c r="N329" s="258"/>
      <c r="O329" s="258"/>
      <c r="P329" s="258"/>
      <c r="Q329" s="258"/>
      <c r="R329" s="258"/>
      <c r="S329" s="258"/>
      <c r="T329" s="25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0" t="s">
        <v>158</v>
      </c>
      <c r="AU329" s="260" t="s">
        <v>84</v>
      </c>
      <c r="AV329" s="13" t="s">
        <v>84</v>
      </c>
      <c r="AW329" s="13" t="s">
        <v>32</v>
      </c>
      <c r="AX329" s="13" t="s">
        <v>75</v>
      </c>
      <c r="AY329" s="260" t="s">
        <v>151</v>
      </c>
    </row>
    <row r="330" s="14" customFormat="1">
      <c r="A330" s="14"/>
      <c r="B330" s="261"/>
      <c r="C330" s="262"/>
      <c r="D330" s="251" t="s">
        <v>158</v>
      </c>
      <c r="E330" s="263" t="s">
        <v>1</v>
      </c>
      <c r="F330" s="264" t="s">
        <v>163</v>
      </c>
      <c r="G330" s="262"/>
      <c r="H330" s="265">
        <v>27.699999999999999</v>
      </c>
      <c r="I330" s="266"/>
      <c r="J330" s="262"/>
      <c r="K330" s="262"/>
      <c r="L330" s="267"/>
      <c r="M330" s="268"/>
      <c r="N330" s="269"/>
      <c r="O330" s="269"/>
      <c r="P330" s="269"/>
      <c r="Q330" s="269"/>
      <c r="R330" s="269"/>
      <c r="S330" s="269"/>
      <c r="T330" s="27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1" t="s">
        <v>158</v>
      </c>
      <c r="AU330" s="271" t="s">
        <v>84</v>
      </c>
      <c r="AV330" s="14" t="s">
        <v>90</v>
      </c>
      <c r="AW330" s="14" t="s">
        <v>32</v>
      </c>
      <c r="AX330" s="14" t="s">
        <v>75</v>
      </c>
      <c r="AY330" s="271" t="s">
        <v>151</v>
      </c>
    </row>
    <row r="331" s="13" customFormat="1">
      <c r="A331" s="13"/>
      <c r="B331" s="249"/>
      <c r="C331" s="250"/>
      <c r="D331" s="251" t="s">
        <v>158</v>
      </c>
      <c r="E331" s="252" t="s">
        <v>1</v>
      </c>
      <c r="F331" s="253" t="s">
        <v>297</v>
      </c>
      <c r="G331" s="250"/>
      <c r="H331" s="254">
        <v>28</v>
      </c>
      <c r="I331" s="255"/>
      <c r="J331" s="250"/>
      <c r="K331" s="250"/>
      <c r="L331" s="256"/>
      <c r="M331" s="257"/>
      <c r="N331" s="258"/>
      <c r="O331" s="258"/>
      <c r="P331" s="258"/>
      <c r="Q331" s="258"/>
      <c r="R331" s="258"/>
      <c r="S331" s="258"/>
      <c r="T331" s="25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0" t="s">
        <v>158</v>
      </c>
      <c r="AU331" s="260" t="s">
        <v>84</v>
      </c>
      <c r="AV331" s="13" t="s">
        <v>84</v>
      </c>
      <c r="AW331" s="13" t="s">
        <v>32</v>
      </c>
      <c r="AX331" s="13" t="s">
        <v>80</v>
      </c>
      <c r="AY331" s="260" t="s">
        <v>151</v>
      </c>
    </row>
    <row r="332" s="2" customFormat="1" ht="14.4" customHeight="1">
      <c r="A332" s="39"/>
      <c r="B332" s="40"/>
      <c r="C332" s="235" t="s">
        <v>170</v>
      </c>
      <c r="D332" s="235" t="s">
        <v>153</v>
      </c>
      <c r="E332" s="236" t="s">
        <v>487</v>
      </c>
      <c r="F332" s="237" t="s">
        <v>488</v>
      </c>
      <c r="G332" s="238" t="s">
        <v>236</v>
      </c>
      <c r="H332" s="239">
        <v>19</v>
      </c>
      <c r="I332" s="240"/>
      <c r="J332" s="241">
        <f>ROUND(I332*H332,2)</f>
        <v>0</v>
      </c>
      <c r="K332" s="242"/>
      <c r="L332" s="45"/>
      <c r="M332" s="243" t="s">
        <v>1</v>
      </c>
      <c r="N332" s="244" t="s">
        <v>40</v>
      </c>
      <c r="O332" s="92"/>
      <c r="P332" s="245">
        <f>O332*H332</f>
        <v>0</v>
      </c>
      <c r="Q332" s="245">
        <v>0</v>
      </c>
      <c r="R332" s="245">
        <f>Q332*H332</f>
        <v>0</v>
      </c>
      <c r="S332" s="245">
        <v>0.0035599999999999998</v>
      </c>
      <c r="T332" s="246">
        <f>S332*H332</f>
        <v>0.067639999999999992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7" t="s">
        <v>233</v>
      </c>
      <c r="AT332" s="247" t="s">
        <v>153</v>
      </c>
      <c r="AU332" s="247" t="s">
        <v>84</v>
      </c>
      <c r="AY332" s="18" t="s">
        <v>151</v>
      </c>
      <c r="BE332" s="248">
        <f>IF(N332="základní",J332,0)</f>
        <v>0</v>
      </c>
      <c r="BF332" s="248">
        <f>IF(N332="snížená",J332,0)</f>
        <v>0</v>
      </c>
      <c r="BG332" s="248">
        <f>IF(N332="zákl. přenesená",J332,0)</f>
        <v>0</v>
      </c>
      <c r="BH332" s="248">
        <f>IF(N332="sníž. přenesená",J332,0)</f>
        <v>0</v>
      </c>
      <c r="BI332" s="248">
        <f>IF(N332="nulová",J332,0)</f>
        <v>0</v>
      </c>
      <c r="BJ332" s="18" t="s">
        <v>80</v>
      </c>
      <c r="BK332" s="248">
        <f>ROUND(I332*H332,2)</f>
        <v>0</v>
      </c>
      <c r="BL332" s="18" t="s">
        <v>233</v>
      </c>
      <c r="BM332" s="247" t="s">
        <v>489</v>
      </c>
    </row>
    <row r="333" s="13" customFormat="1">
      <c r="A333" s="13"/>
      <c r="B333" s="249"/>
      <c r="C333" s="250"/>
      <c r="D333" s="251" t="s">
        <v>158</v>
      </c>
      <c r="E333" s="252" t="s">
        <v>1</v>
      </c>
      <c r="F333" s="253" t="s">
        <v>490</v>
      </c>
      <c r="G333" s="250"/>
      <c r="H333" s="254">
        <v>19</v>
      </c>
      <c r="I333" s="255"/>
      <c r="J333" s="250"/>
      <c r="K333" s="250"/>
      <c r="L333" s="256"/>
      <c r="M333" s="257"/>
      <c r="N333" s="258"/>
      <c r="O333" s="258"/>
      <c r="P333" s="258"/>
      <c r="Q333" s="258"/>
      <c r="R333" s="258"/>
      <c r="S333" s="258"/>
      <c r="T333" s="25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0" t="s">
        <v>158</v>
      </c>
      <c r="AU333" s="260" t="s">
        <v>84</v>
      </c>
      <c r="AV333" s="13" t="s">
        <v>84</v>
      </c>
      <c r="AW333" s="13" t="s">
        <v>32</v>
      </c>
      <c r="AX333" s="13" t="s">
        <v>75</v>
      </c>
      <c r="AY333" s="260" t="s">
        <v>151</v>
      </c>
    </row>
    <row r="334" s="14" customFormat="1">
      <c r="A334" s="14"/>
      <c r="B334" s="261"/>
      <c r="C334" s="262"/>
      <c r="D334" s="251" t="s">
        <v>158</v>
      </c>
      <c r="E334" s="263" t="s">
        <v>1</v>
      </c>
      <c r="F334" s="264" t="s">
        <v>163</v>
      </c>
      <c r="G334" s="262"/>
      <c r="H334" s="265">
        <v>19</v>
      </c>
      <c r="I334" s="266"/>
      <c r="J334" s="262"/>
      <c r="K334" s="262"/>
      <c r="L334" s="267"/>
      <c r="M334" s="268"/>
      <c r="N334" s="269"/>
      <c r="O334" s="269"/>
      <c r="P334" s="269"/>
      <c r="Q334" s="269"/>
      <c r="R334" s="269"/>
      <c r="S334" s="269"/>
      <c r="T334" s="27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1" t="s">
        <v>158</v>
      </c>
      <c r="AU334" s="271" t="s">
        <v>84</v>
      </c>
      <c r="AV334" s="14" t="s">
        <v>90</v>
      </c>
      <c r="AW334" s="14" t="s">
        <v>32</v>
      </c>
      <c r="AX334" s="14" t="s">
        <v>80</v>
      </c>
      <c r="AY334" s="271" t="s">
        <v>151</v>
      </c>
    </row>
    <row r="335" s="2" customFormat="1" ht="14.4" customHeight="1">
      <c r="A335" s="39"/>
      <c r="B335" s="40"/>
      <c r="C335" s="235" t="s">
        <v>491</v>
      </c>
      <c r="D335" s="235" t="s">
        <v>153</v>
      </c>
      <c r="E335" s="236" t="s">
        <v>492</v>
      </c>
      <c r="F335" s="237" t="s">
        <v>493</v>
      </c>
      <c r="G335" s="238" t="s">
        <v>236</v>
      </c>
      <c r="H335" s="239">
        <v>57.299999999999997</v>
      </c>
      <c r="I335" s="240"/>
      <c r="J335" s="241">
        <f>ROUND(I335*H335,2)</f>
        <v>0</v>
      </c>
      <c r="K335" s="242"/>
      <c r="L335" s="45"/>
      <c r="M335" s="243" t="s">
        <v>1</v>
      </c>
      <c r="N335" s="244" t="s">
        <v>40</v>
      </c>
      <c r="O335" s="92"/>
      <c r="P335" s="245">
        <f>O335*H335</f>
        <v>0</v>
      </c>
      <c r="Q335" s="245">
        <v>0.0012999999999999999</v>
      </c>
      <c r="R335" s="245">
        <f>Q335*H335</f>
        <v>0.074489999999999987</v>
      </c>
      <c r="S335" s="245">
        <v>0</v>
      </c>
      <c r="T335" s="24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7" t="s">
        <v>233</v>
      </c>
      <c r="AT335" s="247" t="s">
        <v>153</v>
      </c>
      <c r="AU335" s="247" t="s">
        <v>84</v>
      </c>
      <c r="AY335" s="18" t="s">
        <v>151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8" t="s">
        <v>80</v>
      </c>
      <c r="BK335" s="248">
        <f>ROUND(I335*H335,2)</f>
        <v>0</v>
      </c>
      <c r="BL335" s="18" t="s">
        <v>233</v>
      </c>
      <c r="BM335" s="247" t="s">
        <v>494</v>
      </c>
    </row>
    <row r="336" s="15" customFormat="1">
      <c r="A336" s="15"/>
      <c r="B336" s="272"/>
      <c r="C336" s="273"/>
      <c r="D336" s="251" t="s">
        <v>158</v>
      </c>
      <c r="E336" s="274" t="s">
        <v>1</v>
      </c>
      <c r="F336" s="275" t="s">
        <v>495</v>
      </c>
      <c r="G336" s="273"/>
      <c r="H336" s="274" t="s">
        <v>1</v>
      </c>
      <c r="I336" s="276"/>
      <c r="J336" s="273"/>
      <c r="K336" s="273"/>
      <c r="L336" s="277"/>
      <c r="M336" s="278"/>
      <c r="N336" s="279"/>
      <c r="O336" s="279"/>
      <c r="P336" s="279"/>
      <c r="Q336" s="279"/>
      <c r="R336" s="279"/>
      <c r="S336" s="279"/>
      <c r="T336" s="28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1" t="s">
        <v>158</v>
      </c>
      <c r="AU336" s="281" t="s">
        <v>84</v>
      </c>
      <c r="AV336" s="15" t="s">
        <v>80</v>
      </c>
      <c r="AW336" s="15" t="s">
        <v>32</v>
      </c>
      <c r="AX336" s="15" t="s">
        <v>75</v>
      </c>
      <c r="AY336" s="281" t="s">
        <v>151</v>
      </c>
    </row>
    <row r="337" s="13" customFormat="1">
      <c r="A337" s="13"/>
      <c r="B337" s="249"/>
      <c r="C337" s="250"/>
      <c r="D337" s="251" t="s">
        <v>158</v>
      </c>
      <c r="E337" s="252" t="s">
        <v>1</v>
      </c>
      <c r="F337" s="253" t="s">
        <v>496</v>
      </c>
      <c r="G337" s="250"/>
      <c r="H337" s="254">
        <v>57.299999999999997</v>
      </c>
      <c r="I337" s="255"/>
      <c r="J337" s="250"/>
      <c r="K337" s="250"/>
      <c r="L337" s="256"/>
      <c r="M337" s="257"/>
      <c r="N337" s="258"/>
      <c r="O337" s="258"/>
      <c r="P337" s="258"/>
      <c r="Q337" s="258"/>
      <c r="R337" s="258"/>
      <c r="S337" s="258"/>
      <c r="T337" s="25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0" t="s">
        <v>158</v>
      </c>
      <c r="AU337" s="260" t="s">
        <v>84</v>
      </c>
      <c r="AV337" s="13" t="s">
        <v>84</v>
      </c>
      <c r="AW337" s="13" t="s">
        <v>32</v>
      </c>
      <c r="AX337" s="13" t="s">
        <v>75</v>
      </c>
      <c r="AY337" s="260" t="s">
        <v>151</v>
      </c>
    </row>
    <row r="338" s="14" customFormat="1">
      <c r="A338" s="14"/>
      <c r="B338" s="261"/>
      <c r="C338" s="262"/>
      <c r="D338" s="251" t="s">
        <v>158</v>
      </c>
      <c r="E338" s="263" t="s">
        <v>1</v>
      </c>
      <c r="F338" s="264" t="s">
        <v>163</v>
      </c>
      <c r="G338" s="262"/>
      <c r="H338" s="265">
        <v>57.299999999999997</v>
      </c>
      <c r="I338" s="266"/>
      <c r="J338" s="262"/>
      <c r="K338" s="262"/>
      <c r="L338" s="267"/>
      <c r="M338" s="268"/>
      <c r="N338" s="269"/>
      <c r="O338" s="269"/>
      <c r="P338" s="269"/>
      <c r="Q338" s="269"/>
      <c r="R338" s="269"/>
      <c r="S338" s="269"/>
      <c r="T338" s="27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1" t="s">
        <v>158</v>
      </c>
      <c r="AU338" s="271" t="s">
        <v>84</v>
      </c>
      <c r="AV338" s="14" t="s">
        <v>90</v>
      </c>
      <c r="AW338" s="14" t="s">
        <v>32</v>
      </c>
      <c r="AX338" s="14" t="s">
        <v>80</v>
      </c>
      <c r="AY338" s="271" t="s">
        <v>151</v>
      </c>
    </row>
    <row r="339" s="2" customFormat="1" ht="14.4" customHeight="1">
      <c r="A339" s="39"/>
      <c r="B339" s="40"/>
      <c r="C339" s="235" t="s">
        <v>497</v>
      </c>
      <c r="D339" s="235" t="s">
        <v>153</v>
      </c>
      <c r="E339" s="236" t="s">
        <v>498</v>
      </c>
      <c r="F339" s="237" t="s">
        <v>499</v>
      </c>
      <c r="G339" s="238" t="s">
        <v>236</v>
      </c>
      <c r="H339" s="239">
        <v>28</v>
      </c>
      <c r="I339" s="240"/>
      <c r="J339" s="241">
        <f>ROUND(I339*H339,2)</f>
        <v>0</v>
      </c>
      <c r="K339" s="242"/>
      <c r="L339" s="45"/>
      <c r="M339" s="243" t="s">
        <v>1</v>
      </c>
      <c r="N339" s="244" t="s">
        <v>40</v>
      </c>
      <c r="O339" s="92"/>
      <c r="P339" s="245">
        <f>O339*H339</f>
        <v>0</v>
      </c>
      <c r="Q339" s="245">
        <v>0.0020600000000000002</v>
      </c>
      <c r="R339" s="245">
        <f>Q339*H339</f>
        <v>0.057680000000000009</v>
      </c>
      <c r="S339" s="245">
        <v>0</v>
      </c>
      <c r="T339" s="246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7" t="s">
        <v>233</v>
      </c>
      <c r="AT339" s="247" t="s">
        <v>153</v>
      </c>
      <c r="AU339" s="247" t="s">
        <v>84</v>
      </c>
      <c r="AY339" s="18" t="s">
        <v>151</v>
      </c>
      <c r="BE339" s="248">
        <f>IF(N339="základní",J339,0)</f>
        <v>0</v>
      </c>
      <c r="BF339" s="248">
        <f>IF(N339="snížená",J339,0)</f>
        <v>0</v>
      </c>
      <c r="BG339" s="248">
        <f>IF(N339="zákl. přenesená",J339,0)</f>
        <v>0</v>
      </c>
      <c r="BH339" s="248">
        <f>IF(N339="sníž. přenesená",J339,0)</f>
        <v>0</v>
      </c>
      <c r="BI339" s="248">
        <f>IF(N339="nulová",J339,0)</f>
        <v>0</v>
      </c>
      <c r="BJ339" s="18" t="s">
        <v>80</v>
      </c>
      <c r="BK339" s="248">
        <f>ROUND(I339*H339,2)</f>
        <v>0</v>
      </c>
      <c r="BL339" s="18" t="s">
        <v>233</v>
      </c>
      <c r="BM339" s="247" t="s">
        <v>500</v>
      </c>
    </row>
    <row r="340" s="15" customFormat="1">
      <c r="A340" s="15"/>
      <c r="B340" s="272"/>
      <c r="C340" s="273"/>
      <c r="D340" s="251" t="s">
        <v>158</v>
      </c>
      <c r="E340" s="274" t="s">
        <v>1</v>
      </c>
      <c r="F340" s="275" t="s">
        <v>501</v>
      </c>
      <c r="G340" s="273"/>
      <c r="H340" s="274" t="s">
        <v>1</v>
      </c>
      <c r="I340" s="276"/>
      <c r="J340" s="273"/>
      <c r="K340" s="273"/>
      <c r="L340" s="277"/>
      <c r="M340" s="278"/>
      <c r="N340" s="279"/>
      <c r="O340" s="279"/>
      <c r="P340" s="279"/>
      <c r="Q340" s="279"/>
      <c r="R340" s="279"/>
      <c r="S340" s="279"/>
      <c r="T340" s="280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81" t="s">
        <v>158</v>
      </c>
      <c r="AU340" s="281" t="s">
        <v>84</v>
      </c>
      <c r="AV340" s="15" t="s">
        <v>80</v>
      </c>
      <c r="AW340" s="15" t="s">
        <v>32</v>
      </c>
      <c r="AX340" s="15" t="s">
        <v>75</v>
      </c>
      <c r="AY340" s="281" t="s">
        <v>151</v>
      </c>
    </row>
    <row r="341" s="13" customFormat="1">
      <c r="A341" s="13"/>
      <c r="B341" s="249"/>
      <c r="C341" s="250"/>
      <c r="D341" s="251" t="s">
        <v>158</v>
      </c>
      <c r="E341" s="252" t="s">
        <v>1</v>
      </c>
      <c r="F341" s="253" t="s">
        <v>297</v>
      </c>
      <c r="G341" s="250"/>
      <c r="H341" s="254">
        <v>28</v>
      </c>
      <c r="I341" s="255"/>
      <c r="J341" s="250"/>
      <c r="K341" s="250"/>
      <c r="L341" s="256"/>
      <c r="M341" s="257"/>
      <c r="N341" s="258"/>
      <c r="O341" s="258"/>
      <c r="P341" s="258"/>
      <c r="Q341" s="258"/>
      <c r="R341" s="258"/>
      <c r="S341" s="258"/>
      <c r="T341" s="25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0" t="s">
        <v>158</v>
      </c>
      <c r="AU341" s="260" t="s">
        <v>84</v>
      </c>
      <c r="AV341" s="13" t="s">
        <v>84</v>
      </c>
      <c r="AW341" s="13" t="s">
        <v>32</v>
      </c>
      <c r="AX341" s="13" t="s">
        <v>75</v>
      </c>
      <c r="AY341" s="260" t="s">
        <v>151</v>
      </c>
    </row>
    <row r="342" s="14" customFormat="1">
      <c r="A342" s="14"/>
      <c r="B342" s="261"/>
      <c r="C342" s="262"/>
      <c r="D342" s="251" t="s">
        <v>158</v>
      </c>
      <c r="E342" s="263" t="s">
        <v>1</v>
      </c>
      <c r="F342" s="264" t="s">
        <v>163</v>
      </c>
      <c r="G342" s="262"/>
      <c r="H342" s="265">
        <v>28</v>
      </c>
      <c r="I342" s="266"/>
      <c r="J342" s="262"/>
      <c r="K342" s="262"/>
      <c r="L342" s="267"/>
      <c r="M342" s="268"/>
      <c r="N342" s="269"/>
      <c r="O342" s="269"/>
      <c r="P342" s="269"/>
      <c r="Q342" s="269"/>
      <c r="R342" s="269"/>
      <c r="S342" s="269"/>
      <c r="T342" s="27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1" t="s">
        <v>158</v>
      </c>
      <c r="AU342" s="271" t="s">
        <v>84</v>
      </c>
      <c r="AV342" s="14" t="s">
        <v>90</v>
      </c>
      <c r="AW342" s="14" t="s">
        <v>32</v>
      </c>
      <c r="AX342" s="14" t="s">
        <v>80</v>
      </c>
      <c r="AY342" s="271" t="s">
        <v>151</v>
      </c>
    </row>
    <row r="343" s="2" customFormat="1" ht="14.4" customHeight="1">
      <c r="A343" s="39"/>
      <c r="B343" s="40"/>
      <c r="C343" s="235" t="s">
        <v>502</v>
      </c>
      <c r="D343" s="235" t="s">
        <v>153</v>
      </c>
      <c r="E343" s="236" t="s">
        <v>503</v>
      </c>
      <c r="F343" s="237" t="s">
        <v>504</v>
      </c>
      <c r="G343" s="238" t="s">
        <v>236</v>
      </c>
      <c r="H343" s="239">
        <v>19</v>
      </c>
      <c r="I343" s="240"/>
      <c r="J343" s="241">
        <f>ROUND(I343*H343,2)</f>
        <v>0</v>
      </c>
      <c r="K343" s="242"/>
      <c r="L343" s="45"/>
      <c r="M343" s="243" t="s">
        <v>1</v>
      </c>
      <c r="N343" s="244" t="s">
        <v>40</v>
      </c>
      <c r="O343" s="92"/>
      <c r="P343" s="245">
        <f>O343*H343</f>
        <v>0</v>
      </c>
      <c r="Q343" s="245">
        <v>0.0032299999999999998</v>
      </c>
      <c r="R343" s="245">
        <f>Q343*H343</f>
        <v>0.061369999999999994</v>
      </c>
      <c r="S343" s="245">
        <v>0</v>
      </c>
      <c r="T343" s="246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7" t="s">
        <v>233</v>
      </c>
      <c r="AT343" s="247" t="s">
        <v>153</v>
      </c>
      <c r="AU343" s="247" t="s">
        <v>84</v>
      </c>
      <c r="AY343" s="18" t="s">
        <v>151</v>
      </c>
      <c r="BE343" s="248">
        <f>IF(N343="základní",J343,0)</f>
        <v>0</v>
      </c>
      <c r="BF343" s="248">
        <f>IF(N343="snížená",J343,0)</f>
        <v>0</v>
      </c>
      <c r="BG343" s="248">
        <f>IF(N343="zákl. přenesená",J343,0)</f>
        <v>0</v>
      </c>
      <c r="BH343" s="248">
        <f>IF(N343="sníž. přenesená",J343,0)</f>
        <v>0</v>
      </c>
      <c r="BI343" s="248">
        <f>IF(N343="nulová",J343,0)</f>
        <v>0</v>
      </c>
      <c r="BJ343" s="18" t="s">
        <v>80</v>
      </c>
      <c r="BK343" s="248">
        <f>ROUND(I343*H343,2)</f>
        <v>0</v>
      </c>
      <c r="BL343" s="18" t="s">
        <v>233</v>
      </c>
      <c r="BM343" s="247" t="s">
        <v>505</v>
      </c>
    </row>
    <row r="344" s="2" customFormat="1" ht="24.15" customHeight="1">
      <c r="A344" s="39"/>
      <c r="B344" s="40"/>
      <c r="C344" s="235" t="s">
        <v>506</v>
      </c>
      <c r="D344" s="235" t="s">
        <v>153</v>
      </c>
      <c r="E344" s="236" t="s">
        <v>507</v>
      </c>
      <c r="F344" s="237" t="s">
        <v>508</v>
      </c>
      <c r="G344" s="238" t="s">
        <v>436</v>
      </c>
      <c r="H344" s="293"/>
      <c r="I344" s="240"/>
      <c r="J344" s="241">
        <f>ROUND(I344*H344,2)</f>
        <v>0</v>
      </c>
      <c r="K344" s="242"/>
      <c r="L344" s="45"/>
      <c r="M344" s="243" t="s">
        <v>1</v>
      </c>
      <c r="N344" s="244" t="s">
        <v>40</v>
      </c>
      <c r="O344" s="92"/>
      <c r="P344" s="245">
        <f>O344*H344</f>
        <v>0</v>
      </c>
      <c r="Q344" s="245">
        <v>0</v>
      </c>
      <c r="R344" s="245">
        <f>Q344*H344</f>
        <v>0</v>
      </c>
      <c r="S344" s="245">
        <v>0</v>
      </c>
      <c r="T344" s="246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7" t="s">
        <v>233</v>
      </c>
      <c r="AT344" s="247" t="s">
        <v>153</v>
      </c>
      <c r="AU344" s="247" t="s">
        <v>84</v>
      </c>
      <c r="AY344" s="18" t="s">
        <v>151</v>
      </c>
      <c r="BE344" s="248">
        <f>IF(N344="základní",J344,0)</f>
        <v>0</v>
      </c>
      <c r="BF344" s="248">
        <f>IF(N344="snížená",J344,0)</f>
        <v>0</v>
      </c>
      <c r="BG344" s="248">
        <f>IF(N344="zákl. přenesená",J344,0)</f>
        <v>0</v>
      </c>
      <c r="BH344" s="248">
        <f>IF(N344="sníž. přenesená",J344,0)</f>
        <v>0</v>
      </c>
      <c r="BI344" s="248">
        <f>IF(N344="nulová",J344,0)</f>
        <v>0</v>
      </c>
      <c r="BJ344" s="18" t="s">
        <v>80</v>
      </c>
      <c r="BK344" s="248">
        <f>ROUND(I344*H344,2)</f>
        <v>0</v>
      </c>
      <c r="BL344" s="18" t="s">
        <v>233</v>
      </c>
      <c r="BM344" s="247" t="s">
        <v>509</v>
      </c>
    </row>
    <row r="345" s="12" customFormat="1" ht="22.8" customHeight="1">
      <c r="A345" s="12"/>
      <c r="B345" s="219"/>
      <c r="C345" s="220"/>
      <c r="D345" s="221" t="s">
        <v>74</v>
      </c>
      <c r="E345" s="233" t="s">
        <v>510</v>
      </c>
      <c r="F345" s="233" t="s">
        <v>511</v>
      </c>
      <c r="G345" s="220"/>
      <c r="H345" s="220"/>
      <c r="I345" s="223"/>
      <c r="J345" s="234">
        <f>BK345</f>
        <v>0</v>
      </c>
      <c r="K345" s="220"/>
      <c r="L345" s="225"/>
      <c r="M345" s="226"/>
      <c r="N345" s="227"/>
      <c r="O345" s="227"/>
      <c r="P345" s="228">
        <f>SUM(P346:P359)</f>
        <v>0</v>
      </c>
      <c r="Q345" s="227"/>
      <c r="R345" s="228">
        <f>SUM(R346:R359)</f>
        <v>0</v>
      </c>
      <c r="S345" s="227"/>
      <c r="T345" s="229">
        <f>SUM(T346:T359)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30" t="s">
        <v>84</v>
      </c>
      <c r="AT345" s="231" t="s">
        <v>74</v>
      </c>
      <c r="AU345" s="231" t="s">
        <v>80</v>
      </c>
      <c r="AY345" s="230" t="s">
        <v>151</v>
      </c>
      <c r="BK345" s="232">
        <f>SUM(BK346:BK359)</f>
        <v>0</v>
      </c>
    </row>
    <row r="346" s="2" customFormat="1" ht="24.15" customHeight="1">
      <c r="A346" s="39"/>
      <c r="B346" s="40"/>
      <c r="C346" s="235" t="s">
        <v>512</v>
      </c>
      <c r="D346" s="235" t="s">
        <v>153</v>
      </c>
      <c r="E346" s="236" t="s">
        <v>513</v>
      </c>
      <c r="F346" s="237" t="s">
        <v>514</v>
      </c>
      <c r="G346" s="238" t="s">
        <v>167</v>
      </c>
      <c r="H346" s="239">
        <v>72.456999999999994</v>
      </c>
      <c r="I346" s="240"/>
      <c r="J346" s="241">
        <f>ROUND(I346*H346,2)</f>
        <v>0</v>
      </c>
      <c r="K346" s="242"/>
      <c r="L346" s="45"/>
      <c r="M346" s="243" t="s">
        <v>1</v>
      </c>
      <c r="N346" s="244" t="s">
        <v>40</v>
      </c>
      <c r="O346" s="92"/>
      <c r="P346" s="245">
        <f>O346*H346</f>
        <v>0</v>
      </c>
      <c r="Q346" s="245">
        <v>0</v>
      </c>
      <c r="R346" s="245">
        <f>Q346*H346</f>
        <v>0</v>
      </c>
      <c r="S346" s="245">
        <v>0</v>
      </c>
      <c r="T346" s="24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7" t="s">
        <v>233</v>
      </c>
      <c r="AT346" s="247" t="s">
        <v>153</v>
      </c>
      <c r="AU346" s="247" t="s">
        <v>84</v>
      </c>
      <c r="AY346" s="18" t="s">
        <v>151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8" t="s">
        <v>80</v>
      </c>
      <c r="BK346" s="248">
        <f>ROUND(I346*H346,2)</f>
        <v>0</v>
      </c>
      <c r="BL346" s="18" t="s">
        <v>233</v>
      </c>
      <c r="BM346" s="247" t="s">
        <v>515</v>
      </c>
    </row>
    <row r="347" s="13" customFormat="1">
      <c r="A347" s="13"/>
      <c r="B347" s="249"/>
      <c r="C347" s="250"/>
      <c r="D347" s="251" t="s">
        <v>158</v>
      </c>
      <c r="E347" s="252" t="s">
        <v>1</v>
      </c>
      <c r="F347" s="253" t="s">
        <v>516</v>
      </c>
      <c r="G347" s="250"/>
      <c r="H347" s="254">
        <v>56.484999999999999</v>
      </c>
      <c r="I347" s="255"/>
      <c r="J347" s="250"/>
      <c r="K347" s="250"/>
      <c r="L347" s="256"/>
      <c r="M347" s="257"/>
      <c r="N347" s="258"/>
      <c r="O347" s="258"/>
      <c r="P347" s="258"/>
      <c r="Q347" s="258"/>
      <c r="R347" s="258"/>
      <c r="S347" s="258"/>
      <c r="T347" s="25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0" t="s">
        <v>158</v>
      </c>
      <c r="AU347" s="260" t="s">
        <v>84</v>
      </c>
      <c r="AV347" s="13" t="s">
        <v>84</v>
      </c>
      <c r="AW347" s="13" t="s">
        <v>32</v>
      </c>
      <c r="AX347" s="13" t="s">
        <v>75</v>
      </c>
      <c r="AY347" s="260" t="s">
        <v>151</v>
      </c>
    </row>
    <row r="348" s="13" customFormat="1">
      <c r="A348" s="13"/>
      <c r="B348" s="249"/>
      <c r="C348" s="250"/>
      <c r="D348" s="251" t="s">
        <v>158</v>
      </c>
      <c r="E348" s="252" t="s">
        <v>1</v>
      </c>
      <c r="F348" s="253" t="s">
        <v>517</v>
      </c>
      <c r="G348" s="250"/>
      <c r="H348" s="254">
        <v>15.972</v>
      </c>
      <c r="I348" s="255"/>
      <c r="J348" s="250"/>
      <c r="K348" s="250"/>
      <c r="L348" s="256"/>
      <c r="M348" s="257"/>
      <c r="N348" s="258"/>
      <c r="O348" s="258"/>
      <c r="P348" s="258"/>
      <c r="Q348" s="258"/>
      <c r="R348" s="258"/>
      <c r="S348" s="258"/>
      <c r="T348" s="25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0" t="s">
        <v>158</v>
      </c>
      <c r="AU348" s="260" t="s">
        <v>84</v>
      </c>
      <c r="AV348" s="13" t="s">
        <v>84</v>
      </c>
      <c r="AW348" s="13" t="s">
        <v>32</v>
      </c>
      <c r="AX348" s="13" t="s">
        <v>75</v>
      </c>
      <c r="AY348" s="260" t="s">
        <v>151</v>
      </c>
    </row>
    <row r="349" s="14" customFormat="1">
      <c r="A349" s="14"/>
      <c r="B349" s="261"/>
      <c r="C349" s="262"/>
      <c r="D349" s="251" t="s">
        <v>158</v>
      </c>
      <c r="E349" s="263" t="s">
        <v>1</v>
      </c>
      <c r="F349" s="264" t="s">
        <v>163</v>
      </c>
      <c r="G349" s="262"/>
      <c r="H349" s="265">
        <v>72.456999999999994</v>
      </c>
      <c r="I349" s="266"/>
      <c r="J349" s="262"/>
      <c r="K349" s="262"/>
      <c r="L349" s="267"/>
      <c r="M349" s="268"/>
      <c r="N349" s="269"/>
      <c r="O349" s="269"/>
      <c r="P349" s="269"/>
      <c r="Q349" s="269"/>
      <c r="R349" s="269"/>
      <c r="S349" s="269"/>
      <c r="T349" s="27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1" t="s">
        <v>158</v>
      </c>
      <c r="AU349" s="271" t="s">
        <v>84</v>
      </c>
      <c r="AV349" s="14" t="s">
        <v>90</v>
      </c>
      <c r="AW349" s="14" t="s">
        <v>32</v>
      </c>
      <c r="AX349" s="14" t="s">
        <v>80</v>
      </c>
      <c r="AY349" s="271" t="s">
        <v>151</v>
      </c>
    </row>
    <row r="350" s="2" customFormat="1" ht="24.15" customHeight="1">
      <c r="A350" s="39"/>
      <c r="B350" s="40"/>
      <c r="C350" s="235" t="s">
        <v>518</v>
      </c>
      <c r="D350" s="235" t="s">
        <v>153</v>
      </c>
      <c r="E350" s="236" t="s">
        <v>519</v>
      </c>
      <c r="F350" s="237" t="s">
        <v>520</v>
      </c>
      <c r="G350" s="238" t="s">
        <v>167</v>
      </c>
      <c r="H350" s="239">
        <v>8.4000000000000004</v>
      </c>
      <c r="I350" s="240"/>
      <c r="J350" s="241">
        <f>ROUND(I350*H350,2)</f>
        <v>0</v>
      </c>
      <c r="K350" s="242"/>
      <c r="L350" s="45"/>
      <c r="M350" s="243" t="s">
        <v>1</v>
      </c>
      <c r="N350" s="244" t="s">
        <v>40</v>
      </c>
      <c r="O350" s="92"/>
      <c r="P350" s="245">
        <f>O350*H350</f>
        <v>0</v>
      </c>
      <c r="Q350" s="245">
        <v>0</v>
      </c>
      <c r="R350" s="245">
        <f>Q350*H350</f>
        <v>0</v>
      </c>
      <c r="S350" s="245">
        <v>0</v>
      </c>
      <c r="T350" s="246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7" t="s">
        <v>233</v>
      </c>
      <c r="AT350" s="247" t="s">
        <v>153</v>
      </c>
      <c r="AU350" s="247" t="s">
        <v>84</v>
      </c>
      <c r="AY350" s="18" t="s">
        <v>151</v>
      </c>
      <c r="BE350" s="248">
        <f>IF(N350="základní",J350,0)</f>
        <v>0</v>
      </c>
      <c r="BF350" s="248">
        <f>IF(N350="snížená",J350,0)</f>
        <v>0</v>
      </c>
      <c r="BG350" s="248">
        <f>IF(N350="zákl. přenesená",J350,0)</f>
        <v>0</v>
      </c>
      <c r="BH350" s="248">
        <f>IF(N350="sníž. přenesená",J350,0)</f>
        <v>0</v>
      </c>
      <c r="BI350" s="248">
        <f>IF(N350="nulová",J350,0)</f>
        <v>0</v>
      </c>
      <c r="BJ350" s="18" t="s">
        <v>80</v>
      </c>
      <c r="BK350" s="248">
        <f>ROUND(I350*H350,2)</f>
        <v>0</v>
      </c>
      <c r="BL350" s="18" t="s">
        <v>233</v>
      </c>
      <c r="BM350" s="247" t="s">
        <v>521</v>
      </c>
    </row>
    <row r="351" s="13" customFormat="1">
      <c r="A351" s="13"/>
      <c r="B351" s="249"/>
      <c r="C351" s="250"/>
      <c r="D351" s="251" t="s">
        <v>158</v>
      </c>
      <c r="E351" s="252" t="s">
        <v>1</v>
      </c>
      <c r="F351" s="253" t="s">
        <v>522</v>
      </c>
      <c r="G351" s="250"/>
      <c r="H351" s="254">
        <v>8.4000000000000004</v>
      </c>
      <c r="I351" s="255"/>
      <c r="J351" s="250"/>
      <c r="K351" s="250"/>
      <c r="L351" s="256"/>
      <c r="M351" s="257"/>
      <c r="N351" s="258"/>
      <c r="O351" s="258"/>
      <c r="P351" s="258"/>
      <c r="Q351" s="258"/>
      <c r="R351" s="258"/>
      <c r="S351" s="258"/>
      <c r="T351" s="25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0" t="s">
        <v>158</v>
      </c>
      <c r="AU351" s="260" t="s">
        <v>84</v>
      </c>
      <c r="AV351" s="13" t="s">
        <v>84</v>
      </c>
      <c r="AW351" s="13" t="s">
        <v>32</v>
      </c>
      <c r="AX351" s="13" t="s">
        <v>75</v>
      </c>
      <c r="AY351" s="260" t="s">
        <v>151</v>
      </c>
    </row>
    <row r="352" s="14" customFormat="1">
      <c r="A352" s="14"/>
      <c r="B352" s="261"/>
      <c r="C352" s="262"/>
      <c r="D352" s="251" t="s">
        <v>158</v>
      </c>
      <c r="E352" s="263" t="s">
        <v>1</v>
      </c>
      <c r="F352" s="264" t="s">
        <v>163</v>
      </c>
      <c r="G352" s="262"/>
      <c r="H352" s="265">
        <v>8.4000000000000004</v>
      </c>
      <c r="I352" s="266"/>
      <c r="J352" s="262"/>
      <c r="K352" s="262"/>
      <c r="L352" s="267"/>
      <c r="M352" s="268"/>
      <c r="N352" s="269"/>
      <c r="O352" s="269"/>
      <c r="P352" s="269"/>
      <c r="Q352" s="269"/>
      <c r="R352" s="269"/>
      <c r="S352" s="269"/>
      <c r="T352" s="27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1" t="s">
        <v>158</v>
      </c>
      <c r="AU352" s="271" t="s">
        <v>84</v>
      </c>
      <c r="AV352" s="14" t="s">
        <v>90</v>
      </c>
      <c r="AW352" s="14" t="s">
        <v>32</v>
      </c>
      <c r="AX352" s="14" t="s">
        <v>80</v>
      </c>
      <c r="AY352" s="271" t="s">
        <v>151</v>
      </c>
    </row>
    <row r="353" s="2" customFormat="1" ht="24.15" customHeight="1">
      <c r="A353" s="39"/>
      <c r="B353" s="40"/>
      <c r="C353" s="235" t="s">
        <v>523</v>
      </c>
      <c r="D353" s="235" t="s">
        <v>153</v>
      </c>
      <c r="E353" s="236" t="s">
        <v>524</v>
      </c>
      <c r="F353" s="237" t="s">
        <v>525</v>
      </c>
      <c r="G353" s="238" t="s">
        <v>470</v>
      </c>
      <c r="H353" s="239">
        <v>9</v>
      </c>
      <c r="I353" s="240"/>
      <c r="J353" s="241">
        <f>ROUND(I353*H353,2)</f>
        <v>0</v>
      </c>
      <c r="K353" s="242"/>
      <c r="L353" s="45"/>
      <c r="M353" s="243" t="s">
        <v>1</v>
      </c>
      <c r="N353" s="244" t="s">
        <v>40</v>
      </c>
      <c r="O353" s="92"/>
      <c r="P353" s="245">
        <f>O353*H353</f>
        <v>0</v>
      </c>
      <c r="Q353" s="245">
        <v>0</v>
      </c>
      <c r="R353" s="245">
        <f>Q353*H353</f>
        <v>0</v>
      </c>
      <c r="S353" s="245">
        <v>0</v>
      </c>
      <c r="T353" s="24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7" t="s">
        <v>233</v>
      </c>
      <c r="AT353" s="247" t="s">
        <v>153</v>
      </c>
      <c r="AU353" s="247" t="s">
        <v>84</v>
      </c>
      <c r="AY353" s="18" t="s">
        <v>151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8" t="s">
        <v>80</v>
      </c>
      <c r="BK353" s="248">
        <f>ROUND(I353*H353,2)</f>
        <v>0</v>
      </c>
      <c r="BL353" s="18" t="s">
        <v>233</v>
      </c>
      <c r="BM353" s="247" t="s">
        <v>526</v>
      </c>
    </row>
    <row r="354" s="2" customFormat="1" ht="24.15" customHeight="1">
      <c r="A354" s="39"/>
      <c r="B354" s="40"/>
      <c r="C354" s="235" t="s">
        <v>527</v>
      </c>
      <c r="D354" s="235" t="s">
        <v>153</v>
      </c>
      <c r="E354" s="236" t="s">
        <v>528</v>
      </c>
      <c r="F354" s="237" t="s">
        <v>529</v>
      </c>
      <c r="G354" s="238" t="s">
        <v>470</v>
      </c>
      <c r="H354" s="239">
        <v>2</v>
      </c>
      <c r="I354" s="240"/>
      <c r="J354" s="241">
        <f>ROUND(I354*H354,2)</f>
        <v>0</v>
      </c>
      <c r="K354" s="242"/>
      <c r="L354" s="45"/>
      <c r="M354" s="243" t="s">
        <v>1</v>
      </c>
      <c r="N354" s="244" t="s">
        <v>40</v>
      </c>
      <c r="O354" s="92"/>
      <c r="P354" s="245">
        <f>O354*H354</f>
        <v>0</v>
      </c>
      <c r="Q354" s="245">
        <v>0</v>
      </c>
      <c r="R354" s="245">
        <f>Q354*H354</f>
        <v>0</v>
      </c>
      <c r="S354" s="245">
        <v>0</v>
      </c>
      <c r="T354" s="24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7" t="s">
        <v>233</v>
      </c>
      <c r="AT354" s="247" t="s">
        <v>153</v>
      </c>
      <c r="AU354" s="247" t="s">
        <v>84</v>
      </c>
      <c r="AY354" s="18" t="s">
        <v>151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8" t="s">
        <v>80</v>
      </c>
      <c r="BK354" s="248">
        <f>ROUND(I354*H354,2)</f>
        <v>0</v>
      </c>
      <c r="BL354" s="18" t="s">
        <v>233</v>
      </c>
      <c r="BM354" s="247" t="s">
        <v>530</v>
      </c>
    </row>
    <row r="355" s="2" customFormat="1" ht="24.15" customHeight="1">
      <c r="A355" s="39"/>
      <c r="B355" s="40"/>
      <c r="C355" s="235" t="s">
        <v>531</v>
      </c>
      <c r="D355" s="235" t="s">
        <v>153</v>
      </c>
      <c r="E355" s="236" t="s">
        <v>532</v>
      </c>
      <c r="F355" s="237" t="s">
        <v>533</v>
      </c>
      <c r="G355" s="238" t="s">
        <v>470</v>
      </c>
      <c r="H355" s="239">
        <v>2</v>
      </c>
      <c r="I355" s="240"/>
      <c r="J355" s="241">
        <f>ROUND(I355*H355,2)</f>
        <v>0</v>
      </c>
      <c r="K355" s="242"/>
      <c r="L355" s="45"/>
      <c r="M355" s="243" t="s">
        <v>1</v>
      </c>
      <c r="N355" s="244" t="s">
        <v>40</v>
      </c>
      <c r="O355" s="92"/>
      <c r="P355" s="245">
        <f>O355*H355</f>
        <v>0</v>
      </c>
      <c r="Q355" s="245">
        <v>0</v>
      </c>
      <c r="R355" s="245">
        <f>Q355*H355</f>
        <v>0</v>
      </c>
      <c r="S355" s="245">
        <v>0</v>
      </c>
      <c r="T355" s="246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7" t="s">
        <v>233</v>
      </c>
      <c r="AT355" s="247" t="s">
        <v>153</v>
      </c>
      <c r="AU355" s="247" t="s">
        <v>84</v>
      </c>
      <c r="AY355" s="18" t="s">
        <v>151</v>
      </c>
      <c r="BE355" s="248">
        <f>IF(N355="základní",J355,0)</f>
        <v>0</v>
      </c>
      <c r="BF355" s="248">
        <f>IF(N355="snížená",J355,0)</f>
        <v>0</v>
      </c>
      <c r="BG355" s="248">
        <f>IF(N355="zákl. přenesená",J355,0)</f>
        <v>0</v>
      </c>
      <c r="BH355" s="248">
        <f>IF(N355="sníž. přenesená",J355,0)</f>
        <v>0</v>
      </c>
      <c r="BI355" s="248">
        <f>IF(N355="nulová",J355,0)</f>
        <v>0</v>
      </c>
      <c r="BJ355" s="18" t="s">
        <v>80</v>
      </c>
      <c r="BK355" s="248">
        <f>ROUND(I355*H355,2)</f>
        <v>0</v>
      </c>
      <c r="BL355" s="18" t="s">
        <v>233</v>
      </c>
      <c r="BM355" s="247" t="s">
        <v>534</v>
      </c>
    </row>
    <row r="356" s="2" customFormat="1" ht="37.8" customHeight="1">
      <c r="A356" s="39"/>
      <c r="B356" s="40"/>
      <c r="C356" s="235" t="s">
        <v>535</v>
      </c>
      <c r="D356" s="235" t="s">
        <v>153</v>
      </c>
      <c r="E356" s="236" t="s">
        <v>536</v>
      </c>
      <c r="F356" s="237" t="s">
        <v>537</v>
      </c>
      <c r="G356" s="238" t="s">
        <v>470</v>
      </c>
      <c r="H356" s="239">
        <v>1</v>
      </c>
      <c r="I356" s="240"/>
      <c r="J356" s="241">
        <f>ROUND(I356*H356,2)</f>
        <v>0</v>
      </c>
      <c r="K356" s="242"/>
      <c r="L356" s="45"/>
      <c r="M356" s="243" t="s">
        <v>1</v>
      </c>
      <c r="N356" s="244" t="s">
        <v>40</v>
      </c>
      <c r="O356" s="92"/>
      <c r="P356" s="245">
        <f>O356*H356</f>
        <v>0</v>
      </c>
      <c r="Q356" s="245">
        <v>0</v>
      </c>
      <c r="R356" s="245">
        <f>Q356*H356</f>
        <v>0</v>
      </c>
      <c r="S356" s="245">
        <v>0</v>
      </c>
      <c r="T356" s="246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7" t="s">
        <v>233</v>
      </c>
      <c r="AT356" s="247" t="s">
        <v>153</v>
      </c>
      <c r="AU356" s="247" t="s">
        <v>84</v>
      </c>
      <c r="AY356" s="18" t="s">
        <v>151</v>
      </c>
      <c r="BE356" s="248">
        <f>IF(N356="základní",J356,0)</f>
        <v>0</v>
      </c>
      <c r="BF356" s="248">
        <f>IF(N356="snížená",J356,0)</f>
        <v>0</v>
      </c>
      <c r="BG356" s="248">
        <f>IF(N356="zákl. přenesená",J356,0)</f>
        <v>0</v>
      </c>
      <c r="BH356" s="248">
        <f>IF(N356="sníž. přenesená",J356,0)</f>
        <v>0</v>
      </c>
      <c r="BI356" s="248">
        <f>IF(N356="nulová",J356,0)</f>
        <v>0</v>
      </c>
      <c r="BJ356" s="18" t="s">
        <v>80</v>
      </c>
      <c r="BK356" s="248">
        <f>ROUND(I356*H356,2)</f>
        <v>0</v>
      </c>
      <c r="BL356" s="18" t="s">
        <v>233</v>
      </c>
      <c r="BM356" s="247" t="s">
        <v>538</v>
      </c>
    </row>
    <row r="357" s="2" customFormat="1" ht="37.8" customHeight="1">
      <c r="A357" s="39"/>
      <c r="B357" s="40"/>
      <c r="C357" s="235" t="s">
        <v>539</v>
      </c>
      <c r="D357" s="235" t="s">
        <v>153</v>
      </c>
      <c r="E357" s="236" t="s">
        <v>540</v>
      </c>
      <c r="F357" s="237" t="s">
        <v>541</v>
      </c>
      <c r="G357" s="238" t="s">
        <v>470</v>
      </c>
      <c r="H357" s="239">
        <v>1</v>
      </c>
      <c r="I357" s="240"/>
      <c r="J357" s="241">
        <f>ROUND(I357*H357,2)</f>
        <v>0</v>
      </c>
      <c r="K357" s="242"/>
      <c r="L357" s="45"/>
      <c r="M357" s="243" t="s">
        <v>1</v>
      </c>
      <c r="N357" s="244" t="s">
        <v>40</v>
      </c>
      <c r="O357" s="92"/>
      <c r="P357" s="245">
        <f>O357*H357</f>
        <v>0</v>
      </c>
      <c r="Q357" s="245">
        <v>0</v>
      </c>
      <c r="R357" s="245">
        <f>Q357*H357</f>
        <v>0</v>
      </c>
      <c r="S357" s="245">
        <v>0</v>
      </c>
      <c r="T357" s="246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7" t="s">
        <v>233</v>
      </c>
      <c r="AT357" s="247" t="s">
        <v>153</v>
      </c>
      <c r="AU357" s="247" t="s">
        <v>84</v>
      </c>
      <c r="AY357" s="18" t="s">
        <v>151</v>
      </c>
      <c r="BE357" s="248">
        <f>IF(N357="základní",J357,0)</f>
        <v>0</v>
      </c>
      <c r="BF357" s="248">
        <f>IF(N357="snížená",J357,0)</f>
        <v>0</v>
      </c>
      <c r="BG357" s="248">
        <f>IF(N357="zákl. přenesená",J357,0)</f>
        <v>0</v>
      </c>
      <c r="BH357" s="248">
        <f>IF(N357="sníž. přenesená",J357,0)</f>
        <v>0</v>
      </c>
      <c r="BI357" s="248">
        <f>IF(N357="nulová",J357,0)</f>
        <v>0</v>
      </c>
      <c r="BJ357" s="18" t="s">
        <v>80</v>
      </c>
      <c r="BK357" s="248">
        <f>ROUND(I357*H357,2)</f>
        <v>0</v>
      </c>
      <c r="BL357" s="18" t="s">
        <v>233</v>
      </c>
      <c r="BM357" s="247" t="s">
        <v>542</v>
      </c>
    </row>
    <row r="358" s="2" customFormat="1" ht="24.15" customHeight="1">
      <c r="A358" s="39"/>
      <c r="B358" s="40"/>
      <c r="C358" s="235" t="s">
        <v>543</v>
      </c>
      <c r="D358" s="235" t="s">
        <v>153</v>
      </c>
      <c r="E358" s="236" t="s">
        <v>544</v>
      </c>
      <c r="F358" s="237" t="s">
        <v>545</v>
      </c>
      <c r="G358" s="238" t="s">
        <v>398</v>
      </c>
      <c r="H358" s="239">
        <v>1</v>
      </c>
      <c r="I358" s="240"/>
      <c r="J358" s="241">
        <f>ROUND(I358*H358,2)</f>
        <v>0</v>
      </c>
      <c r="K358" s="242"/>
      <c r="L358" s="45"/>
      <c r="M358" s="243" t="s">
        <v>1</v>
      </c>
      <c r="N358" s="244" t="s">
        <v>40</v>
      </c>
      <c r="O358" s="92"/>
      <c r="P358" s="245">
        <f>O358*H358</f>
        <v>0</v>
      </c>
      <c r="Q358" s="245">
        <v>0</v>
      </c>
      <c r="R358" s="245">
        <f>Q358*H358</f>
        <v>0</v>
      </c>
      <c r="S358" s="245">
        <v>0</v>
      </c>
      <c r="T358" s="24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7" t="s">
        <v>233</v>
      </c>
      <c r="AT358" s="247" t="s">
        <v>153</v>
      </c>
      <c r="AU358" s="247" t="s">
        <v>84</v>
      </c>
      <c r="AY358" s="18" t="s">
        <v>151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8" t="s">
        <v>80</v>
      </c>
      <c r="BK358" s="248">
        <f>ROUND(I358*H358,2)</f>
        <v>0</v>
      </c>
      <c r="BL358" s="18" t="s">
        <v>233</v>
      </c>
      <c r="BM358" s="247" t="s">
        <v>546</v>
      </c>
    </row>
    <row r="359" s="2" customFormat="1" ht="24.15" customHeight="1">
      <c r="A359" s="39"/>
      <c r="B359" s="40"/>
      <c r="C359" s="235" t="s">
        <v>547</v>
      </c>
      <c r="D359" s="235" t="s">
        <v>153</v>
      </c>
      <c r="E359" s="236" t="s">
        <v>548</v>
      </c>
      <c r="F359" s="237" t="s">
        <v>549</v>
      </c>
      <c r="G359" s="238" t="s">
        <v>436</v>
      </c>
      <c r="H359" s="293"/>
      <c r="I359" s="240"/>
      <c r="J359" s="241">
        <f>ROUND(I359*H359,2)</f>
        <v>0</v>
      </c>
      <c r="K359" s="242"/>
      <c r="L359" s="45"/>
      <c r="M359" s="243" t="s">
        <v>1</v>
      </c>
      <c r="N359" s="244" t="s">
        <v>40</v>
      </c>
      <c r="O359" s="92"/>
      <c r="P359" s="245">
        <f>O359*H359</f>
        <v>0</v>
      </c>
      <c r="Q359" s="245">
        <v>0</v>
      </c>
      <c r="R359" s="245">
        <f>Q359*H359</f>
        <v>0</v>
      </c>
      <c r="S359" s="245">
        <v>0</v>
      </c>
      <c r="T359" s="246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7" t="s">
        <v>233</v>
      </c>
      <c r="AT359" s="247" t="s">
        <v>153</v>
      </c>
      <c r="AU359" s="247" t="s">
        <v>84</v>
      </c>
      <c r="AY359" s="18" t="s">
        <v>151</v>
      </c>
      <c r="BE359" s="248">
        <f>IF(N359="základní",J359,0)</f>
        <v>0</v>
      </c>
      <c r="BF359" s="248">
        <f>IF(N359="snížená",J359,0)</f>
        <v>0</v>
      </c>
      <c r="BG359" s="248">
        <f>IF(N359="zákl. přenesená",J359,0)</f>
        <v>0</v>
      </c>
      <c r="BH359" s="248">
        <f>IF(N359="sníž. přenesená",J359,0)</f>
        <v>0</v>
      </c>
      <c r="BI359" s="248">
        <f>IF(N359="nulová",J359,0)</f>
        <v>0</v>
      </c>
      <c r="BJ359" s="18" t="s">
        <v>80</v>
      </c>
      <c r="BK359" s="248">
        <f>ROUND(I359*H359,2)</f>
        <v>0</v>
      </c>
      <c r="BL359" s="18" t="s">
        <v>233</v>
      </c>
      <c r="BM359" s="247" t="s">
        <v>550</v>
      </c>
    </row>
    <row r="360" s="12" customFormat="1" ht="22.8" customHeight="1">
      <c r="A360" s="12"/>
      <c r="B360" s="219"/>
      <c r="C360" s="220"/>
      <c r="D360" s="221" t="s">
        <v>74</v>
      </c>
      <c r="E360" s="233" t="s">
        <v>551</v>
      </c>
      <c r="F360" s="233" t="s">
        <v>552</v>
      </c>
      <c r="G360" s="220"/>
      <c r="H360" s="220"/>
      <c r="I360" s="223"/>
      <c r="J360" s="234">
        <f>BK360</f>
        <v>0</v>
      </c>
      <c r="K360" s="220"/>
      <c r="L360" s="225"/>
      <c r="M360" s="226"/>
      <c r="N360" s="227"/>
      <c r="O360" s="227"/>
      <c r="P360" s="228">
        <f>SUM(P361:P372)</f>
        <v>0</v>
      </c>
      <c r="Q360" s="227"/>
      <c r="R360" s="228">
        <f>SUM(R361:R372)</f>
        <v>0</v>
      </c>
      <c r="S360" s="227"/>
      <c r="T360" s="229">
        <f>SUM(T361:T372)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30" t="s">
        <v>84</v>
      </c>
      <c r="AT360" s="231" t="s">
        <v>74</v>
      </c>
      <c r="AU360" s="231" t="s">
        <v>80</v>
      </c>
      <c r="AY360" s="230" t="s">
        <v>151</v>
      </c>
      <c r="BK360" s="232">
        <f>SUM(BK361:BK372)</f>
        <v>0</v>
      </c>
    </row>
    <row r="361" s="2" customFormat="1" ht="24.15" customHeight="1">
      <c r="A361" s="39"/>
      <c r="B361" s="40"/>
      <c r="C361" s="235" t="s">
        <v>553</v>
      </c>
      <c r="D361" s="235" t="s">
        <v>153</v>
      </c>
      <c r="E361" s="236" t="s">
        <v>554</v>
      </c>
      <c r="F361" s="237" t="s">
        <v>555</v>
      </c>
      <c r="G361" s="238" t="s">
        <v>556</v>
      </c>
      <c r="H361" s="239">
        <v>13354.76</v>
      </c>
      <c r="I361" s="240"/>
      <c r="J361" s="241">
        <f>ROUND(I361*H361,2)</f>
        <v>0</v>
      </c>
      <c r="K361" s="242"/>
      <c r="L361" s="45"/>
      <c r="M361" s="243" t="s">
        <v>1</v>
      </c>
      <c r="N361" s="244" t="s">
        <v>40</v>
      </c>
      <c r="O361" s="92"/>
      <c r="P361" s="245">
        <f>O361*H361</f>
        <v>0</v>
      </c>
      <c r="Q361" s="245">
        <v>0</v>
      </c>
      <c r="R361" s="245">
        <f>Q361*H361</f>
        <v>0</v>
      </c>
      <c r="S361" s="245">
        <v>0</v>
      </c>
      <c r="T361" s="246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7" t="s">
        <v>233</v>
      </c>
      <c r="AT361" s="247" t="s">
        <v>153</v>
      </c>
      <c r="AU361" s="247" t="s">
        <v>84</v>
      </c>
      <c r="AY361" s="18" t="s">
        <v>151</v>
      </c>
      <c r="BE361" s="248">
        <f>IF(N361="základní",J361,0)</f>
        <v>0</v>
      </c>
      <c r="BF361" s="248">
        <f>IF(N361="snížená",J361,0)</f>
        <v>0</v>
      </c>
      <c r="BG361" s="248">
        <f>IF(N361="zákl. přenesená",J361,0)</f>
        <v>0</v>
      </c>
      <c r="BH361" s="248">
        <f>IF(N361="sníž. přenesená",J361,0)</f>
        <v>0</v>
      </c>
      <c r="BI361" s="248">
        <f>IF(N361="nulová",J361,0)</f>
        <v>0</v>
      </c>
      <c r="BJ361" s="18" t="s">
        <v>80</v>
      </c>
      <c r="BK361" s="248">
        <f>ROUND(I361*H361,2)</f>
        <v>0</v>
      </c>
      <c r="BL361" s="18" t="s">
        <v>233</v>
      </c>
      <c r="BM361" s="247" t="s">
        <v>557</v>
      </c>
    </row>
    <row r="362" s="2" customFormat="1" ht="37.8" customHeight="1">
      <c r="A362" s="39"/>
      <c r="B362" s="40"/>
      <c r="C362" s="235" t="s">
        <v>558</v>
      </c>
      <c r="D362" s="235" t="s">
        <v>153</v>
      </c>
      <c r="E362" s="236" t="s">
        <v>559</v>
      </c>
      <c r="F362" s="237" t="s">
        <v>560</v>
      </c>
      <c r="G362" s="238" t="s">
        <v>470</v>
      </c>
      <c r="H362" s="239">
        <v>1</v>
      </c>
      <c r="I362" s="240"/>
      <c r="J362" s="241">
        <f>ROUND(I362*H362,2)</f>
        <v>0</v>
      </c>
      <c r="K362" s="242"/>
      <c r="L362" s="45"/>
      <c r="M362" s="243" t="s">
        <v>1</v>
      </c>
      <c r="N362" s="244" t="s">
        <v>40</v>
      </c>
      <c r="O362" s="92"/>
      <c r="P362" s="245">
        <f>O362*H362</f>
        <v>0</v>
      </c>
      <c r="Q362" s="245">
        <v>0</v>
      </c>
      <c r="R362" s="245">
        <f>Q362*H362</f>
        <v>0</v>
      </c>
      <c r="S362" s="245">
        <v>0</v>
      </c>
      <c r="T362" s="246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7" t="s">
        <v>233</v>
      </c>
      <c r="AT362" s="247" t="s">
        <v>153</v>
      </c>
      <c r="AU362" s="247" t="s">
        <v>84</v>
      </c>
      <c r="AY362" s="18" t="s">
        <v>151</v>
      </c>
      <c r="BE362" s="248">
        <f>IF(N362="základní",J362,0)</f>
        <v>0</v>
      </c>
      <c r="BF362" s="248">
        <f>IF(N362="snížená",J362,0)</f>
        <v>0</v>
      </c>
      <c r="BG362" s="248">
        <f>IF(N362="zákl. přenesená",J362,0)</f>
        <v>0</v>
      </c>
      <c r="BH362" s="248">
        <f>IF(N362="sníž. přenesená",J362,0)</f>
        <v>0</v>
      </c>
      <c r="BI362" s="248">
        <f>IF(N362="nulová",J362,0)</f>
        <v>0</v>
      </c>
      <c r="BJ362" s="18" t="s">
        <v>80</v>
      </c>
      <c r="BK362" s="248">
        <f>ROUND(I362*H362,2)</f>
        <v>0</v>
      </c>
      <c r="BL362" s="18" t="s">
        <v>233</v>
      </c>
      <c r="BM362" s="247" t="s">
        <v>561</v>
      </c>
    </row>
    <row r="363" s="2" customFormat="1" ht="37.8" customHeight="1">
      <c r="A363" s="39"/>
      <c r="B363" s="40"/>
      <c r="C363" s="235" t="s">
        <v>562</v>
      </c>
      <c r="D363" s="235" t="s">
        <v>153</v>
      </c>
      <c r="E363" s="236" t="s">
        <v>563</v>
      </c>
      <c r="F363" s="237" t="s">
        <v>564</v>
      </c>
      <c r="G363" s="238" t="s">
        <v>470</v>
      </c>
      <c r="H363" s="239">
        <v>1</v>
      </c>
      <c r="I363" s="240"/>
      <c r="J363" s="241">
        <f>ROUND(I363*H363,2)</f>
        <v>0</v>
      </c>
      <c r="K363" s="242"/>
      <c r="L363" s="45"/>
      <c r="M363" s="243" t="s">
        <v>1</v>
      </c>
      <c r="N363" s="244" t="s">
        <v>40</v>
      </c>
      <c r="O363" s="92"/>
      <c r="P363" s="245">
        <f>O363*H363</f>
        <v>0</v>
      </c>
      <c r="Q363" s="245">
        <v>0</v>
      </c>
      <c r="R363" s="245">
        <f>Q363*H363</f>
        <v>0</v>
      </c>
      <c r="S363" s="245">
        <v>0</v>
      </c>
      <c r="T363" s="246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7" t="s">
        <v>233</v>
      </c>
      <c r="AT363" s="247" t="s">
        <v>153</v>
      </c>
      <c r="AU363" s="247" t="s">
        <v>84</v>
      </c>
      <c r="AY363" s="18" t="s">
        <v>151</v>
      </c>
      <c r="BE363" s="248">
        <f>IF(N363="základní",J363,0)</f>
        <v>0</v>
      </c>
      <c r="BF363" s="248">
        <f>IF(N363="snížená",J363,0)</f>
        <v>0</v>
      </c>
      <c r="BG363" s="248">
        <f>IF(N363="zákl. přenesená",J363,0)</f>
        <v>0</v>
      </c>
      <c r="BH363" s="248">
        <f>IF(N363="sníž. přenesená",J363,0)</f>
        <v>0</v>
      </c>
      <c r="BI363" s="248">
        <f>IF(N363="nulová",J363,0)</f>
        <v>0</v>
      </c>
      <c r="BJ363" s="18" t="s">
        <v>80</v>
      </c>
      <c r="BK363" s="248">
        <f>ROUND(I363*H363,2)</f>
        <v>0</v>
      </c>
      <c r="BL363" s="18" t="s">
        <v>233</v>
      </c>
      <c r="BM363" s="247" t="s">
        <v>565</v>
      </c>
    </row>
    <row r="364" s="2" customFormat="1" ht="14.4" customHeight="1">
      <c r="A364" s="39"/>
      <c r="B364" s="40"/>
      <c r="C364" s="235" t="s">
        <v>566</v>
      </c>
      <c r="D364" s="235" t="s">
        <v>153</v>
      </c>
      <c r="E364" s="236" t="s">
        <v>567</v>
      </c>
      <c r="F364" s="237" t="s">
        <v>568</v>
      </c>
      <c r="G364" s="238" t="s">
        <v>236</v>
      </c>
      <c r="H364" s="239">
        <v>33</v>
      </c>
      <c r="I364" s="240"/>
      <c r="J364" s="241">
        <f>ROUND(I364*H364,2)</f>
        <v>0</v>
      </c>
      <c r="K364" s="242"/>
      <c r="L364" s="45"/>
      <c r="M364" s="243" t="s">
        <v>1</v>
      </c>
      <c r="N364" s="244" t="s">
        <v>40</v>
      </c>
      <c r="O364" s="92"/>
      <c r="P364" s="245">
        <f>O364*H364</f>
        <v>0</v>
      </c>
      <c r="Q364" s="245">
        <v>0</v>
      </c>
      <c r="R364" s="245">
        <f>Q364*H364</f>
        <v>0</v>
      </c>
      <c r="S364" s="245">
        <v>0</v>
      </c>
      <c r="T364" s="246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7" t="s">
        <v>233</v>
      </c>
      <c r="AT364" s="247" t="s">
        <v>153</v>
      </c>
      <c r="AU364" s="247" t="s">
        <v>84</v>
      </c>
      <c r="AY364" s="18" t="s">
        <v>151</v>
      </c>
      <c r="BE364" s="248">
        <f>IF(N364="základní",J364,0)</f>
        <v>0</v>
      </c>
      <c r="BF364" s="248">
        <f>IF(N364="snížená",J364,0)</f>
        <v>0</v>
      </c>
      <c r="BG364" s="248">
        <f>IF(N364="zákl. přenesená",J364,0)</f>
        <v>0</v>
      </c>
      <c r="BH364" s="248">
        <f>IF(N364="sníž. přenesená",J364,0)</f>
        <v>0</v>
      </c>
      <c r="BI364" s="248">
        <f>IF(N364="nulová",J364,0)</f>
        <v>0</v>
      </c>
      <c r="BJ364" s="18" t="s">
        <v>80</v>
      </c>
      <c r="BK364" s="248">
        <f>ROUND(I364*H364,2)</f>
        <v>0</v>
      </c>
      <c r="BL364" s="18" t="s">
        <v>233</v>
      </c>
      <c r="BM364" s="247" t="s">
        <v>569</v>
      </c>
    </row>
    <row r="365" s="13" customFormat="1">
      <c r="A365" s="13"/>
      <c r="B365" s="249"/>
      <c r="C365" s="250"/>
      <c r="D365" s="251" t="s">
        <v>158</v>
      </c>
      <c r="E365" s="252" t="s">
        <v>1</v>
      </c>
      <c r="F365" s="253" t="s">
        <v>570</v>
      </c>
      <c r="G365" s="250"/>
      <c r="H365" s="254">
        <v>33</v>
      </c>
      <c r="I365" s="255"/>
      <c r="J365" s="250"/>
      <c r="K365" s="250"/>
      <c r="L365" s="256"/>
      <c r="M365" s="257"/>
      <c r="N365" s="258"/>
      <c r="O365" s="258"/>
      <c r="P365" s="258"/>
      <c r="Q365" s="258"/>
      <c r="R365" s="258"/>
      <c r="S365" s="258"/>
      <c r="T365" s="25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0" t="s">
        <v>158</v>
      </c>
      <c r="AU365" s="260" t="s">
        <v>84</v>
      </c>
      <c r="AV365" s="13" t="s">
        <v>84</v>
      </c>
      <c r="AW365" s="13" t="s">
        <v>32</v>
      </c>
      <c r="AX365" s="13" t="s">
        <v>75</v>
      </c>
      <c r="AY365" s="260" t="s">
        <v>151</v>
      </c>
    </row>
    <row r="366" s="14" customFormat="1">
      <c r="A366" s="14"/>
      <c r="B366" s="261"/>
      <c r="C366" s="262"/>
      <c r="D366" s="251" t="s">
        <v>158</v>
      </c>
      <c r="E366" s="263" t="s">
        <v>1</v>
      </c>
      <c r="F366" s="264" t="s">
        <v>163</v>
      </c>
      <c r="G366" s="262"/>
      <c r="H366" s="265">
        <v>33</v>
      </c>
      <c r="I366" s="266"/>
      <c r="J366" s="262"/>
      <c r="K366" s="262"/>
      <c r="L366" s="267"/>
      <c r="M366" s="268"/>
      <c r="N366" s="269"/>
      <c r="O366" s="269"/>
      <c r="P366" s="269"/>
      <c r="Q366" s="269"/>
      <c r="R366" s="269"/>
      <c r="S366" s="269"/>
      <c r="T366" s="27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71" t="s">
        <v>158</v>
      </c>
      <c r="AU366" s="271" t="s">
        <v>84</v>
      </c>
      <c r="AV366" s="14" t="s">
        <v>90</v>
      </c>
      <c r="AW366" s="14" t="s">
        <v>32</v>
      </c>
      <c r="AX366" s="14" t="s">
        <v>80</v>
      </c>
      <c r="AY366" s="271" t="s">
        <v>151</v>
      </c>
    </row>
    <row r="367" s="2" customFormat="1" ht="37.8" customHeight="1">
      <c r="A367" s="39"/>
      <c r="B367" s="40"/>
      <c r="C367" s="235" t="s">
        <v>571</v>
      </c>
      <c r="D367" s="235" t="s">
        <v>153</v>
      </c>
      <c r="E367" s="236" t="s">
        <v>572</v>
      </c>
      <c r="F367" s="237" t="s">
        <v>573</v>
      </c>
      <c r="G367" s="238" t="s">
        <v>167</v>
      </c>
      <c r="H367" s="239">
        <v>21.600000000000001</v>
      </c>
      <c r="I367" s="240"/>
      <c r="J367" s="241">
        <f>ROUND(I367*H367,2)</f>
        <v>0</v>
      </c>
      <c r="K367" s="242"/>
      <c r="L367" s="45"/>
      <c r="M367" s="243" t="s">
        <v>1</v>
      </c>
      <c r="N367" s="244" t="s">
        <v>40</v>
      </c>
      <c r="O367" s="92"/>
      <c r="P367" s="245">
        <f>O367*H367</f>
        <v>0</v>
      </c>
      <c r="Q367" s="245">
        <v>0</v>
      </c>
      <c r="R367" s="245">
        <f>Q367*H367</f>
        <v>0</v>
      </c>
      <c r="S367" s="245">
        <v>0</v>
      </c>
      <c r="T367" s="246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7" t="s">
        <v>233</v>
      </c>
      <c r="AT367" s="247" t="s">
        <v>153</v>
      </c>
      <c r="AU367" s="247" t="s">
        <v>84</v>
      </c>
      <c r="AY367" s="18" t="s">
        <v>151</v>
      </c>
      <c r="BE367" s="248">
        <f>IF(N367="základní",J367,0)</f>
        <v>0</v>
      </c>
      <c r="BF367" s="248">
        <f>IF(N367="snížená",J367,0)</f>
        <v>0</v>
      </c>
      <c r="BG367" s="248">
        <f>IF(N367="zákl. přenesená",J367,0)</f>
        <v>0</v>
      </c>
      <c r="BH367" s="248">
        <f>IF(N367="sníž. přenesená",J367,0)</f>
        <v>0</v>
      </c>
      <c r="BI367" s="248">
        <f>IF(N367="nulová",J367,0)</f>
        <v>0</v>
      </c>
      <c r="BJ367" s="18" t="s">
        <v>80</v>
      </c>
      <c r="BK367" s="248">
        <f>ROUND(I367*H367,2)</f>
        <v>0</v>
      </c>
      <c r="BL367" s="18" t="s">
        <v>233</v>
      </c>
      <c r="BM367" s="247" t="s">
        <v>574</v>
      </c>
    </row>
    <row r="368" s="13" customFormat="1">
      <c r="A368" s="13"/>
      <c r="B368" s="249"/>
      <c r="C368" s="250"/>
      <c r="D368" s="251" t="s">
        <v>158</v>
      </c>
      <c r="E368" s="252" t="s">
        <v>1</v>
      </c>
      <c r="F368" s="253" t="s">
        <v>575</v>
      </c>
      <c r="G368" s="250"/>
      <c r="H368" s="254">
        <v>21.600000000000001</v>
      </c>
      <c r="I368" s="255"/>
      <c r="J368" s="250"/>
      <c r="K368" s="250"/>
      <c r="L368" s="256"/>
      <c r="M368" s="257"/>
      <c r="N368" s="258"/>
      <c r="O368" s="258"/>
      <c r="P368" s="258"/>
      <c r="Q368" s="258"/>
      <c r="R368" s="258"/>
      <c r="S368" s="258"/>
      <c r="T368" s="259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0" t="s">
        <v>158</v>
      </c>
      <c r="AU368" s="260" t="s">
        <v>84</v>
      </c>
      <c r="AV368" s="13" t="s">
        <v>84</v>
      </c>
      <c r="AW368" s="13" t="s">
        <v>32</v>
      </c>
      <c r="AX368" s="13" t="s">
        <v>75</v>
      </c>
      <c r="AY368" s="260" t="s">
        <v>151</v>
      </c>
    </row>
    <row r="369" s="14" customFormat="1">
      <c r="A369" s="14"/>
      <c r="B369" s="261"/>
      <c r="C369" s="262"/>
      <c r="D369" s="251" t="s">
        <v>158</v>
      </c>
      <c r="E369" s="263" t="s">
        <v>1</v>
      </c>
      <c r="F369" s="264" t="s">
        <v>163</v>
      </c>
      <c r="G369" s="262"/>
      <c r="H369" s="265">
        <v>21.600000000000001</v>
      </c>
      <c r="I369" s="266"/>
      <c r="J369" s="262"/>
      <c r="K369" s="262"/>
      <c r="L369" s="267"/>
      <c r="M369" s="268"/>
      <c r="N369" s="269"/>
      <c r="O369" s="269"/>
      <c r="P369" s="269"/>
      <c r="Q369" s="269"/>
      <c r="R369" s="269"/>
      <c r="S369" s="269"/>
      <c r="T369" s="27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1" t="s">
        <v>158</v>
      </c>
      <c r="AU369" s="271" t="s">
        <v>84</v>
      </c>
      <c r="AV369" s="14" t="s">
        <v>90</v>
      </c>
      <c r="AW369" s="14" t="s">
        <v>32</v>
      </c>
      <c r="AX369" s="14" t="s">
        <v>80</v>
      </c>
      <c r="AY369" s="271" t="s">
        <v>151</v>
      </c>
    </row>
    <row r="370" s="2" customFormat="1" ht="62.7" customHeight="1">
      <c r="A370" s="39"/>
      <c r="B370" s="40"/>
      <c r="C370" s="235" t="s">
        <v>576</v>
      </c>
      <c r="D370" s="235" t="s">
        <v>153</v>
      </c>
      <c r="E370" s="236" t="s">
        <v>577</v>
      </c>
      <c r="F370" s="237" t="s">
        <v>578</v>
      </c>
      <c r="G370" s="238" t="s">
        <v>470</v>
      </c>
      <c r="H370" s="239">
        <v>1</v>
      </c>
      <c r="I370" s="240"/>
      <c r="J370" s="241">
        <f>ROUND(I370*H370,2)</f>
        <v>0</v>
      </c>
      <c r="K370" s="242"/>
      <c r="L370" s="45"/>
      <c r="M370" s="243" t="s">
        <v>1</v>
      </c>
      <c r="N370" s="244" t="s">
        <v>40</v>
      </c>
      <c r="O370" s="92"/>
      <c r="P370" s="245">
        <f>O370*H370</f>
        <v>0</v>
      </c>
      <c r="Q370" s="245">
        <v>0</v>
      </c>
      <c r="R370" s="245">
        <f>Q370*H370</f>
        <v>0</v>
      </c>
      <c r="S370" s="245">
        <v>0</v>
      </c>
      <c r="T370" s="246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7" t="s">
        <v>233</v>
      </c>
      <c r="AT370" s="247" t="s">
        <v>153</v>
      </c>
      <c r="AU370" s="247" t="s">
        <v>84</v>
      </c>
      <c r="AY370" s="18" t="s">
        <v>151</v>
      </c>
      <c r="BE370" s="248">
        <f>IF(N370="základní",J370,0)</f>
        <v>0</v>
      </c>
      <c r="BF370" s="248">
        <f>IF(N370="snížená",J370,0)</f>
        <v>0</v>
      </c>
      <c r="BG370" s="248">
        <f>IF(N370="zákl. přenesená",J370,0)</f>
        <v>0</v>
      </c>
      <c r="BH370" s="248">
        <f>IF(N370="sníž. přenesená",J370,0)</f>
        <v>0</v>
      </c>
      <c r="BI370" s="248">
        <f>IF(N370="nulová",J370,0)</f>
        <v>0</v>
      </c>
      <c r="BJ370" s="18" t="s">
        <v>80</v>
      </c>
      <c r="BK370" s="248">
        <f>ROUND(I370*H370,2)</f>
        <v>0</v>
      </c>
      <c r="BL370" s="18" t="s">
        <v>233</v>
      </c>
      <c r="BM370" s="247" t="s">
        <v>579</v>
      </c>
    </row>
    <row r="371" s="2" customFormat="1" ht="49.05" customHeight="1">
      <c r="A371" s="39"/>
      <c r="B371" s="40"/>
      <c r="C371" s="235" t="s">
        <v>580</v>
      </c>
      <c r="D371" s="235" t="s">
        <v>153</v>
      </c>
      <c r="E371" s="236" t="s">
        <v>581</v>
      </c>
      <c r="F371" s="237" t="s">
        <v>582</v>
      </c>
      <c r="G371" s="238" t="s">
        <v>470</v>
      </c>
      <c r="H371" s="239">
        <v>1</v>
      </c>
      <c r="I371" s="240"/>
      <c r="J371" s="241">
        <f>ROUND(I371*H371,2)</f>
        <v>0</v>
      </c>
      <c r="K371" s="242"/>
      <c r="L371" s="45"/>
      <c r="M371" s="243" t="s">
        <v>1</v>
      </c>
      <c r="N371" s="244" t="s">
        <v>40</v>
      </c>
      <c r="O371" s="92"/>
      <c r="P371" s="245">
        <f>O371*H371</f>
        <v>0</v>
      </c>
      <c r="Q371" s="245">
        <v>0</v>
      </c>
      <c r="R371" s="245">
        <f>Q371*H371</f>
        <v>0</v>
      </c>
      <c r="S371" s="245">
        <v>0</v>
      </c>
      <c r="T371" s="246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7" t="s">
        <v>233</v>
      </c>
      <c r="AT371" s="247" t="s">
        <v>153</v>
      </c>
      <c r="AU371" s="247" t="s">
        <v>84</v>
      </c>
      <c r="AY371" s="18" t="s">
        <v>151</v>
      </c>
      <c r="BE371" s="248">
        <f>IF(N371="základní",J371,0)</f>
        <v>0</v>
      </c>
      <c r="BF371" s="248">
        <f>IF(N371="snížená",J371,0)</f>
        <v>0</v>
      </c>
      <c r="BG371" s="248">
        <f>IF(N371="zákl. přenesená",J371,0)</f>
        <v>0</v>
      </c>
      <c r="BH371" s="248">
        <f>IF(N371="sníž. přenesená",J371,0)</f>
        <v>0</v>
      </c>
      <c r="BI371" s="248">
        <f>IF(N371="nulová",J371,0)</f>
        <v>0</v>
      </c>
      <c r="BJ371" s="18" t="s">
        <v>80</v>
      </c>
      <c r="BK371" s="248">
        <f>ROUND(I371*H371,2)</f>
        <v>0</v>
      </c>
      <c r="BL371" s="18" t="s">
        <v>233</v>
      </c>
      <c r="BM371" s="247" t="s">
        <v>583</v>
      </c>
    </row>
    <row r="372" s="2" customFormat="1" ht="24.15" customHeight="1">
      <c r="A372" s="39"/>
      <c r="B372" s="40"/>
      <c r="C372" s="235" t="s">
        <v>584</v>
      </c>
      <c r="D372" s="235" t="s">
        <v>153</v>
      </c>
      <c r="E372" s="236" t="s">
        <v>585</v>
      </c>
      <c r="F372" s="237" t="s">
        <v>586</v>
      </c>
      <c r="G372" s="238" t="s">
        <v>436</v>
      </c>
      <c r="H372" s="293"/>
      <c r="I372" s="240"/>
      <c r="J372" s="241">
        <f>ROUND(I372*H372,2)</f>
        <v>0</v>
      </c>
      <c r="K372" s="242"/>
      <c r="L372" s="45"/>
      <c r="M372" s="243" t="s">
        <v>1</v>
      </c>
      <c r="N372" s="244" t="s">
        <v>40</v>
      </c>
      <c r="O372" s="92"/>
      <c r="P372" s="245">
        <f>O372*H372</f>
        <v>0</v>
      </c>
      <c r="Q372" s="245">
        <v>0</v>
      </c>
      <c r="R372" s="245">
        <f>Q372*H372</f>
        <v>0</v>
      </c>
      <c r="S372" s="245">
        <v>0</v>
      </c>
      <c r="T372" s="246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7" t="s">
        <v>233</v>
      </c>
      <c r="AT372" s="247" t="s">
        <v>153</v>
      </c>
      <c r="AU372" s="247" t="s">
        <v>84</v>
      </c>
      <c r="AY372" s="18" t="s">
        <v>151</v>
      </c>
      <c r="BE372" s="248">
        <f>IF(N372="základní",J372,0)</f>
        <v>0</v>
      </c>
      <c r="BF372" s="248">
        <f>IF(N372="snížená",J372,0)</f>
        <v>0</v>
      </c>
      <c r="BG372" s="248">
        <f>IF(N372="zákl. přenesená",J372,0)</f>
        <v>0</v>
      </c>
      <c r="BH372" s="248">
        <f>IF(N372="sníž. přenesená",J372,0)</f>
        <v>0</v>
      </c>
      <c r="BI372" s="248">
        <f>IF(N372="nulová",J372,0)</f>
        <v>0</v>
      </c>
      <c r="BJ372" s="18" t="s">
        <v>80</v>
      </c>
      <c r="BK372" s="248">
        <f>ROUND(I372*H372,2)</f>
        <v>0</v>
      </c>
      <c r="BL372" s="18" t="s">
        <v>233</v>
      </c>
      <c r="BM372" s="247" t="s">
        <v>587</v>
      </c>
    </row>
    <row r="373" s="12" customFormat="1" ht="22.8" customHeight="1">
      <c r="A373" s="12"/>
      <c r="B373" s="219"/>
      <c r="C373" s="220"/>
      <c r="D373" s="221" t="s">
        <v>74</v>
      </c>
      <c r="E373" s="233" t="s">
        <v>588</v>
      </c>
      <c r="F373" s="233" t="s">
        <v>589</v>
      </c>
      <c r="G373" s="220"/>
      <c r="H373" s="220"/>
      <c r="I373" s="223"/>
      <c r="J373" s="234">
        <f>BK373</f>
        <v>0</v>
      </c>
      <c r="K373" s="220"/>
      <c r="L373" s="225"/>
      <c r="M373" s="226"/>
      <c r="N373" s="227"/>
      <c r="O373" s="227"/>
      <c r="P373" s="228">
        <f>SUM(P374:P389)</f>
        <v>0</v>
      </c>
      <c r="Q373" s="227"/>
      <c r="R373" s="228">
        <f>SUM(R374:R389)</f>
        <v>0.29439903999999995</v>
      </c>
      <c r="S373" s="227"/>
      <c r="T373" s="229">
        <f>SUM(T374:T389)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30" t="s">
        <v>84</v>
      </c>
      <c r="AT373" s="231" t="s">
        <v>74</v>
      </c>
      <c r="AU373" s="231" t="s">
        <v>80</v>
      </c>
      <c r="AY373" s="230" t="s">
        <v>151</v>
      </c>
      <c r="BK373" s="232">
        <f>SUM(BK374:BK389)</f>
        <v>0</v>
      </c>
    </row>
    <row r="374" s="2" customFormat="1" ht="24.15" customHeight="1">
      <c r="A374" s="39"/>
      <c r="B374" s="40"/>
      <c r="C374" s="235" t="s">
        <v>590</v>
      </c>
      <c r="D374" s="235" t="s">
        <v>153</v>
      </c>
      <c r="E374" s="236" t="s">
        <v>591</v>
      </c>
      <c r="F374" s="237" t="s">
        <v>592</v>
      </c>
      <c r="G374" s="238" t="s">
        <v>167</v>
      </c>
      <c r="H374" s="239">
        <v>12</v>
      </c>
      <c r="I374" s="240"/>
      <c r="J374" s="241">
        <f>ROUND(I374*H374,2)</f>
        <v>0</v>
      </c>
      <c r="K374" s="242"/>
      <c r="L374" s="45"/>
      <c r="M374" s="243" t="s">
        <v>1</v>
      </c>
      <c r="N374" s="244" t="s">
        <v>40</v>
      </c>
      <c r="O374" s="92"/>
      <c r="P374" s="245">
        <f>O374*H374</f>
        <v>0</v>
      </c>
      <c r="Q374" s="245">
        <v>0.0039199999999999999</v>
      </c>
      <c r="R374" s="245">
        <f>Q374*H374</f>
        <v>0.047039999999999998</v>
      </c>
      <c r="S374" s="245">
        <v>0</v>
      </c>
      <c r="T374" s="246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7" t="s">
        <v>233</v>
      </c>
      <c r="AT374" s="247" t="s">
        <v>153</v>
      </c>
      <c r="AU374" s="247" t="s">
        <v>84</v>
      </c>
      <c r="AY374" s="18" t="s">
        <v>151</v>
      </c>
      <c r="BE374" s="248">
        <f>IF(N374="základní",J374,0)</f>
        <v>0</v>
      </c>
      <c r="BF374" s="248">
        <f>IF(N374="snížená",J374,0)</f>
        <v>0</v>
      </c>
      <c r="BG374" s="248">
        <f>IF(N374="zákl. přenesená",J374,0)</f>
        <v>0</v>
      </c>
      <c r="BH374" s="248">
        <f>IF(N374="sníž. přenesená",J374,0)</f>
        <v>0</v>
      </c>
      <c r="BI374" s="248">
        <f>IF(N374="nulová",J374,0)</f>
        <v>0</v>
      </c>
      <c r="BJ374" s="18" t="s">
        <v>80</v>
      </c>
      <c r="BK374" s="248">
        <f>ROUND(I374*H374,2)</f>
        <v>0</v>
      </c>
      <c r="BL374" s="18" t="s">
        <v>233</v>
      </c>
      <c r="BM374" s="247" t="s">
        <v>593</v>
      </c>
    </row>
    <row r="375" s="13" customFormat="1">
      <c r="A375" s="13"/>
      <c r="B375" s="249"/>
      <c r="C375" s="250"/>
      <c r="D375" s="251" t="s">
        <v>158</v>
      </c>
      <c r="E375" s="252" t="s">
        <v>1</v>
      </c>
      <c r="F375" s="253" t="s">
        <v>594</v>
      </c>
      <c r="G375" s="250"/>
      <c r="H375" s="254">
        <v>11.699999999999999</v>
      </c>
      <c r="I375" s="255"/>
      <c r="J375" s="250"/>
      <c r="K375" s="250"/>
      <c r="L375" s="256"/>
      <c r="M375" s="257"/>
      <c r="N375" s="258"/>
      <c r="O375" s="258"/>
      <c r="P375" s="258"/>
      <c r="Q375" s="258"/>
      <c r="R375" s="258"/>
      <c r="S375" s="258"/>
      <c r="T375" s="25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0" t="s">
        <v>158</v>
      </c>
      <c r="AU375" s="260" t="s">
        <v>84</v>
      </c>
      <c r="AV375" s="13" t="s">
        <v>84</v>
      </c>
      <c r="AW375" s="13" t="s">
        <v>32</v>
      </c>
      <c r="AX375" s="13" t="s">
        <v>75</v>
      </c>
      <c r="AY375" s="260" t="s">
        <v>151</v>
      </c>
    </row>
    <row r="376" s="14" customFormat="1">
      <c r="A376" s="14"/>
      <c r="B376" s="261"/>
      <c r="C376" s="262"/>
      <c r="D376" s="251" t="s">
        <v>158</v>
      </c>
      <c r="E376" s="263" t="s">
        <v>1</v>
      </c>
      <c r="F376" s="264" t="s">
        <v>163</v>
      </c>
      <c r="G376" s="262"/>
      <c r="H376" s="265">
        <v>11.699999999999999</v>
      </c>
      <c r="I376" s="266"/>
      <c r="J376" s="262"/>
      <c r="K376" s="262"/>
      <c r="L376" s="267"/>
      <c r="M376" s="268"/>
      <c r="N376" s="269"/>
      <c r="O376" s="269"/>
      <c r="P376" s="269"/>
      <c r="Q376" s="269"/>
      <c r="R376" s="269"/>
      <c r="S376" s="269"/>
      <c r="T376" s="27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1" t="s">
        <v>158</v>
      </c>
      <c r="AU376" s="271" t="s">
        <v>84</v>
      </c>
      <c r="AV376" s="14" t="s">
        <v>90</v>
      </c>
      <c r="AW376" s="14" t="s">
        <v>32</v>
      </c>
      <c r="AX376" s="14" t="s">
        <v>75</v>
      </c>
      <c r="AY376" s="271" t="s">
        <v>151</v>
      </c>
    </row>
    <row r="377" s="13" customFormat="1">
      <c r="A377" s="13"/>
      <c r="B377" s="249"/>
      <c r="C377" s="250"/>
      <c r="D377" s="251" t="s">
        <v>158</v>
      </c>
      <c r="E377" s="252" t="s">
        <v>1</v>
      </c>
      <c r="F377" s="253" t="s">
        <v>216</v>
      </c>
      <c r="G377" s="250"/>
      <c r="H377" s="254">
        <v>12</v>
      </c>
      <c r="I377" s="255"/>
      <c r="J377" s="250"/>
      <c r="K377" s="250"/>
      <c r="L377" s="256"/>
      <c r="M377" s="257"/>
      <c r="N377" s="258"/>
      <c r="O377" s="258"/>
      <c r="P377" s="258"/>
      <c r="Q377" s="258"/>
      <c r="R377" s="258"/>
      <c r="S377" s="258"/>
      <c r="T377" s="25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0" t="s">
        <v>158</v>
      </c>
      <c r="AU377" s="260" t="s">
        <v>84</v>
      </c>
      <c r="AV377" s="13" t="s">
        <v>84</v>
      </c>
      <c r="AW377" s="13" t="s">
        <v>32</v>
      </c>
      <c r="AX377" s="13" t="s">
        <v>80</v>
      </c>
      <c r="AY377" s="260" t="s">
        <v>151</v>
      </c>
    </row>
    <row r="378" s="2" customFormat="1" ht="14.4" customHeight="1">
      <c r="A378" s="39"/>
      <c r="B378" s="40"/>
      <c r="C378" s="282" t="s">
        <v>595</v>
      </c>
      <c r="D378" s="282" t="s">
        <v>366</v>
      </c>
      <c r="E378" s="283" t="s">
        <v>596</v>
      </c>
      <c r="F378" s="284" t="s">
        <v>597</v>
      </c>
      <c r="G378" s="285" t="s">
        <v>167</v>
      </c>
      <c r="H378" s="286">
        <v>12.6</v>
      </c>
      <c r="I378" s="287"/>
      <c r="J378" s="288">
        <f>ROUND(I378*H378,2)</f>
        <v>0</v>
      </c>
      <c r="K378" s="289"/>
      <c r="L378" s="290"/>
      <c r="M378" s="291" t="s">
        <v>1</v>
      </c>
      <c r="N378" s="292" t="s">
        <v>40</v>
      </c>
      <c r="O378" s="92"/>
      <c r="P378" s="245">
        <f>O378*H378</f>
        <v>0</v>
      </c>
      <c r="Q378" s="245">
        <v>0.019199999999999998</v>
      </c>
      <c r="R378" s="245">
        <f>Q378*H378</f>
        <v>0.24191999999999997</v>
      </c>
      <c r="S378" s="245">
        <v>0</v>
      </c>
      <c r="T378" s="246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7" t="s">
        <v>314</v>
      </c>
      <c r="AT378" s="247" t="s">
        <v>366</v>
      </c>
      <c r="AU378" s="247" t="s">
        <v>84</v>
      </c>
      <c r="AY378" s="18" t="s">
        <v>151</v>
      </c>
      <c r="BE378" s="248">
        <f>IF(N378="základní",J378,0)</f>
        <v>0</v>
      </c>
      <c r="BF378" s="248">
        <f>IF(N378="snížená",J378,0)</f>
        <v>0</v>
      </c>
      <c r="BG378" s="248">
        <f>IF(N378="zákl. přenesená",J378,0)</f>
        <v>0</v>
      </c>
      <c r="BH378" s="248">
        <f>IF(N378="sníž. přenesená",J378,0)</f>
        <v>0</v>
      </c>
      <c r="BI378" s="248">
        <f>IF(N378="nulová",J378,0)</f>
        <v>0</v>
      </c>
      <c r="BJ378" s="18" t="s">
        <v>80</v>
      </c>
      <c r="BK378" s="248">
        <f>ROUND(I378*H378,2)</f>
        <v>0</v>
      </c>
      <c r="BL378" s="18" t="s">
        <v>233</v>
      </c>
      <c r="BM378" s="247" t="s">
        <v>598</v>
      </c>
    </row>
    <row r="379" s="13" customFormat="1">
      <c r="A379" s="13"/>
      <c r="B379" s="249"/>
      <c r="C379" s="250"/>
      <c r="D379" s="251" t="s">
        <v>158</v>
      </c>
      <c r="E379" s="250"/>
      <c r="F379" s="253" t="s">
        <v>599</v>
      </c>
      <c r="G379" s="250"/>
      <c r="H379" s="254">
        <v>12.6</v>
      </c>
      <c r="I379" s="255"/>
      <c r="J379" s="250"/>
      <c r="K379" s="250"/>
      <c r="L379" s="256"/>
      <c r="M379" s="257"/>
      <c r="N379" s="258"/>
      <c r="O379" s="258"/>
      <c r="P379" s="258"/>
      <c r="Q379" s="258"/>
      <c r="R379" s="258"/>
      <c r="S379" s="258"/>
      <c r="T379" s="25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0" t="s">
        <v>158</v>
      </c>
      <c r="AU379" s="260" t="s">
        <v>84</v>
      </c>
      <c r="AV379" s="13" t="s">
        <v>84</v>
      </c>
      <c r="AW379" s="13" t="s">
        <v>4</v>
      </c>
      <c r="AX379" s="13" t="s">
        <v>80</v>
      </c>
      <c r="AY379" s="260" t="s">
        <v>151</v>
      </c>
    </row>
    <row r="380" s="2" customFormat="1" ht="24.15" customHeight="1">
      <c r="A380" s="39"/>
      <c r="B380" s="40"/>
      <c r="C380" s="235" t="s">
        <v>600</v>
      </c>
      <c r="D380" s="235" t="s">
        <v>153</v>
      </c>
      <c r="E380" s="236" t="s">
        <v>601</v>
      </c>
      <c r="F380" s="237" t="s">
        <v>602</v>
      </c>
      <c r="G380" s="238" t="s">
        <v>167</v>
      </c>
      <c r="H380" s="239">
        <v>12</v>
      </c>
      <c r="I380" s="240"/>
      <c r="J380" s="241">
        <f>ROUND(I380*H380,2)</f>
        <v>0</v>
      </c>
      <c r="K380" s="242"/>
      <c r="L380" s="45"/>
      <c r="M380" s="243" t="s">
        <v>1</v>
      </c>
      <c r="N380" s="244" t="s">
        <v>40</v>
      </c>
      <c r="O380" s="92"/>
      <c r="P380" s="245">
        <f>O380*H380</f>
        <v>0</v>
      </c>
      <c r="Q380" s="245">
        <v>0</v>
      </c>
      <c r="R380" s="245">
        <f>Q380*H380</f>
        <v>0</v>
      </c>
      <c r="S380" s="245">
        <v>0</v>
      </c>
      <c r="T380" s="246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7" t="s">
        <v>233</v>
      </c>
      <c r="AT380" s="247" t="s">
        <v>153</v>
      </c>
      <c r="AU380" s="247" t="s">
        <v>84</v>
      </c>
      <c r="AY380" s="18" t="s">
        <v>151</v>
      </c>
      <c r="BE380" s="248">
        <f>IF(N380="základní",J380,0)</f>
        <v>0</v>
      </c>
      <c r="BF380" s="248">
        <f>IF(N380="snížená",J380,0)</f>
        <v>0</v>
      </c>
      <c r="BG380" s="248">
        <f>IF(N380="zákl. přenesená",J380,0)</f>
        <v>0</v>
      </c>
      <c r="BH380" s="248">
        <f>IF(N380="sníž. přenesená",J380,0)</f>
        <v>0</v>
      </c>
      <c r="BI380" s="248">
        <f>IF(N380="nulová",J380,0)</f>
        <v>0</v>
      </c>
      <c r="BJ380" s="18" t="s">
        <v>80</v>
      </c>
      <c r="BK380" s="248">
        <f>ROUND(I380*H380,2)</f>
        <v>0</v>
      </c>
      <c r="BL380" s="18" t="s">
        <v>233</v>
      </c>
      <c r="BM380" s="247" t="s">
        <v>603</v>
      </c>
    </row>
    <row r="381" s="2" customFormat="1" ht="24.15" customHeight="1">
      <c r="A381" s="39"/>
      <c r="B381" s="40"/>
      <c r="C381" s="235" t="s">
        <v>604</v>
      </c>
      <c r="D381" s="235" t="s">
        <v>153</v>
      </c>
      <c r="E381" s="236" t="s">
        <v>605</v>
      </c>
      <c r="F381" s="237" t="s">
        <v>606</v>
      </c>
      <c r="G381" s="238" t="s">
        <v>167</v>
      </c>
      <c r="H381" s="239">
        <v>12</v>
      </c>
      <c r="I381" s="240"/>
      <c r="J381" s="241">
        <f>ROUND(I381*H381,2)</f>
        <v>0</v>
      </c>
      <c r="K381" s="242"/>
      <c r="L381" s="45"/>
      <c r="M381" s="243" t="s">
        <v>1</v>
      </c>
      <c r="N381" s="244" t="s">
        <v>40</v>
      </c>
      <c r="O381" s="92"/>
      <c r="P381" s="245">
        <f>O381*H381</f>
        <v>0</v>
      </c>
      <c r="Q381" s="245">
        <v>0</v>
      </c>
      <c r="R381" s="245">
        <f>Q381*H381</f>
        <v>0</v>
      </c>
      <c r="S381" s="245">
        <v>0</v>
      </c>
      <c r="T381" s="246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7" t="s">
        <v>233</v>
      </c>
      <c r="AT381" s="247" t="s">
        <v>153</v>
      </c>
      <c r="AU381" s="247" t="s">
        <v>84</v>
      </c>
      <c r="AY381" s="18" t="s">
        <v>151</v>
      </c>
      <c r="BE381" s="248">
        <f>IF(N381="základní",J381,0)</f>
        <v>0</v>
      </c>
      <c r="BF381" s="248">
        <f>IF(N381="snížená",J381,0)</f>
        <v>0</v>
      </c>
      <c r="BG381" s="248">
        <f>IF(N381="zákl. přenesená",J381,0)</f>
        <v>0</v>
      </c>
      <c r="BH381" s="248">
        <f>IF(N381="sníž. přenesená",J381,0)</f>
        <v>0</v>
      </c>
      <c r="BI381" s="248">
        <f>IF(N381="nulová",J381,0)</f>
        <v>0</v>
      </c>
      <c r="BJ381" s="18" t="s">
        <v>80</v>
      </c>
      <c r="BK381" s="248">
        <f>ROUND(I381*H381,2)</f>
        <v>0</v>
      </c>
      <c r="BL381" s="18" t="s">
        <v>233</v>
      </c>
      <c r="BM381" s="247" t="s">
        <v>607</v>
      </c>
    </row>
    <row r="382" s="2" customFormat="1" ht="14.4" customHeight="1">
      <c r="A382" s="39"/>
      <c r="B382" s="40"/>
      <c r="C382" s="235" t="s">
        <v>608</v>
      </c>
      <c r="D382" s="235" t="s">
        <v>153</v>
      </c>
      <c r="E382" s="236" t="s">
        <v>609</v>
      </c>
      <c r="F382" s="237" t="s">
        <v>610</v>
      </c>
      <c r="G382" s="238" t="s">
        <v>167</v>
      </c>
      <c r="H382" s="239">
        <v>12</v>
      </c>
      <c r="I382" s="240"/>
      <c r="J382" s="241">
        <f>ROUND(I382*H382,2)</f>
        <v>0</v>
      </c>
      <c r="K382" s="242"/>
      <c r="L382" s="45"/>
      <c r="M382" s="243" t="s">
        <v>1</v>
      </c>
      <c r="N382" s="244" t="s">
        <v>40</v>
      </c>
      <c r="O382" s="92"/>
      <c r="P382" s="245">
        <f>O382*H382</f>
        <v>0</v>
      </c>
      <c r="Q382" s="245">
        <v>0.00029999999999999997</v>
      </c>
      <c r="R382" s="245">
        <f>Q382*H382</f>
        <v>0.0035999999999999999</v>
      </c>
      <c r="S382" s="245">
        <v>0</v>
      </c>
      <c r="T382" s="246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7" t="s">
        <v>233</v>
      </c>
      <c r="AT382" s="247" t="s">
        <v>153</v>
      </c>
      <c r="AU382" s="247" t="s">
        <v>84</v>
      </c>
      <c r="AY382" s="18" t="s">
        <v>151</v>
      </c>
      <c r="BE382" s="248">
        <f>IF(N382="základní",J382,0)</f>
        <v>0</v>
      </c>
      <c r="BF382" s="248">
        <f>IF(N382="snížená",J382,0)</f>
        <v>0</v>
      </c>
      <c r="BG382" s="248">
        <f>IF(N382="zákl. přenesená",J382,0)</f>
        <v>0</v>
      </c>
      <c r="BH382" s="248">
        <f>IF(N382="sníž. přenesená",J382,0)</f>
        <v>0</v>
      </c>
      <c r="BI382" s="248">
        <f>IF(N382="nulová",J382,0)</f>
        <v>0</v>
      </c>
      <c r="BJ382" s="18" t="s">
        <v>80</v>
      </c>
      <c r="BK382" s="248">
        <f>ROUND(I382*H382,2)</f>
        <v>0</v>
      </c>
      <c r="BL382" s="18" t="s">
        <v>233</v>
      </c>
      <c r="BM382" s="247" t="s">
        <v>611</v>
      </c>
    </row>
    <row r="383" s="2" customFormat="1" ht="24.15" customHeight="1">
      <c r="A383" s="39"/>
      <c r="B383" s="40"/>
      <c r="C383" s="235" t="s">
        <v>612</v>
      </c>
      <c r="D383" s="235" t="s">
        <v>153</v>
      </c>
      <c r="E383" s="236" t="s">
        <v>613</v>
      </c>
      <c r="F383" s="237" t="s">
        <v>614</v>
      </c>
      <c r="G383" s="238" t="s">
        <v>236</v>
      </c>
      <c r="H383" s="239">
        <v>4</v>
      </c>
      <c r="I383" s="240"/>
      <c r="J383" s="241">
        <f>ROUND(I383*H383,2)</f>
        <v>0</v>
      </c>
      <c r="K383" s="242"/>
      <c r="L383" s="45"/>
      <c r="M383" s="243" t="s">
        <v>1</v>
      </c>
      <c r="N383" s="244" t="s">
        <v>40</v>
      </c>
      <c r="O383" s="92"/>
      <c r="P383" s="245">
        <f>O383*H383</f>
        <v>0</v>
      </c>
      <c r="Q383" s="245">
        <v>0.00020000000000000001</v>
      </c>
      <c r="R383" s="245">
        <f>Q383*H383</f>
        <v>0.00080000000000000004</v>
      </c>
      <c r="S383" s="245">
        <v>0</v>
      </c>
      <c r="T383" s="246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7" t="s">
        <v>233</v>
      </c>
      <c r="AT383" s="247" t="s">
        <v>153</v>
      </c>
      <c r="AU383" s="247" t="s">
        <v>84</v>
      </c>
      <c r="AY383" s="18" t="s">
        <v>151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18" t="s">
        <v>80</v>
      </c>
      <c r="BK383" s="248">
        <f>ROUND(I383*H383,2)</f>
        <v>0</v>
      </c>
      <c r="BL383" s="18" t="s">
        <v>233</v>
      </c>
      <c r="BM383" s="247" t="s">
        <v>615</v>
      </c>
    </row>
    <row r="384" s="13" customFormat="1">
      <c r="A384" s="13"/>
      <c r="B384" s="249"/>
      <c r="C384" s="250"/>
      <c r="D384" s="251" t="s">
        <v>158</v>
      </c>
      <c r="E384" s="252" t="s">
        <v>1</v>
      </c>
      <c r="F384" s="253" t="s">
        <v>616</v>
      </c>
      <c r="G384" s="250"/>
      <c r="H384" s="254">
        <v>3.5</v>
      </c>
      <c r="I384" s="255"/>
      <c r="J384" s="250"/>
      <c r="K384" s="250"/>
      <c r="L384" s="256"/>
      <c r="M384" s="257"/>
      <c r="N384" s="258"/>
      <c r="O384" s="258"/>
      <c r="P384" s="258"/>
      <c r="Q384" s="258"/>
      <c r="R384" s="258"/>
      <c r="S384" s="258"/>
      <c r="T384" s="25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0" t="s">
        <v>158</v>
      </c>
      <c r="AU384" s="260" t="s">
        <v>84</v>
      </c>
      <c r="AV384" s="13" t="s">
        <v>84</v>
      </c>
      <c r="AW384" s="13" t="s">
        <v>32</v>
      </c>
      <c r="AX384" s="13" t="s">
        <v>75</v>
      </c>
      <c r="AY384" s="260" t="s">
        <v>151</v>
      </c>
    </row>
    <row r="385" s="14" customFormat="1">
      <c r="A385" s="14"/>
      <c r="B385" s="261"/>
      <c r="C385" s="262"/>
      <c r="D385" s="251" t="s">
        <v>158</v>
      </c>
      <c r="E385" s="263" t="s">
        <v>1</v>
      </c>
      <c r="F385" s="264" t="s">
        <v>163</v>
      </c>
      <c r="G385" s="262"/>
      <c r="H385" s="265">
        <v>3.5</v>
      </c>
      <c r="I385" s="266"/>
      <c r="J385" s="262"/>
      <c r="K385" s="262"/>
      <c r="L385" s="267"/>
      <c r="M385" s="268"/>
      <c r="N385" s="269"/>
      <c r="O385" s="269"/>
      <c r="P385" s="269"/>
      <c r="Q385" s="269"/>
      <c r="R385" s="269"/>
      <c r="S385" s="269"/>
      <c r="T385" s="27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1" t="s">
        <v>158</v>
      </c>
      <c r="AU385" s="271" t="s">
        <v>84</v>
      </c>
      <c r="AV385" s="14" t="s">
        <v>90</v>
      </c>
      <c r="AW385" s="14" t="s">
        <v>32</v>
      </c>
      <c r="AX385" s="14" t="s">
        <v>75</v>
      </c>
      <c r="AY385" s="271" t="s">
        <v>151</v>
      </c>
    </row>
    <row r="386" s="13" customFormat="1">
      <c r="A386" s="13"/>
      <c r="B386" s="249"/>
      <c r="C386" s="250"/>
      <c r="D386" s="251" t="s">
        <v>158</v>
      </c>
      <c r="E386" s="252" t="s">
        <v>1</v>
      </c>
      <c r="F386" s="253" t="s">
        <v>90</v>
      </c>
      <c r="G386" s="250"/>
      <c r="H386" s="254">
        <v>4</v>
      </c>
      <c r="I386" s="255"/>
      <c r="J386" s="250"/>
      <c r="K386" s="250"/>
      <c r="L386" s="256"/>
      <c r="M386" s="257"/>
      <c r="N386" s="258"/>
      <c r="O386" s="258"/>
      <c r="P386" s="258"/>
      <c r="Q386" s="258"/>
      <c r="R386" s="258"/>
      <c r="S386" s="258"/>
      <c r="T386" s="25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0" t="s">
        <v>158</v>
      </c>
      <c r="AU386" s="260" t="s">
        <v>84</v>
      </c>
      <c r="AV386" s="13" t="s">
        <v>84</v>
      </c>
      <c r="AW386" s="13" t="s">
        <v>32</v>
      </c>
      <c r="AX386" s="13" t="s">
        <v>80</v>
      </c>
      <c r="AY386" s="260" t="s">
        <v>151</v>
      </c>
    </row>
    <row r="387" s="2" customFormat="1" ht="14.4" customHeight="1">
      <c r="A387" s="39"/>
      <c r="B387" s="40"/>
      <c r="C387" s="282" t="s">
        <v>617</v>
      </c>
      <c r="D387" s="282" t="s">
        <v>366</v>
      </c>
      <c r="E387" s="283" t="s">
        <v>618</v>
      </c>
      <c r="F387" s="284" t="s">
        <v>619</v>
      </c>
      <c r="G387" s="285" t="s">
        <v>236</v>
      </c>
      <c r="H387" s="286">
        <v>6.1120000000000001</v>
      </c>
      <c r="I387" s="287"/>
      <c r="J387" s="288">
        <f>ROUND(I387*H387,2)</f>
        <v>0</v>
      </c>
      <c r="K387" s="289"/>
      <c r="L387" s="290"/>
      <c r="M387" s="291" t="s">
        <v>1</v>
      </c>
      <c r="N387" s="292" t="s">
        <v>40</v>
      </c>
      <c r="O387" s="92"/>
      <c r="P387" s="245">
        <f>O387*H387</f>
        <v>0</v>
      </c>
      <c r="Q387" s="245">
        <v>0.00017000000000000001</v>
      </c>
      <c r="R387" s="245">
        <f>Q387*H387</f>
        <v>0.0010390400000000002</v>
      </c>
      <c r="S387" s="245">
        <v>0</v>
      </c>
      <c r="T387" s="246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7" t="s">
        <v>314</v>
      </c>
      <c r="AT387" s="247" t="s">
        <v>366</v>
      </c>
      <c r="AU387" s="247" t="s">
        <v>84</v>
      </c>
      <c r="AY387" s="18" t="s">
        <v>151</v>
      </c>
      <c r="BE387" s="248">
        <f>IF(N387="základní",J387,0)</f>
        <v>0</v>
      </c>
      <c r="BF387" s="248">
        <f>IF(N387="snížená",J387,0)</f>
        <v>0</v>
      </c>
      <c r="BG387" s="248">
        <f>IF(N387="zákl. přenesená",J387,0)</f>
        <v>0</v>
      </c>
      <c r="BH387" s="248">
        <f>IF(N387="sníž. přenesená",J387,0)</f>
        <v>0</v>
      </c>
      <c r="BI387" s="248">
        <f>IF(N387="nulová",J387,0)</f>
        <v>0</v>
      </c>
      <c r="BJ387" s="18" t="s">
        <v>80</v>
      </c>
      <c r="BK387" s="248">
        <f>ROUND(I387*H387,2)</f>
        <v>0</v>
      </c>
      <c r="BL387" s="18" t="s">
        <v>233</v>
      </c>
      <c r="BM387" s="247" t="s">
        <v>620</v>
      </c>
    </row>
    <row r="388" s="13" customFormat="1">
      <c r="A388" s="13"/>
      <c r="B388" s="249"/>
      <c r="C388" s="250"/>
      <c r="D388" s="251" t="s">
        <v>158</v>
      </c>
      <c r="E388" s="250"/>
      <c r="F388" s="253" t="s">
        <v>621</v>
      </c>
      <c r="G388" s="250"/>
      <c r="H388" s="254">
        <v>6.1120000000000001</v>
      </c>
      <c r="I388" s="255"/>
      <c r="J388" s="250"/>
      <c r="K388" s="250"/>
      <c r="L388" s="256"/>
      <c r="M388" s="257"/>
      <c r="N388" s="258"/>
      <c r="O388" s="258"/>
      <c r="P388" s="258"/>
      <c r="Q388" s="258"/>
      <c r="R388" s="258"/>
      <c r="S388" s="258"/>
      <c r="T388" s="25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0" t="s">
        <v>158</v>
      </c>
      <c r="AU388" s="260" t="s">
        <v>84</v>
      </c>
      <c r="AV388" s="13" t="s">
        <v>84</v>
      </c>
      <c r="AW388" s="13" t="s">
        <v>4</v>
      </c>
      <c r="AX388" s="13" t="s">
        <v>80</v>
      </c>
      <c r="AY388" s="260" t="s">
        <v>151</v>
      </c>
    </row>
    <row r="389" s="2" customFormat="1" ht="24.15" customHeight="1">
      <c r="A389" s="39"/>
      <c r="B389" s="40"/>
      <c r="C389" s="235" t="s">
        <v>622</v>
      </c>
      <c r="D389" s="235" t="s">
        <v>153</v>
      </c>
      <c r="E389" s="236" t="s">
        <v>623</v>
      </c>
      <c r="F389" s="237" t="s">
        <v>624</v>
      </c>
      <c r="G389" s="238" t="s">
        <v>436</v>
      </c>
      <c r="H389" s="293"/>
      <c r="I389" s="240"/>
      <c r="J389" s="241">
        <f>ROUND(I389*H389,2)</f>
        <v>0</v>
      </c>
      <c r="K389" s="242"/>
      <c r="L389" s="45"/>
      <c r="M389" s="243" t="s">
        <v>1</v>
      </c>
      <c r="N389" s="244" t="s">
        <v>40</v>
      </c>
      <c r="O389" s="92"/>
      <c r="P389" s="245">
        <f>O389*H389</f>
        <v>0</v>
      </c>
      <c r="Q389" s="245">
        <v>0</v>
      </c>
      <c r="R389" s="245">
        <f>Q389*H389</f>
        <v>0</v>
      </c>
      <c r="S389" s="245">
        <v>0</v>
      </c>
      <c r="T389" s="246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7" t="s">
        <v>233</v>
      </c>
      <c r="AT389" s="247" t="s">
        <v>153</v>
      </c>
      <c r="AU389" s="247" t="s">
        <v>84</v>
      </c>
      <c r="AY389" s="18" t="s">
        <v>151</v>
      </c>
      <c r="BE389" s="248">
        <f>IF(N389="základní",J389,0)</f>
        <v>0</v>
      </c>
      <c r="BF389" s="248">
        <f>IF(N389="snížená",J389,0)</f>
        <v>0</v>
      </c>
      <c r="BG389" s="248">
        <f>IF(N389="zákl. přenesená",J389,0)</f>
        <v>0</v>
      </c>
      <c r="BH389" s="248">
        <f>IF(N389="sníž. přenesená",J389,0)</f>
        <v>0</v>
      </c>
      <c r="BI389" s="248">
        <f>IF(N389="nulová",J389,0)</f>
        <v>0</v>
      </c>
      <c r="BJ389" s="18" t="s">
        <v>80</v>
      </c>
      <c r="BK389" s="248">
        <f>ROUND(I389*H389,2)</f>
        <v>0</v>
      </c>
      <c r="BL389" s="18" t="s">
        <v>233</v>
      </c>
      <c r="BM389" s="247" t="s">
        <v>625</v>
      </c>
    </row>
    <row r="390" s="12" customFormat="1" ht="22.8" customHeight="1">
      <c r="A390" s="12"/>
      <c r="B390" s="219"/>
      <c r="C390" s="220"/>
      <c r="D390" s="221" t="s">
        <v>74</v>
      </c>
      <c r="E390" s="233" t="s">
        <v>626</v>
      </c>
      <c r="F390" s="233" t="s">
        <v>627</v>
      </c>
      <c r="G390" s="220"/>
      <c r="H390" s="220"/>
      <c r="I390" s="223"/>
      <c r="J390" s="234">
        <f>BK390</f>
        <v>0</v>
      </c>
      <c r="K390" s="220"/>
      <c r="L390" s="225"/>
      <c r="M390" s="226"/>
      <c r="N390" s="227"/>
      <c r="O390" s="227"/>
      <c r="P390" s="228">
        <f>SUM(P391:P398)</f>
        <v>0</v>
      </c>
      <c r="Q390" s="227"/>
      <c r="R390" s="228">
        <f>SUM(R391:R398)</f>
        <v>0.18864999999999998</v>
      </c>
      <c r="S390" s="227"/>
      <c r="T390" s="229">
        <f>SUM(T391:T398)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30" t="s">
        <v>84</v>
      </c>
      <c r="AT390" s="231" t="s">
        <v>74</v>
      </c>
      <c r="AU390" s="231" t="s">
        <v>80</v>
      </c>
      <c r="AY390" s="230" t="s">
        <v>151</v>
      </c>
      <c r="BK390" s="232">
        <f>SUM(BK391:BK398)</f>
        <v>0</v>
      </c>
    </row>
    <row r="391" s="2" customFormat="1" ht="14.4" customHeight="1">
      <c r="A391" s="39"/>
      <c r="B391" s="40"/>
      <c r="C391" s="235" t="s">
        <v>628</v>
      </c>
      <c r="D391" s="235" t="s">
        <v>153</v>
      </c>
      <c r="E391" s="236" t="s">
        <v>629</v>
      </c>
      <c r="F391" s="237" t="s">
        <v>630</v>
      </c>
      <c r="G391" s="238" t="s">
        <v>236</v>
      </c>
      <c r="H391" s="239">
        <v>490</v>
      </c>
      <c r="I391" s="240"/>
      <c r="J391" s="241">
        <f>ROUND(I391*H391,2)</f>
        <v>0</v>
      </c>
      <c r="K391" s="242"/>
      <c r="L391" s="45"/>
      <c r="M391" s="243" t="s">
        <v>1</v>
      </c>
      <c r="N391" s="244" t="s">
        <v>40</v>
      </c>
      <c r="O391" s="92"/>
      <c r="P391" s="245">
        <f>O391*H391</f>
        <v>0</v>
      </c>
      <c r="Q391" s="245">
        <v>0.00025000000000000001</v>
      </c>
      <c r="R391" s="245">
        <f>Q391*H391</f>
        <v>0.1225</v>
      </c>
      <c r="S391" s="245">
        <v>0</v>
      </c>
      <c r="T391" s="246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7" t="s">
        <v>233</v>
      </c>
      <c r="AT391" s="247" t="s">
        <v>153</v>
      </c>
      <c r="AU391" s="247" t="s">
        <v>84</v>
      </c>
      <c r="AY391" s="18" t="s">
        <v>151</v>
      </c>
      <c r="BE391" s="248">
        <f>IF(N391="základní",J391,0)</f>
        <v>0</v>
      </c>
      <c r="BF391" s="248">
        <f>IF(N391="snížená",J391,0)</f>
        <v>0</v>
      </c>
      <c r="BG391" s="248">
        <f>IF(N391="zákl. přenesená",J391,0)</f>
        <v>0</v>
      </c>
      <c r="BH391" s="248">
        <f>IF(N391="sníž. přenesená",J391,0)</f>
        <v>0</v>
      </c>
      <c r="BI391" s="248">
        <f>IF(N391="nulová",J391,0)</f>
        <v>0</v>
      </c>
      <c r="BJ391" s="18" t="s">
        <v>80</v>
      </c>
      <c r="BK391" s="248">
        <f>ROUND(I391*H391,2)</f>
        <v>0</v>
      </c>
      <c r="BL391" s="18" t="s">
        <v>233</v>
      </c>
      <c r="BM391" s="247" t="s">
        <v>631</v>
      </c>
    </row>
    <row r="392" s="13" customFormat="1">
      <c r="A392" s="13"/>
      <c r="B392" s="249"/>
      <c r="C392" s="250"/>
      <c r="D392" s="251" t="s">
        <v>158</v>
      </c>
      <c r="E392" s="252" t="s">
        <v>1</v>
      </c>
      <c r="F392" s="253" t="s">
        <v>632</v>
      </c>
      <c r="G392" s="250"/>
      <c r="H392" s="254">
        <v>490</v>
      </c>
      <c r="I392" s="255"/>
      <c r="J392" s="250"/>
      <c r="K392" s="250"/>
      <c r="L392" s="256"/>
      <c r="M392" s="257"/>
      <c r="N392" s="258"/>
      <c r="O392" s="258"/>
      <c r="P392" s="258"/>
      <c r="Q392" s="258"/>
      <c r="R392" s="258"/>
      <c r="S392" s="258"/>
      <c r="T392" s="25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0" t="s">
        <v>158</v>
      </c>
      <c r="AU392" s="260" t="s">
        <v>84</v>
      </c>
      <c r="AV392" s="13" t="s">
        <v>84</v>
      </c>
      <c r="AW392" s="13" t="s">
        <v>32</v>
      </c>
      <c r="AX392" s="13" t="s">
        <v>80</v>
      </c>
      <c r="AY392" s="260" t="s">
        <v>151</v>
      </c>
    </row>
    <row r="393" s="2" customFormat="1" ht="14.4" customHeight="1">
      <c r="A393" s="39"/>
      <c r="B393" s="40"/>
      <c r="C393" s="235" t="s">
        <v>633</v>
      </c>
      <c r="D393" s="235" t="s">
        <v>153</v>
      </c>
      <c r="E393" s="236" t="s">
        <v>634</v>
      </c>
      <c r="F393" s="237" t="s">
        <v>635</v>
      </c>
      <c r="G393" s="238" t="s">
        <v>167</v>
      </c>
      <c r="H393" s="239">
        <v>245</v>
      </c>
      <c r="I393" s="240"/>
      <c r="J393" s="241">
        <f>ROUND(I393*H393,2)</f>
        <v>0</v>
      </c>
      <c r="K393" s="242"/>
      <c r="L393" s="45"/>
      <c r="M393" s="243" t="s">
        <v>1</v>
      </c>
      <c r="N393" s="244" t="s">
        <v>40</v>
      </c>
      <c r="O393" s="92"/>
      <c r="P393" s="245">
        <f>O393*H393</f>
        <v>0</v>
      </c>
      <c r="Q393" s="245">
        <v>0.00027</v>
      </c>
      <c r="R393" s="245">
        <f>Q393*H393</f>
        <v>0.06615</v>
      </c>
      <c r="S393" s="245">
        <v>0</v>
      </c>
      <c r="T393" s="246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7" t="s">
        <v>233</v>
      </c>
      <c r="AT393" s="247" t="s">
        <v>153</v>
      </c>
      <c r="AU393" s="247" t="s">
        <v>84</v>
      </c>
      <c r="AY393" s="18" t="s">
        <v>151</v>
      </c>
      <c r="BE393" s="248">
        <f>IF(N393="základní",J393,0)</f>
        <v>0</v>
      </c>
      <c r="BF393" s="248">
        <f>IF(N393="snížená",J393,0)</f>
        <v>0</v>
      </c>
      <c r="BG393" s="248">
        <f>IF(N393="zákl. přenesená",J393,0)</f>
        <v>0</v>
      </c>
      <c r="BH393" s="248">
        <f>IF(N393="sníž. přenesená",J393,0)</f>
        <v>0</v>
      </c>
      <c r="BI393" s="248">
        <f>IF(N393="nulová",J393,0)</f>
        <v>0</v>
      </c>
      <c r="BJ393" s="18" t="s">
        <v>80</v>
      </c>
      <c r="BK393" s="248">
        <f>ROUND(I393*H393,2)</f>
        <v>0</v>
      </c>
      <c r="BL393" s="18" t="s">
        <v>233</v>
      </c>
      <c r="BM393" s="247" t="s">
        <v>636</v>
      </c>
    </row>
    <row r="394" s="13" customFormat="1">
      <c r="A394" s="13"/>
      <c r="B394" s="249"/>
      <c r="C394" s="250"/>
      <c r="D394" s="251" t="s">
        <v>158</v>
      </c>
      <c r="E394" s="252" t="s">
        <v>1</v>
      </c>
      <c r="F394" s="253" t="s">
        <v>637</v>
      </c>
      <c r="G394" s="250"/>
      <c r="H394" s="254">
        <v>243.40000000000001</v>
      </c>
      <c r="I394" s="255"/>
      <c r="J394" s="250"/>
      <c r="K394" s="250"/>
      <c r="L394" s="256"/>
      <c r="M394" s="257"/>
      <c r="N394" s="258"/>
      <c r="O394" s="258"/>
      <c r="P394" s="258"/>
      <c r="Q394" s="258"/>
      <c r="R394" s="258"/>
      <c r="S394" s="258"/>
      <c r="T394" s="259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0" t="s">
        <v>158</v>
      </c>
      <c r="AU394" s="260" t="s">
        <v>84</v>
      </c>
      <c r="AV394" s="13" t="s">
        <v>84</v>
      </c>
      <c r="AW394" s="13" t="s">
        <v>32</v>
      </c>
      <c r="AX394" s="13" t="s">
        <v>75</v>
      </c>
      <c r="AY394" s="260" t="s">
        <v>151</v>
      </c>
    </row>
    <row r="395" s="14" customFormat="1">
      <c r="A395" s="14"/>
      <c r="B395" s="261"/>
      <c r="C395" s="262"/>
      <c r="D395" s="251" t="s">
        <v>158</v>
      </c>
      <c r="E395" s="263" t="s">
        <v>1</v>
      </c>
      <c r="F395" s="264" t="s">
        <v>163</v>
      </c>
      <c r="G395" s="262"/>
      <c r="H395" s="265">
        <v>243.40000000000001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71" t="s">
        <v>158</v>
      </c>
      <c r="AU395" s="271" t="s">
        <v>84</v>
      </c>
      <c r="AV395" s="14" t="s">
        <v>90</v>
      </c>
      <c r="AW395" s="14" t="s">
        <v>32</v>
      </c>
      <c r="AX395" s="14" t="s">
        <v>75</v>
      </c>
      <c r="AY395" s="271" t="s">
        <v>151</v>
      </c>
    </row>
    <row r="396" s="13" customFormat="1">
      <c r="A396" s="13"/>
      <c r="B396" s="249"/>
      <c r="C396" s="250"/>
      <c r="D396" s="251" t="s">
        <v>158</v>
      </c>
      <c r="E396" s="252" t="s">
        <v>1</v>
      </c>
      <c r="F396" s="253" t="s">
        <v>638</v>
      </c>
      <c r="G396" s="250"/>
      <c r="H396" s="254">
        <v>245</v>
      </c>
      <c r="I396" s="255"/>
      <c r="J396" s="250"/>
      <c r="K396" s="250"/>
      <c r="L396" s="256"/>
      <c r="M396" s="257"/>
      <c r="N396" s="258"/>
      <c r="O396" s="258"/>
      <c r="P396" s="258"/>
      <c r="Q396" s="258"/>
      <c r="R396" s="258"/>
      <c r="S396" s="258"/>
      <c r="T396" s="25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60" t="s">
        <v>158</v>
      </c>
      <c r="AU396" s="260" t="s">
        <v>84</v>
      </c>
      <c r="AV396" s="13" t="s">
        <v>84</v>
      </c>
      <c r="AW396" s="13" t="s">
        <v>32</v>
      </c>
      <c r="AX396" s="13" t="s">
        <v>80</v>
      </c>
      <c r="AY396" s="260" t="s">
        <v>151</v>
      </c>
    </row>
    <row r="397" s="2" customFormat="1" ht="14.4" customHeight="1">
      <c r="A397" s="39"/>
      <c r="B397" s="40"/>
      <c r="C397" s="282" t="s">
        <v>639</v>
      </c>
      <c r="D397" s="282" t="s">
        <v>366</v>
      </c>
      <c r="E397" s="283" t="s">
        <v>640</v>
      </c>
      <c r="F397" s="284" t="s">
        <v>641</v>
      </c>
      <c r="G397" s="285" t="s">
        <v>167</v>
      </c>
      <c r="H397" s="286">
        <v>279.00799999999998</v>
      </c>
      <c r="I397" s="287"/>
      <c r="J397" s="288">
        <f>ROUND(I397*H397,2)</f>
        <v>0</v>
      </c>
      <c r="K397" s="289"/>
      <c r="L397" s="290"/>
      <c r="M397" s="291" t="s">
        <v>1</v>
      </c>
      <c r="N397" s="292" t="s">
        <v>40</v>
      </c>
      <c r="O397" s="92"/>
      <c r="P397" s="245">
        <f>O397*H397</f>
        <v>0</v>
      </c>
      <c r="Q397" s="245">
        <v>0</v>
      </c>
      <c r="R397" s="245">
        <f>Q397*H397</f>
        <v>0</v>
      </c>
      <c r="S397" s="245">
        <v>0</v>
      </c>
      <c r="T397" s="24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7" t="s">
        <v>314</v>
      </c>
      <c r="AT397" s="247" t="s">
        <v>366</v>
      </c>
      <c r="AU397" s="247" t="s">
        <v>84</v>
      </c>
      <c r="AY397" s="18" t="s">
        <v>151</v>
      </c>
      <c r="BE397" s="248">
        <f>IF(N397="základní",J397,0)</f>
        <v>0</v>
      </c>
      <c r="BF397" s="248">
        <f>IF(N397="snížená",J397,0)</f>
        <v>0</v>
      </c>
      <c r="BG397" s="248">
        <f>IF(N397="zákl. přenesená",J397,0)</f>
        <v>0</v>
      </c>
      <c r="BH397" s="248">
        <f>IF(N397="sníž. přenesená",J397,0)</f>
        <v>0</v>
      </c>
      <c r="BI397" s="248">
        <f>IF(N397="nulová",J397,0)</f>
        <v>0</v>
      </c>
      <c r="BJ397" s="18" t="s">
        <v>80</v>
      </c>
      <c r="BK397" s="248">
        <f>ROUND(I397*H397,2)</f>
        <v>0</v>
      </c>
      <c r="BL397" s="18" t="s">
        <v>233</v>
      </c>
      <c r="BM397" s="247" t="s">
        <v>642</v>
      </c>
    </row>
    <row r="398" s="2" customFormat="1" ht="24.15" customHeight="1">
      <c r="A398" s="39"/>
      <c r="B398" s="40"/>
      <c r="C398" s="235" t="s">
        <v>643</v>
      </c>
      <c r="D398" s="235" t="s">
        <v>153</v>
      </c>
      <c r="E398" s="236" t="s">
        <v>644</v>
      </c>
      <c r="F398" s="237" t="s">
        <v>645</v>
      </c>
      <c r="G398" s="238" t="s">
        <v>436</v>
      </c>
      <c r="H398" s="293"/>
      <c r="I398" s="240"/>
      <c r="J398" s="241">
        <f>ROUND(I398*H398,2)</f>
        <v>0</v>
      </c>
      <c r="K398" s="242"/>
      <c r="L398" s="45"/>
      <c r="M398" s="243" t="s">
        <v>1</v>
      </c>
      <c r="N398" s="244" t="s">
        <v>40</v>
      </c>
      <c r="O398" s="92"/>
      <c r="P398" s="245">
        <f>O398*H398</f>
        <v>0</v>
      </c>
      <c r="Q398" s="245">
        <v>0</v>
      </c>
      <c r="R398" s="245">
        <f>Q398*H398</f>
        <v>0</v>
      </c>
      <c r="S398" s="245">
        <v>0</v>
      </c>
      <c r="T398" s="246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7" t="s">
        <v>233</v>
      </c>
      <c r="AT398" s="247" t="s">
        <v>153</v>
      </c>
      <c r="AU398" s="247" t="s">
        <v>84</v>
      </c>
      <c r="AY398" s="18" t="s">
        <v>151</v>
      </c>
      <c r="BE398" s="248">
        <f>IF(N398="základní",J398,0)</f>
        <v>0</v>
      </c>
      <c r="BF398" s="248">
        <f>IF(N398="snížená",J398,0)</f>
        <v>0</v>
      </c>
      <c r="BG398" s="248">
        <f>IF(N398="zákl. přenesená",J398,0)</f>
        <v>0</v>
      </c>
      <c r="BH398" s="248">
        <f>IF(N398="sníž. přenesená",J398,0)</f>
        <v>0</v>
      </c>
      <c r="BI398" s="248">
        <f>IF(N398="nulová",J398,0)</f>
        <v>0</v>
      </c>
      <c r="BJ398" s="18" t="s">
        <v>80</v>
      </c>
      <c r="BK398" s="248">
        <f>ROUND(I398*H398,2)</f>
        <v>0</v>
      </c>
      <c r="BL398" s="18" t="s">
        <v>233</v>
      </c>
      <c r="BM398" s="247" t="s">
        <v>646</v>
      </c>
    </row>
    <row r="399" s="12" customFormat="1" ht="22.8" customHeight="1">
      <c r="A399" s="12"/>
      <c r="B399" s="219"/>
      <c r="C399" s="220"/>
      <c r="D399" s="221" t="s">
        <v>74</v>
      </c>
      <c r="E399" s="233" t="s">
        <v>647</v>
      </c>
      <c r="F399" s="233" t="s">
        <v>648</v>
      </c>
      <c r="G399" s="220"/>
      <c r="H399" s="220"/>
      <c r="I399" s="223"/>
      <c r="J399" s="234">
        <f>BK399</f>
        <v>0</v>
      </c>
      <c r="K399" s="220"/>
      <c r="L399" s="225"/>
      <c r="M399" s="226"/>
      <c r="N399" s="227"/>
      <c r="O399" s="227"/>
      <c r="P399" s="228">
        <f>SUM(P400:P413)</f>
        <v>0</v>
      </c>
      <c r="Q399" s="227"/>
      <c r="R399" s="228">
        <f>SUM(R400:R413)</f>
        <v>0.82540000000000002</v>
      </c>
      <c r="S399" s="227"/>
      <c r="T399" s="229">
        <f>SUM(T400:T413)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30" t="s">
        <v>84</v>
      </c>
      <c r="AT399" s="231" t="s">
        <v>74</v>
      </c>
      <c r="AU399" s="231" t="s">
        <v>80</v>
      </c>
      <c r="AY399" s="230" t="s">
        <v>151</v>
      </c>
      <c r="BK399" s="232">
        <f>SUM(BK400:BK413)</f>
        <v>0</v>
      </c>
    </row>
    <row r="400" s="2" customFormat="1" ht="24.15" customHeight="1">
      <c r="A400" s="39"/>
      <c r="B400" s="40"/>
      <c r="C400" s="235" t="s">
        <v>295</v>
      </c>
      <c r="D400" s="235" t="s">
        <v>153</v>
      </c>
      <c r="E400" s="236" t="s">
        <v>649</v>
      </c>
      <c r="F400" s="237" t="s">
        <v>650</v>
      </c>
      <c r="G400" s="238" t="s">
        <v>167</v>
      </c>
      <c r="H400" s="239">
        <v>50</v>
      </c>
      <c r="I400" s="240"/>
      <c r="J400" s="241">
        <f>ROUND(I400*H400,2)</f>
        <v>0</v>
      </c>
      <c r="K400" s="242"/>
      <c r="L400" s="45"/>
      <c r="M400" s="243" t="s">
        <v>1</v>
      </c>
      <c r="N400" s="244" t="s">
        <v>40</v>
      </c>
      <c r="O400" s="92"/>
      <c r="P400" s="245">
        <f>O400*H400</f>
        <v>0</v>
      </c>
      <c r="Q400" s="245">
        <v>0.0030000000000000001</v>
      </c>
      <c r="R400" s="245">
        <f>Q400*H400</f>
        <v>0.14999999999999999</v>
      </c>
      <c r="S400" s="245">
        <v>0</v>
      </c>
      <c r="T400" s="24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7" t="s">
        <v>233</v>
      </c>
      <c r="AT400" s="247" t="s">
        <v>153</v>
      </c>
      <c r="AU400" s="247" t="s">
        <v>84</v>
      </c>
      <c r="AY400" s="18" t="s">
        <v>151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8" t="s">
        <v>80</v>
      </c>
      <c r="BK400" s="248">
        <f>ROUND(I400*H400,2)</f>
        <v>0</v>
      </c>
      <c r="BL400" s="18" t="s">
        <v>233</v>
      </c>
      <c r="BM400" s="247" t="s">
        <v>651</v>
      </c>
    </row>
    <row r="401" s="13" customFormat="1">
      <c r="A401" s="13"/>
      <c r="B401" s="249"/>
      <c r="C401" s="250"/>
      <c r="D401" s="251" t="s">
        <v>158</v>
      </c>
      <c r="E401" s="252" t="s">
        <v>1</v>
      </c>
      <c r="F401" s="253" t="s">
        <v>652</v>
      </c>
      <c r="G401" s="250"/>
      <c r="H401" s="254">
        <v>2.7999999999999998</v>
      </c>
      <c r="I401" s="255"/>
      <c r="J401" s="250"/>
      <c r="K401" s="250"/>
      <c r="L401" s="256"/>
      <c r="M401" s="257"/>
      <c r="N401" s="258"/>
      <c r="O401" s="258"/>
      <c r="P401" s="258"/>
      <c r="Q401" s="258"/>
      <c r="R401" s="258"/>
      <c r="S401" s="258"/>
      <c r="T401" s="25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0" t="s">
        <v>158</v>
      </c>
      <c r="AU401" s="260" t="s">
        <v>84</v>
      </c>
      <c r="AV401" s="13" t="s">
        <v>84</v>
      </c>
      <c r="AW401" s="13" t="s">
        <v>32</v>
      </c>
      <c r="AX401" s="13" t="s">
        <v>75</v>
      </c>
      <c r="AY401" s="260" t="s">
        <v>151</v>
      </c>
    </row>
    <row r="402" s="13" customFormat="1">
      <c r="A402" s="13"/>
      <c r="B402" s="249"/>
      <c r="C402" s="250"/>
      <c r="D402" s="251" t="s">
        <v>158</v>
      </c>
      <c r="E402" s="252" t="s">
        <v>1</v>
      </c>
      <c r="F402" s="253" t="s">
        <v>653</v>
      </c>
      <c r="G402" s="250"/>
      <c r="H402" s="254">
        <v>53.851999999999997</v>
      </c>
      <c r="I402" s="255"/>
      <c r="J402" s="250"/>
      <c r="K402" s="250"/>
      <c r="L402" s="256"/>
      <c r="M402" s="257"/>
      <c r="N402" s="258"/>
      <c r="O402" s="258"/>
      <c r="P402" s="258"/>
      <c r="Q402" s="258"/>
      <c r="R402" s="258"/>
      <c r="S402" s="258"/>
      <c r="T402" s="25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0" t="s">
        <v>158</v>
      </c>
      <c r="AU402" s="260" t="s">
        <v>84</v>
      </c>
      <c r="AV402" s="13" t="s">
        <v>84</v>
      </c>
      <c r="AW402" s="13" t="s">
        <v>32</v>
      </c>
      <c r="AX402" s="13" t="s">
        <v>75</v>
      </c>
      <c r="AY402" s="260" t="s">
        <v>151</v>
      </c>
    </row>
    <row r="403" s="13" customFormat="1">
      <c r="A403" s="13"/>
      <c r="B403" s="249"/>
      <c r="C403" s="250"/>
      <c r="D403" s="251" t="s">
        <v>158</v>
      </c>
      <c r="E403" s="252" t="s">
        <v>1</v>
      </c>
      <c r="F403" s="253" t="s">
        <v>654</v>
      </c>
      <c r="G403" s="250"/>
      <c r="H403" s="254">
        <v>-7.5999999999999996</v>
      </c>
      <c r="I403" s="255"/>
      <c r="J403" s="250"/>
      <c r="K403" s="250"/>
      <c r="L403" s="256"/>
      <c r="M403" s="257"/>
      <c r="N403" s="258"/>
      <c r="O403" s="258"/>
      <c r="P403" s="258"/>
      <c r="Q403" s="258"/>
      <c r="R403" s="258"/>
      <c r="S403" s="258"/>
      <c r="T403" s="25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0" t="s">
        <v>158</v>
      </c>
      <c r="AU403" s="260" t="s">
        <v>84</v>
      </c>
      <c r="AV403" s="13" t="s">
        <v>84</v>
      </c>
      <c r="AW403" s="13" t="s">
        <v>32</v>
      </c>
      <c r="AX403" s="13" t="s">
        <v>75</v>
      </c>
      <c r="AY403" s="260" t="s">
        <v>151</v>
      </c>
    </row>
    <row r="404" s="14" customFormat="1">
      <c r="A404" s="14"/>
      <c r="B404" s="261"/>
      <c r="C404" s="262"/>
      <c r="D404" s="251" t="s">
        <v>158</v>
      </c>
      <c r="E404" s="263" t="s">
        <v>1</v>
      </c>
      <c r="F404" s="264" t="s">
        <v>163</v>
      </c>
      <c r="G404" s="262"/>
      <c r="H404" s="265">
        <v>49.052</v>
      </c>
      <c r="I404" s="266"/>
      <c r="J404" s="262"/>
      <c r="K404" s="262"/>
      <c r="L404" s="267"/>
      <c r="M404" s="268"/>
      <c r="N404" s="269"/>
      <c r="O404" s="269"/>
      <c r="P404" s="269"/>
      <c r="Q404" s="269"/>
      <c r="R404" s="269"/>
      <c r="S404" s="269"/>
      <c r="T404" s="27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1" t="s">
        <v>158</v>
      </c>
      <c r="AU404" s="271" t="s">
        <v>84</v>
      </c>
      <c r="AV404" s="14" t="s">
        <v>90</v>
      </c>
      <c r="AW404" s="14" t="s">
        <v>32</v>
      </c>
      <c r="AX404" s="14" t="s">
        <v>75</v>
      </c>
      <c r="AY404" s="271" t="s">
        <v>151</v>
      </c>
    </row>
    <row r="405" s="13" customFormat="1">
      <c r="A405" s="13"/>
      <c r="B405" s="249"/>
      <c r="C405" s="250"/>
      <c r="D405" s="251" t="s">
        <v>158</v>
      </c>
      <c r="E405" s="252" t="s">
        <v>1</v>
      </c>
      <c r="F405" s="253" t="s">
        <v>412</v>
      </c>
      <c r="G405" s="250"/>
      <c r="H405" s="254">
        <v>50</v>
      </c>
      <c r="I405" s="255"/>
      <c r="J405" s="250"/>
      <c r="K405" s="250"/>
      <c r="L405" s="256"/>
      <c r="M405" s="257"/>
      <c r="N405" s="258"/>
      <c r="O405" s="258"/>
      <c r="P405" s="258"/>
      <c r="Q405" s="258"/>
      <c r="R405" s="258"/>
      <c r="S405" s="258"/>
      <c r="T405" s="25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0" t="s">
        <v>158</v>
      </c>
      <c r="AU405" s="260" t="s">
        <v>84</v>
      </c>
      <c r="AV405" s="13" t="s">
        <v>84</v>
      </c>
      <c r="AW405" s="13" t="s">
        <v>32</v>
      </c>
      <c r="AX405" s="13" t="s">
        <v>80</v>
      </c>
      <c r="AY405" s="260" t="s">
        <v>151</v>
      </c>
    </row>
    <row r="406" s="2" customFormat="1" ht="14.4" customHeight="1">
      <c r="A406" s="39"/>
      <c r="B406" s="40"/>
      <c r="C406" s="282" t="s">
        <v>655</v>
      </c>
      <c r="D406" s="282" t="s">
        <v>366</v>
      </c>
      <c r="E406" s="283" t="s">
        <v>656</v>
      </c>
      <c r="F406" s="284" t="s">
        <v>657</v>
      </c>
      <c r="G406" s="285" t="s">
        <v>167</v>
      </c>
      <c r="H406" s="286">
        <v>52</v>
      </c>
      <c r="I406" s="287"/>
      <c r="J406" s="288">
        <f>ROUND(I406*H406,2)</f>
        <v>0</v>
      </c>
      <c r="K406" s="289"/>
      <c r="L406" s="290"/>
      <c r="M406" s="291" t="s">
        <v>1</v>
      </c>
      <c r="N406" s="292" t="s">
        <v>40</v>
      </c>
      <c r="O406" s="92"/>
      <c r="P406" s="245">
        <f>O406*H406</f>
        <v>0</v>
      </c>
      <c r="Q406" s="245">
        <v>0.0126</v>
      </c>
      <c r="R406" s="245">
        <f>Q406*H406</f>
        <v>0.6552</v>
      </c>
      <c r="S406" s="245">
        <v>0</v>
      </c>
      <c r="T406" s="246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7" t="s">
        <v>314</v>
      </c>
      <c r="AT406" s="247" t="s">
        <v>366</v>
      </c>
      <c r="AU406" s="247" t="s">
        <v>84</v>
      </c>
      <c r="AY406" s="18" t="s">
        <v>151</v>
      </c>
      <c r="BE406" s="248">
        <f>IF(N406="základní",J406,0)</f>
        <v>0</v>
      </c>
      <c r="BF406" s="248">
        <f>IF(N406="snížená",J406,0)</f>
        <v>0</v>
      </c>
      <c r="BG406" s="248">
        <f>IF(N406="zákl. přenesená",J406,0)</f>
        <v>0</v>
      </c>
      <c r="BH406" s="248">
        <f>IF(N406="sníž. přenesená",J406,0)</f>
        <v>0</v>
      </c>
      <c r="BI406" s="248">
        <f>IF(N406="nulová",J406,0)</f>
        <v>0</v>
      </c>
      <c r="BJ406" s="18" t="s">
        <v>80</v>
      </c>
      <c r="BK406" s="248">
        <f>ROUND(I406*H406,2)</f>
        <v>0</v>
      </c>
      <c r="BL406" s="18" t="s">
        <v>233</v>
      </c>
      <c r="BM406" s="247" t="s">
        <v>658</v>
      </c>
    </row>
    <row r="407" s="13" customFormat="1">
      <c r="A407" s="13"/>
      <c r="B407" s="249"/>
      <c r="C407" s="250"/>
      <c r="D407" s="251" t="s">
        <v>158</v>
      </c>
      <c r="E407" s="250"/>
      <c r="F407" s="253" t="s">
        <v>659</v>
      </c>
      <c r="G407" s="250"/>
      <c r="H407" s="254">
        <v>52</v>
      </c>
      <c r="I407" s="255"/>
      <c r="J407" s="250"/>
      <c r="K407" s="250"/>
      <c r="L407" s="256"/>
      <c r="M407" s="257"/>
      <c r="N407" s="258"/>
      <c r="O407" s="258"/>
      <c r="P407" s="258"/>
      <c r="Q407" s="258"/>
      <c r="R407" s="258"/>
      <c r="S407" s="258"/>
      <c r="T407" s="25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0" t="s">
        <v>158</v>
      </c>
      <c r="AU407" s="260" t="s">
        <v>84</v>
      </c>
      <c r="AV407" s="13" t="s">
        <v>84</v>
      </c>
      <c r="AW407" s="13" t="s">
        <v>4</v>
      </c>
      <c r="AX407" s="13" t="s">
        <v>80</v>
      </c>
      <c r="AY407" s="260" t="s">
        <v>151</v>
      </c>
    </row>
    <row r="408" s="2" customFormat="1" ht="24.15" customHeight="1">
      <c r="A408" s="39"/>
      <c r="B408" s="40"/>
      <c r="C408" s="235" t="s">
        <v>660</v>
      </c>
      <c r="D408" s="235" t="s">
        <v>153</v>
      </c>
      <c r="E408" s="236" t="s">
        <v>661</v>
      </c>
      <c r="F408" s="237" t="s">
        <v>662</v>
      </c>
      <c r="G408" s="238" t="s">
        <v>167</v>
      </c>
      <c r="H408" s="239">
        <v>50</v>
      </c>
      <c r="I408" s="240"/>
      <c r="J408" s="241">
        <f>ROUND(I408*H408,2)</f>
        <v>0</v>
      </c>
      <c r="K408" s="242"/>
      <c r="L408" s="45"/>
      <c r="M408" s="243" t="s">
        <v>1</v>
      </c>
      <c r="N408" s="244" t="s">
        <v>40</v>
      </c>
      <c r="O408" s="92"/>
      <c r="P408" s="245">
        <f>O408*H408</f>
        <v>0</v>
      </c>
      <c r="Q408" s="245">
        <v>0</v>
      </c>
      <c r="R408" s="245">
        <f>Q408*H408</f>
        <v>0</v>
      </c>
      <c r="S408" s="245">
        <v>0</v>
      </c>
      <c r="T408" s="246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7" t="s">
        <v>233</v>
      </c>
      <c r="AT408" s="247" t="s">
        <v>153</v>
      </c>
      <c r="AU408" s="247" t="s">
        <v>84</v>
      </c>
      <c r="AY408" s="18" t="s">
        <v>151</v>
      </c>
      <c r="BE408" s="248">
        <f>IF(N408="základní",J408,0)</f>
        <v>0</v>
      </c>
      <c r="BF408" s="248">
        <f>IF(N408="snížená",J408,0)</f>
        <v>0</v>
      </c>
      <c r="BG408" s="248">
        <f>IF(N408="zákl. přenesená",J408,0)</f>
        <v>0</v>
      </c>
      <c r="BH408" s="248">
        <f>IF(N408="sníž. přenesená",J408,0)</f>
        <v>0</v>
      </c>
      <c r="BI408" s="248">
        <f>IF(N408="nulová",J408,0)</f>
        <v>0</v>
      </c>
      <c r="BJ408" s="18" t="s">
        <v>80</v>
      </c>
      <c r="BK408" s="248">
        <f>ROUND(I408*H408,2)</f>
        <v>0</v>
      </c>
      <c r="BL408" s="18" t="s">
        <v>233</v>
      </c>
      <c r="BM408" s="247" t="s">
        <v>663</v>
      </c>
    </row>
    <row r="409" s="2" customFormat="1" ht="24.15" customHeight="1">
      <c r="A409" s="39"/>
      <c r="B409" s="40"/>
      <c r="C409" s="235" t="s">
        <v>664</v>
      </c>
      <c r="D409" s="235" t="s">
        <v>153</v>
      </c>
      <c r="E409" s="236" t="s">
        <v>665</v>
      </c>
      <c r="F409" s="237" t="s">
        <v>666</v>
      </c>
      <c r="G409" s="238" t="s">
        <v>167</v>
      </c>
      <c r="H409" s="239">
        <v>50</v>
      </c>
      <c r="I409" s="240"/>
      <c r="J409" s="241">
        <f>ROUND(I409*H409,2)</f>
        <v>0</v>
      </c>
      <c r="K409" s="242"/>
      <c r="L409" s="45"/>
      <c r="M409" s="243" t="s">
        <v>1</v>
      </c>
      <c r="N409" s="244" t="s">
        <v>40</v>
      </c>
      <c r="O409" s="92"/>
      <c r="P409" s="245">
        <f>O409*H409</f>
        <v>0</v>
      </c>
      <c r="Q409" s="245">
        <v>0</v>
      </c>
      <c r="R409" s="245">
        <f>Q409*H409</f>
        <v>0</v>
      </c>
      <c r="S409" s="245">
        <v>0</v>
      </c>
      <c r="T409" s="246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47" t="s">
        <v>233</v>
      </c>
      <c r="AT409" s="247" t="s">
        <v>153</v>
      </c>
      <c r="AU409" s="247" t="s">
        <v>84</v>
      </c>
      <c r="AY409" s="18" t="s">
        <v>151</v>
      </c>
      <c r="BE409" s="248">
        <f>IF(N409="základní",J409,0)</f>
        <v>0</v>
      </c>
      <c r="BF409" s="248">
        <f>IF(N409="snížená",J409,0)</f>
        <v>0</v>
      </c>
      <c r="BG409" s="248">
        <f>IF(N409="zákl. přenesená",J409,0)</f>
        <v>0</v>
      </c>
      <c r="BH409" s="248">
        <f>IF(N409="sníž. přenesená",J409,0)</f>
        <v>0</v>
      </c>
      <c r="BI409" s="248">
        <f>IF(N409="nulová",J409,0)</f>
        <v>0</v>
      </c>
      <c r="BJ409" s="18" t="s">
        <v>80</v>
      </c>
      <c r="BK409" s="248">
        <f>ROUND(I409*H409,2)</f>
        <v>0</v>
      </c>
      <c r="BL409" s="18" t="s">
        <v>233</v>
      </c>
      <c r="BM409" s="247" t="s">
        <v>667</v>
      </c>
    </row>
    <row r="410" s="2" customFormat="1" ht="24.15" customHeight="1">
      <c r="A410" s="39"/>
      <c r="B410" s="40"/>
      <c r="C410" s="235" t="s">
        <v>668</v>
      </c>
      <c r="D410" s="235" t="s">
        <v>153</v>
      </c>
      <c r="E410" s="236" t="s">
        <v>669</v>
      </c>
      <c r="F410" s="237" t="s">
        <v>670</v>
      </c>
      <c r="G410" s="238" t="s">
        <v>236</v>
      </c>
      <c r="H410" s="239">
        <v>20</v>
      </c>
      <c r="I410" s="240"/>
      <c r="J410" s="241">
        <f>ROUND(I410*H410,2)</f>
        <v>0</v>
      </c>
      <c r="K410" s="242"/>
      <c r="L410" s="45"/>
      <c r="M410" s="243" t="s">
        <v>1</v>
      </c>
      <c r="N410" s="244" t="s">
        <v>40</v>
      </c>
      <c r="O410" s="92"/>
      <c r="P410" s="245">
        <f>O410*H410</f>
        <v>0</v>
      </c>
      <c r="Q410" s="245">
        <v>0.00025999999999999998</v>
      </c>
      <c r="R410" s="245">
        <f>Q410*H410</f>
        <v>0.0051999999999999998</v>
      </c>
      <c r="S410" s="245">
        <v>0</v>
      </c>
      <c r="T410" s="246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7" t="s">
        <v>233</v>
      </c>
      <c r="AT410" s="247" t="s">
        <v>153</v>
      </c>
      <c r="AU410" s="247" t="s">
        <v>84</v>
      </c>
      <c r="AY410" s="18" t="s">
        <v>151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18" t="s">
        <v>80</v>
      </c>
      <c r="BK410" s="248">
        <f>ROUND(I410*H410,2)</f>
        <v>0</v>
      </c>
      <c r="BL410" s="18" t="s">
        <v>233</v>
      </c>
      <c r="BM410" s="247" t="s">
        <v>671</v>
      </c>
    </row>
    <row r="411" s="13" customFormat="1">
      <c r="A411" s="13"/>
      <c r="B411" s="249"/>
      <c r="C411" s="250"/>
      <c r="D411" s="251" t="s">
        <v>158</v>
      </c>
      <c r="E411" s="252" t="s">
        <v>1</v>
      </c>
      <c r="F411" s="253" t="s">
        <v>672</v>
      </c>
      <c r="G411" s="250"/>
      <c r="H411" s="254">
        <v>20</v>
      </c>
      <c r="I411" s="255"/>
      <c r="J411" s="250"/>
      <c r="K411" s="250"/>
      <c r="L411" s="256"/>
      <c r="M411" s="257"/>
      <c r="N411" s="258"/>
      <c r="O411" s="258"/>
      <c r="P411" s="258"/>
      <c r="Q411" s="258"/>
      <c r="R411" s="258"/>
      <c r="S411" s="258"/>
      <c r="T411" s="25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0" t="s">
        <v>158</v>
      </c>
      <c r="AU411" s="260" t="s">
        <v>84</v>
      </c>
      <c r="AV411" s="13" t="s">
        <v>84</v>
      </c>
      <c r="AW411" s="13" t="s">
        <v>32</v>
      </c>
      <c r="AX411" s="13" t="s">
        <v>80</v>
      </c>
      <c r="AY411" s="260" t="s">
        <v>151</v>
      </c>
    </row>
    <row r="412" s="2" customFormat="1" ht="14.4" customHeight="1">
      <c r="A412" s="39"/>
      <c r="B412" s="40"/>
      <c r="C412" s="235" t="s">
        <v>673</v>
      </c>
      <c r="D412" s="235" t="s">
        <v>153</v>
      </c>
      <c r="E412" s="236" t="s">
        <v>674</v>
      </c>
      <c r="F412" s="237" t="s">
        <v>675</v>
      </c>
      <c r="G412" s="238" t="s">
        <v>167</v>
      </c>
      <c r="H412" s="239">
        <v>50</v>
      </c>
      <c r="I412" s="240"/>
      <c r="J412" s="241">
        <f>ROUND(I412*H412,2)</f>
        <v>0</v>
      </c>
      <c r="K412" s="242"/>
      <c r="L412" s="45"/>
      <c r="M412" s="243" t="s">
        <v>1</v>
      </c>
      <c r="N412" s="244" t="s">
        <v>40</v>
      </c>
      <c r="O412" s="92"/>
      <c r="P412" s="245">
        <f>O412*H412</f>
        <v>0</v>
      </c>
      <c r="Q412" s="245">
        <v>0.00029999999999999997</v>
      </c>
      <c r="R412" s="245">
        <f>Q412*H412</f>
        <v>0.014999999999999999</v>
      </c>
      <c r="S412" s="245">
        <v>0</v>
      </c>
      <c r="T412" s="246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7" t="s">
        <v>233</v>
      </c>
      <c r="AT412" s="247" t="s">
        <v>153</v>
      </c>
      <c r="AU412" s="247" t="s">
        <v>84</v>
      </c>
      <c r="AY412" s="18" t="s">
        <v>151</v>
      </c>
      <c r="BE412" s="248">
        <f>IF(N412="základní",J412,0)</f>
        <v>0</v>
      </c>
      <c r="BF412" s="248">
        <f>IF(N412="snížená",J412,0)</f>
        <v>0</v>
      </c>
      <c r="BG412" s="248">
        <f>IF(N412="zákl. přenesená",J412,0)</f>
        <v>0</v>
      </c>
      <c r="BH412" s="248">
        <f>IF(N412="sníž. přenesená",J412,0)</f>
        <v>0</v>
      </c>
      <c r="BI412" s="248">
        <f>IF(N412="nulová",J412,0)</f>
        <v>0</v>
      </c>
      <c r="BJ412" s="18" t="s">
        <v>80</v>
      </c>
      <c r="BK412" s="248">
        <f>ROUND(I412*H412,2)</f>
        <v>0</v>
      </c>
      <c r="BL412" s="18" t="s">
        <v>233</v>
      </c>
      <c r="BM412" s="247" t="s">
        <v>676</v>
      </c>
    </row>
    <row r="413" s="2" customFormat="1" ht="24.15" customHeight="1">
      <c r="A413" s="39"/>
      <c r="B413" s="40"/>
      <c r="C413" s="235" t="s">
        <v>677</v>
      </c>
      <c r="D413" s="235" t="s">
        <v>153</v>
      </c>
      <c r="E413" s="236" t="s">
        <v>678</v>
      </c>
      <c r="F413" s="237" t="s">
        <v>679</v>
      </c>
      <c r="G413" s="238" t="s">
        <v>176</v>
      </c>
      <c r="H413" s="239">
        <v>0.82499999999999996</v>
      </c>
      <c r="I413" s="240"/>
      <c r="J413" s="241">
        <f>ROUND(I413*H413,2)</f>
        <v>0</v>
      </c>
      <c r="K413" s="242"/>
      <c r="L413" s="45"/>
      <c r="M413" s="243" t="s">
        <v>1</v>
      </c>
      <c r="N413" s="244" t="s">
        <v>40</v>
      </c>
      <c r="O413" s="92"/>
      <c r="P413" s="245">
        <f>O413*H413</f>
        <v>0</v>
      </c>
      <c r="Q413" s="245">
        <v>0</v>
      </c>
      <c r="R413" s="245">
        <f>Q413*H413</f>
        <v>0</v>
      </c>
      <c r="S413" s="245">
        <v>0</v>
      </c>
      <c r="T413" s="246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7" t="s">
        <v>233</v>
      </c>
      <c r="AT413" s="247" t="s">
        <v>153</v>
      </c>
      <c r="AU413" s="247" t="s">
        <v>84</v>
      </c>
      <c r="AY413" s="18" t="s">
        <v>151</v>
      </c>
      <c r="BE413" s="248">
        <f>IF(N413="základní",J413,0)</f>
        <v>0</v>
      </c>
      <c r="BF413" s="248">
        <f>IF(N413="snížená",J413,0)</f>
        <v>0</v>
      </c>
      <c r="BG413" s="248">
        <f>IF(N413="zákl. přenesená",J413,0)</f>
        <v>0</v>
      </c>
      <c r="BH413" s="248">
        <f>IF(N413="sníž. přenesená",J413,0)</f>
        <v>0</v>
      </c>
      <c r="BI413" s="248">
        <f>IF(N413="nulová",J413,0)</f>
        <v>0</v>
      </c>
      <c r="BJ413" s="18" t="s">
        <v>80</v>
      </c>
      <c r="BK413" s="248">
        <f>ROUND(I413*H413,2)</f>
        <v>0</v>
      </c>
      <c r="BL413" s="18" t="s">
        <v>233</v>
      </c>
      <c r="BM413" s="247" t="s">
        <v>680</v>
      </c>
    </row>
    <row r="414" s="12" customFormat="1" ht="22.8" customHeight="1">
      <c r="A414" s="12"/>
      <c r="B414" s="219"/>
      <c r="C414" s="220"/>
      <c r="D414" s="221" t="s">
        <v>74</v>
      </c>
      <c r="E414" s="233" t="s">
        <v>681</v>
      </c>
      <c r="F414" s="233" t="s">
        <v>682</v>
      </c>
      <c r="G414" s="220"/>
      <c r="H414" s="220"/>
      <c r="I414" s="223"/>
      <c r="J414" s="234">
        <f>BK414</f>
        <v>0</v>
      </c>
      <c r="K414" s="220"/>
      <c r="L414" s="225"/>
      <c r="M414" s="226"/>
      <c r="N414" s="227"/>
      <c r="O414" s="227"/>
      <c r="P414" s="228">
        <f>SUM(P415:P417)</f>
        <v>0</v>
      </c>
      <c r="Q414" s="227"/>
      <c r="R414" s="228">
        <f>SUM(R415:R417)</f>
        <v>0.24299999999999999</v>
      </c>
      <c r="S414" s="227"/>
      <c r="T414" s="229">
        <f>SUM(T415:T417)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30" t="s">
        <v>84</v>
      </c>
      <c r="AT414" s="231" t="s">
        <v>74</v>
      </c>
      <c r="AU414" s="231" t="s">
        <v>80</v>
      </c>
      <c r="AY414" s="230" t="s">
        <v>151</v>
      </c>
      <c r="BK414" s="232">
        <f>SUM(BK415:BK417)</f>
        <v>0</v>
      </c>
    </row>
    <row r="415" s="2" customFormat="1" ht="24.15" customHeight="1">
      <c r="A415" s="39"/>
      <c r="B415" s="40"/>
      <c r="C415" s="235" t="s">
        <v>683</v>
      </c>
      <c r="D415" s="235" t="s">
        <v>153</v>
      </c>
      <c r="E415" s="236" t="s">
        <v>684</v>
      </c>
      <c r="F415" s="237" t="s">
        <v>685</v>
      </c>
      <c r="G415" s="238" t="s">
        <v>167</v>
      </c>
      <c r="H415" s="239">
        <v>900</v>
      </c>
      <c r="I415" s="240"/>
      <c r="J415" s="241">
        <f>ROUND(I415*H415,2)</f>
        <v>0</v>
      </c>
      <c r="K415" s="242"/>
      <c r="L415" s="45"/>
      <c r="M415" s="243" t="s">
        <v>1</v>
      </c>
      <c r="N415" s="244" t="s">
        <v>40</v>
      </c>
      <c r="O415" s="92"/>
      <c r="P415" s="245">
        <f>O415*H415</f>
        <v>0</v>
      </c>
      <c r="Q415" s="245">
        <v>0.00027</v>
      </c>
      <c r="R415" s="245">
        <f>Q415*H415</f>
        <v>0.24299999999999999</v>
      </c>
      <c r="S415" s="245">
        <v>0</v>
      </c>
      <c r="T415" s="246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7" t="s">
        <v>233</v>
      </c>
      <c r="AT415" s="247" t="s">
        <v>153</v>
      </c>
      <c r="AU415" s="247" t="s">
        <v>84</v>
      </c>
      <c r="AY415" s="18" t="s">
        <v>151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8" t="s">
        <v>80</v>
      </c>
      <c r="BK415" s="248">
        <f>ROUND(I415*H415,2)</f>
        <v>0</v>
      </c>
      <c r="BL415" s="18" t="s">
        <v>233</v>
      </c>
      <c r="BM415" s="247" t="s">
        <v>686</v>
      </c>
    </row>
    <row r="416" s="13" customFormat="1">
      <c r="A416" s="13"/>
      <c r="B416" s="249"/>
      <c r="C416" s="250"/>
      <c r="D416" s="251" t="s">
        <v>158</v>
      </c>
      <c r="E416" s="252" t="s">
        <v>1</v>
      </c>
      <c r="F416" s="253" t="s">
        <v>687</v>
      </c>
      <c r="G416" s="250"/>
      <c r="H416" s="254">
        <v>896.97799999999995</v>
      </c>
      <c r="I416" s="255"/>
      <c r="J416" s="250"/>
      <c r="K416" s="250"/>
      <c r="L416" s="256"/>
      <c r="M416" s="257"/>
      <c r="N416" s="258"/>
      <c r="O416" s="258"/>
      <c r="P416" s="258"/>
      <c r="Q416" s="258"/>
      <c r="R416" s="258"/>
      <c r="S416" s="258"/>
      <c r="T416" s="25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60" t="s">
        <v>158</v>
      </c>
      <c r="AU416" s="260" t="s">
        <v>84</v>
      </c>
      <c r="AV416" s="13" t="s">
        <v>84</v>
      </c>
      <c r="AW416" s="13" t="s">
        <v>32</v>
      </c>
      <c r="AX416" s="13" t="s">
        <v>75</v>
      </c>
      <c r="AY416" s="260" t="s">
        <v>151</v>
      </c>
    </row>
    <row r="417" s="13" customFormat="1">
      <c r="A417" s="13"/>
      <c r="B417" s="249"/>
      <c r="C417" s="250"/>
      <c r="D417" s="251" t="s">
        <v>158</v>
      </c>
      <c r="E417" s="252" t="s">
        <v>1</v>
      </c>
      <c r="F417" s="253" t="s">
        <v>688</v>
      </c>
      <c r="G417" s="250"/>
      <c r="H417" s="254">
        <v>900</v>
      </c>
      <c r="I417" s="255"/>
      <c r="J417" s="250"/>
      <c r="K417" s="250"/>
      <c r="L417" s="256"/>
      <c r="M417" s="257"/>
      <c r="N417" s="258"/>
      <c r="O417" s="258"/>
      <c r="P417" s="258"/>
      <c r="Q417" s="258"/>
      <c r="R417" s="258"/>
      <c r="S417" s="258"/>
      <c r="T417" s="25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60" t="s">
        <v>158</v>
      </c>
      <c r="AU417" s="260" t="s">
        <v>84</v>
      </c>
      <c r="AV417" s="13" t="s">
        <v>84</v>
      </c>
      <c r="AW417" s="13" t="s">
        <v>32</v>
      </c>
      <c r="AX417" s="13" t="s">
        <v>80</v>
      </c>
      <c r="AY417" s="260" t="s">
        <v>151</v>
      </c>
    </row>
    <row r="418" s="12" customFormat="1" ht="22.8" customHeight="1">
      <c r="A418" s="12"/>
      <c r="B418" s="219"/>
      <c r="C418" s="220"/>
      <c r="D418" s="221" t="s">
        <v>74</v>
      </c>
      <c r="E418" s="233" t="s">
        <v>689</v>
      </c>
      <c r="F418" s="233" t="s">
        <v>690</v>
      </c>
      <c r="G418" s="220"/>
      <c r="H418" s="220"/>
      <c r="I418" s="223"/>
      <c r="J418" s="234">
        <f>BK418</f>
        <v>0</v>
      </c>
      <c r="K418" s="220"/>
      <c r="L418" s="225"/>
      <c r="M418" s="226"/>
      <c r="N418" s="227"/>
      <c r="O418" s="227"/>
      <c r="P418" s="228">
        <f>SUM(P419:P433)</f>
        <v>0</v>
      </c>
      <c r="Q418" s="227"/>
      <c r="R418" s="228">
        <f>SUM(R419:R433)</f>
        <v>0.32200000000000001</v>
      </c>
      <c r="S418" s="227"/>
      <c r="T418" s="229">
        <f>SUM(T419:T433)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30" t="s">
        <v>84</v>
      </c>
      <c r="AT418" s="231" t="s">
        <v>74</v>
      </c>
      <c r="AU418" s="231" t="s">
        <v>80</v>
      </c>
      <c r="AY418" s="230" t="s">
        <v>151</v>
      </c>
      <c r="BK418" s="232">
        <f>SUM(BK419:BK433)</f>
        <v>0</v>
      </c>
    </row>
    <row r="419" s="2" customFormat="1" ht="24.15" customHeight="1">
      <c r="A419" s="39"/>
      <c r="B419" s="40"/>
      <c r="C419" s="235" t="s">
        <v>691</v>
      </c>
      <c r="D419" s="235" t="s">
        <v>153</v>
      </c>
      <c r="E419" s="236" t="s">
        <v>692</v>
      </c>
      <c r="F419" s="237" t="s">
        <v>693</v>
      </c>
      <c r="G419" s="238" t="s">
        <v>167</v>
      </c>
      <c r="H419" s="239">
        <v>700</v>
      </c>
      <c r="I419" s="240"/>
      <c r="J419" s="241">
        <f>ROUND(I419*H419,2)</f>
        <v>0</v>
      </c>
      <c r="K419" s="242"/>
      <c r="L419" s="45"/>
      <c r="M419" s="243" t="s">
        <v>1</v>
      </c>
      <c r="N419" s="244" t="s">
        <v>40</v>
      </c>
      <c r="O419" s="92"/>
      <c r="P419" s="245">
        <f>O419*H419</f>
        <v>0</v>
      </c>
      <c r="Q419" s="245">
        <v>0.00046000000000000001</v>
      </c>
      <c r="R419" s="245">
        <f>Q419*H419</f>
        <v>0.32200000000000001</v>
      </c>
      <c r="S419" s="245">
        <v>0</v>
      </c>
      <c r="T419" s="246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7" t="s">
        <v>233</v>
      </c>
      <c r="AT419" s="247" t="s">
        <v>153</v>
      </c>
      <c r="AU419" s="247" t="s">
        <v>84</v>
      </c>
      <c r="AY419" s="18" t="s">
        <v>151</v>
      </c>
      <c r="BE419" s="248">
        <f>IF(N419="základní",J419,0)</f>
        <v>0</v>
      </c>
      <c r="BF419" s="248">
        <f>IF(N419="snížená",J419,0)</f>
        <v>0</v>
      </c>
      <c r="BG419" s="248">
        <f>IF(N419="zákl. přenesená",J419,0)</f>
        <v>0</v>
      </c>
      <c r="BH419" s="248">
        <f>IF(N419="sníž. přenesená",J419,0)</f>
        <v>0</v>
      </c>
      <c r="BI419" s="248">
        <f>IF(N419="nulová",J419,0)</f>
        <v>0</v>
      </c>
      <c r="BJ419" s="18" t="s">
        <v>80</v>
      </c>
      <c r="BK419" s="248">
        <f>ROUND(I419*H419,2)</f>
        <v>0</v>
      </c>
      <c r="BL419" s="18" t="s">
        <v>233</v>
      </c>
      <c r="BM419" s="247" t="s">
        <v>694</v>
      </c>
    </row>
    <row r="420" s="15" customFormat="1">
      <c r="A420" s="15"/>
      <c r="B420" s="272"/>
      <c r="C420" s="273"/>
      <c r="D420" s="251" t="s">
        <v>158</v>
      </c>
      <c r="E420" s="274" t="s">
        <v>1</v>
      </c>
      <c r="F420" s="275" t="s">
        <v>695</v>
      </c>
      <c r="G420" s="273"/>
      <c r="H420" s="274" t="s">
        <v>1</v>
      </c>
      <c r="I420" s="276"/>
      <c r="J420" s="273"/>
      <c r="K420" s="273"/>
      <c r="L420" s="277"/>
      <c r="M420" s="278"/>
      <c r="N420" s="279"/>
      <c r="O420" s="279"/>
      <c r="P420" s="279"/>
      <c r="Q420" s="279"/>
      <c r="R420" s="279"/>
      <c r="S420" s="279"/>
      <c r="T420" s="280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81" t="s">
        <v>158</v>
      </c>
      <c r="AU420" s="281" t="s">
        <v>84</v>
      </c>
      <c r="AV420" s="15" t="s">
        <v>80</v>
      </c>
      <c r="AW420" s="15" t="s">
        <v>32</v>
      </c>
      <c r="AX420" s="15" t="s">
        <v>75</v>
      </c>
      <c r="AY420" s="281" t="s">
        <v>151</v>
      </c>
    </row>
    <row r="421" s="13" customFormat="1">
      <c r="A421" s="13"/>
      <c r="B421" s="249"/>
      <c r="C421" s="250"/>
      <c r="D421" s="251" t="s">
        <v>158</v>
      </c>
      <c r="E421" s="252" t="s">
        <v>1</v>
      </c>
      <c r="F421" s="253" t="s">
        <v>696</v>
      </c>
      <c r="G421" s="250"/>
      <c r="H421" s="254">
        <v>132.84</v>
      </c>
      <c r="I421" s="255"/>
      <c r="J421" s="250"/>
      <c r="K421" s="250"/>
      <c r="L421" s="256"/>
      <c r="M421" s="257"/>
      <c r="N421" s="258"/>
      <c r="O421" s="258"/>
      <c r="P421" s="258"/>
      <c r="Q421" s="258"/>
      <c r="R421" s="258"/>
      <c r="S421" s="258"/>
      <c r="T421" s="259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60" t="s">
        <v>158</v>
      </c>
      <c r="AU421" s="260" t="s">
        <v>84</v>
      </c>
      <c r="AV421" s="13" t="s">
        <v>84</v>
      </c>
      <c r="AW421" s="13" t="s">
        <v>32</v>
      </c>
      <c r="AX421" s="13" t="s">
        <v>75</v>
      </c>
      <c r="AY421" s="260" t="s">
        <v>151</v>
      </c>
    </row>
    <row r="422" s="13" customFormat="1">
      <c r="A422" s="13"/>
      <c r="B422" s="249"/>
      <c r="C422" s="250"/>
      <c r="D422" s="251" t="s">
        <v>158</v>
      </c>
      <c r="E422" s="252" t="s">
        <v>1</v>
      </c>
      <c r="F422" s="253" t="s">
        <v>697</v>
      </c>
      <c r="G422" s="250"/>
      <c r="H422" s="254">
        <v>111.352</v>
      </c>
      <c r="I422" s="255"/>
      <c r="J422" s="250"/>
      <c r="K422" s="250"/>
      <c r="L422" s="256"/>
      <c r="M422" s="257"/>
      <c r="N422" s="258"/>
      <c r="O422" s="258"/>
      <c r="P422" s="258"/>
      <c r="Q422" s="258"/>
      <c r="R422" s="258"/>
      <c r="S422" s="258"/>
      <c r="T422" s="25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0" t="s">
        <v>158</v>
      </c>
      <c r="AU422" s="260" t="s">
        <v>84</v>
      </c>
      <c r="AV422" s="13" t="s">
        <v>84</v>
      </c>
      <c r="AW422" s="13" t="s">
        <v>32</v>
      </c>
      <c r="AX422" s="13" t="s">
        <v>75</v>
      </c>
      <c r="AY422" s="260" t="s">
        <v>151</v>
      </c>
    </row>
    <row r="423" s="13" customFormat="1">
      <c r="A423" s="13"/>
      <c r="B423" s="249"/>
      <c r="C423" s="250"/>
      <c r="D423" s="251" t="s">
        <v>158</v>
      </c>
      <c r="E423" s="252" t="s">
        <v>1</v>
      </c>
      <c r="F423" s="253" t="s">
        <v>698</v>
      </c>
      <c r="G423" s="250"/>
      <c r="H423" s="254">
        <v>-59.143999999999998</v>
      </c>
      <c r="I423" s="255"/>
      <c r="J423" s="250"/>
      <c r="K423" s="250"/>
      <c r="L423" s="256"/>
      <c r="M423" s="257"/>
      <c r="N423" s="258"/>
      <c r="O423" s="258"/>
      <c r="P423" s="258"/>
      <c r="Q423" s="258"/>
      <c r="R423" s="258"/>
      <c r="S423" s="258"/>
      <c r="T423" s="259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0" t="s">
        <v>158</v>
      </c>
      <c r="AU423" s="260" t="s">
        <v>84</v>
      </c>
      <c r="AV423" s="13" t="s">
        <v>84</v>
      </c>
      <c r="AW423" s="13" t="s">
        <v>32</v>
      </c>
      <c r="AX423" s="13" t="s">
        <v>75</v>
      </c>
      <c r="AY423" s="260" t="s">
        <v>151</v>
      </c>
    </row>
    <row r="424" s="13" customFormat="1">
      <c r="A424" s="13"/>
      <c r="B424" s="249"/>
      <c r="C424" s="250"/>
      <c r="D424" s="251" t="s">
        <v>158</v>
      </c>
      <c r="E424" s="252" t="s">
        <v>1</v>
      </c>
      <c r="F424" s="253" t="s">
        <v>699</v>
      </c>
      <c r="G424" s="250"/>
      <c r="H424" s="254">
        <v>40.740000000000002</v>
      </c>
      <c r="I424" s="255"/>
      <c r="J424" s="250"/>
      <c r="K424" s="250"/>
      <c r="L424" s="256"/>
      <c r="M424" s="257"/>
      <c r="N424" s="258"/>
      <c r="O424" s="258"/>
      <c r="P424" s="258"/>
      <c r="Q424" s="258"/>
      <c r="R424" s="258"/>
      <c r="S424" s="258"/>
      <c r="T424" s="25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0" t="s">
        <v>158</v>
      </c>
      <c r="AU424" s="260" t="s">
        <v>84</v>
      </c>
      <c r="AV424" s="13" t="s">
        <v>84</v>
      </c>
      <c r="AW424" s="13" t="s">
        <v>32</v>
      </c>
      <c r="AX424" s="13" t="s">
        <v>75</v>
      </c>
      <c r="AY424" s="260" t="s">
        <v>151</v>
      </c>
    </row>
    <row r="425" s="13" customFormat="1">
      <c r="A425" s="13"/>
      <c r="B425" s="249"/>
      <c r="C425" s="250"/>
      <c r="D425" s="251" t="s">
        <v>158</v>
      </c>
      <c r="E425" s="252" t="s">
        <v>1</v>
      </c>
      <c r="F425" s="253" t="s">
        <v>700</v>
      </c>
      <c r="G425" s="250"/>
      <c r="H425" s="254">
        <v>136.52799999999999</v>
      </c>
      <c r="I425" s="255"/>
      <c r="J425" s="250"/>
      <c r="K425" s="250"/>
      <c r="L425" s="256"/>
      <c r="M425" s="257"/>
      <c r="N425" s="258"/>
      <c r="O425" s="258"/>
      <c r="P425" s="258"/>
      <c r="Q425" s="258"/>
      <c r="R425" s="258"/>
      <c r="S425" s="258"/>
      <c r="T425" s="25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60" t="s">
        <v>158</v>
      </c>
      <c r="AU425" s="260" t="s">
        <v>84</v>
      </c>
      <c r="AV425" s="13" t="s">
        <v>84</v>
      </c>
      <c r="AW425" s="13" t="s">
        <v>32</v>
      </c>
      <c r="AX425" s="13" t="s">
        <v>75</v>
      </c>
      <c r="AY425" s="260" t="s">
        <v>151</v>
      </c>
    </row>
    <row r="426" s="13" customFormat="1">
      <c r="A426" s="13"/>
      <c r="B426" s="249"/>
      <c r="C426" s="250"/>
      <c r="D426" s="251" t="s">
        <v>158</v>
      </c>
      <c r="E426" s="252" t="s">
        <v>1</v>
      </c>
      <c r="F426" s="253" t="s">
        <v>701</v>
      </c>
      <c r="G426" s="250"/>
      <c r="H426" s="254">
        <v>108.24800000000001</v>
      </c>
      <c r="I426" s="255"/>
      <c r="J426" s="250"/>
      <c r="K426" s="250"/>
      <c r="L426" s="256"/>
      <c r="M426" s="257"/>
      <c r="N426" s="258"/>
      <c r="O426" s="258"/>
      <c r="P426" s="258"/>
      <c r="Q426" s="258"/>
      <c r="R426" s="258"/>
      <c r="S426" s="258"/>
      <c r="T426" s="25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0" t="s">
        <v>158</v>
      </c>
      <c r="AU426" s="260" t="s">
        <v>84</v>
      </c>
      <c r="AV426" s="13" t="s">
        <v>84</v>
      </c>
      <c r="AW426" s="13" t="s">
        <v>32</v>
      </c>
      <c r="AX426" s="13" t="s">
        <v>75</v>
      </c>
      <c r="AY426" s="260" t="s">
        <v>151</v>
      </c>
    </row>
    <row r="427" s="13" customFormat="1">
      <c r="A427" s="13"/>
      <c r="B427" s="249"/>
      <c r="C427" s="250"/>
      <c r="D427" s="251" t="s">
        <v>158</v>
      </c>
      <c r="E427" s="252" t="s">
        <v>1</v>
      </c>
      <c r="F427" s="253" t="s">
        <v>702</v>
      </c>
      <c r="G427" s="250"/>
      <c r="H427" s="254">
        <v>-42.932000000000002</v>
      </c>
      <c r="I427" s="255"/>
      <c r="J427" s="250"/>
      <c r="K427" s="250"/>
      <c r="L427" s="256"/>
      <c r="M427" s="257"/>
      <c r="N427" s="258"/>
      <c r="O427" s="258"/>
      <c r="P427" s="258"/>
      <c r="Q427" s="258"/>
      <c r="R427" s="258"/>
      <c r="S427" s="258"/>
      <c r="T427" s="259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0" t="s">
        <v>158</v>
      </c>
      <c r="AU427" s="260" t="s">
        <v>84</v>
      </c>
      <c r="AV427" s="13" t="s">
        <v>84</v>
      </c>
      <c r="AW427" s="13" t="s">
        <v>32</v>
      </c>
      <c r="AX427" s="13" t="s">
        <v>75</v>
      </c>
      <c r="AY427" s="260" t="s">
        <v>151</v>
      </c>
    </row>
    <row r="428" s="16" customFormat="1">
      <c r="A428" s="16"/>
      <c r="B428" s="294"/>
      <c r="C428" s="295"/>
      <c r="D428" s="251" t="s">
        <v>158</v>
      </c>
      <c r="E428" s="296" t="s">
        <v>1</v>
      </c>
      <c r="F428" s="297" t="s">
        <v>703</v>
      </c>
      <c r="G428" s="295"/>
      <c r="H428" s="298">
        <v>427.632</v>
      </c>
      <c r="I428" s="299"/>
      <c r="J428" s="295"/>
      <c r="K428" s="295"/>
      <c r="L428" s="300"/>
      <c r="M428" s="301"/>
      <c r="N428" s="302"/>
      <c r="O428" s="302"/>
      <c r="P428" s="302"/>
      <c r="Q428" s="302"/>
      <c r="R428" s="302"/>
      <c r="S428" s="302"/>
      <c r="T428" s="303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304" t="s">
        <v>158</v>
      </c>
      <c r="AU428" s="304" t="s">
        <v>84</v>
      </c>
      <c r="AV428" s="16" t="s">
        <v>87</v>
      </c>
      <c r="AW428" s="16" t="s">
        <v>32</v>
      </c>
      <c r="AX428" s="16" t="s">
        <v>75</v>
      </c>
      <c r="AY428" s="304" t="s">
        <v>151</v>
      </c>
    </row>
    <row r="429" s="15" customFormat="1">
      <c r="A429" s="15"/>
      <c r="B429" s="272"/>
      <c r="C429" s="273"/>
      <c r="D429" s="251" t="s">
        <v>158</v>
      </c>
      <c r="E429" s="274" t="s">
        <v>1</v>
      </c>
      <c r="F429" s="275" t="s">
        <v>704</v>
      </c>
      <c r="G429" s="273"/>
      <c r="H429" s="274" t="s">
        <v>1</v>
      </c>
      <c r="I429" s="276"/>
      <c r="J429" s="273"/>
      <c r="K429" s="273"/>
      <c r="L429" s="277"/>
      <c r="M429" s="278"/>
      <c r="N429" s="279"/>
      <c r="O429" s="279"/>
      <c r="P429" s="279"/>
      <c r="Q429" s="279"/>
      <c r="R429" s="279"/>
      <c r="S429" s="279"/>
      <c r="T429" s="280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81" t="s">
        <v>158</v>
      </c>
      <c r="AU429" s="281" t="s">
        <v>84</v>
      </c>
      <c r="AV429" s="15" t="s">
        <v>80</v>
      </c>
      <c r="AW429" s="15" t="s">
        <v>32</v>
      </c>
      <c r="AX429" s="15" t="s">
        <v>75</v>
      </c>
      <c r="AY429" s="281" t="s">
        <v>151</v>
      </c>
    </row>
    <row r="430" s="13" customFormat="1">
      <c r="A430" s="13"/>
      <c r="B430" s="249"/>
      <c r="C430" s="250"/>
      <c r="D430" s="251" t="s">
        <v>158</v>
      </c>
      <c r="E430" s="252" t="s">
        <v>1</v>
      </c>
      <c r="F430" s="253" t="s">
        <v>705</v>
      </c>
      <c r="G430" s="250"/>
      <c r="H430" s="254">
        <v>264.05000000000001</v>
      </c>
      <c r="I430" s="255"/>
      <c r="J430" s="250"/>
      <c r="K430" s="250"/>
      <c r="L430" s="256"/>
      <c r="M430" s="257"/>
      <c r="N430" s="258"/>
      <c r="O430" s="258"/>
      <c r="P430" s="258"/>
      <c r="Q430" s="258"/>
      <c r="R430" s="258"/>
      <c r="S430" s="258"/>
      <c r="T430" s="25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0" t="s">
        <v>158</v>
      </c>
      <c r="AU430" s="260" t="s">
        <v>84</v>
      </c>
      <c r="AV430" s="13" t="s">
        <v>84</v>
      </c>
      <c r="AW430" s="13" t="s">
        <v>32</v>
      </c>
      <c r="AX430" s="13" t="s">
        <v>75</v>
      </c>
      <c r="AY430" s="260" t="s">
        <v>151</v>
      </c>
    </row>
    <row r="431" s="16" customFormat="1">
      <c r="A431" s="16"/>
      <c r="B431" s="294"/>
      <c r="C431" s="295"/>
      <c r="D431" s="251" t="s">
        <v>158</v>
      </c>
      <c r="E431" s="296" t="s">
        <v>1</v>
      </c>
      <c r="F431" s="297" t="s">
        <v>703</v>
      </c>
      <c r="G431" s="295"/>
      <c r="H431" s="298">
        <v>264.05000000000001</v>
      </c>
      <c r="I431" s="299"/>
      <c r="J431" s="295"/>
      <c r="K431" s="295"/>
      <c r="L431" s="300"/>
      <c r="M431" s="301"/>
      <c r="N431" s="302"/>
      <c r="O431" s="302"/>
      <c r="P431" s="302"/>
      <c r="Q431" s="302"/>
      <c r="R431" s="302"/>
      <c r="S431" s="302"/>
      <c r="T431" s="303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T431" s="304" t="s">
        <v>158</v>
      </c>
      <c r="AU431" s="304" t="s">
        <v>84</v>
      </c>
      <c r="AV431" s="16" t="s">
        <v>87</v>
      </c>
      <c r="AW431" s="16" t="s">
        <v>32</v>
      </c>
      <c r="AX431" s="16" t="s">
        <v>75</v>
      </c>
      <c r="AY431" s="304" t="s">
        <v>151</v>
      </c>
    </row>
    <row r="432" s="14" customFormat="1">
      <c r="A432" s="14"/>
      <c r="B432" s="261"/>
      <c r="C432" s="262"/>
      <c r="D432" s="251" t="s">
        <v>158</v>
      </c>
      <c r="E432" s="263" t="s">
        <v>1</v>
      </c>
      <c r="F432" s="264" t="s">
        <v>163</v>
      </c>
      <c r="G432" s="262"/>
      <c r="H432" s="265">
        <v>691.68200000000002</v>
      </c>
      <c r="I432" s="266"/>
      <c r="J432" s="262"/>
      <c r="K432" s="262"/>
      <c r="L432" s="267"/>
      <c r="M432" s="268"/>
      <c r="N432" s="269"/>
      <c r="O432" s="269"/>
      <c r="P432" s="269"/>
      <c r="Q432" s="269"/>
      <c r="R432" s="269"/>
      <c r="S432" s="269"/>
      <c r="T432" s="27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71" t="s">
        <v>158</v>
      </c>
      <c r="AU432" s="271" t="s">
        <v>84</v>
      </c>
      <c r="AV432" s="14" t="s">
        <v>90</v>
      </c>
      <c r="AW432" s="14" t="s">
        <v>32</v>
      </c>
      <c r="AX432" s="14" t="s">
        <v>75</v>
      </c>
      <c r="AY432" s="271" t="s">
        <v>151</v>
      </c>
    </row>
    <row r="433" s="13" customFormat="1">
      <c r="A433" s="13"/>
      <c r="B433" s="249"/>
      <c r="C433" s="250"/>
      <c r="D433" s="251" t="s">
        <v>158</v>
      </c>
      <c r="E433" s="252" t="s">
        <v>1</v>
      </c>
      <c r="F433" s="253" t="s">
        <v>203</v>
      </c>
      <c r="G433" s="250"/>
      <c r="H433" s="254">
        <v>700</v>
      </c>
      <c r="I433" s="255"/>
      <c r="J433" s="250"/>
      <c r="K433" s="250"/>
      <c r="L433" s="256"/>
      <c r="M433" s="257"/>
      <c r="N433" s="258"/>
      <c r="O433" s="258"/>
      <c r="P433" s="258"/>
      <c r="Q433" s="258"/>
      <c r="R433" s="258"/>
      <c r="S433" s="258"/>
      <c r="T433" s="25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60" t="s">
        <v>158</v>
      </c>
      <c r="AU433" s="260" t="s">
        <v>84</v>
      </c>
      <c r="AV433" s="13" t="s">
        <v>84</v>
      </c>
      <c r="AW433" s="13" t="s">
        <v>32</v>
      </c>
      <c r="AX433" s="13" t="s">
        <v>80</v>
      </c>
      <c r="AY433" s="260" t="s">
        <v>151</v>
      </c>
    </row>
    <row r="434" s="12" customFormat="1" ht="25.92" customHeight="1">
      <c r="A434" s="12"/>
      <c r="B434" s="219"/>
      <c r="C434" s="220"/>
      <c r="D434" s="221" t="s">
        <v>74</v>
      </c>
      <c r="E434" s="222" t="s">
        <v>128</v>
      </c>
      <c r="F434" s="222" t="s">
        <v>706</v>
      </c>
      <c r="G434" s="220"/>
      <c r="H434" s="220"/>
      <c r="I434" s="223"/>
      <c r="J434" s="224">
        <f>BK434</f>
        <v>0</v>
      </c>
      <c r="K434" s="220"/>
      <c r="L434" s="225"/>
      <c r="M434" s="226"/>
      <c r="N434" s="227"/>
      <c r="O434" s="227"/>
      <c r="P434" s="228">
        <f>P435+P439</f>
        <v>0</v>
      </c>
      <c r="Q434" s="227"/>
      <c r="R434" s="228">
        <f>R435+R439</f>
        <v>0</v>
      </c>
      <c r="S434" s="227"/>
      <c r="T434" s="229">
        <f>T435+T439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30" t="s">
        <v>181</v>
      </c>
      <c r="AT434" s="231" t="s">
        <v>74</v>
      </c>
      <c r="AU434" s="231" t="s">
        <v>75</v>
      </c>
      <c r="AY434" s="230" t="s">
        <v>151</v>
      </c>
      <c r="BK434" s="232">
        <f>BK435+BK439</f>
        <v>0</v>
      </c>
    </row>
    <row r="435" s="12" customFormat="1" ht="22.8" customHeight="1">
      <c r="A435" s="12"/>
      <c r="B435" s="219"/>
      <c r="C435" s="220"/>
      <c r="D435" s="221" t="s">
        <v>74</v>
      </c>
      <c r="E435" s="233" t="s">
        <v>707</v>
      </c>
      <c r="F435" s="233" t="s">
        <v>708</v>
      </c>
      <c r="G435" s="220"/>
      <c r="H435" s="220"/>
      <c r="I435" s="223"/>
      <c r="J435" s="234">
        <f>BK435</f>
        <v>0</v>
      </c>
      <c r="K435" s="220"/>
      <c r="L435" s="225"/>
      <c r="M435" s="226"/>
      <c r="N435" s="227"/>
      <c r="O435" s="227"/>
      <c r="P435" s="228">
        <f>SUM(P436:P438)</f>
        <v>0</v>
      </c>
      <c r="Q435" s="227"/>
      <c r="R435" s="228">
        <f>SUM(R436:R438)</f>
        <v>0</v>
      </c>
      <c r="S435" s="227"/>
      <c r="T435" s="229">
        <f>SUM(T436:T438)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30" t="s">
        <v>181</v>
      </c>
      <c r="AT435" s="231" t="s">
        <v>74</v>
      </c>
      <c r="AU435" s="231" t="s">
        <v>80</v>
      </c>
      <c r="AY435" s="230" t="s">
        <v>151</v>
      </c>
      <c r="BK435" s="232">
        <f>SUM(BK436:BK438)</f>
        <v>0</v>
      </c>
    </row>
    <row r="436" s="2" customFormat="1" ht="14.4" customHeight="1">
      <c r="A436" s="39"/>
      <c r="B436" s="40"/>
      <c r="C436" s="235" t="s">
        <v>709</v>
      </c>
      <c r="D436" s="235" t="s">
        <v>153</v>
      </c>
      <c r="E436" s="236" t="s">
        <v>710</v>
      </c>
      <c r="F436" s="237" t="s">
        <v>711</v>
      </c>
      <c r="G436" s="238" t="s">
        <v>712</v>
      </c>
      <c r="H436" s="239">
        <v>1</v>
      </c>
      <c r="I436" s="240"/>
      <c r="J436" s="241">
        <f>ROUND(I436*H436,2)</f>
        <v>0</v>
      </c>
      <c r="K436" s="242"/>
      <c r="L436" s="45"/>
      <c r="M436" s="243" t="s">
        <v>1</v>
      </c>
      <c r="N436" s="244" t="s">
        <v>40</v>
      </c>
      <c r="O436" s="92"/>
      <c r="P436" s="245">
        <f>O436*H436</f>
        <v>0</v>
      </c>
      <c r="Q436" s="245">
        <v>0</v>
      </c>
      <c r="R436" s="245">
        <f>Q436*H436</f>
        <v>0</v>
      </c>
      <c r="S436" s="245">
        <v>0</v>
      </c>
      <c r="T436" s="246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7" t="s">
        <v>713</v>
      </c>
      <c r="AT436" s="247" t="s">
        <v>153</v>
      </c>
      <c r="AU436" s="247" t="s">
        <v>84</v>
      </c>
      <c r="AY436" s="18" t="s">
        <v>151</v>
      </c>
      <c r="BE436" s="248">
        <f>IF(N436="základní",J436,0)</f>
        <v>0</v>
      </c>
      <c r="BF436" s="248">
        <f>IF(N436="snížená",J436,0)</f>
        <v>0</v>
      </c>
      <c r="BG436" s="248">
        <f>IF(N436="zákl. přenesená",J436,0)</f>
        <v>0</v>
      </c>
      <c r="BH436" s="248">
        <f>IF(N436="sníž. přenesená",J436,0)</f>
        <v>0</v>
      </c>
      <c r="BI436" s="248">
        <f>IF(N436="nulová",J436,0)</f>
        <v>0</v>
      </c>
      <c r="BJ436" s="18" t="s">
        <v>80</v>
      </c>
      <c r="BK436" s="248">
        <f>ROUND(I436*H436,2)</f>
        <v>0</v>
      </c>
      <c r="BL436" s="18" t="s">
        <v>713</v>
      </c>
      <c r="BM436" s="247" t="s">
        <v>714</v>
      </c>
    </row>
    <row r="437" s="2" customFormat="1" ht="14.4" customHeight="1">
      <c r="A437" s="39"/>
      <c r="B437" s="40"/>
      <c r="C437" s="235" t="s">
        <v>715</v>
      </c>
      <c r="D437" s="235" t="s">
        <v>153</v>
      </c>
      <c r="E437" s="236" t="s">
        <v>716</v>
      </c>
      <c r="F437" s="237" t="s">
        <v>717</v>
      </c>
      <c r="G437" s="238" t="s">
        <v>712</v>
      </c>
      <c r="H437" s="239">
        <v>1</v>
      </c>
      <c r="I437" s="240"/>
      <c r="J437" s="241">
        <f>ROUND(I437*H437,2)</f>
        <v>0</v>
      </c>
      <c r="K437" s="242"/>
      <c r="L437" s="45"/>
      <c r="M437" s="243" t="s">
        <v>1</v>
      </c>
      <c r="N437" s="244" t="s">
        <v>40</v>
      </c>
      <c r="O437" s="92"/>
      <c r="P437" s="245">
        <f>O437*H437</f>
        <v>0</v>
      </c>
      <c r="Q437" s="245">
        <v>0</v>
      </c>
      <c r="R437" s="245">
        <f>Q437*H437</f>
        <v>0</v>
      </c>
      <c r="S437" s="245">
        <v>0</v>
      </c>
      <c r="T437" s="246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7" t="s">
        <v>713</v>
      </c>
      <c r="AT437" s="247" t="s">
        <v>153</v>
      </c>
      <c r="AU437" s="247" t="s">
        <v>84</v>
      </c>
      <c r="AY437" s="18" t="s">
        <v>151</v>
      </c>
      <c r="BE437" s="248">
        <f>IF(N437="základní",J437,0)</f>
        <v>0</v>
      </c>
      <c r="BF437" s="248">
        <f>IF(N437="snížená",J437,0)</f>
        <v>0</v>
      </c>
      <c r="BG437" s="248">
        <f>IF(N437="zákl. přenesená",J437,0)</f>
        <v>0</v>
      </c>
      <c r="BH437" s="248">
        <f>IF(N437="sníž. přenesená",J437,0)</f>
        <v>0</v>
      </c>
      <c r="BI437" s="248">
        <f>IF(N437="nulová",J437,0)</f>
        <v>0</v>
      </c>
      <c r="BJ437" s="18" t="s">
        <v>80</v>
      </c>
      <c r="BK437" s="248">
        <f>ROUND(I437*H437,2)</f>
        <v>0</v>
      </c>
      <c r="BL437" s="18" t="s">
        <v>713</v>
      </c>
      <c r="BM437" s="247" t="s">
        <v>718</v>
      </c>
    </row>
    <row r="438" s="2" customFormat="1" ht="14.4" customHeight="1">
      <c r="A438" s="39"/>
      <c r="B438" s="40"/>
      <c r="C438" s="235" t="s">
        <v>719</v>
      </c>
      <c r="D438" s="235" t="s">
        <v>153</v>
      </c>
      <c r="E438" s="236" t="s">
        <v>720</v>
      </c>
      <c r="F438" s="237" t="s">
        <v>721</v>
      </c>
      <c r="G438" s="238" t="s">
        <v>712</v>
      </c>
      <c r="H438" s="239">
        <v>1</v>
      </c>
      <c r="I438" s="240"/>
      <c r="J438" s="241">
        <f>ROUND(I438*H438,2)</f>
        <v>0</v>
      </c>
      <c r="K438" s="242"/>
      <c r="L438" s="45"/>
      <c r="M438" s="243" t="s">
        <v>1</v>
      </c>
      <c r="N438" s="244" t="s">
        <v>40</v>
      </c>
      <c r="O438" s="92"/>
      <c r="P438" s="245">
        <f>O438*H438</f>
        <v>0</v>
      </c>
      <c r="Q438" s="245">
        <v>0</v>
      </c>
      <c r="R438" s="245">
        <f>Q438*H438</f>
        <v>0</v>
      </c>
      <c r="S438" s="245">
        <v>0</v>
      </c>
      <c r="T438" s="246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7" t="s">
        <v>713</v>
      </c>
      <c r="AT438" s="247" t="s">
        <v>153</v>
      </c>
      <c r="AU438" s="247" t="s">
        <v>84</v>
      </c>
      <c r="AY438" s="18" t="s">
        <v>151</v>
      </c>
      <c r="BE438" s="248">
        <f>IF(N438="základní",J438,0)</f>
        <v>0</v>
      </c>
      <c r="BF438" s="248">
        <f>IF(N438="snížená",J438,0)</f>
        <v>0</v>
      </c>
      <c r="BG438" s="248">
        <f>IF(N438="zákl. přenesená",J438,0)</f>
        <v>0</v>
      </c>
      <c r="BH438" s="248">
        <f>IF(N438="sníž. přenesená",J438,0)</f>
        <v>0</v>
      </c>
      <c r="BI438" s="248">
        <f>IF(N438="nulová",J438,0)</f>
        <v>0</v>
      </c>
      <c r="BJ438" s="18" t="s">
        <v>80</v>
      </c>
      <c r="BK438" s="248">
        <f>ROUND(I438*H438,2)</f>
        <v>0</v>
      </c>
      <c r="BL438" s="18" t="s">
        <v>713</v>
      </c>
      <c r="BM438" s="247" t="s">
        <v>722</v>
      </c>
    </row>
    <row r="439" s="12" customFormat="1" ht="22.8" customHeight="1">
      <c r="A439" s="12"/>
      <c r="B439" s="219"/>
      <c r="C439" s="220"/>
      <c r="D439" s="221" t="s">
        <v>74</v>
      </c>
      <c r="E439" s="233" t="s">
        <v>723</v>
      </c>
      <c r="F439" s="233" t="s">
        <v>127</v>
      </c>
      <c r="G439" s="220"/>
      <c r="H439" s="220"/>
      <c r="I439" s="223"/>
      <c r="J439" s="234">
        <f>BK439</f>
        <v>0</v>
      </c>
      <c r="K439" s="220"/>
      <c r="L439" s="225"/>
      <c r="M439" s="226"/>
      <c r="N439" s="227"/>
      <c r="O439" s="227"/>
      <c r="P439" s="228">
        <f>SUM(P440:P443)</f>
        <v>0</v>
      </c>
      <c r="Q439" s="227"/>
      <c r="R439" s="228">
        <f>SUM(R440:R443)</f>
        <v>0</v>
      </c>
      <c r="S439" s="227"/>
      <c r="T439" s="229">
        <f>SUM(T440:T443)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30" t="s">
        <v>181</v>
      </c>
      <c r="AT439" s="231" t="s">
        <v>74</v>
      </c>
      <c r="AU439" s="231" t="s">
        <v>80</v>
      </c>
      <c r="AY439" s="230" t="s">
        <v>151</v>
      </c>
      <c r="BK439" s="232">
        <f>SUM(BK440:BK443)</f>
        <v>0</v>
      </c>
    </row>
    <row r="440" s="2" customFormat="1" ht="14.4" customHeight="1">
      <c r="A440" s="39"/>
      <c r="B440" s="40"/>
      <c r="C440" s="235" t="s">
        <v>724</v>
      </c>
      <c r="D440" s="235" t="s">
        <v>153</v>
      </c>
      <c r="E440" s="236" t="s">
        <v>725</v>
      </c>
      <c r="F440" s="237" t="s">
        <v>726</v>
      </c>
      <c r="G440" s="238" t="s">
        <v>712</v>
      </c>
      <c r="H440" s="239">
        <v>1</v>
      </c>
      <c r="I440" s="240"/>
      <c r="J440" s="241">
        <f>ROUND(I440*H440,2)</f>
        <v>0</v>
      </c>
      <c r="K440" s="242"/>
      <c r="L440" s="45"/>
      <c r="M440" s="243" t="s">
        <v>1</v>
      </c>
      <c r="N440" s="244" t="s">
        <v>40</v>
      </c>
      <c r="O440" s="92"/>
      <c r="P440" s="245">
        <f>O440*H440</f>
        <v>0</v>
      </c>
      <c r="Q440" s="245">
        <v>0</v>
      </c>
      <c r="R440" s="245">
        <f>Q440*H440</f>
        <v>0</v>
      </c>
      <c r="S440" s="245">
        <v>0</v>
      </c>
      <c r="T440" s="246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7" t="s">
        <v>713</v>
      </c>
      <c r="AT440" s="247" t="s">
        <v>153</v>
      </c>
      <c r="AU440" s="247" t="s">
        <v>84</v>
      </c>
      <c r="AY440" s="18" t="s">
        <v>151</v>
      </c>
      <c r="BE440" s="248">
        <f>IF(N440="základní",J440,0)</f>
        <v>0</v>
      </c>
      <c r="BF440" s="248">
        <f>IF(N440="snížená",J440,0)</f>
        <v>0</v>
      </c>
      <c r="BG440" s="248">
        <f>IF(N440="zákl. přenesená",J440,0)</f>
        <v>0</v>
      </c>
      <c r="BH440" s="248">
        <f>IF(N440="sníž. přenesená",J440,0)</f>
        <v>0</v>
      </c>
      <c r="BI440" s="248">
        <f>IF(N440="nulová",J440,0)</f>
        <v>0</v>
      </c>
      <c r="BJ440" s="18" t="s">
        <v>80</v>
      </c>
      <c r="BK440" s="248">
        <f>ROUND(I440*H440,2)</f>
        <v>0</v>
      </c>
      <c r="BL440" s="18" t="s">
        <v>713</v>
      </c>
      <c r="BM440" s="247" t="s">
        <v>727</v>
      </c>
    </row>
    <row r="441" s="2" customFormat="1" ht="14.4" customHeight="1">
      <c r="A441" s="39"/>
      <c r="B441" s="40"/>
      <c r="C441" s="235" t="s">
        <v>728</v>
      </c>
      <c r="D441" s="235" t="s">
        <v>153</v>
      </c>
      <c r="E441" s="236" t="s">
        <v>729</v>
      </c>
      <c r="F441" s="237" t="s">
        <v>730</v>
      </c>
      <c r="G441" s="238" t="s">
        <v>712</v>
      </c>
      <c r="H441" s="239">
        <v>1</v>
      </c>
      <c r="I441" s="240"/>
      <c r="J441" s="241">
        <f>ROUND(I441*H441,2)</f>
        <v>0</v>
      </c>
      <c r="K441" s="242"/>
      <c r="L441" s="45"/>
      <c r="M441" s="243" t="s">
        <v>1</v>
      </c>
      <c r="N441" s="244" t="s">
        <v>40</v>
      </c>
      <c r="O441" s="92"/>
      <c r="P441" s="245">
        <f>O441*H441</f>
        <v>0</v>
      </c>
      <c r="Q441" s="245">
        <v>0</v>
      </c>
      <c r="R441" s="245">
        <f>Q441*H441</f>
        <v>0</v>
      </c>
      <c r="S441" s="245">
        <v>0</v>
      </c>
      <c r="T441" s="246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7" t="s">
        <v>713</v>
      </c>
      <c r="AT441" s="247" t="s">
        <v>153</v>
      </c>
      <c r="AU441" s="247" t="s">
        <v>84</v>
      </c>
      <c r="AY441" s="18" t="s">
        <v>151</v>
      </c>
      <c r="BE441" s="248">
        <f>IF(N441="základní",J441,0)</f>
        <v>0</v>
      </c>
      <c r="BF441" s="248">
        <f>IF(N441="snížená",J441,0)</f>
        <v>0</v>
      </c>
      <c r="BG441" s="248">
        <f>IF(N441="zákl. přenesená",J441,0)</f>
        <v>0</v>
      </c>
      <c r="BH441" s="248">
        <f>IF(N441="sníž. přenesená",J441,0)</f>
        <v>0</v>
      </c>
      <c r="BI441" s="248">
        <f>IF(N441="nulová",J441,0)</f>
        <v>0</v>
      </c>
      <c r="BJ441" s="18" t="s">
        <v>80</v>
      </c>
      <c r="BK441" s="248">
        <f>ROUND(I441*H441,2)</f>
        <v>0</v>
      </c>
      <c r="BL441" s="18" t="s">
        <v>713</v>
      </c>
      <c r="BM441" s="247" t="s">
        <v>731</v>
      </c>
    </row>
    <row r="442" s="2" customFormat="1" ht="14.4" customHeight="1">
      <c r="A442" s="39"/>
      <c r="B442" s="40"/>
      <c r="C442" s="235" t="s">
        <v>732</v>
      </c>
      <c r="D442" s="235" t="s">
        <v>153</v>
      </c>
      <c r="E442" s="236" t="s">
        <v>733</v>
      </c>
      <c r="F442" s="237" t="s">
        <v>734</v>
      </c>
      <c r="G442" s="238" t="s">
        <v>712</v>
      </c>
      <c r="H442" s="239">
        <v>1</v>
      </c>
      <c r="I442" s="240"/>
      <c r="J442" s="241">
        <f>ROUND(I442*H442,2)</f>
        <v>0</v>
      </c>
      <c r="K442" s="242"/>
      <c r="L442" s="45"/>
      <c r="M442" s="243" t="s">
        <v>1</v>
      </c>
      <c r="N442" s="244" t="s">
        <v>40</v>
      </c>
      <c r="O442" s="92"/>
      <c r="P442" s="245">
        <f>O442*H442</f>
        <v>0</v>
      </c>
      <c r="Q442" s="245">
        <v>0</v>
      </c>
      <c r="R442" s="245">
        <f>Q442*H442</f>
        <v>0</v>
      </c>
      <c r="S442" s="245">
        <v>0</v>
      </c>
      <c r="T442" s="246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7" t="s">
        <v>713</v>
      </c>
      <c r="AT442" s="247" t="s">
        <v>153</v>
      </c>
      <c r="AU442" s="247" t="s">
        <v>84</v>
      </c>
      <c r="AY442" s="18" t="s">
        <v>151</v>
      </c>
      <c r="BE442" s="248">
        <f>IF(N442="základní",J442,0)</f>
        <v>0</v>
      </c>
      <c r="BF442" s="248">
        <f>IF(N442="snížená",J442,0)</f>
        <v>0</v>
      </c>
      <c r="BG442" s="248">
        <f>IF(N442="zákl. přenesená",J442,0)</f>
        <v>0</v>
      </c>
      <c r="BH442" s="248">
        <f>IF(N442="sníž. přenesená",J442,0)</f>
        <v>0</v>
      </c>
      <c r="BI442" s="248">
        <f>IF(N442="nulová",J442,0)</f>
        <v>0</v>
      </c>
      <c r="BJ442" s="18" t="s">
        <v>80</v>
      </c>
      <c r="BK442" s="248">
        <f>ROUND(I442*H442,2)</f>
        <v>0</v>
      </c>
      <c r="BL442" s="18" t="s">
        <v>713</v>
      </c>
      <c r="BM442" s="247" t="s">
        <v>735</v>
      </c>
    </row>
    <row r="443" s="2" customFormat="1" ht="14.4" customHeight="1">
      <c r="A443" s="39"/>
      <c r="B443" s="40"/>
      <c r="C443" s="235" t="s">
        <v>736</v>
      </c>
      <c r="D443" s="235" t="s">
        <v>153</v>
      </c>
      <c r="E443" s="236" t="s">
        <v>737</v>
      </c>
      <c r="F443" s="237" t="s">
        <v>738</v>
      </c>
      <c r="G443" s="238" t="s">
        <v>712</v>
      </c>
      <c r="H443" s="239">
        <v>1</v>
      </c>
      <c r="I443" s="240"/>
      <c r="J443" s="241">
        <f>ROUND(I443*H443,2)</f>
        <v>0</v>
      </c>
      <c r="K443" s="242"/>
      <c r="L443" s="45"/>
      <c r="M443" s="305" t="s">
        <v>1</v>
      </c>
      <c r="N443" s="306" t="s">
        <v>40</v>
      </c>
      <c r="O443" s="307"/>
      <c r="P443" s="308">
        <f>O443*H443</f>
        <v>0</v>
      </c>
      <c r="Q443" s="308">
        <v>0</v>
      </c>
      <c r="R443" s="308">
        <f>Q443*H443</f>
        <v>0</v>
      </c>
      <c r="S443" s="308">
        <v>0</v>
      </c>
      <c r="T443" s="30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7" t="s">
        <v>713</v>
      </c>
      <c r="AT443" s="247" t="s">
        <v>153</v>
      </c>
      <c r="AU443" s="247" t="s">
        <v>84</v>
      </c>
      <c r="AY443" s="18" t="s">
        <v>151</v>
      </c>
      <c r="BE443" s="248">
        <f>IF(N443="základní",J443,0)</f>
        <v>0</v>
      </c>
      <c r="BF443" s="248">
        <f>IF(N443="snížená",J443,0)</f>
        <v>0</v>
      </c>
      <c r="BG443" s="248">
        <f>IF(N443="zákl. přenesená",J443,0)</f>
        <v>0</v>
      </c>
      <c r="BH443" s="248">
        <f>IF(N443="sníž. přenesená",J443,0)</f>
        <v>0</v>
      </c>
      <c r="BI443" s="248">
        <f>IF(N443="nulová",J443,0)</f>
        <v>0</v>
      </c>
      <c r="BJ443" s="18" t="s">
        <v>80</v>
      </c>
      <c r="BK443" s="248">
        <f>ROUND(I443*H443,2)</f>
        <v>0</v>
      </c>
      <c r="BL443" s="18" t="s">
        <v>713</v>
      </c>
      <c r="BM443" s="247" t="s">
        <v>739</v>
      </c>
    </row>
    <row r="444" s="2" customFormat="1" ht="6.96" customHeight="1">
      <c r="A444" s="39"/>
      <c r="B444" s="67"/>
      <c r="C444" s="68"/>
      <c r="D444" s="68"/>
      <c r="E444" s="68"/>
      <c r="F444" s="68"/>
      <c r="G444" s="68"/>
      <c r="H444" s="68"/>
      <c r="I444" s="68"/>
      <c r="J444" s="68"/>
      <c r="K444" s="68"/>
      <c r="L444" s="45"/>
      <c r="M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</row>
  </sheetData>
  <sheetProtection sheet="1" autoFilter="0" formatColumns="0" formatRows="0" objects="1" scenarios="1" spinCount="100000" saltValue="f5WjrERWYQZl9BzuPJNTbH2TwlJvloR5vHeRp8hYqL1H1bgebSAddMzvIDOm4LwOB/rZ1K9FQLBXgIoTD5FoPA==" hashValue="57ovfoVYgkjOinXzimbUJS4LeedOp7sLypxMKj6yzDHCNWfN+8gxKXjywBGbwZiLBpo/tKIrqoChoQOK9gg1tg==" algorithmName="SHA-512" password="CC35"/>
  <autoFilter ref="C148:K443"/>
  <mergeCells count="14">
    <mergeCell ref="E7:H7"/>
    <mergeCell ref="E9:H9"/>
    <mergeCell ref="E18:H18"/>
    <mergeCell ref="E27:H27"/>
    <mergeCell ref="E85:H85"/>
    <mergeCell ref="E87:H87"/>
    <mergeCell ref="D123:F123"/>
    <mergeCell ref="D124:F124"/>
    <mergeCell ref="D125:F125"/>
    <mergeCell ref="D126:F126"/>
    <mergeCell ref="D127:F12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3.25" customHeight="1">
      <c r="B7" s="21"/>
      <c r="E7" s="142" t="str">
        <f>'Rekapitulace stavby'!K6</f>
        <v>Stavební úpravy a nástavba objektu střediska volného času Fokus, K Nemocnici 23, Nový Jičín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740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96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97</v>
      </c>
      <c r="E31" s="39"/>
      <c r="F31" s="39"/>
      <c r="G31" s="39"/>
      <c r="H31" s="39"/>
      <c r="I31" s="39"/>
      <c r="J31" s="151">
        <f>J109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1" t="s">
        <v>40</v>
      </c>
      <c r="F35" s="157">
        <f>ROUND((SUM(BE109:BE116) + SUM(BE136:BE272)),  2)</f>
        <v>0</v>
      </c>
      <c r="G35" s="39"/>
      <c r="H35" s="39"/>
      <c r="I35" s="158">
        <v>0.20999999999999999</v>
      </c>
      <c r="J35" s="157">
        <f>ROUND(((SUM(BE109:BE116) + SUM(BE136:BE272))*I35),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41</v>
      </c>
      <c r="F36" s="157">
        <f>ROUND((SUM(BF109:BF116) + SUM(BF136:BF272)),  2)</f>
        <v>0</v>
      </c>
      <c r="G36" s="39"/>
      <c r="H36" s="39"/>
      <c r="I36" s="158">
        <v>0.14999999999999999</v>
      </c>
      <c r="J36" s="157">
        <f>ROUND(((SUM(BF109:BF116) + SUM(BF136:BF272))*I36),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ROUND((SUM(BG109:BG116) + SUM(BG136:BG272)),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43</v>
      </c>
      <c r="F38" s="157">
        <f>ROUND((SUM(BH109:BH116) + SUM(BH136:BH272)),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44</v>
      </c>
      <c r="F39" s="157">
        <f>ROUND((SUM(BI109:BI116) + SUM(BI136:BI272)),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77" t="str">
        <f>E7</f>
        <v>Stavební úpravy a nástavba objektu střediska volného času Fokus, K Nemocnici 23, Nový Jičín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2 - Zateplení 1.NP - neuznatelný výdaj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26. 11. 2020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Středisko volného času Fokus, Nový Jičín</v>
      </c>
      <c r="G91" s="41"/>
      <c r="H91" s="41"/>
      <c r="I91" s="33" t="s">
        <v>30</v>
      </c>
      <c r="J91" s="37" t="str">
        <f>E21</f>
        <v>ARCHITRÁV s.r.o. Nový Jičín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99</v>
      </c>
      <c r="D94" s="179"/>
      <c r="E94" s="179"/>
      <c r="F94" s="179"/>
      <c r="G94" s="179"/>
      <c r="H94" s="179"/>
      <c r="I94" s="179"/>
      <c r="J94" s="180" t="s">
        <v>100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101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2"/>
      <c r="C97" s="183"/>
      <c r="D97" s="184" t="s">
        <v>103</v>
      </c>
      <c r="E97" s="185"/>
      <c r="F97" s="185"/>
      <c r="G97" s="185"/>
      <c r="H97" s="185"/>
      <c r="I97" s="185"/>
      <c r="J97" s="186">
        <f>J137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741</v>
      </c>
      <c r="E98" s="191"/>
      <c r="F98" s="191"/>
      <c r="G98" s="191"/>
      <c r="H98" s="191"/>
      <c r="I98" s="191"/>
      <c r="J98" s="192">
        <f>J138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742</v>
      </c>
      <c r="E99" s="191"/>
      <c r="F99" s="191"/>
      <c r="G99" s="191"/>
      <c r="H99" s="191"/>
      <c r="I99" s="191"/>
      <c r="J99" s="192">
        <f>J220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106</v>
      </c>
      <c r="E100" s="191"/>
      <c r="F100" s="191"/>
      <c r="G100" s="191"/>
      <c r="H100" s="191"/>
      <c r="I100" s="191"/>
      <c r="J100" s="192">
        <f>J225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107</v>
      </c>
      <c r="E101" s="191"/>
      <c r="F101" s="191"/>
      <c r="G101" s="191"/>
      <c r="H101" s="191"/>
      <c r="I101" s="191"/>
      <c r="J101" s="192">
        <f>J248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2"/>
      <c r="C102" s="183"/>
      <c r="D102" s="184" t="s">
        <v>109</v>
      </c>
      <c r="E102" s="185"/>
      <c r="F102" s="185"/>
      <c r="G102" s="185"/>
      <c r="H102" s="185"/>
      <c r="I102" s="185"/>
      <c r="J102" s="186">
        <f>J255</f>
        <v>0</v>
      </c>
      <c r="K102" s="183"/>
      <c r="L102" s="18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8"/>
      <c r="C103" s="189"/>
      <c r="D103" s="190" t="s">
        <v>115</v>
      </c>
      <c r="E103" s="191"/>
      <c r="F103" s="191"/>
      <c r="G103" s="191"/>
      <c r="H103" s="191"/>
      <c r="I103" s="191"/>
      <c r="J103" s="192">
        <f>J256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2"/>
      <c r="C104" s="183"/>
      <c r="D104" s="184" t="s">
        <v>123</v>
      </c>
      <c r="E104" s="185"/>
      <c r="F104" s="185"/>
      <c r="G104" s="185"/>
      <c r="H104" s="185"/>
      <c r="I104" s="185"/>
      <c r="J104" s="186">
        <f>J263</f>
        <v>0</v>
      </c>
      <c r="K104" s="183"/>
      <c r="L104" s="18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8"/>
      <c r="C105" s="189"/>
      <c r="D105" s="190" t="s">
        <v>124</v>
      </c>
      <c r="E105" s="191"/>
      <c r="F105" s="191"/>
      <c r="G105" s="191"/>
      <c r="H105" s="191"/>
      <c r="I105" s="191"/>
      <c r="J105" s="192">
        <f>J264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125</v>
      </c>
      <c r="E106" s="191"/>
      <c r="F106" s="191"/>
      <c r="G106" s="191"/>
      <c r="H106" s="191"/>
      <c r="I106" s="191"/>
      <c r="J106" s="192">
        <f>J268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9.28" customHeight="1">
      <c r="A109" s="39"/>
      <c r="B109" s="40"/>
      <c r="C109" s="181" t="s">
        <v>126</v>
      </c>
      <c r="D109" s="41"/>
      <c r="E109" s="41"/>
      <c r="F109" s="41"/>
      <c r="G109" s="41"/>
      <c r="H109" s="41"/>
      <c r="I109" s="41"/>
      <c r="J109" s="194">
        <f>ROUND(J110 + J111 + J112 + J113 + J114 + J115,2)</f>
        <v>0</v>
      </c>
      <c r="K109" s="41"/>
      <c r="L109" s="64"/>
      <c r="N109" s="195" t="s">
        <v>39</v>
      </c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8" customHeight="1">
      <c r="A110" s="39"/>
      <c r="B110" s="40"/>
      <c r="C110" s="41"/>
      <c r="D110" s="196" t="s">
        <v>127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40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128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80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6" t="s">
        <v>129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40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128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80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6" t="s">
        <v>130</v>
      </c>
      <c r="E112" s="197"/>
      <c r="F112" s="197"/>
      <c r="G112" s="41"/>
      <c r="H112" s="41"/>
      <c r="I112" s="41"/>
      <c r="J112" s="198">
        <v>0</v>
      </c>
      <c r="K112" s="41"/>
      <c r="L112" s="199"/>
      <c r="M112" s="200"/>
      <c r="N112" s="201" t="s">
        <v>40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128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80</v>
      </c>
      <c r="BK112" s="200"/>
      <c r="BL112" s="200"/>
      <c r="BM112" s="200"/>
    </row>
    <row r="113" s="2" customFormat="1" ht="18" customHeight="1">
      <c r="A113" s="39"/>
      <c r="B113" s="40"/>
      <c r="C113" s="41"/>
      <c r="D113" s="196" t="s">
        <v>131</v>
      </c>
      <c r="E113" s="197"/>
      <c r="F113" s="197"/>
      <c r="G113" s="41"/>
      <c r="H113" s="41"/>
      <c r="I113" s="41"/>
      <c r="J113" s="198">
        <v>0</v>
      </c>
      <c r="K113" s="41"/>
      <c r="L113" s="199"/>
      <c r="M113" s="200"/>
      <c r="N113" s="201" t="s">
        <v>40</v>
      </c>
      <c r="O113" s="200"/>
      <c r="P113" s="200"/>
      <c r="Q113" s="200"/>
      <c r="R113" s="200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3" t="s">
        <v>128</v>
      </c>
      <c r="AZ113" s="200"/>
      <c r="BA113" s="200"/>
      <c r="BB113" s="200"/>
      <c r="BC113" s="200"/>
      <c r="BD113" s="200"/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03" t="s">
        <v>80</v>
      </c>
      <c r="BK113" s="200"/>
      <c r="BL113" s="200"/>
      <c r="BM113" s="200"/>
    </row>
    <row r="114" s="2" customFormat="1" ht="18" customHeight="1">
      <c r="A114" s="39"/>
      <c r="B114" s="40"/>
      <c r="C114" s="41"/>
      <c r="D114" s="196" t="s">
        <v>132</v>
      </c>
      <c r="E114" s="197"/>
      <c r="F114" s="197"/>
      <c r="G114" s="41"/>
      <c r="H114" s="41"/>
      <c r="I114" s="41"/>
      <c r="J114" s="198">
        <v>0</v>
      </c>
      <c r="K114" s="41"/>
      <c r="L114" s="199"/>
      <c r="M114" s="200"/>
      <c r="N114" s="201" t="s">
        <v>40</v>
      </c>
      <c r="O114" s="200"/>
      <c r="P114" s="200"/>
      <c r="Q114" s="200"/>
      <c r="R114" s="200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3" t="s">
        <v>128</v>
      </c>
      <c r="AZ114" s="200"/>
      <c r="BA114" s="200"/>
      <c r="BB114" s="200"/>
      <c r="BC114" s="200"/>
      <c r="BD114" s="200"/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03" t="s">
        <v>80</v>
      </c>
      <c r="BK114" s="200"/>
      <c r="BL114" s="200"/>
      <c r="BM114" s="200"/>
    </row>
    <row r="115" s="2" customFormat="1" ht="18" customHeight="1">
      <c r="A115" s="39"/>
      <c r="B115" s="40"/>
      <c r="C115" s="41"/>
      <c r="D115" s="197" t="s">
        <v>133</v>
      </c>
      <c r="E115" s="41"/>
      <c r="F115" s="41"/>
      <c r="G115" s="41"/>
      <c r="H115" s="41"/>
      <c r="I115" s="41"/>
      <c r="J115" s="198">
        <f>ROUND(J30*T115,2)</f>
        <v>0</v>
      </c>
      <c r="K115" s="41"/>
      <c r="L115" s="199"/>
      <c r="M115" s="200"/>
      <c r="N115" s="201" t="s">
        <v>40</v>
      </c>
      <c r="O115" s="200"/>
      <c r="P115" s="200"/>
      <c r="Q115" s="200"/>
      <c r="R115" s="200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3" t="s">
        <v>134</v>
      </c>
      <c r="AZ115" s="200"/>
      <c r="BA115" s="200"/>
      <c r="BB115" s="200"/>
      <c r="BC115" s="200"/>
      <c r="BD115" s="200"/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03" t="s">
        <v>80</v>
      </c>
      <c r="BK115" s="200"/>
      <c r="BL115" s="200"/>
      <c r="BM115" s="200"/>
    </row>
    <row r="116" s="2" customForma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9.28" customHeight="1">
      <c r="A117" s="39"/>
      <c r="B117" s="40"/>
      <c r="C117" s="205" t="s">
        <v>135</v>
      </c>
      <c r="D117" s="179"/>
      <c r="E117" s="179"/>
      <c r="F117" s="179"/>
      <c r="G117" s="179"/>
      <c r="H117" s="179"/>
      <c r="I117" s="179"/>
      <c r="J117" s="206">
        <f>ROUND(J96+J109,2)</f>
        <v>0</v>
      </c>
      <c r="K117" s="179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136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3.25" customHeight="1">
      <c r="A126" s="39"/>
      <c r="B126" s="40"/>
      <c r="C126" s="41"/>
      <c r="D126" s="41"/>
      <c r="E126" s="177" t="str">
        <f>E7</f>
        <v>Stavební úpravy a nástavba objektu střediska volného času Fokus, K Nemocnici 23, Nový Jičín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94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2 - Zateplení 1.NP - neuznatelný výdaj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 xml:space="preserve"> </v>
      </c>
      <c r="G130" s="41"/>
      <c r="H130" s="41"/>
      <c r="I130" s="33" t="s">
        <v>22</v>
      </c>
      <c r="J130" s="80" t="str">
        <f>IF(J12="","",J12)</f>
        <v>26. 11. 2020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5.65" customHeight="1">
      <c r="A132" s="39"/>
      <c r="B132" s="40"/>
      <c r="C132" s="33" t="s">
        <v>24</v>
      </c>
      <c r="D132" s="41"/>
      <c r="E132" s="41"/>
      <c r="F132" s="28" t="str">
        <f>E15</f>
        <v>Středisko volného času Fokus, Nový Jičín</v>
      </c>
      <c r="G132" s="41"/>
      <c r="H132" s="41"/>
      <c r="I132" s="33" t="s">
        <v>30</v>
      </c>
      <c r="J132" s="37" t="str">
        <f>E21</f>
        <v>ARCHITRÁV s.r.o. Nový Jičín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IF(E18="","",E18)</f>
        <v>Vyplň údaj</v>
      </c>
      <c r="G133" s="41"/>
      <c r="H133" s="41"/>
      <c r="I133" s="33" t="s">
        <v>33</v>
      </c>
      <c r="J133" s="37" t="str">
        <f>E24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7"/>
      <c r="B135" s="208"/>
      <c r="C135" s="209" t="s">
        <v>137</v>
      </c>
      <c r="D135" s="210" t="s">
        <v>60</v>
      </c>
      <c r="E135" s="210" t="s">
        <v>56</v>
      </c>
      <c r="F135" s="210" t="s">
        <v>57</v>
      </c>
      <c r="G135" s="210" t="s">
        <v>138</v>
      </c>
      <c r="H135" s="210" t="s">
        <v>139</v>
      </c>
      <c r="I135" s="210" t="s">
        <v>140</v>
      </c>
      <c r="J135" s="211" t="s">
        <v>100</v>
      </c>
      <c r="K135" s="212" t="s">
        <v>141</v>
      </c>
      <c r="L135" s="213"/>
      <c r="M135" s="101" t="s">
        <v>1</v>
      </c>
      <c r="N135" s="102" t="s">
        <v>39</v>
      </c>
      <c r="O135" s="102" t="s">
        <v>142</v>
      </c>
      <c r="P135" s="102" t="s">
        <v>143</v>
      </c>
      <c r="Q135" s="102" t="s">
        <v>144</v>
      </c>
      <c r="R135" s="102" t="s">
        <v>145</v>
      </c>
      <c r="S135" s="102" t="s">
        <v>146</v>
      </c>
      <c r="T135" s="103" t="s">
        <v>147</v>
      </c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</row>
    <row r="136" s="2" customFormat="1" ht="22.8" customHeight="1">
      <c r="A136" s="39"/>
      <c r="B136" s="40"/>
      <c r="C136" s="108" t="s">
        <v>148</v>
      </c>
      <c r="D136" s="41"/>
      <c r="E136" s="41"/>
      <c r="F136" s="41"/>
      <c r="G136" s="41"/>
      <c r="H136" s="41"/>
      <c r="I136" s="41"/>
      <c r="J136" s="214">
        <f>BK136</f>
        <v>0</v>
      </c>
      <c r="K136" s="41"/>
      <c r="L136" s="45"/>
      <c r="M136" s="104"/>
      <c r="N136" s="215"/>
      <c r="O136" s="105"/>
      <c r="P136" s="216">
        <f>P137+P255+P263</f>
        <v>0</v>
      </c>
      <c r="Q136" s="105"/>
      <c r="R136" s="216">
        <f>R137+R255+R263</f>
        <v>5.6668793999999991</v>
      </c>
      <c r="S136" s="105"/>
      <c r="T136" s="217">
        <f>T137+T255+T263</f>
        <v>1.2228000000000001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74</v>
      </c>
      <c r="AU136" s="18" t="s">
        <v>102</v>
      </c>
      <c r="BK136" s="218">
        <f>BK137+BK255+BK263</f>
        <v>0</v>
      </c>
    </row>
    <row r="137" s="12" customFormat="1" ht="25.92" customHeight="1">
      <c r="A137" s="12"/>
      <c r="B137" s="219"/>
      <c r="C137" s="220"/>
      <c r="D137" s="221" t="s">
        <v>74</v>
      </c>
      <c r="E137" s="222" t="s">
        <v>149</v>
      </c>
      <c r="F137" s="222" t="s">
        <v>150</v>
      </c>
      <c r="G137" s="220"/>
      <c r="H137" s="220"/>
      <c r="I137" s="223"/>
      <c r="J137" s="224">
        <f>BK137</f>
        <v>0</v>
      </c>
      <c r="K137" s="220"/>
      <c r="L137" s="225"/>
      <c r="M137" s="226"/>
      <c r="N137" s="227"/>
      <c r="O137" s="227"/>
      <c r="P137" s="228">
        <f>P138+P220+P225+P248</f>
        <v>0</v>
      </c>
      <c r="Q137" s="227"/>
      <c r="R137" s="228">
        <f>R138+R220+R225+R248</f>
        <v>5.5839993999999988</v>
      </c>
      <c r="S137" s="227"/>
      <c r="T137" s="229">
        <f>T138+T220+T225+T248</f>
        <v>1.1850000000000001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80</v>
      </c>
      <c r="AT137" s="231" t="s">
        <v>74</v>
      </c>
      <c r="AU137" s="231" t="s">
        <v>75</v>
      </c>
      <c r="AY137" s="230" t="s">
        <v>151</v>
      </c>
      <c r="BK137" s="232">
        <f>BK138+BK220+BK225+BK248</f>
        <v>0</v>
      </c>
    </row>
    <row r="138" s="12" customFormat="1" ht="22.8" customHeight="1">
      <c r="A138" s="12"/>
      <c r="B138" s="219"/>
      <c r="C138" s="220"/>
      <c r="D138" s="221" t="s">
        <v>74</v>
      </c>
      <c r="E138" s="233" t="s">
        <v>185</v>
      </c>
      <c r="F138" s="233" t="s">
        <v>743</v>
      </c>
      <c r="G138" s="220"/>
      <c r="H138" s="220"/>
      <c r="I138" s="223"/>
      <c r="J138" s="234">
        <f>BK138</f>
        <v>0</v>
      </c>
      <c r="K138" s="220"/>
      <c r="L138" s="225"/>
      <c r="M138" s="226"/>
      <c r="N138" s="227"/>
      <c r="O138" s="227"/>
      <c r="P138" s="228">
        <f>SUM(P139:P219)</f>
        <v>0</v>
      </c>
      <c r="Q138" s="227"/>
      <c r="R138" s="228">
        <f>SUM(R139:R219)</f>
        <v>5.5749489999999993</v>
      </c>
      <c r="S138" s="227"/>
      <c r="T138" s="229">
        <f>SUM(T139:T219)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80</v>
      </c>
      <c r="AT138" s="231" t="s">
        <v>74</v>
      </c>
      <c r="AU138" s="231" t="s">
        <v>80</v>
      </c>
      <c r="AY138" s="230" t="s">
        <v>151</v>
      </c>
      <c r="BK138" s="232">
        <f>SUM(BK139:BK219)</f>
        <v>0</v>
      </c>
    </row>
    <row r="139" s="2" customFormat="1" ht="24.15" customHeight="1">
      <c r="A139" s="39"/>
      <c r="B139" s="40"/>
      <c r="C139" s="235" t="s">
        <v>80</v>
      </c>
      <c r="D139" s="235" t="s">
        <v>153</v>
      </c>
      <c r="E139" s="236" t="s">
        <v>744</v>
      </c>
      <c r="F139" s="237" t="s">
        <v>745</v>
      </c>
      <c r="G139" s="238" t="s">
        <v>167</v>
      </c>
      <c r="H139" s="239">
        <v>237</v>
      </c>
      <c r="I139" s="240"/>
      <c r="J139" s="241">
        <f>ROUND(I139*H139,2)</f>
        <v>0</v>
      </c>
      <c r="K139" s="242"/>
      <c r="L139" s="45"/>
      <c r="M139" s="243" t="s">
        <v>1</v>
      </c>
      <c r="N139" s="244" t="s">
        <v>40</v>
      </c>
      <c r="O139" s="92"/>
      <c r="P139" s="245">
        <f>O139*H139</f>
        <v>0</v>
      </c>
      <c r="Q139" s="245">
        <v>0.0085000000000000006</v>
      </c>
      <c r="R139" s="245">
        <f>Q139*H139</f>
        <v>2.0145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90</v>
      </c>
      <c r="AT139" s="247" t="s">
        <v>153</v>
      </c>
      <c r="AU139" s="247" t="s">
        <v>84</v>
      </c>
      <c r="AY139" s="18" t="s">
        <v>151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80</v>
      </c>
      <c r="BK139" s="248">
        <f>ROUND(I139*H139,2)</f>
        <v>0</v>
      </c>
      <c r="BL139" s="18" t="s">
        <v>90</v>
      </c>
      <c r="BM139" s="247" t="s">
        <v>746</v>
      </c>
    </row>
    <row r="140" s="15" customFormat="1">
      <c r="A140" s="15"/>
      <c r="B140" s="272"/>
      <c r="C140" s="273"/>
      <c r="D140" s="251" t="s">
        <v>158</v>
      </c>
      <c r="E140" s="274" t="s">
        <v>1</v>
      </c>
      <c r="F140" s="275" t="s">
        <v>747</v>
      </c>
      <c r="G140" s="273"/>
      <c r="H140" s="274" t="s">
        <v>1</v>
      </c>
      <c r="I140" s="276"/>
      <c r="J140" s="273"/>
      <c r="K140" s="273"/>
      <c r="L140" s="277"/>
      <c r="M140" s="278"/>
      <c r="N140" s="279"/>
      <c r="O140" s="279"/>
      <c r="P140" s="279"/>
      <c r="Q140" s="279"/>
      <c r="R140" s="279"/>
      <c r="S140" s="279"/>
      <c r="T140" s="28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1" t="s">
        <v>158</v>
      </c>
      <c r="AU140" s="281" t="s">
        <v>84</v>
      </c>
      <c r="AV140" s="15" t="s">
        <v>80</v>
      </c>
      <c r="AW140" s="15" t="s">
        <v>32</v>
      </c>
      <c r="AX140" s="15" t="s">
        <v>75</v>
      </c>
      <c r="AY140" s="281" t="s">
        <v>151</v>
      </c>
    </row>
    <row r="141" s="13" customFormat="1">
      <c r="A141" s="13"/>
      <c r="B141" s="249"/>
      <c r="C141" s="250"/>
      <c r="D141" s="251" t="s">
        <v>158</v>
      </c>
      <c r="E141" s="252" t="s">
        <v>1</v>
      </c>
      <c r="F141" s="253" t="s">
        <v>365</v>
      </c>
      <c r="G141" s="250"/>
      <c r="H141" s="254">
        <v>40</v>
      </c>
      <c r="I141" s="255"/>
      <c r="J141" s="250"/>
      <c r="K141" s="250"/>
      <c r="L141" s="256"/>
      <c r="M141" s="257"/>
      <c r="N141" s="258"/>
      <c r="O141" s="258"/>
      <c r="P141" s="258"/>
      <c r="Q141" s="258"/>
      <c r="R141" s="258"/>
      <c r="S141" s="258"/>
      <c r="T141" s="25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0" t="s">
        <v>158</v>
      </c>
      <c r="AU141" s="260" t="s">
        <v>84</v>
      </c>
      <c r="AV141" s="13" t="s">
        <v>84</v>
      </c>
      <c r="AW141" s="13" t="s">
        <v>32</v>
      </c>
      <c r="AX141" s="13" t="s">
        <v>75</v>
      </c>
      <c r="AY141" s="260" t="s">
        <v>151</v>
      </c>
    </row>
    <row r="142" s="15" customFormat="1">
      <c r="A142" s="15"/>
      <c r="B142" s="272"/>
      <c r="C142" s="273"/>
      <c r="D142" s="251" t="s">
        <v>158</v>
      </c>
      <c r="E142" s="274" t="s">
        <v>1</v>
      </c>
      <c r="F142" s="275" t="s">
        <v>748</v>
      </c>
      <c r="G142" s="273"/>
      <c r="H142" s="274" t="s">
        <v>1</v>
      </c>
      <c r="I142" s="276"/>
      <c r="J142" s="273"/>
      <c r="K142" s="273"/>
      <c r="L142" s="277"/>
      <c r="M142" s="278"/>
      <c r="N142" s="279"/>
      <c r="O142" s="279"/>
      <c r="P142" s="279"/>
      <c r="Q142" s="279"/>
      <c r="R142" s="279"/>
      <c r="S142" s="279"/>
      <c r="T142" s="28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1" t="s">
        <v>158</v>
      </c>
      <c r="AU142" s="281" t="s">
        <v>84</v>
      </c>
      <c r="AV142" s="15" t="s">
        <v>80</v>
      </c>
      <c r="AW142" s="15" t="s">
        <v>32</v>
      </c>
      <c r="AX142" s="15" t="s">
        <v>75</v>
      </c>
      <c r="AY142" s="281" t="s">
        <v>151</v>
      </c>
    </row>
    <row r="143" s="13" customFormat="1">
      <c r="A143" s="13"/>
      <c r="B143" s="249"/>
      <c r="C143" s="250"/>
      <c r="D143" s="251" t="s">
        <v>158</v>
      </c>
      <c r="E143" s="252" t="s">
        <v>1</v>
      </c>
      <c r="F143" s="253" t="s">
        <v>749</v>
      </c>
      <c r="G143" s="250"/>
      <c r="H143" s="254">
        <v>57</v>
      </c>
      <c r="I143" s="255"/>
      <c r="J143" s="250"/>
      <c r="K143" s="250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158</v>
      </c>
      <c r="AU143" s="260" t="s">
        <v>84</v>
      </c>
      <c r="AV143" s="13" t="s">
        <v>84</v>
      </c>
      <c r="AW143" s="13" t="s">
        <v>32</v>
      </c>
      <c r="AX143" s="13" t="s">
        <v>75</v>
      </c>
      <c r="AY143" s="260" t="s">
        <v>151</v>
      </c>
    </row>
    <row r="144" s="15" customFormat="1">
      <c r="A144" s="15"/>
      <c r="B144" s="272"/>
      <c r="C144" s="273"/>
      <c r="D144" s="251" t="s">
        <v>158</v>
      </c>
      <c r="E144" s="274" t="s">
        <v>1</v>
      </c>
      <c r="F144" s="275" t="s">
        <v>750</v>
      </c>
      <c r="G144" s="273"/>
      <c r="H144" s="274" t="s">
        <v>1</v>
      </c>
      <c r="I144" s="276"/>
      <c r="J144" s="273"/>
      <c r="K144" s="273"/>
      <c r="L144" s="277"/>
      <c r="M144" s="278"/>
      <c r="N144" s="279"/>
      <c r="O144" s="279"/>
      <c r="P144" s="279"/>
      <c r="Q144" s="279"/>
      <c r="R144" s="279"/>
      <c r="S144" s="279"/>
      <c r="T144" s="28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1" t="s">
        <v>158</v>
      </c>
      <c r="AU144" s="281" t="s">
        <v>84</v>
      </c>
      <c r="AV144" s="15" t="s">
        <v>80</v>
      </c>
      <c r="AW144" s="15" t="s">
        <v>32</v>
      </c>
      <c r="AX144" s="15" t="s">
        <v>75</v>
      </c>
      <c r="AY144" s="281" t="s">
        <v>151</v>
      </c>
    </row>
    <row r="145" s="13" customFormat="1">
      <c r="A145" s="13"/>
      <c r="B145" s="249"/>
      <c r="C145" s="250"/>
      <c r="D145" s="251" t="s">
        <v>158</v>
      </c>
      <c r="E145" s="252" t="s">
        <v>1</v>
      </c>
      <c r="F145" s="253" t="s">
        <v>604</v>
      </c>
      <c r="G145" s="250"/>
      <c r="H145" s="254">
        <v>90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158</v>
      </c>
      <c r="AU145" s="260" t="s">
        <v>84</v>
      </c>
      <c r="AV145" s="13" t="s">
        <v>84</v>
      </c>
      <c r="AW145" s="13" t="s">
        <v>32</v>
      </c>
      <c r="AX145" s="13" t="s">
        <v>75</v>
      </c>
      <c r="AY145" s="260" t="s">
        <v>151</v>
      </c>
    </row>
    <row r="146" s="15" customFormat="1">
      <c r="A146" s="15"/>
      <c r="B146" s="272"/>
      <c r="C146" s="273"/>
      <c r="D146" s="251" t="s">
        <v>158</v>
      </c>
      <c r="E146" s="274" t="s">
        <v>1</v>
      </c>
      <c r="F146" s="275" t="s">
        <v>751</v>
      </c>
      <c r="G146" s="273"/>
      <c r="H146" s="274" t="s">
        <v>1</v>
      </c>
      <c r="I146" s="276"/>
      <c r="J146" s="273"/>
      <c r="K146" s="273"/>
      <c r="L146" s="277"/>
      <c r="M146" s="278"/>
      <c r="N146" s="279"/>
      <c r="O146" s="279"/>
      <c r="P146" s="279"/>
      <c r="Q146" s="279"/>
      <c r="R146" s="279"/>
      <c r="S146" s="279"/>
      <c r="T146" s="28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158</v>
      </c>
      <c r="AU146" s="281" t="s">
        <v>84</v>
      </c>
      <c r="AV146" s="15" t="s">
        <v>80</v>
      </c>
      <c r="AW146" s="15" t="s">
        <v>32</v>
      </c>
      <c r="AX146" s="15" t="s">
        <v>75</v>
      </c>
      <c r="AY146" s="281" t="s">
        <v>151</v>
      </c>
    </row>
    <row r="147" s="13" customFormat="1">
      <c r="A147" s="13"/>
      <c r="B147" s="249"/>
      <c r="C147" s="250"/>
      <c r="D147" s="251" t="s">
        <v>158</v>
      </c>
      <c r="E147" s="252" t="s">
        <v>1</v>
      </c>
      <c r="F147" s="253" t="s">
        <v>412</v>
      </c>
      <c r="G147" s="250"/>
      <c r="H147" s="254">
        <v>50</v>
      </c>
      <c r="I147" s="255"/>
      <c r="J147" s="250"/>
      <c r="K147" s="250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158</v>
      </c>
      <c r="AU147" s="260" t="s">
        <v>84</v>
      </c>
      <c r="AV147" s="13" t="s">
        <v>84</v>
      </c>
      <c r="AW147" s="13" t="s">
        <v>32</v>
      </c>
      <c r="AX147" s="13" t="s">
        <v>75</v>
      </c>
      <c r="AY147" s="260" t="s">
        <v>151</v>
      </c>
    </row>
    <row r="148" s="14" customFormat="1">
      <c r="A148" s="14"/>
      <c r="B148" s="261"/>
      <c r="C148" s="262"/>
      <c r="D148" s="251" t="s">
        <v>158</v>
      </c>
      <c r="E148" s="263" t="s">
        <v>1</v>
      </c>
      <c r="F148" s="264" t="s">
        <v>163</v>
      </c>
      <c r="G148" s="262"/>
      <c r="H148" s="265">
        <v>237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158</v>
      </c>
      <c r="AU148" s="271" t="s">
        <v>84</v>
      </c>
      <c r="AV148" s="14" t="s">
        <v>90</v>
      </c>
      <c r="AW148" s="14" t="s">
        <v>32</v>
      </c>
      <c r="AX148" s="14" t="s">
        <v>80</v>
      </c>
      <c r="AY148" s="271" t="s">
        <v>151</v>
      </c>
    </row>
    <row r="149" s="2" customFormat="1" ht="24.15" customHeight="1">
      <c r="A149" s="39"/>
      <c r="B149" s="40"/>
      <c r="C149" s="282" t="s">
        <v>84</v>
      </c>
      <c r="D149" s="282" t="s">
        <v>366</v>
      </c>
      <c r="E149" s="283" t="s">
        <v>752</v>
      </c>
      <c r="F149" s="284" t="s">
        <v>753</v>
      </c>
      <c r="G149" s="285" t="s">
        <v>167</v>
      </c>
      <c r="H149" s="286">
        <v>199.91999999999999</v>
      </c>
      <c r="I149" s="287"/>
      <c r="J149" s="288">
        <f>ROUND(I149*H149,2)</f>
        <v>0</v>
      </c>
      <c r="K149" s="289"/>
      <c r="L149" s="290"/>
      <c r="M149" s="291" t="s">
        <v>1</v>
      </c>
      <c r="N149" s="292" t="s">
        <v>40</v>
      </c>
      <c r="O149" s="92"/>
      <c r="P149" s="245">
        <f>O149*H149</f>
        <v>0</v>
      </c>
      <c r="Q149" s="245">
        <v>0.0020999999999999999</v>
      </c>
      <c r="R149" s="245">
        <f>Q149*H149</f>
        <v>0.41983199999999993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195</v>
      </c>
      <c r="AT149" s="247" t="s">
        <v>366</v>
      </c>
      <c r="AU149" s="247" t="s">
        <v>84</v>
      </c>
      <c r="AY149" s="18" t="s">
        <v>151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80</v>
      </c>
      <c r="BK149" s="248">
        <f>ROUND(I149*H149,2)</f>
        <v>0</v>
      </c>
      <c r="BL149" s="18" t="s">
        <v>90</v>
      </c>
      <c r="BM149" s="247" t="s">
        <v>754</v>
      </c>
    </row>
    <row r="150" s="13" customFormat="1">
      <c r="A150" s="13"/>
      <c r="B150" s="249"/>
      <c r="C150" s="250"/>
      <c r="D150" s="251" t="s">
        <v>158</v>
      </c>
      <c r="E150" s="252" t="s">
        <v>1</v>
      </c>
      <c r="F150" s="253" t="s">
        <v>755</v>
      </c>
      <c r="G150" s="250"/>
      <c r="H150" s="254">
        <v>196</v>
      </c>
      <c r="I150" s="255"/>
      <c r="J150" s="250"/>
      <c r="K150" s="250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158</v>
      </c>
      <c r="AU150" s="260" t="s">
        <v>84</v>
      </c>
      <c r="AV150" s="13" t="s">
        <v>84</v>
      </c>
      <c r="AW150" s="13" t="s">
        <v>32</v>
      </c>
      <c r="AX150" s="13" t="s">
        <v>75</v>
      </c>
      <c r="AY150" s="260" t="s">
        <v>151</v>
      </c>
    </row>
    <row r="151" s="14" customFormat="1">
      <c r="A151" s="14"/>
      <c r="B151" s="261"/>
      <c r="C151" s="262"/>
      <c r="D151" s="251" t="s">
        <v>158</v>
      </c>
      <c r="E151" s="263" t="s">
        <v>1</v>
      </c>
      <c r="F151" s="264" t="s">
        <v>163</v>
      </c>
      <c r="G151" s="262"/>
      <c r="H151" s="265">
        <v>196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158</v>
      </c>
      <c r="AU151" s="271" t="s">
        <v>84</v>
      </c>
      <c r="AV151" s="14" t="s">
        <v>90</v>
      </c>
      <c r="AW151" s="14" t="s">
        <v>32</v>
      </c>
      <c r="AX151" s="14" t="s">
        <v>80</v>
      </c>
      <c r="AY151" s="271" t="s">
        <v>151</v>
      </c>
    </row>
    <row r="152" s="13" customFormat="1">
      <c r="A152" s="13"/>
      <c r="B152" s="249"/>
      <c r="C152" s="250"/>
      <c r="D152" s="251" t="s">
        <v>158</v>
      </c>
      <c r="E152" s="250"/>
      <c r="F152" s="253" t="s">
        <v>756</v>
      </c>
      <c r="G152" s="250"/>
      <c r="H152" s="254">
        <v>199.91999999999999</v>
      </c>
      <c r="I152" s="255"/>
      <c r="J152" s="250"/>
      <c r="K152" s="250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158</v>
      </c>
      <c r="AU152" s="260" t="s">
        <v>84</v>
      </c>
      <c r="AV152" s="13" t="s">
        <v>84</v>
      </c>
      <c r="AW152" s="13" t="s">
        <v>4</v>
      </c>
      <c r="AX152" s="13" t="s">
        <v>80</v>
      </c>
      <c r="AY152" s="260" t="s">
        <v>151</v>
      </c>
    </row>
    <row r="153" s="2" customFormat="1" ht="24.15" customHeight="1">
      <c r="A153" s="39"/>
      <c r="B153" s="40"/>
      <c r="C153" s="282" t="s">
        <v>87</v>
      </c>
      <c r="D153" s="282" t="s">
        <v>366</v>
      </c>
      <c r="E153" s="283" t="s">
        <v>757</v>
      </c>
      <c r="F153" s="284" t="s">
        <v>758</v>
      </c>
      <c r="G153" s="285" t="s">
        <v>167</v>
      </c>
      <c r="H153" s="286">
        <v>41.560000000000002</v>
      </c>
      <c r="I153" s="287"/>
      <c r="J153" s="288">
        <f>ROUND(I153*H153,2)</f>
        <v>0</v>
      </c>
      <c r="K153" s="289"/>
      <c r="L153" s="290"/>
      <c r="M153" s="291" t="s">
        <v>1</v>
      </c>
      <c r="N153" s="292" t="s">
        <v>40</v>
      </c>
      <c r="O153" s="92"/>
      <c r="P153" s="245">
        <f>O153*H153</f>
        <v>0</v>
      </c>
      <c r="Q153" s="245">
        <v>0.0048999999999999998</v>
      </c>
      <c r="R153" s="245">
        <f>Q153*H153</f>
        <v>0.20364399999999999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195</v>
      </c>
      <c r="AT153" s="247" t="s">
        <v>366</v>
      </c>
      <c r="AU153" s="247" t="s">
        <v>84</v>
      </c>
      <c r="AY153" s="18" t="s">
        <v>151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80</v>
      </c>
      <c r="BK153" s="248">
        <f>ROUND(I153*H153,2)</f>
        <v>0</v>
      </c>
      <c r="BL153" s="18" t="s">
        <v>90</v>
      </c>
      <c r="BM153" s="247" t="s">
        <v>759</v>
      </c>
    </row>
    <row r="154" s="13" customFormat="1">
      <c r="A154" s="13"/>
      <c r="B154" s="249"/>
      <c r="C154" s="250"/>
      <c r="D154" s="251" t="s">
        <v>158</v>
      </c>
      <c r="E154" s="252" t="s">
        <v>1</v>
      </c>
      <c r="F154" s="253" t="s">
        <v>760</v>
      </c>
      <c r="G154" s="250"/>
      <c r="H154" s="254">
        <v>40.744999999999997</v>
      </c>
      <c r="I154" s="255"/>
      <c r="J154" s="250"/>
      <c r="K154" s="250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158</v>
      </c>
      <c r="AU154" s="260" t="s">
        <v>84</v>
      </c>
      <c r="AV154" s="13" t="s">
        <v>84</v>
      </c>
      <c r="AW154" s="13" t="s">
        <v>32</v>
      </c>
      <c r="AX154" s="13" t="s">
        <v>75</v>
      </c>
      <c r="AY154" s="260" t="s">
        <v>151</v>
      </c>
    </row>
    <row r="155" s="14" customFormat="1">
      <c r="A155" s="14"/>
      <c r="B155" s="261"/>
      <c r="C155" s="262"/>
      <c r="D155" s="251" t="s">
        <v>158</v>
      </c>
      <c r="E155" s="263" t="s">
        <v>1</v>
      </c>
      <c r="F155" s="264" t="s">
        <v>163</v>
      </c>
      <c r="G155" s="262"/>
      <c r="H155" s="265">
        <v>40.744999999999997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158</v>
      </c>
      <c r="AU155" s="271" t="s">
        <v>84</v>
      </c>
      <c r="AV155" s="14" t="s">
        <v>90</v>
      </c>
      <c r="AW155" s="14" t="s">
        <v>32</v>
      </c>
      <c r="AX155" s="14" t="s">
        <v>80</v>
      </c>
      <c r="AY155" s="271" t="s">
        <v>151</v>
      </c>
    </row>
    <row r="156" s="13" customFormat="1">
      <c r="A156" s="13"/>
      <c r="B156" s="249"/>
      <c r="C156" s="250"/>
      <c r="D156" s="251" t="s">
        <v>158</v>
      </c>
      <c r="E156" s="250"/>
      <c r="F156" s="253" t="s">
        <v>761</v>
      </c>
      <c r="G156" s="250"/>
      <c r="H156" s="254">
        <v>41.560000000000002</v>
      </c>
      <c r="I156" s="255"/>
      <c r="J156" s="250"/>
      <c r="K156" s="250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158</v>
      </c>
      <c r="AU156" s="260" t="s">
        <v>84</v>
      </c>
      <c r="AV156" s="13" t="s">
        <v>84</v>
      </c>
      <c r="AW156" s="13" t="s">
        <v>4</v>
      </c>
      <c r="AX156" s="13" t="s">
        <v>80</v>
      </c>
      <c r="AY156" s="260" t="s">
        <v>151</v>
      </c>
    </row>
    <row r="157" s="2" customFormat="1" ht="14.4" customHeight="1">
      <c r="A157" s="39"/>
      <c r="B157" s="40"/>
      <c r="C157" s="235" t="s">
        <v>90</v>
      </c>
      <c r="D157" s="235" t="s">
        <v>153</v>
      </c>
      <c r="E157" s="236" t="s">
        <v>762</v>
      </c>
      <c r="F157" s="237" t="s">
        <v>763</v>
      </c>
      <c r="G157" s="238" t="s">
        <v>236</v>
      </c>
      <c r="H157" s="239">
        <v>81.560000000000002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40</v>
      </c>
      <c r="O157" s="92"/>
      <c r="P157" s="245">
        <f>O157*H157</f>
        <v>0</v>
      </c>
      <c r="Q157" s="245">
        <v>6.0000000000000002E-05</v>
      </c>
      <c r="R157" s="245">
        <f>Q157*H157</f>
        <v>0.0048936000000000006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90</v>
      </c>
      <c r="AT157" s="247" t="s">
        <v>153</v>
      </c>
      <c r="AU157" s="247" t="s">
        <v>84</v>
      </c>
      <c r="AY157" s="18" t="s">
        <v>151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80</v>
      </c>
      <c r="BK157" s="248">
        <f>ROUND(I157*H157,2)</f>
        <v>0</v>
      </c>
      <c r="BL157" s="18" t="s">
        <v>90</v>
      </c>
      <c r="BM157" s="247" t="s">
        <v>764</v>
      </c>
    </row>
    <row r="158" s="13" customFormat="1">
      <c r="A158" s="13"/>
      <c r="B158" s="249"/>
      <c r="C158" s="250"/>
      <c r="D158" s="251" t="s">
        <v>158</v>
      </c>
      <c r="E158" s="252" t="s">
        <v>1</v>
      </c>
      <c r="F158" s="253" t="s">
        <v>765</v>
      </c>
      <c r="G158" s="250"/>
      <c r="H158" s="254">
        <v>81.560000000000002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158</v>
      </c>
      <c r="AU158" s="260" t="s">
        <v>84</v>
      </c>
      <c r="AV158" s="13" t="s">
        <v>84</v>
      </c>
      <c r="AW158" s="13" t="s">
        <v>32</v>
      </c>
      <c r="AX158" s="13" t="s">
        <v>75</v>
      </c>
      <c r="AY158" s="260" t="s">
        <v>151</v>
      </c>
    </row>
    <row r="159" s="14" customFormat="1">
      <c r="A159" s="14"/>
      <c r="B159" s="261"/>
      <c r="C159" s="262"/>
      <c r="D159" s="251" t="s">
        <v>158</v>
      </c>
      <c r="E159" s="263" t="s">
        <v>1</v>
      </c>
      <c r="F159" s="264" t="s">
        <v>163</v>
      </c>
      <c r="G159" s="262"/>
      <c r="H159" s="265">
        <v>81.560000000000002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158</v>
      </c>
      <c r="AU159" s="271" t="s">
        <v>84</v>
      </c>
      <c r="AV159" s="14" t="s">
        <v>90</v>
      </c>
      <c r="AW159" s="14" t="s">
        <v>32</v>
      </c>
      <c r="AX159" s="14" t="s">
        <v>80</v>
      </c>
      <c r="AY159" s="271" t="s">
        <v>151</v>
      </c>
    </row>
    <row r="160" s="2" customFormat="1" ht="24.15" customHeight="1">
      <c r="A160" s="39"/>
      <c r="B160" s="40"/>
      <c r="C160" s="282" t="s">
        <v>181</v>
      </c>
      <c r="D160" s="282" t="s">
        <v>366</v>
      </c>
      <c r="E160" s="283" t="s">
        <v>766</v>
      </c>
      <c r="F160" s="284" t="s">
        <v>767</v>
      </c>
      <c r="G160" s="285" t="s">
        <v>236</v>
      </c>
      <c r="H160" s="286">
        <v>85.638000000000005</v>
      </c>
      <c r="I160" s="287"/>
      <c r="J160" s="288">
        <f>ROUND(I160*H160,2)</f>
        <v>0</v>
      </c>
      <c r="K160" s="289"/>
      <c r="L160" s="290"/>
      <c r="M160" s="291" t="s">
        <v>1</v>
      </c>
      <c r="N160" s="292" t="s">
        <v>40</v>
      </c>
      <c r="O160" s="92"/>
      <c r="P160" s="245">
        <f>O160*H160</f>
        <v>0</v>
      </c>
      <c r="Q160" s="245">
        <v>0.00050000000000000001</v>
      </c>
      <c r="R160" s="245">
        <f>Q160*H160</f>
        <v>0.042819000000000003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195</v>
      </c>
      <c r="AT160" s="247" t="s">
        <v>366</v>
      </c>
      <c r="AU160" s="247" t="s">
        <v>84</v>
      </c>
      <c r="AY160" s="18" t="s">
        <v>151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80</v>
      </c>
      <c r="BK160" s="248">
        <f>ROUND(I160*H160,2)</f>
        <v>0</v>
      </c>
      <c r="BL160" s="18" t="s">
        <v>90</v>
      </c>
      <c r="BM160" s="247" t="s">
        <v>768</v>
      </c>
    </row>
    <row r="161" s="13" customFormat="1">
      <c r="A161" s="13"/>
      <c r="B161" s="249"/>
      <c r="C161" s="250"/>
      <c r="D161" s="251" t="s">
        <v>158</v>
      </c>
      <c r="E161" s="250"/>
      <c r="F161" s="253" t="s">
        <v>769</v>
      </c>
      <c r="G161" s="250"/>
      <c r="H161" s="254">
        <v>85.638000000000005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158</v>
      </c>
      <c r="AU161" s="260" t="s">
        <v>84</v>
      </c>
      <c r="AV161" s="13" t="s">
        <v>84</v>
      </c>
      <c r="AW161" s="13" t="s">
        <v>4</v>
      </c>
      <c r="AX161" s="13" t="s">
        <v>80</v>
      </c>
      <c r="AY161" s="260" t="s">
        <v>151</v>
      </c>
    </row>
    <row r="162" s="2" customFormat="1" ht="14.4" customHeight="1">
      <c r="A162" s="39"/>
      <c r="B162" s="40"/>
      <c r="C162" s="235" t="s">
        <v>185</v>
      </c>
      <c r="D162" s="235" t="s">
        <v>153</v>
      </c>
      <c r="E162" s="236" t="s">
        <v>770</v>
      </c>
      <c r="F162" s="237" t="s">
        <v>771</v>
      </c>
      <c r="G162" s="238" t="s">
        <v>236</v>
      </c>
      <c r="H162" s="239">
        <v>268.80000000000001</v>
      </c>
      <c r="I162" s="240"/>
      <c r="J162" s="241">
        <f>ROUND(I162*H162,2)</f>
        <v>0</v>
      </c>
      <c r="K162" s="242"/>
      <c r="L162" s="45"/>
      <c r="M162" s="243" t="s">
        <v>1</v>
      </c>
      <c r="N162" s="244" t="s">
        <v>40</v>
      </c>
      <c r="O162" s="92"/>
      <c r="P162" s="245">
        <f>O162*H162</f>
        <v>0</v>
      </c>
      <c r="Q162" s="245">
        <v>0.00025000000000000001</v>
      </c>
      <c r="R162" s="245">
        <f>Q162*H162</f>
        <v>0.06720000000000001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90</v>
      </c>
      <c r="AT162" s="247" t="s">
        <v>153</v>
      </c>
      <c r="AU162" s="247" t="s">
        <v>84</v>
      </c>
      <c r="AY162" s="18" t="s">
        <v>151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80</v>
      </c>
      <c r="BK162" s="248">
        <f>ROUND(I162*H162,2)</f>
        <v>0</v>
      </c>
      <c r="BL162" s="18" t="s">
        <v>90</v>
      </c>
      <c r="BM162" s="247" t="s">
        <v>772</v>
      </c>
    </row>
    <row r="163" s="15" customFormat="1">
      <c r="A163" s="15"/>
      <c r="B163" s="272"/>
      <c r="C163" s="273"/>
      <c r="D163" s="251" t="s">
        <v>158</v>
      </c>
      <c r="E163" s="274" t="s">
        <v>1</v>
      </c>
      <c r="F163" s="275" t="s">
        <v>773</v>
      </c>
      <c r="G163" s="273"/>
      <c r="H163" s="274" t="s">
        <v>1</v>
      </c>
      <c r="I163" s="276"/>
      <c r="J163" s="273"/>
      <c r="K163" s="273"/>
      <c r="L163" s="277"/>
      <c r="M163" s="278"/>
      <c r="N163" s="279"/>
      <c r="O163" s="279"/>
      <c r="P163" s="279"/>
      <c r="Q163" s="279"/>
      <c r="R163" s="279"/>
      <c r="S163" s="279"/>
      <c r="T163" s="28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1" t="s">
        <v>158</v>
      </c>
      <c r="AU163" s="281" t="s">
        <v>84</v>
      </c>
      <c r="AV163" s="15" t="s">
        <v>80</v>
      </c>
      <c r="AW163" s="15" t="s">
        <v>32</v>
      </c>
      <c r="AX163" s="15" t="s">
        <v>75</v>
      </c>
      <c r="AY163" s="281" t="s">
        <v>151</v>
      </c>
    </row>
    <row r="164" s="13" customFormat="1">
      <c r="A164" s="13"/>
      <c r="B164" s="249"/>
      <c r="C164" s="250"/>
      <c r="D164" s="251" t="s">
        <v>158</v>
      </c>
      <c r="E164" s="252" t="s">
        <v>1</v>
      </c>
      <c r="F164" s="253" t="s">
        <v>774</v>
      </c>
      <c r="G164" s="250"/>
      <c r="H164" s="254">
        <v>18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158</v>
      </c>
      <c r="AU164" s="260" t="s">
        <v>84</v>
      </c>
      <c r="AV164" s="13" t="s">
        <v>84</v>
      </c>
      <c r="AW164" s="13" t="s">
        <v>32</v>
      </c>
      <c r="AX164" s="13" t="s">
        <v>75</v>
      </c>
      <c r="AY164" s="260" t="s">
        <v>151</v>
      </c>
    </row>
    <row r="165" s="16" customFormat="1">
      <c r="A165" s="16"/>
      <c r="B165" s="294"/>
      <c r="C165" s="295"/>
      <c r="D165" s="251" t="s">
        <v>158</v>
      </c>
      <c r="E165" s="296" t="s">
        <v>1</v>
      </c>
      <c r="F165" s="297" t="s">
        <v>703</v>
      </c>
      <c r="G165" s="295"/>
      <c r="H165" s="298">
        <v>18</v>
      </c>
      <c r="I165" s="299"/>
      <c r="J165" s="295"/>
      <c r="K165" s="295"/>
      <c r="L165" s="300"/>
      <c r="M165" s="301"/>
      <c r="N165" s="302"/>
      <c r="O165" s="302"/>
      <c r="P165" s="302"/>
      <c r="Q165" s="302"/>
      <c r="R165" s="302"/>
      <c r="S165" s="302"/>
      <c r="T165" s="303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304" t="s">
        <v>158</v>
      </c>
      <c r="AU165" s="304" t="s">
        <v>84</v>
      </c>
      <c r="AV165" s="16" t="s">
        <v>87</v>
      </c>
      <c r="AW165" s="16" t="s">
        <v>32</v>
      </c>
      <c r="AX165" s="16" t="s">
        <v>75</v>
      </c>
      <c r="AY165" s="304" t="s">
        <v>151</v>
      </c>
    </row>
    <row r="166" s="15" customFormat="1">
      <c r="A166" s="15"/>
      <c r="B166" s="272"/>
      <c r="C166" s="273"/>
      <c r="D166" s="251" t="s">
        <v>158</v>
      </c>
      <c r="E166" s="274" t="s">
        <v>1</v>
      </c>
      <c r="F166" s="275" t="s">
        <v>775</v>
      </c>
      <c r="G166" s="273"/>
      <c r="H166" s="274" t="s">
        <v>1</v>
      </c>
      <c r="I166" s="276"/>
      <c r="J166" s="273"/>
      <c r="K166" s="273"/>
      <c r="L166" s="277"/>
      <c r="M166" s="278"/>
      <c r="N166" s="279"/>
      <c r="O166" s="279"/>
      <c r="P166" s="279"/>
      <c r="Q166" s="279"/>
      <c r="R166" s="279"/>
      <c r="S166" s="279"/>
      <c r="T166" s="28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1" t="s">
        <v>158</v>
      </c>
      <c r="AU166" s="281" t="s">
        <v>84</v>
      </c>
      <c r="AV166" s="15" t="s">
        <v>80</v>
      </c>
      <c r="AW166" s="15" t="s">
        <v>32</v>
      </c>
      <c r="AX166" s="15" t="s">
        <v>75</v>
      </c>
      <c r="AY166" s="281" t="s">
        <v>151</v>
      </c>
    </row>
    <row r="167" s="13" customFormat="1">
      <c r="A167" s="13"/>
      <c r="B167" s="249"/>
      <c r="C167" s="250"/>
      <c r="D167" s="251" t="s">
        <v>158</v>
      </c>
      <c r="E167" s="252" t="s">
        <v>1</v>
      </c>
      <c r="F167" s="253" t="s">
        <v>776</v>
      </c>
      <c r="G167" s="250"/>
      <c r="H167" s="254">
        <v>28.800000000000001</v>
      </c>
      <c r="I167" s="255"/>
      <c r="J167" s="250"/>
      <c r="K167" s="250"/>
      <c r="L167" s="256"/>
      <c r="M167" s="257"/>
      <c r="N167" s="258"/>
      <c r="O167" s="258"/>
      <c r="P167" s="258"/>
      <c r="Q167" s="258"/>
      <c r="R167" s="258"/>
      <c r="S167" s="258"/>
      <c r="T167" s="25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0" t="s">
        <v>158</v>
      </c>
      <c r="AU167" s="260" t="s">
        <v>84</v>
      </c>
      <c r="AV167" s="13" t="s">
        <v>84</v>
      </c>
      <c r="AW167" s="13" t="s">
        <v>32</v>
      </c>
      <c r="AX167" s="13" t="s">
        <v>75</v>
      </c>
      <c r="AY167" s="260" t="s">
        <v>151</v>
      </c>
    </row>
    <row r="168" s="13" customFormat="1">
      <c r="A168" s="13"/>
      <c r="B168" s="249"/>
      <c r="C168" s="250"/>
      <c r="D168" s="251" t="s">
        <v>158</v>
      </c>
      <c r="E168" s="252" t="s">
        <v>1</v>
      </c>
      <c r="F168" s="253" t="s">
        <v>777</v>
      </c>
      <c r="G168" s="250"/>
      <c r="H168" s="254">
        <v>12.4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158</v>
      </c>
      <c r="AU168" s="260" t="s">
        <v>84</v>
      </c>
      <c r="AV168" s="13" t="s">
        <v>84</v>
      </c>
      <c r="AW168" s="13" t="s">
        <v>32</v>
      </c>
      <c r="AX168" s="13" t="s">
        <v>75</v>
      </c>
      <c r="AY168" s="260" t="s">
        <v>151</v>
      </c>
    </row>
    <row r="169" s="13" customFormat="1">
      <c r="A169" s="13"/>
      <c r="B169" s="249"/>
      <c r="C169" s="250"/>
      <c r="D169" s="251" t="s">
        <v>158</v>
      </c>
      <c r="E169" s="252" t="s">
        <v>1</v>
      </c>
      <c r="F169" s="253" t="s">
        <v>778</v>
      </c>
      <c r="G169" s="250"/>
      <c r="H169" s="254">
        <v>5.7000000000000002</v>
      </c>
      <c r="I169" s="255"/>
      <c r="J169" s="250"/>
      <c r="K169" s="250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158</v>
      </c>
      <c r="AU169" s="260" t="s">
        <v>84</v>
      </c>
      <c r="AV169" s="13" t="s">
        <v>84</v>
      </c>
      <c r="AW169" s="13" t="s">
        <v>32</v>
      </c>
      <c r="AX169" s="13" t="s">
        <v>75</v>
      </c>
      <c r="AY169" s="260" t="s">
        <v>151</v>
      </c>
    </row>
    <row r="170" s="13" customFormat="1">
      <c r="A170" s="13"/>
      <c r="B170" s="249"/>
      <c r="C170" s="250"/>
      <c r="D170" s="251" t="s">
        <v>158</v>
      </c>
      <c r="E170" s="252" t="s">
        <v>1</v>
      </c>
      <c r="F170" s="253" t="s">
        <v>779</v>
      </c>
      <c r="G170" s="250"/>
      <c r="H170" s="254">
        <v>5.2000000000000002</v>
      </c>
      <c r="I170" s="255"/>
      <c r="J170" s="250"/>
      <c r="K170" s="250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158</v>
      </c>
      <c r="AU170" s="260" t="s">
        <v>84</v>
      </c>
      <c r="AV170" s="13" t="s">
        <v>84</v>
      </c>
      <c r="AW170" s="13" t="s">
        <v>32</v>
      </c>
      <c r="AX170" s="13" t="s">
        <v>75</v>
      </c>
      <c r="AY170" s="260" t="s">
        <v>151</v>
      </c>
    </row>
    <row r="171" s="13" customFormat="1">
      <c r="A171" s="13"/>
      <c r="B171" s="249"/>
      <c r="C171" s="250"/>
      <c r="D171" s="251" t="s">
        <v>158</v>
      </c>
      <c r="E171" s="252" t="s">
        <v>1</v>
      </c>
      <c r="F171" s="253" t="s">
        <v>780</v>
      </c>
      <c r="G171" s="250"/>
      <c r="H171" s="254">
        <v>8.8000000000000007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158</v>
      </c>
      <c r="AU171" s="260" t="s">
        <v>84</v>
      </c>
      <c r="AV171" s="13" t="s">
        <v>84</v>
      </c>
      <c r="AW171" s="13" t="s">
        <v>32</v>
      </c>
      <c r="AX171" s="13" t="s">
        <v>75</v>
      </c>
      <c r="AY171" s="260" t="s">
        <v>151</v>
      </c>
    </row>
    <row r="172" s="13" customFormat="1">
      <c r="A172" s="13"/>
      <c r="B172" s="249"/>
      <c r="C172" s="250"/>
      <c r="D172" s="251" t="s">
        <v>158</v>
      </c>
      <c r="E172" s="252" t="s">
        <v>1</v>
      </c>
      <c r="F172" s="253" t="s">
        <v>781</v>
      </c>
      <c r="G172" s="250"/>
      <c r="H172" s="254">
        <v>8.3000000000000007</v>
      </c>
      <c r="I172" s="255"/>
      <c r="J172" s="250"/>
      <c r="K172" s="250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158</v>
      </c>
      <c r="AU172" s="260" t="s">
        <v>84</v>
      </c>
      <c r="AV172" s="13" t="s">
        <v>84</v>
      </c>
      <c r="AW172" s="13" t="s">
        <v>32</v>
      </c>
      <c r="AX172" s="13" t="s">
        <v>75</v>
      </c>
      <c r="AY172" s="260" t="s">
        <v>151</v>
      </c>
    </row>
    <row r="173" s="13" customFormat="1">
      <c r="A173" s="13"/>
      <c r="B173" s="249"/>
      <c r="C173" s="250"/>
      <c r="D173" s="251" t="s">
        <v>158</v>
      </c>
      <c r="E173" s="252" t="s">
        <v>1</v>
      </c>
      <c r="F173" s="253" t="s">
        <v>782</v>
      </c>
      <c r="G173" s="250"/>
      <c r="H173" s="254">
        <v>9.8000000000000007</v>
      </c>
      <c r="I173" s="255"/>
      <c r="J173" s="250"/>
      <c r="K173" s="250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158</v>
      </c>
      <c r="AU173" s="260" t="s">
        <v>84</v>
      </c>
      <c r="AV173" s="13" t="s">
        <v>84</v>
      </c>
      <c r="AW173" s="13" t="s">
        <v>32</v>
      </c>
      <c r="AX173" s="13" t="s">
        <v>75</v>
      </c>
      <c r="AY173" s="260" t="s">
        <v>151</v>
      </c>
    </row>
    <row r="174" s="13" customFormat="1">
      <c r="A174" s="13"/>
      <c r="B174" s="249"/>
      <c r="C174" s="250"/>
      <c r="D174" s="251" t="s">
        <v>158</v>
      </c>
      <c r="E174" s="252" t="s">
        <v>1</v>
      </c>
      <c r="F174" s="253" t="s">
        <v>783</v>
      </c>
      <c r="G174" s="250"/>
      <c r="H174" s="254">
        <v>16.600000000000001</v>
      </c>
      <c r="I174" s="255"/>
      <c r="J174" s="250"/>
      <c r="K174" s="250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158</v>
      </c>
      <c r="AU174" s="260" t="s">
        <v>84</v>
      </c>
      <c r="AV174" s="13" t="s">
        <v>84</v>
      </c>
      <c r="AW174" s="13" t="s">
        <v>32</v>
      </c>
      <c r="AX174" s="13" t="s">
        <v>75</v>
      </c>
      <c r="AY174" s="260" t="s">
        <v>151</v>
      </c>
    </row>
    <row r="175" s="16" customFormat="1">
      <c r="A175" s="16"/>
      <c r="B175" s="294"/>
      <c r="C175" s="295"/>
      <c r="D175" s="251" t="s">
        <v>158</v>
      </c>
      <c r="E175" s="296" t="s">
        <v>1</v>
      </c>
      <c r="F175" s="297" t="s">
        <v>703</v>
      </c>
      <c r="G175" s="295"/>
      <c r="H175" s="298">
        <v>95.599999999999994</v>
      </c>
      <c r="I175" s="299"/>
      <c r="J175" s="295"/>
      <c r="K175" s="295"/>
      <c r="L175" s="300"/>
      <c r="M175" s="301"/>
      <c r="N175" s="302"/>
      <c r="O175" s="302"/>
      <c r="P175" s="302"/>
      <c r="Q175" s="302"/>
      <c r="R175" s="302"/>
      <c r="S175" s="302"/>
      <c r="T175" s="303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304" t="s">
        <v>158</v>
      </c>
      <c r="AU175" s="304" t="s">
        <v>84</v>
      </c>
      <c r="AV175" s="16" t="s">
        <v>87</v>
      </c>
      <c r="AW175" s="16" t="s">
        <v>32</v>
      </c>
      <c r="AX175" s="16" t="s">
        <v>75</v>
      </c>
      <c r="AY175" s="304" t="s">
        <v>151</v>
      </c>
    </row>
    <row r="176" s="15" customFormat="1">
      <c r="A176" s="15"/>
      <c r="B176" s="272"/>
      <c r="C176" s="273"/>
      <c r="D176" s="251" t="s">
        <v>158</v>
      </c>
      <c r="E176" s="274" t="s">
        <v>1</v>
      </c>
      <c r="F176" s="275" t="s">
        <v>784</v>
      </c>
      <c r="G176" s="273"/>
      <c r="H176" s="274" t="s">
        <v>1</v>
      </c>
      <c r="I176" s="276"/>
      <c r="J176" s="273"/>
      <c r="K176" s="273"/>
      <c r="L176" s="277"/>
      <c r="M176" s="278"/>
      <c r="N176" s="279"/>
      <c r="O176" s="279"/>
      <c r="P176" s="279"/>
      <c r="Q176" s="279"/>
      <c r="R176" s="279"/>
      <c r="S176" s="279"/>
      <c r="T176" s="28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1" t="s">
        <v>158</v>
      </c>
      <c r="AU176" s="281" t="s">
        <v>84</v>
      </c>
      <c r="AV176" s="15" t="s">
        <v>80</v>
      </c>
      <c r="AW176" s="15" t="s">
        <v>32</v>
      </c>
      <c r="AX176" s="15" t="s">
        <v>75</v>
      </c>
      <c r="AY176" s="281" t="s">
        <v>151</v>
      </c>
    </row>
    <row r="177" s="13" customFormat="1">
      <c r="A177" s="13"/>
      <c r="B177" s="249"/>
      <c r="C177" s="250"/>
      <c r="D177" s="251" t="s">
        <v>158</v>
      </c>
      <c r="E177" s="252" t="s">
        <v>1</v>
      </c>
      <c r="F177" s="253" t="s">
        <v>785</v>
      </c>
      <c r="G177" s="250"/>
      <c r="H177" s="254">
        <v>29.800000000000001</v>
      </c>
      <c r="I177" s="255"/>
      <c r="J177" s="250"/>
      <c r="K177" s="250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158</v>
      </c>
      <c r="AU177" s="260" t="s">
        <v>84</v>
      </c>
      <c r="AV177" s="13" t="s">
        <v>84</v>
      </c>
      <c r="AW177" s="13" t="s">
        <v>32</v>
      </c>
      <c r="AX177" s="13" t="s">
        <v>75</v>
      </c>
      <c r="AY177" s="260" t="s">
        <v>151</v>
      </c>
    </row>
    <row r="178" s="16" customFormat="1">
      <c r="A178" s="16"/>
      <c r="B178" s="294"/>
      <c r="C178" s="295"/>
      <c r="D178" s="251" t="s">
        <v>158</v>
      </c>
      <c r="E178" s="296" t="s">
        <v>1</v>
      </c>
      <c r="F178" s="297" t="s">
        <v>703</v>
      </c>
      <c r="G178" s="295"/>
      <c r="H178" s="298">
        <v>29.800000000000001</v>
      </c>
      <c r="I178" s="299"/>
      <c r="J178" s="295"/>
      <c r="K178" s="295"/>
      <c r="L178" s="300"/>
      <c r="M178" s="301"/>
      <c r="N178" s="302"/>
      <c r="O178" s="302"/>
      <c r="P178" s="302"/>
      <c r="Q178" s="302"/>
      <c r="R178" s="302"/>
      <c r="S178" s="302"/>
      <c r="T178" s="303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304" t="s">
        <v>158</v>
      </c>
      <c r="AU178" s="304" t="s">
        <v>84</v>
      </c>
      <c r="AV178" s="16" t="s">
        <v>87</v>
      </c>
      <c r="AW178" s="16" t="s">
        <v>32</v>
      </c>
      <c r="AX178" s="16" t="s">
        <v>75</v>
      </c>
      <c r="AY178" s="304" t="s">
        <v>151</v>
      </c>
    </row>
    <row r="179" s="14" customFormat="1">
      <c r="A179" s="14"/>
      <c r="B179" s="261"/>
      <c r="C179" s="262"/>
      <c r="D179" s="251" t="s">
        <v>158</v>
      </c>
      <c r="E179" s="263" t="s">
        <v>1</v>
      </c>
      <c r="F179" s="264" t="s">
        <v>163</v>
      </c>
      <c r="G179" s="262"/>
      <c r="H179" s="265">
        <v>143.40000000000001</v>
      </c>
      <c r="I179" s="266"/>
      <c r="J179" s="262"/>
      <c r="K179" s="262"/>
      <c r="L179" s="267"/>
      <c r="M179" s="268"/>
      <c r="N179" s="269"/>
      <c r="O179" s="269"/>
      <c r="P179" s="269"/>
      <c r="Q179" s="269"/>
      <c r="R179" s="269"/>
      <c r="S179" s="269"/>
      <c r="T179" s="27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1" t="s">
        <v>158</v>
      </c>
      <c r="AU179" s="271" t="s">
        <v>84</v>
      </c>
      <c r="AV179" s="14" t="s">
        <v>90</v>
      </c>
      <c r="AW179" s="14" t="s">
        <v>32</v>
      </c>
      <c r="AX179" s="14" t="s">
        <v>75</v>
      </c>
      <c r="AY179" s="271" t="s">
        <v>151</v>
      </c>
    </row>
    <row r="180" s="13" customFormat="1">
      <c r="A180" s="13"/>
      <c r="B180" s="249"/>
      <c r="C180" s="250"/>
      <c r="D180" s="251" t="s">
        <v>158</v>
      </c>
      <c r="E180" s="252" t="s">
        <v>1</v>
      </c>
      <c r="F180" s="253" t="s">
        <v>786</v>
      </c>
      <c r="G180" s="250"/>
      <c r="H180" s="254">
        <v>268.80000000000001</v>
      </c>
      <c r="I180" s="255"/>
      <c r="J180" s="250"/>
      <c r="K180" s="250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158</v>
      </c>
      <c r="AU180" s="260" t="s">
        <v>84</v>
      </c>
      <c r="AV180" s="13" t="s">
        <v>84</v>
      </c>
      <c r="AW180" s="13" t="s">
        <v>32</v>
      </c>
      <c r="AX180" s="13" t="s">
        <v>80</v>
      </c>
      <c r="AY180" s="260" t="s">
        <v>151</v>
      </c>
    </row>
    <row r="181" s="2" customFormat="1" ht="14.4" customHeight="1">
      <c r="A181" s="39"/>
      <c r="B181" s="40"/>
      <c r="C181" s="282" t="s">
        <v>189</v>
      </c>
      <c r="D181" s="282" t="s">
        <v>366</v>
      </c>
      <c r="E181" s="283" t="s">
        <v>787</v>
      </c>
      <c r="F181" s="284" t="s">
        <v>788</v>
      </c>
      <c r="G181" s="285" t="s">
        <v>236</v>
      </c>
      <c r="H181" s="286">
        <v>37.799999999999997</v>
      </c>
      <c r="I181" s="287"/>
      <c r="J181" s="288">
        <f>ROUND(I181*H181,2)</f>
        <v>0</v>
      </c>
      <c r="K181" s="289"/>
      <c r="L181" s="290"/>
      <c r="M181" s="291" t="s">
        <v>1</v>
      </c>
      <c r="N181" s="292" t="s">
        <v>40</v>
      </c>
      <c r="O181" s="92"/>
      <c r="P181" s="245">
        <f>O181*H181</f>
        <v>0</v>
      </c>
      <c r="Q181" s="245">
        <v>3.0000000000000001E-05</v>
      </c>
      <c r="R181" s="245">
        <f>Q181*H181</f>
        <v>0.001134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195</v>
      </c>
      <c r="AT181" s="247" t="s">
        <v>366</v>
      </c>
      <c r="AU181" s="247" t="s">
        <v>84</v>
      </c>
      <c r="AY181" s="18" t="s">
        <v>151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80</v>
      </c>
      <c r="BK181" s="248">
        <f>ROUND(I181*H181,2)</f>
        <v>0</v>
      </c>
      <c r="BL181" s="18" t="s">
        <v>90</v>
      </c>
      <c r="BM181" s="247" t="s">
        <v>789</v>
      </c>
    </row>
    <row r="182" s="13" customFormat="1">
      <c r="A182" s="13"/>
      <c r="B182" s="249"/>
      <c r="C182" s="250"/>
      <c r="D182" s="251" t="s">
        <v>158</v>
      </c>
      <c r="E182" s="250"/>
      <c r="F182" s="253" t="s">
        <v>790</v>
      </c>
      <c r="G182" s="250"/>
      <c r="H182" s="254">
        <v>37.799999999999997</v>
      </c>
      <c r="I182" s="255"/>
      <c r="J182" s="250"/>
      <c r="K182" s="250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158</v>
      </c>
      <c r="AU182" s="260" t="s">
        <v>84</v>
      </c>
      <c r="AV182" s="13" t="s">
        <v>84</v>
      </c>
      <c r="AW182" s="13" t="s">
        <v>4</v>
      </c>
      <c r="AX182" s="13" t="s">
        <v>80</v>
      </c>
      <c r="AY182" s="260" t="s">
        <v>151</v>
      </c>
    </row>
    <row r="183" s="2" customFormat="1" ht="24.15" customHeight="1">
      <c r="A183" s="39"/>
      <c r="B183" s="40"/>
      <c r="C183" s="282" t="s">
        <v>195</v>
      </c>
      <c r="D183" s="282" t="s">
        <v>366</v>
      </c>
      <c r="E183" s="283" t="s">
        <v>791</v>
      </c>
      <c r="F183" s="284" t="s">
        <v>792</v>
      </c>
      <c r="G183" s="285" t="s">
        <v>236</v>
      </c>
      <c r="H183" s="286">
        <v>200.75999999999999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40</v>
      </c>
      <c r="O183" s="92"/>
      <c r="P183" s="245">
        <f>O183*H183</f>
        <v>0</v>
      </c>
      <c r="Q183" s="245">
        <v>4.0000000000000003E-05</v>
      </c>
      <c r="R183" s="245">
        <f>Q183*H183</f>
        <v>0.0080304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195</v>
      </c>
      <c r="AT183" s="247" t="s">
        <v>366</v>
      </c>
      <c r="AU183" s="247" t="s">
        <v>84</v>
      </c>
      <c r="AY183" s="18" t="s">
        <v>151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80</v>
      </c>
      <c r="BK183" s="248">
        <f>ROUND(I183*H183,2)</f>
        <v>0</v>
      </c>
      <c r="BL183" s="18" t="s">
        <v>90</v>
      </c>
      <c r="BM183" s="247" t="s">
        <v>793</v>
      </c>
    </row>
    <row r="184" s="15" customFormat="1">
      <c r="A184" s="15"/>
      <c r="B184" s="272"/>
      <c r="C184" s="273"/>
      <c r="D184" s="251" t="s">
        <v>158</v>
      </c>
      <c r="E184" s="274" t="s">
        <v>1</v>
      </c>
      <c r="F184" s="275" t="s">
        <v>775</v>
      </c>
      <c r="G184" s="273"/>
      <c r="H184" s="274" t="s">
        <v>1</v>
      </c>
      <c r="I184" s="276"/>
      <c r="J184" s="273"/>
      <c r="K184" s="273"/>
      <c r="L184" s="277"/>
      <c r="M184" s="278"/>
      <c r="N184" s="279"/>
      <c r="O184" s="279"/>
      <c r="P184" s="279"/>
      <c r="Q184" s="279"/>
      <c r="R184" s="279"/>
      <c r="S184" s="279"/>
      <c r="T184" s="28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1" t="s">
        <v>158</v>
      </c>
      <c r="AU184" s="281" t="s">
        <v>84</v>
      </c>
      <c r="AV184" s="15" t="s">
        <v>80</v>
      </c>
      <c r="AW184" s="15" t="s">
        <v>32</v>
      </c>
      <c r="AX184" s="15" t="s">
        <v>75</v>
      </c>
      <c r="AY184" s="281" t="s">
        <v>151</v>
      </c>
    </row>
    <row r="185" s="13" customFormat="1">
      <c r="A185" s="13"/>
      <c r="B185" s="249"/>
      <c r="C185" s="250"/>
      <c r="D185" s="251" t="s">
        <v>158</v>
      </c>
      <c r="E185" s="252" t="s">
        <v>1</v>
      </c>
      <c r="F185" s="253" t="s">
        <v>776</v>
      </c>
      <c r="G185" s="250"/>
      <c r="H185" s="254">
        <v>28.800000000000001</v>
      </c>
      <c r="I185" s="255"/>
      <c r="J185" s="250"/>
      <c r="K185" s="250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158</v>
      </c>
      <c r="AU185" s="260" t="s">
        <v>84</v>
      </c>
      <c r="AV185" s="13" t="s">
        <v>84</v>
      </c>
      <c r="AW185" s="13" t="s">
        <v>32</v>
      </c>
      <c r="AX185" s="13" t="s">
        <v>75</v>
      </c>
      <c r="AY185" s="260" t="s">
        <v>151</v>
      </c>
    </row>
    <row r="186" s="13" customFormat="1">
      <c r="A186" s="13"/>
      <c r="B186" s="249"/>
      <c r="C186" s="250"/>
      <c r="D186" s="251" t="s">
        <v>158</v>
      </c>
      <c r="E186" s="252" t="s">
        <v>1</v>
      </c>
      <c r="F186" s="253" t="s">
        <v>777</v>
      </c>
      <c r="G186" s="250"/>
      <c r="H186" s="254">
        <v>12.4</v>
      </c>
      <c r="I186" s="255"/>
      <c r="J186" s="250"/>
      <c r="K186" s="250"/>
      <c r="L186" s="256"/>
      <c r="M186" s="257"/>
      <c r="N186" s="258"/>
      <c r="O186" s="258"/>
      <c r="P186" s="258"/>
      <c r="Q186" s="258"/>
      <c r="R186" s="258"/>
      <c r="S186" s="258"/>
      <c r="T186" s="25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0" t="s">
        <v>158</v>
      </c>
      <c r="AU186" s="260" t="s">
        <v>84</v>
      </c>
      <c r="AV186" s="13" t="s">
        <v>84</v>
      </c>
      <c r="AW186" s="13" t="s">
        <v>32</v>
      </c>
      <c r="AX186" s="13" t="s">
        <v>75</v>
      </c>
      <c r="AY186" s="260" t="s">
        <v>151</v>
      </c>
    </row>
    <row r="187" s="13" customFormat="1">
      <c r="A187" s="13"/>
      <c r="B187" s="249"/>
      <c r="C187" s="250"/>
      <c r="D187" s="251" t="s">
        <v>158</v>
      </c>
      <c r="E187" s="252" t="s">
        <v>1</v>
      </c>
      <c r="F187" s="253" t="s">
        <v>778</v>
      </c>
      <c r="G187" s="250"/>
      <c r="H187" s="254">
        <v>5.7000000000000002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158</v>
      </c>
      <c r="AU187" s="260" t="s">
        <v>84</v>
      </c>
      <c r="AV187" s="13" t="s">
        <v>84</v>
      </c>
      <c r="AW187" s="13" t="s">
        <v>32</v>
      </c>
      <c r="AX187" s="13" t="s">
        <v>75</v>
      </c>
      <c r="AY187" s="260" t="s">
        <v>151</v>
      </c>
    </row>
    <row r="188" s="13" customFormat="1">
      <c r="A188" s="13"/>
      <c r="B188" s="249"/>
      <c r="C188" s="250"/>
      <c r="D188" s="251" t="s">
        <v>158</v>
      </c>
      <c r="E188" s="252" t="s">
        <v>1</v>
      </c>
      <c r="F188" s="253" t="s">
        <v>779</v>
      </c>
      <c r="G188" s="250"/>
      <c r="H188" s="254">
        <v>5.2000000000000002</v>
      </c>
      <c r="I188" s="255"/>
      <c r="J188" s="250"/>
      <c r="K188" s="250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158</v>
      </c>
      <c r="AU188" s="260" t="s">
        <v>84</v>
      </c>
      <c r="AV188" s="13" t="s">
        <v>84</v>
      </c>
      <c r="AW188" s="13" t="s">
        <v>32</v>
      </c>
      <c r="AX188" s="13" t="s">
        <v>75</v>
      </c>
      <c r="AY188" s="260" t="s">
        <v>151</v>
      </c>
    </row>
    <row r="189" s="13" customFormat="1">
      <c r="A189" s="13"/>
      <c r="B189" s="249"/>
      <c r="C189" s="250"/>
      <c r="D189" s="251" t="s">
        <v>158</v>
      </c>
      <c r="E189" s="252" t="s">
        <v>1</v>
      </c>
      <c r="F189" s="253" t="s">
        <v>780</v>
      </c>
      <c r="G189" s="250"/>
      <c r="H189" s="254">
        <v>8.8000000000000007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158</v>
      </c>
      <c r="AU189" s="260" t="s">
        <v>84</v>
      </c>
      <c r="AV189" s="13" t="s">
        <v>84</v>
      </c>
      <c r="AW189" s="13" t="s">
        <v>32</v>
      </c>
      <c r="AX189" s="13" t="s">
        <v>75</v>
      </c>
      <c r="AY189" s="260" t="s">
        <v>151</v>
      </c>
    </row>
    <row r="190" s="13" customFormat="1">
      <c r="A190" s="13"/>
      <c r="B190" s="249"/>
      <c r="C190" s="250"/>
      <c r="D190" s="251" t="s">
        <v>158</v>
      </c>
      <c r="E190" s="252" t="s">
        <v>1</v>
      </c>
      <c r="F190" s="253" t="s">
        <v>781</v>
      </c>
      <c r="G190" s="250"/>
      <c r="H190" s="254">
        <v>8.3000000000000007</v>
      </c>
      <c r="I190" s="255"/>
      <c r="J190" s="250"/>
      <c r="K190" s="250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158</v>
      </c>
      <c r="AU190" s="260" t="s">
        <v>84</v>
      </c>
      <c r="AV190" s="13" t="s">
        <v>84</v>
      </c>
      <c r="AW190" s="13" t="s">
        <v>32</v>
      </c>
      <c r="AX190" s="13" t="s">
        <v>75</v>
      </c>
      <c r="AY190" s="260" t="s">
        <v>151</v>
      </c>
    </row>
    <row r="191" s="13" customFormat="1">
      <c r="A191" s="13"/>
      <c r="B191" s="249"/>
      <c r="C191" s="250"/>
      <c r="D191" s="251" t="s">
        <v>158</v>
      </c>
      <c r="E191" s="252" t="s">
        <v>1</v>
      </c>
      <c r="F191" s="253" t="s">
        <v>782</v>
      </c>
      <c r="G191" s="250"/>
      <c r="H191" s="254">
        <v>9.8000000000000007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158</v>
      </c>
      <c r="AU191" s="260" t="s">
        <v>84</v>
      </c>
      <c r="AV191" s="13" t="s">
        <v>84</v>
      </c>
      <c r="AW191" s="13" t="s">
        <v>32</v>
      </c>
      <c r="AX191" s="13" t="s">
        <v>75</v>
      </c>
      <c r="AY191" s="260" t="s">
        <v>151</v>
      </c>
    </row>
    <row r="192" s="13" customFormat="1">
      <c r="A192" s="13"/>
      <c r="B192" s="249"/>
      <c r="C192" s="250"/>
      <c r="D192" s="251" t="s">
        <v>158</v>
      </c>
      <c r="E192" s="252" t="s">
        <v>1</v>
      </c>
      <c r="F192" s="253" t="s">
        <v>783</v>
      </c>
      <c r="G192" s="250"/>
      <c r="H192" s="254">
        <v>16.600000000000001</v>
      </c>
      <c r="I192" s="255"/>
      <c r="J192" s="250"/>
      <c r="K192" s="250"/>
      <c r="L192" s="256"/>
      <c r="M192" s="257"/>
      <c r="N192" s="258"/>
      <c r="O192" s="258"/>
      <c r="P192" s="258"/>
      <c r="Q192" s="258"/>
      <c r="R192" s="258"/>
      <c r="S192" s="258"/>
      <c r="T192" s="25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0" t="s">
        <v>158</v>
      </c>
      <c r="AU192" s="260" t="s">
        <v>84</v>
      </c>
      <c r="AV192" s="13" t="s">
        <v>84</v>
      </c>
      <c r="AW192" s="13" t="s">
        <v>32</v>
      </c>
      <c r="AX192" s="13" t="s">
        <v>75</v>
      </c>
      <c r="AY192" s="260" t="s">
        <v>151</v>
      </c>
    </row>
    <row r="193" s="14" customFormat="1">
      <c r="A193" s="14"/>
      <c r="B193" s="261"/>
      <c r="C193" s="262"/>
      <c r="D193" s="251" t="s">
        <v>158</v>
      </c>
      <c r="E193" s="263" t="s">
        <v>1</v>
      </c>
      <c r="F193" s="264" t="s">
        <v>163</v>
      </c>
      <c r="G193" s="262"/>
      <c r="H193" s="265">
        <v>95.599999999999994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1" t="s">
        <v>158</v>
      </c>
      <c r="AU193" s="271" t="s">
        <v>84</v>
      </c>
      <c r="AV193" s="14" t="s">
        <v>90</v>
      </c>
      <c r="AW193" s="14" t="s">
        <v>32</v>
      </c>
      <c r="AX193" s="14" t="s">
        <v>75</v>
      </c>
      <c r="AY193" s="271" t="s">
        <v>151</v>
      </c>
    </row>
    <row r="194" s="13" customFormat="1">
      <c r="A194" s="13"/>
      <c r="B194" s="249"/>
      <c r="C194" s="250"/>
      <c r="D194" s="251" t="s">
        <v>158</v>
      </c>
      <c r="E194" s="252" t="s">
        <v>1</v>
      </c>
      <c r="F194" s="253" t="s">
        <v>794</v>
      </c>
      <c r="G194" s="250"/>
      <c r="H194" s="254">
        <v>191.19999999999999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158</v>
      </c>
      <c r="AU194" s="260" t="s">
        <v>84</v>
      </c>
      <c r="AV194" s="13" t="s">
        <v>84</v>
      </c>
      <c r="AW194" s="13" t="s">
        <v>32</v>
      </c>
      <c r="AX194" s="13" t="s">
        <v>80</v>
      </c>
      <c r="AY194" s="260" t="s">
        <v>151</v>
      </c>
    </row>
    <row r="195" s="13" customFormat="1">
      <c r="A195" s="13"/>
      <c r="B195" s="249"/>
      <c r="C195" s="250"/>
      <c r="D195" s="251" t="s">
        <v>158</v>
      </c>
      <c r="E195" s="250"/>
      <c r="F195" s="253" t="s">
        <v>795</v>
      </c>
      <c r="G195" s="250"/>
      <c r="H195" s="254">
        <v>200.75999999999999</v>
      </c>
      <c r="I195" s="255"/>
      <c r="J195" s="250"/>
      <c r="K195" s="250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158</v>
      </c>
      <c r="AU195" s="260" t="s">
        <v>84</v>
      </c>
      <c r="AV195" s="13" t="s">
        <v>84</v>
      </c>
      <c r="AW195" s="13" t="s">
        <v>4</v>
      </c>
      <c r="AX195" s="13" t="s">
        <v>80</v>
      </c>
      <c r="AY195" s="260" t="s">
        <v>151</v>
      </c>
    </row>
    <row r="196" s="2" customFormat="1" ht="24.15" customHeight="1">
      <c r="A196" s="39"/>
      <c r="B196" s="40"/>
      <c r="C196" s="282" t="s">
        <v>193</v>
      </c>
      <c r="D196" s="282" t="s">
        <v>366</v>
      </c>
      <c r="E196" s="283" t="s">
        <v>796</v>
      </c>
      <c r="F196" s="284" t="s">
        <v>797</v>
      </c>
      <c r="G196" s="285" t="s">
        <v>236</v>
      </c>
      <c r="H196" s="286">
        <v>62.579999999999998</v>
      </c>
      <c r="I196" s="287"/>
      <c r="J196" s="288">
        <f>ROUND(I196*H196,2)</f>
        <v>0</v>
      </c>
      <c r="K196" s="289"/>
      <c r="L196" s="290"/>
      <c r="M196" s="291" t="s">
        <v>1</v>
      </c>
      <c r="N196" s="292" t="s">
        <v>40</v>
      </c>
      <c r="O196" s="92"/>
      <c r="P196" s="245">
        <f>O196*H196</f>
        <v>0</v>
      </c>
      <c r="Q196" s="245">
        <v>0.00020000000000000001</v>
      </c>
      <c r="R196" s="245">
        <f>Q196*H196</f>
        <v>0.012516000000000001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195</v>
      </c>
      <c r="AT196" s="247" t="s">
        <v>366</v>
      </c>
      <c r="AU196" s="247" t="s">
        <v>84</v>
      </c>
      <c r="AY196" s="18" t="s">
        <v>151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80</v>
      </c>
      <c r="BK196" s="248">
        <f>ROUND(I196*H196,2)</f>
        <v>0</v>
      </c>
      <c r="BL196" s="18" t="s">
        <v>90</v>
      </c>
      <c r="BM196" s="247" t="s">
        <v>798</v>
      </c>
    </row>
    <row r="197" s="15" customFormat="1">
      <c r="A197" s="15"/>
      <c r="B197" s="272"/>
      <c r="C197" s="273"/>
      <c r="D197" s="251" t="s">
        <v>158</v>
      </c>
      <c r="E197" s="274" t="s">
        <v>1</v>
      </c>
      <c r="F197" s="275" t="s">
        <v>784</v>
      </c>
      <c r="G197" s="273"/>
      <c r="H197" s="274" t="s">
        <v>1</v>
      </c>
      <c r="I197" s="276"/>
      <c r="J197" s="273"/>
      <c r="K197" s="273"/>
      <c r="L197" s="277"/>
      <c r="M197" s="278"/>
      <c r="N197" s="279"/>
      <c r="O197" s="279"/>
      <c r="P197" s="279"/>
      <c r="Q197" s="279"/>
      <c r="R197" s="279"/>
      <c r="S197" s="279"/>
      <c r="T197" s="28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1" t="s">
        <v>158</v>
      </c>
      <c r="AU197" s="281" t="s">
        <v>84</v>
      </c>
      <c r="AV197" s="15" t="s">
        <v>80</v>
      </c>
      <c r="AW197" s="15" t="s">
        <v>32</v>
      </c>
      <c r="AX197" s="15" t="s">
        <v>75</v>
      </c>
      <c r="AY197" s="281" t="s">
        <v>151</v>
      </c>
    </row>
    <row r="198" s="13" customFormat="1">
      <c r="A198" s="13"/>
      <c r="B198" s="249"/>
      <c r="C198" s="250"/>
      <c r="D198" s="251" t="s">
        <v>158</v>
      </c>
      <c r="E198" s="252" t="s">
        <v>1</v>
      </c>
      <c r="F198" s="253" t="s">
        <v>785</v>
      </c>
      <c r="G198" s="250"/>
      <c r="H198" s="254">
        <v>29.800000000000001</v>
      </c>
      <c r="I198" s="255"/>
      <c r="J198" s="250"/>
      <c r="K198" s="250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158</v>
      </c>
      <c r="AU198" s="260" t="s">
        <v>84</v>
      </c>
      <c r="AV198" s="13" t="s">
        <v>84</v>
      </c>
      <c r="AW198" s="13" t="s">
        <v>32</v>
      </c>
      <c r="AX198" s="13" t="s">
        <v>75</v>
      </c>
      <c r="AY198" s="260" t="s">
        <v>151</v>
      </c>
    </row>
    <row r="199" s="14" customFormat="1">
      <c r="A199" s="14"/>
      <c r="B199" s="261"/>
      <c r="C199" s="262"/>
      <c r="D199" s="251" t="s">
        <v>158</v>
      </c>
      <c r="E199" s="263" t="s">
        <v>1</v>
      </c>
      <c r="F199" s="264" t="s">
        <v>163</v>
      </c>
      <c r="G199" s="262"/>
      <c r="H199" s="265">
        <v>29.800000000000001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1" t="s">
        <v>158</v>
      </c>
      <c r="AU199" s="271" t="s">
        <v>84</v>
      </c>
      <c r="AV199" s="14" t="s">
        <v>90</v>
      </c>
      <c r="AW199" s="14" t="s">
        <v>32</v>
      </c>
      <c r="AX199" s="14" t="s">
        <v>75</v>
      </c>
      <c r="AY199" s="271" t="s">
        <v>151</v>
      </c>
    </row>
    <row r="200" s="13" customFormat="1">
      <c r="A200" s="13"/>
      <c r="B200" s="249"/>
      <c r="C200" s="250"/>
      <c r="D200" s="251" t="s">
        <v>158</v>
      </c>
      <c r="E200" s="252" t="s">
        <v>1</v>
      </c>
      <c r="F200" s="253" t="s">
        <v>799</v>
      </c>
      <c r="G200" s="250"/>
      <c r="H200" s="254">
        <v>59.600000000000001</v>
      </c>
      <c r="I200" s="255"/>
      <c r="J200" s="250"/>
      <c r="K200" s="250"/>
      <c r="L200" s="256"/>
      <c r="M200" s="257"/>
      <c r="N200" s="258"/>
      <c r="O200" s="258"/>
      <c r="P200" s="258"/>
      <c r="Q200" s="258"/>
      <c r="R200" s="258"/>
      <c r="S200" s="258"/>
      <c r="T200" s="25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0" t="s">
        <v>158</v>
      </c>
      <c r="AU200" s="260" t="s">
        <v>84</v>
      </c>
      <c r="AV200" s="13" t="s">
        <v>84</v>
      </c>
      <c r="AW200" s="13" t="s">
        <v>32</v>
      </c>
      <c r="AX200" s="13" t="s">
        <v>80</v>
      </c>
      <c r="AY200" s="260" t="s">
        <v>151</v>
      </c>
    </row>
    <row r="201" s="13" customFormat="1">
      <c r="A201" s="13"/>
      <c r="B201" s="249"/>
      <c r="C201" s="250"/>
      <c r="D201" s="251" t="s">
        <v>158</v>
      </c>
      <c r="E201" s="250"/>
      <c r="F201" s="253" t="s">
        <v>800</v>
      </c>
      <c r="G201" s="250"/>
      <c r="H201" s="254">
        <v>62.579999999999998</v>
      </c>
      <c r="I201" s="255"/>
      <c r="J201" s="250"/>
      <c r="K201" s="250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158</v>
      </c>
      <c r="AU201" s="260" t="s">
        <v>84</v>
      </c>
      <c r="AV201" s="13" t="s">
        <v>84</v>
      </c>
      <c r="AW201" s="13" t="s">
        <v>4</v>
      </c>
      <c r="AX201" s="13" t="s">
        <v>80</v>
      </c>
      <c r="AY201" s="260" t="s">
        <v>151</v>
      </c>
    </row>
    <row r="202" s="2" customFormat="1" ht="24.15" customHeight="1">
      <c r="A202" s="39"/>
      <c r="B202" s="40"/>
      <c r="C202" s="235" t="s">
        <v>208</v>
      </c>
      <c r="D202" s="235" t="s">
        <v>153</v>
      </c>
      <c r="E202" s="236" t="s">
        <v>801</v>
      </c>
      <c r="F202" s="237" t="s">
        <v>802</v>
      </c>
      <c r="G202" s="238" t="s">
        <v>167</v>
      </c>
      <c r="H202" s="239">
        <v>237</v>
      </c>
      <c r="I202" s="240"/>
      <c r="J202" s="241">
        <f>ROUND(I202*H202,2)</f>
        <v>0</v>
      </c>
      <c r="K202" s="242"/>
      <c r="L202" s="45"/>
      <c r="M202" s="243" t="s">
        <v>1</v>
      </c>
      <c r="N202" s="244" t="s">
        <v>40</v>
      </c>
      <c r="O202" s="92"/>
      <c r="P202" s="245">
        <f>O202*H202</f>
        <v>0</v>
      </c>
      <c r="Q202" s="245">
        <v>0.0048999999999999998</v>
      </c>
      <c r="R202" s="245">
        <f>Q202*H202</f>
        <v>1.1613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90</v>
      </c>
      <c r="AT202" s="247" t="s">
        <v>153</v>
      </c>
      <c r="AU202" s="247" t="s">
        <v>84</v>
      </c>
      <c r="AY202" s="18" t="s">
        <v>151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80</v>
      </c>
      <c r="BK202" s="248">
        <f>ROUND(I202*H202,2)</f>
        <v>0</v>
      </c>
      <c r="BL202" s="18" t="s">
        <v>90</v>
      </c>
      <c r="BM202" s="247" t="s">
        <v>803</v>
      </c>
    </row>
    <row r="203" s="2" customFormat="1" ht="24.15" customHeight="1">
      <c r="A203" s="39"/>
      <c r="B203" s="40"/>
      <c r="C203" s="235" t="s">
        <v>212</v>
      </c>
      <c r="D203" s="235" t="s">
        <v>153</v>
      </c>
      <c r="E203" s="236" t="s">
        <v>804</v>
      </c>
      <c r="F203" s="237" t="s">
        <v>805</v>
      </c>
      <c r="G203" s="238" t="s">
        <v>167</v>
      </c>
      <c r="H203" s="239">
        <v>41</v>
      </c>
      <c r="I203" s="240"/>
      <c r="J203" s="241">
        <f>ROUND(I203*H203,2)</f>
        <v>0</v>
      </c>
      <c r="K203" s="242"/>
      <c r="L203" s="45"/>
      <c r="M203" s="243" t="s">
        <v>1</v>
      </c>
      <c r="N203" s="244" t="s">
        <v>40</v>
      </c>
      <c r="O203" s="92"/>
      <c r="P203" s="245">
        <f>O203*H203</f>
        <v>0</v>
      </c>
      <c r="Q203" s="245">
        <v>0.00628</v>
      </c>
      <c r="R203" s="245">
        <f>Q203*H203</f>
        <v>0.25747999999999999</v>
      </c>
      <c r="S203" s="245">
        <v>0</v>
      </c>
      <c r="T203" s="246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7" t="s">
        <v>90</v>
      </c>
      <c r="AT203" s="247" t="s">
        <v>153</v>
      </c>
      <c r="AU203" s="247" t="s">
        <v>84</v>
      </c>
      <c r="AY203" s="18" t="s">
        <v>151</v>
      </c>
      <c r="BE203" s="248">
        <f>IF(N203="základní",J203,0)</f>
        <v>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" t="s">
        <v>80</v>
      </c>
      <c r="BK203" s="248">
        <f>ROUND(I203*H203,2)</f>
        <v>0</v>
      </c>
      <c r="BL203" s="18" t="s">
        <v>90</v>
      </c>
      <c r="BM203" s="247" t="s">
        <v>806</v>
      </c>
    </row>
    <row r="204" s="2" customFormat="1" ht="24.15" customHeight="1">
      <c r="A204" s="39"/>
      <c r="B204" s="40"/>
      <c r="C204" s="235" t="s">
        <v>216</v>
      </c>
      <c r="D204" s="235" t="s">
        <v>153</v>
      </c>
      <c r="E204" s="236" t="s">
        <v>807</v>
      </c>
      <c r="F204" s="237" t="s">
        <v>808</v>
      </c>
      <c r="G204" s="238" t="s">
        <v>167</v>
      </c>
      <c r="H204" s="239">
        <v>220</v>
      </c>
      <c r="I204" s="240"/>
      <c r="J204" s="241">
        <f>ROUND(I204*H204,2)</f>
        <v>0</v>
      </c>
      <c r="K204" s="242"/>
      <c r="L204" s="45"/>
      <c r="M204" s="243" t="s">
        <v>1</v>
      </c>
      <c r="N204" s="244" t="s">
        <v>40</v>
      </c>
      <c r="O204" s="92"/>
      <c r="P204" s="245">
        <f>O204*H204</f>
        <v>0</v>
      </c>
      <c r="Q204" s="245">
        <v>0.00628</v>
      </c>
      <c r="R204" s="245">
        <f>Q204*H204</f>
        <v>1.3815999999999999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90</v>
      </c>
      <c r="AT204" s="247" t="s">
        <v>153</v>
      </c>
      <c r="AU204" s="247" t="s">
        <v>84</v>
      </c>
      <c r="AY204" s="18" t="s">
        <v>151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80</v>
      </c>
      <c r="BK204" s="248">
        <f>ROUND(I204*H204,2)</f>
        <v>0</v>
      </c>
      <c r="BL204" s="18" t="s">
        <v>90</v>
      </c>
      <c r="BM204" s="247" t="s">
        <v>809</v>
      </c>
    </row>
    <row r="205" s="13" customFormat="1">
      <c r="A205" s="13"/>
      <c r="B205" s="249"/>
      <c r="C205" s="250"/>
      <c r="D205" s="251" t="s">
        <v>158</v>
      </c>
      <c r="E205" s="252" t="s">
        <v>1</v>
      </c>
      <c r="F205" s="253" t="s">
        <v>755</v>
      </c>
      <c r="G205" s="250"/>
      <c r="H205" s="254">
        <v>196</v>
      </c>
      <c r="I205" s="255"/>
      <c r="J205" s="250"/>
      <c r="K205" s="250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158</v>
      </c>
      <c r="AU205" s="260" t="s">
        <v>84</v>
      </c>
      <c r="AV205" s="13" t="s">
        <v>84</v>
      </c>
      <c r="AW205" s="13" t="s">
        <v>32</v>
      </c>
      <c r="AX205" s="13" t="s">
        <v>75</v>
      </c>
      <c r="AY205" s="260" t="s">
        <v>151</v>
      </c>
    </row>
    <row r="206" s="16" customFormat="1">
      <c r="A206" s="16"/>
      <c r="B206" s="294"/>
      <c r="C206" s="295"/>
      <c r="D206" s="251" t="s">
        <v>158</v>
      </c>
      <c r="E206" s="296" t="s">
        <v>1</v>
      </c>
      <c r="F206" s="297" t="s">
        <v>703</v>
      </c>
      <c r="G206" s="295"/>
      <c r="H206" s="298">
        <v>196</v>
      </c>
      <c r="I206" s="299"/>
      <c r="J206" s="295"/>
      <c r="K206" s="295"/>
      <c r="L206" s="300"/>
      <c r="M206" s="301"/>
      <c r="N206" s="302"/>
      <c r="O206" s="302"/>
      <c r="P206" s="302"/>
      <c r="Q206" s="302"/>
      <c r="R206" s="302"/>
      <c r="S206" s="302"/>
      <c r="T206" s="303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304" t="s">
        <v>158</v>
      </c>
      <c r="AU206" s="304" t="s">
        <v>84</v>
      </c>
      <c r="AV206" s="16" t="s">
        <v>87</v>
      </c>
      <c r="AW206" s="16" t="s">
        <v>32</v>
      </c>
      <c r="AX206" s="16" t="s">
        <v>75</v>
      </c>
      <c r="AY206" s="304" t="s">
        <v>151</v>
      </c>
    </row>
    <row r="207" s="15" customFormat="1">
      <c r="A207" s="15"/>
      <c r="B207" s="272"/>
      <c r="C207" s="273"/>
      <c r="D207" s="251" t="s">
        <v>158</v>
      </c>
      <c r="E207" s="274" t="s">
        <v>1</v>
      </c>
      <c r="F207" s="275" t="s">
        <v>775</v>
      </c>
      <c r="G207" s="273"/>
      <c r="H207" s="274" t="s">
        <v>1</v>
      </c>
      <c r="I207" s="276"/>
      <c r="J207" s="273"/>
      <c r="K207" s="273"/>
      <c r="L207" s="277"/>
      <c r="M207" s="278"/>
      <c r="N207" s="279"/>
      <c r="O207" s="279"/>
      <c r="P207" s="279"/>
      <c r="Q207" s="279"/>
      <c r="R207" s="279"/>
      <c r="S207" s="279"/>
      <c r="T207" s="28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1" t="s">
        <v>158</v>
      </c>
      <c r="AU207" s="281" t="s">
        <v>84</v>
      </c>
      <c r="AV207" s="15" t="s">
        <v>80</v>
      </c>
      <c r="AW207" s="15" t="s">
        <v>32</v>
      </c>
      <c r="AX207" s="15" t="s">
        <v>75</v>
      </c>
      <c r="AY207" s="281" t="s">
        <v>151</v>
      </c>
    </row>
    <row r="208" s="13" customFormat="1">
      <c r="A208" s="13"/>
      <c r="B208" s="249"/>
      <c r="C208" s="250"/>
      <c r="D208" s="251" t="s">
        <v>158</v>
      </c>
      <c r="E208" s="252" t="s">
        <v>1</v>
      </c>
      <c r="F208" s="253" t="s">
        <v>810</v>
      </c>
      <c r="G208" s="250"/>
      <c r="H208" s="254">
        <v>7.2000000000000002</v>
      </c>
      <c r="I208" s="255"/>
      <c r="J208" s="250"/>
      <c r="K208" s="250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158</v>
      </c>
      <c r="AU208" s="260" t="s">
        <v>84</v>
      </c>
      <c r="AV208" s="13" t="s">
        <v>84</v>
      </c>
      <c r="AW208" s="13" t="s">
        <v>32</v>
      </c>
      <c r="AX208" s="13" t="s">
        <v>75</v>
      </c>
      <c r="AY208" s="260" t="s">
        <v>151</v>
      </c>
    </row>
    <row r="209" s="13" customFormat="1">
      <c r="A209" s="13"/>
      <c r="B209" s="249"/>
      <c r="C209" s="250"/>
      <c r="D209" s="251" t="s">
        <v>158</v>
      </c>
      <c r="E209" s="252" t="s">
        <v>1</v>
      </c>
      <c r="F209" s="253" t="s">
        <v>811</v>
      </c>
      <c r="G209" s="250"/>
      <c r="H209" s="254">
        <v>3.1000000000000001</v>
      </c>
      <c r="I209" s="255"/>
      <c r="J209" s="250"/>
      <c r="K209" s="250"/>
      <c r="L209" s="256"/>
      <c r="M209" s="257"/>
      <c r="N209" s="258"/>
      <c r="O209" s="258"/>
      <c r="P209" s="258"/>
      <c r="Q209" s="258"/>
      <c r="R209" s="258"/>
      <c r="S209" s="258"/>
      <c r="T209" s="25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0" t="s">
        <v>158</v>
      </c>
      <c r="AU209" s="260" t="s">
        <v>84</v>
      </c>
      <c r="AV209" s="13" t="s">
        <v>84</v>
      </c>
      <c r="AW209" s="13" t="s">
        <v>32</v>
      </c>
      <c r="AX209" s="13" t="s">
        <v>75</v>
      </c>
      <c r="AY209" s="260" t="s">
        <v>151</v>
      </c>
    </row>
    <row r="210" s="13" customFormat="1">
      <c r="A210" s="13"/>
      <c r="B210" s="249"/>
      <c r="C210" s="250"/>
      <c r="D210" s="251" t="s">
        <v>158</v>
      </c>
      <c r="E210" s="252" t="s">
        <v>1</v>
      </c>
      <c r="F210" s="253" t="s">
        <v>812</v>
      </c>
      <c r="G210" s="250"/>
      <c r="H210" s="254">
        <v>1.425</v>
      </c>
      <c r="I210" s="255"/>
      <c r="J210" s="250"/>
      <c r="K210" s="250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158</v>
      </c>
      <c r="AU210" s="260" t="s">
        <v>84</v>
      </c>
      <c r="AV210" s="13" t="s">
        <v>84</v>
      </c>
      <c r="AW210" s="13" t="s">
        <v>32</v>
      </c>
      <c r="AX210" s="13" t="s">
        <v>75</v>
      </c>
      <c r="AY210" s="260" t="s">
        <v>151</v>
      </c>
    </row>
    <row r="211" s="13" customFormat="1">
      <c r="A211" s="13"/>
      <c r="B211" s="249"/>
      <c r="C211" s="250"/>
      <c r="D211" s="251" t="s">
        <v>158</v>
      </c>
      <c r="E211" s="252" t="s">
        <v>1</v>
      </c>
      <c r="F211" s="253" t="s">
        <v>813</v>
      </c>
      <c r="G211" s="250"/>
      <c r="H211" s="254">
        <v>1.3</v>
      </c>
      <c r="I211" s="255"/>
      <c r="J211" s="250"/>
      <c r="K211" s="250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158</v>
      </c>
      <c r="AU211" s="260" t="s">
        <v>84</v>
      </c>
      <c r="AV211" s="13" t="s">
        <v>84</v>
      </c>
      <c r="AW211" s="13" t="s">
        <v>32</v>
      </c>
      <c r="AX211" s="13" t="s">
        <v>75</v>
      </c>
      <c r="AY211" s="260" t="s">
        <v>151</v>
      </c>
    </row>
    <row r="212" s="13" customFormat="1">
      <c r="A212" s="13"/>
      <c r="B212" s="249"/>
      <c r="C212" s="250"/>
      <c r="D212" s="251" t="s">
        <v>158</v>
      </c>
      <c r="E212" s="252" t="s">
        <v>1</v>
      </c>
      <c r="F212" s="253" t="s">
        <v>814</v>
      </c>
      <c r="G212" s="250"/>
      <c r="H212" s="254">
        <v>2.2000000000000002</v>
      </c>
      <c r="I212" s="255"/>
      <c r="J212" s="250"/>
      <c r="K212" s="250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158</v>
      </c>
      <c r="AU212" s="260" t="s">
        <v>84</v>
      </c>
      <c r="AV212" s="13" t="s">
        <v>84</v>
      </c>
      <c r="AW212" s="13" t="s">
        <v>32</v>
      </c>
      <c r="AX212" s="13" t="s">
        <v>75</v>
      </c>
      <c r="AY212" s="260" t="s">
        <v>151</v>
      </c>
    </row>
    <row r="213" s="13" customFormat="1">
      <c r="A213" s="13"/>
      <c r="B213" s="249"/>
      <c r="C213" s="250"/>
      <c r="D213" s="251" t="s">
        <v>158</v>
      </c>
      <c r="E213" s="252" t="s">
        <v>1</v>
      </c>
      <c r="F213" s="253" t="s">
        <v>815</v>
      </c>
      <c r="G213" s="250"/>
      <c r="H213" s="254">
        <v>2.0750000000000002</v>
      </c>
      <c r="I213" s="255"/>
      <c r="J213" s="250"/>
      <c r="K213" s="250"/>
      <c r="L213" s="256"/>
      <c r="M213" s="257"/>
      <c r="N213" s="258"/>
      <c r="O213" s="258"/>
      <c r="P213" s="258"/>
      <c r="Q213" s="258"/>
      <c r="R213" s="258"/>
      <c r="S213" s="258"/>
      <c r="T213" s="25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0" t="s">
        <v>158</v>
      </c>
      <c r="AU213" s="260" t="s">
        <v>84</v>
      </c>
      <c r="AV213" s="13" t="s">
        <v>84</v>
      </c>
      <c r="AW213" s="13" t="s">
        <v>32</v>
      </c>
      <c r="AX213" s="13" t="s">
        <v>75</v>
      </c>
      <c r="AY213" s="260" t="s">
        <v>151</v>
      </c>
    </row>
    <row r="214" s="13" customFormat="1">
      <c r="A214" s="13"/>
      <c r="B214" s="249"/>
      <c r="C214" s="250"/>
      <c r="D214" s="251" t="s">
        <v>158</v>
      </c>
      <c r="E214" s="252" t="s">
        <v>1</v>
      </c>
      <c r="F214" s="253" t="s">
        <v>816</v>
      </c>
      <c r="G214" s="250"/>
      <c r="H214" s="254">
        <v>2.4500000000000002</v>
      </c>
      <c r="I214" s="255"/>
      <c r="J214" s="250"/>
      <c r="K214" s="250"/>
      <c r="L214" s="256"/>
      <c r="M214" s="257"/>
      <c r="N214" s="258"/>
      <c r="O214" s="258"/>
      <c r="P214" s="258"/>
      <c r="Q214" s="258"/>
      <c r="R214" s="258"/>
      <c r="S214" s="258"/>
      <c r="T214" s="25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0" t="s">
        <v>158</v>
      </c>
      <c r="AU214" s="260" t="s">
        <v>84</v>
      </c>
      <c r="AV214" s="13" t="s">
        <v>84</v>
      </c>
      <c r="AW214" s="13" t="s">
        <v>32</v>
      </c>
      <c r="AX214" s="13" t="s">
        <v>75</v>
      </c>
      <c r="AY214" s="260" t="s">
        <v>151</v>
      </c>
    </row>
    <row r="215" s="13" customFormat="1">
      <c r="A215" s="13"/>
      <c r="B215" s="249"/>
      <c r="C215" s="250"/>
      <c r="D215" s="251" t="s">
        <v>158</v>
      </c>
      <c r="E215" s="252" t="s">
        <v>1</v>
      </c>
      <c r="F215" s="253" t="s">
        <v>817</v>
      </c>
      <c r="G215" s="250"/>
      <c r="H215" s="254">
        <v>4.1500000000000004</v>
      </c>
      <c r="I215" s="255"/>
      <c r="J215" s="250"/>
      <c r="K215" s="250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158</v>
      </c>
      <c r="AU215" s="260" t="s">
        <v>84</v>
      </c>
      <c r="AV215" s="13" t="s">
        <v>84</v>
      </c>
      <c r="AW215" s="13" t="s">
        <v>32</v>
      </c>
      <c r="AX215" s="13" t="s">
        <v>75</v>
      </c>
      <c r="AY215" s="260" t="s">
        <v>151</v>
      </c>
    </row>
    <row r="216" s="16" customFormat="1">
      <c r="A216" s="16"/>
      <c r="B216" s="294"/>
      <c r="C216" s="295"/>
      <c r="D216" s="251" t="s">
        <v>158</v>
      </c>
      <c r="E216" s="296" t="s">
        <v>1</v>
      </c>
      <c r="F216" s="297" t="s">
        <v>703</v>
      </c>
      <c r="G216" s="295"/>
      <c r="H216" s="298">
        <v>23.899999999999999</v>
      </c>
      <c r="I216" s="299"/>
      <c r="J216" s="295"/>
      <c r="K216" s="295"/>
      <c r="L216" s="300"/>
      <c r="M216" s="301"/>
      <c r="N216" s="302"/>
      <c r="O216" s="302"/>
      <c r="P216" s="302"/>
      <c r="Q216" s="302"/>
      <c r="R216" s="302"/>
      <c r="S216" s="302"/>
      <c r="T216" s="303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304" t="s">
        <v>158</v>
      </c>
      <c r="AU216" s="304" t="s">
        <v>84</v>
      </c>
      <c r="AV216" s="16" t="s">
        <v>87</v>
      </c>
      <c r="AW216" s="16" t="s">
        <v>32</v>
      </c>
      <c r="AX216" s="16" t="s">
        <v>75</v>
      </c>
      <c r="AY216" s="304" t="s">
        <v>151</v>
      </c>
    </row>
    <row r="217" s="14" customFormat="1">
      <c r="A217" s="14"/>
      <c r="B217" s="261"/>
      <c r="C217" s="262"/>
      <c r="D217" s="251" t="s">
        <v>158</v>
      </c>
      <c r="E217" s="263" t="s">
        <v>1</v>
      </c>
      <c r="F217" s="264" t="s">
        <v>163</v>
      </c>
      <c r="G217" s="262"/>
      <c r="H217" s="265">
        <v>219.90000000000001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158</v>
      </c>
      <c r="AU217" s="271" t="s">
        <v>84</v>
      </c>
      <c r="AV217" s="14" t="s">
        <v>90</v>
      </c>
      <c r="AW217" s="14" t="s">
        <v>32</v>
      </c>
      <c r="AX217" s="14" t="s">
        <v>75</v>
      </c>
      <c r="AY217" s="271" t="s">
        <v>151</v>
      </c>
    </row>
    <row r="218" s="13" customFormat="1">
      <c r="A218" s="13"/>
      <c r="B218" s="249"/>
      <c r="C218" s="250"/>
      <c r="D218" s="251" t="s">
        <v>158</v>
      </c>
      <c r="E218" s="252" t="s">
        <v>1</v>
      </c>
      <c r="F218" s="253" t="s">
        <v>818</v>
      </c>
      <c r="G218" s="250"/>
      <c r="H218" s="254">
        <v>220</v>
      </c>
      <c r="I218" s="255"/>
      <c r="J218" s="250"/>
      <c r="K218" s="250"/>
      <c r="L218" s="256"/>
      <c r="M218" s="257"/>
      <c r="N218" s="258"/>
      <c r="O218" s="258"/>
      <c r="P218" s="258"/>
      <c r="Q218" s="258"/>
      <c r="R218" s="258"/>
      <c r="S218" s="258"/>
      <c r="T218" s="25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0" t="s">
        <v>158</v>
      </c>
      <c r="AU218" s="260" t="s">
        <v>84</v>
      </c>
      <c r="AV218" s="13" t="s">
        <v>84</v>
      </c>
      <c r="AW218" s="13" t="s">
        <v>32</v>
      </c>
      <c r="AX218" s="13" t="s">
        <v>80</v>
      </c>
      <c r="AY218" s="260" t="s">
        <v>151</v>
      </c>
    </row>
    <row r="219" s="2" customFormat="1" ht="14.4" customHeight="1">
      <c r="A219" s="39"/>
      <c r="B219" s="40"/>
      <c r="C219" s="235" t="s">
        <v>222</v>
      </c>
      <c r="D219" s="235" t="s">
        <v>153</v>
      </c>
      <c r="E219" s="236" t="s">
        <v>819</v>
      </c>
      <c r="F219" s="237" t="s">
        <v>820</v>
      </c>
      <c r="G219" s="238" t="s">
        <v>167</v>
      </c>
      <c r="H219" s="239">
        <v>237</v>
      </c>
      <c r="I219" s="240"/>
      <c r="J219" s="241">
        <f>ROUND(I219*H219,2)</f>
        <v>0</v>
      </c>
      <c r="K219" s="242"/>
      <c r="L219" s="45"/>
      <c r="M219" s="243" t="s">
        <v>1</v>
      </c>
      <c r="N219" s="244" t="s">
        <v>40</v>
      </c>
      <c r="O219" s="92"/>
      <c r="P219" s="245">
        <f>O219*H219</f>
        <v>0</v>
      </c>
      <c r="Q219" s="245">
        <v>0</v>
      </c>
      <c r="R219" s="245">
        <f>Q219*H219</f>
        <v>0</v>
      </c>
      <c r="S219" s="245">
        <v>0</v>
      </c>
      <c r="T219" s="246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7" t="s">
        <v>90</v>
      </c>
      <c r="AT219" s="247" t="s">
        <v>153</v>
      </c>
      <c r="AU219" s="247" t="s">
        <v>84</v>
      </c>
      <c r="AY219" s="18" t="s">
        <v>151</v>
      </c>
      <c r="BE219" s="248">
        <f>IF(N219="základní",J219,0)</f>
        <v>0</v>
      </c>
      <c r="BF219" s="248">
        <f>IF(N219="snížená",J219,0)</f>
        <v>0</v>
      </c>
      <c r="BG219" s="248">
        <f>IF(N219="zákl. přenesená",J219,0)</f>
        <v>0</v>
      </c>
      <c r="BH219" s="248">
        <f>IF(N219="sníž. přenesená",J219,0)</f>
        <v>0</v>
      </c>
      <c r="BI219" s="248">
        <f>IF(N219="nulová",J219,0)</f>
        <v>0</v>
      </c>
      <c r="BJ219" s="18" t="s">
        <v>80</v>
      </c>
      <c r="BK219" s="248">
        <f>ROUND(I219*H219,2)</f>
        <v>0</v>
      </c>
      <c r="BL219" s="18" t="s">
        <v>90</v>
      </c>
      <c r="BM219" s="247" t="s">
        <v>821</v>
      </c>
    </row>
    <row r="220" s="12" customFormat="1" ht="22.8" customHeight="1">
      <c r="A220" s="12"/>
      <c r="B220" s="219"/>
      <c r="C220" s="220"/>
      <c r="D220" s="221" t="s">
        <v>74</v>
      </c>
      <c r="E220" s="233" t="s">
        <v>472</v>
      </c>
      <c r="F220" s="233" t="s">
        <v>822</v>
      </c>
      <c r="G220" s="220"/>
      <c r="H220" s="220"/>
      <c r="I220" s="223"/>
      <c r="J220" s="234">
        <f>BK220</f>
        <v>0</v>
      </c>
      <c r="K220" s="220"/>
      <c r="L220" s="225"/>
      <c r="M220" s="226"/>
      <c r="N220" s="227"/>
      <c r="O220" s="227"/>
      <c r="P220" s="228">
        <f>SUM(P221:P224)</f>
        <v>0</v>
      </c>
      <c r="Q220" s="227"/>
      <c r="R220" s="228">
        <f>SUM(R221:R224)</f>
        <v>0.0090504000000000001</v>
      </c>
      <c r="S220" s="227"/>
      <c r="T220" s="229">
        <f>SUM(T221:T224)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0" t="s">
        <v>80</v>
      </c>
      <c r="AT220" s="231" t="s">
        <v>74</v>
      </c>
      <c r="AU220" s="231" t="s">
        <v>80</v>
      </c>
      <c r="AY220" s="230" t="s">
        <v>151</v>
      </c>
      <c r="BK220" s="232">
        <f>SUM(BK221:BK224)</f>
        <v>0</v>
      </c>
    </row>
    <row r="221" s="2" customFormat="1" ht="24.15" customHeight="1">
      <c r="A221" s="39"/>
      <c r="B221" s="40"/>
      <c r="C221" s="235" t="s">
        <v>226</v>
      </c>
      <c r="D221" s="235" t="s">
        <v>153</v>
      </c>
      <c r="E221" s="236" t="s">
        <v>823</v>
      </c>
      <c r="F221" s="237" t="s">
        <v>824</v>
      </c>
      <c r="G221" s="238" t="s">
        <v>167</v>
      </c>
      <c r="H221" s="239">
        <v>75.420000000000002</v>
      </c>
      <c r="I221" s="240"/>
      <c r="J221" s="241">
        <f>ROUND(I221*H221,2)</f>
        <v>0</v>
      </c>
      <c r="K221" s="242"/>
      <c r="L221" s="45"/>
      <c r="M221" s="243" t="s">
        <v>1</v>
      </c>
      <c r="N221" s="244" t="s">
        <v>40</v>
      </c>
      <c r="O221" s="92"/>
      <c r="P221" s="245">
        <f>O221*H221</f>
        <v>0</v>
      </c>
      <c r="Q221" s="245">
        <v>0.00012</v>
      </c>
      <c r="R221" s="245">
        <f>Q221*H221</f>
        <v>0.0090504000000000001</v>
      </c>
      <c r="S221" s="245">
        <v>0</v>
      </c>
      <c r="T221" s="24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90</v>
      </c>
      <c r="AT221" s="247" t="s">
        <v>153</v>
      </c>
      <c r="AU221" s="247" t="s">
        <v>84</v>
      </c>
      <c r="AY221" s="18" t="s">
        <v>151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80</v>
      </c>
      <c r="BK221" s="248">
        <f>ROUND(I221*H221,2)</f>
        <v>0</v>
      </c>
      <c r="BL221" s="18" t="s">
        <v>90</v>
      </c>
      <c r="BM221" s="247" t="s">
        <v>825</v>
      </c>
    </row>
    <row r="222" s="13" customFormat="1">
      <c r="A222" s="13"/>
      <c r="B222" s="249"/>
      <c r="C222" s="250"/>
      <c r="D222" s="251" t="s">
        <v>158</v>
      </c>
      <c r="E222" s="252" t="s">
        <v>1</v>
      </c>
      <c r="F222" s="253" t="s">
        <v>826</v>
      </c>
      <c r="G222" s="250"/>
      <c r="H222" s="254">
        <v>62.399999999999999</v>
      </c>
      <c r="I222" s="255"/>
      <c r="J222" s="250"/>
      <c r="K222" s="250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158</v>
      </c>
      <c r="AU222" s="260" t="s">
        <v>84</v>
      </c>
      <c r="AV222" s="13" t="s">
        <v>84</v>
      </c>
      <c r="AW222" s="13" t="s">
        <v>32</v>
      </c>
      <c r="AX222" s="13" t="s">
        <v>75</v>
      </c>
      <c r="AY222" s="260" t="s">
        <v>151</v>
      </c>
    </row>
    <row r="223" s="13" customFormat="1">
      <c r="A223" s="13"/>
      <c r="B223" s="249"/>
      <c r="C223" s="250"/>
      <c r="D223" s="251" t="s">
        <v>158</v>
      </c>
      <c r="E223" s="252" t="s">
        <v>1</v>
      </c>
      <c r="F223" s="253" t="s">
        <v>827</v>
      </c>
      <c r="G223" s="250"/>
      <c r="H223" s="254">
        <v>13.02</v>
      </c>
      <c r="I223" s="255"/>
      <c r="J223" s="250"/>
      <c r="K223" s="250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158</v>
      </c>
      <c r="AU223" s="260" t="s">
        <v>84</v>
      </c>
      <c r="AV223" s="13" t="s">
        <v>84</v>
      </c>
      <c r="AW223" s="13" t="s">
        <v>32</v>
      </c>
      <c r="AX223" s="13" t="s">
        <v>75</v>
      </c>
      <c r="AY223" s="260" t="s">
        <v>151</v>
      </c>
    </row>
    <row r="224" s="14" customFormat="1">
      <c r="A224" s="14"/>
      <c r="B224" s="261"/>
      <c r="C224" s="262"/>
      <c r="D224" s="251" t="s">
        <v>158</v>
      </c>
      <c r="E224" s="263" t="s">
        <v>1</v>
      </c>
      <c r="F224" s="264" t="s">
        <v>163</v>
      </c>
      <c r="G224" s="262"/>
      <c r="H224" s="265">
        <v>75.420000000000002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158</v>
      </c>
      <c r="AU224" s="271" t="s">
        <v>84</v>
      </c>
      <c r="AV224" s="14" t="s">
        <v>90</v>
      </c>
      <c r="AW224" s="14" t="s">
        <v>32</v>
      </c>
      <c r="AX224" s="14" t="s">
        <v>80</v>
      </c>
      <c r="AY224" s="271" t="s">
        <v>151</v>
      </c>
    </row>
    <row r="225" s="12" customFormat="1" ht="22.8" customHeight="1">
      <c r="A225" s="12"/>
      <c r="B225" s="219"/>
      <c r="C225" s="220"/>
      <c r="D225" s="221" t="s">
        <v>74</v>
      </c>
      <c r="E225" s="233" t="s">
        <v>193</v>
      </c>
      <c r="F225" s="233" t="s">
        <v>194</v>
      </c>
      <c r="G225" s="220"/>
      <c r="H225" s="220"/>
      <c r="I225" s="223"/>
      <c r="J225" s="234">
        <f>BK225</f>
        <v>0</v>
      </c>
      <c r="K225" s="220"/>
      <c r="L225" s="225"/>
      <c r="M225" s="226"/>
      <c r="N225" s="227"/>
      <c r="O225" s="227"/>
      <c r="P225" s="228">
        <f>SUM(P226:P247)</f>
        <v>0</v>
      </c>
      <c r="Q225" s="227"/>
      <c r="R225" s="228">
        <f>SUM(R226:R247)</f>
        <v>0</v>
      </c>
      <c r="S225" s="227"/>
      <c r="T225" s="229">
        <f>SUM(T226:T247)</f>
        <v>1.1850000000000001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0" t="s">
        <v>80</v>
      </c>
      <c r="AT225" s="231" t="s">
        <v>74</v>
      </c>
      <c r="AU225" s="231" t="s">
        <v>80</v>
      </c>
      <c r="AY225" s="230" t="s">
        <v>151</v>
      </c>
      <c r="BK225" s="232">
        <f>SUM(BK226:BK247)</f>
        <v>0</v>
      </c>
    </row>
    <row r="226" s="2" customFormat="1" ht="24.15" customHeight="1">
      <c r="A226" s="39"/>
      <c r="B226" s="40"/>
      <c r="C226" s="235" t="s">
        <v>8</v>
      </c>
      <c r="D226" s="235" t="s">
        <v>153</v>
      </c>
      <c r="E226" s="236" t="s">
        <v>828</v>
      </c>
      <c r="F226" s="237" t="s">
        <v>829</v>
      </c>
      <c r="G226" s="238" t="s">
        <v>167</v>
      </c>
      <c r="H226" s="239">
        <v>342</v>
      </c>
      <c r="I226" s="240"/>
      <c r="J226" s="241">
        <f>ROUND(I226*H226,2)</f>
        <v>0</v>
      </c>
      <c r="K226" s="242"/>
      <c r="L226" s="45"/>
      <c r="M226" s="243" t="s">
        <v>1</v>
      </c>
      <c r="N226" s="244" t="s">
        <v>40</v>
      </c>
      <c r="O226" s="92"/>
      <c r="P226" s="245">
        <f>O226*H226</f>
        <v>0</v>
      </c>
      <c r="Q226" s="245">
        <v>0</v>
      </c>
      <c r="R226" s="245">
        <f>Q226*H226</f>
        <v>0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90</v>
      </c>
      <c r="AT226" s="247" t="s">
        <v>153</v>
      </c>
      <c r="AU226" s="247" t="s">
        <v>84</v>
      </c>
      <c r="AY226" s="18" t="s">
        <v>151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80</v>
      </c>
      <c r="BK226" s="248">
        <f>ROUND(I226*H226,2)</f>
        <v>0</v>
      </c>
      <c r="BL226" s="18" t="s">
        <v>90</v>
      </c>
      <c r="BM226" s="247" t="s">
        <v>830</v>
      </c>
    </row>
    <row r="227" s="13" customFormat="1">
      <c r="A227" s="13"/>
      <c r="B227" s="249"/>
      <c r="C227" s="250"/>
      <c r="D227" s="251" t="s">
        <v>158</v>
      </c>
      <c r="E227" s="252" t="s">
        <v>1</v>
      </c>
      <c r="F227" s="253" t="s">
        <v>831</v>
      </c>
      <c r="G227" s="250"/>
      <c r="H227" s="254">
        <v>84.769999999999996</v>
      </c>
      <c r="I227" s="255"/>
      <c r="J227" s="250"/>
      <c r="K227" s="250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158</v>
      </c>
      <c r="AU227" s="260" t="s">
        <v>84</v>
      </c>
      <c r="AV227" s="13" t="s">
        <v>84</v>
      </c>
      <c r="AW227" s="13" t="s">
        <v>32</v>
      </c>
      <c r="AX227" s="13" t="s">
        <v>75</v>
      </c>
      <c r="AY227" s="260" t="s">
        <v>151</v>
      </c>
    </row>
    <row r="228" s="13" customFormat="1">
      <c r="A228" s="13"/>
      <c r="B228" s="249"/>
      <c r="C228" s="250"/>
      <c r="D228" s="251" t="s">
        <v>158</v>
      </c>
      <c r="E228" s="252" t="s">
        <v>1</v>
      </c>
      <c r="F228" s="253" t="s">
        <v>832</v>
      </c>
      <c r="G228" s="250"/>
      <c r="H228" s="254">
        <v>90.200000000000003</v>
      </c>
      <c r="I228" s="255"/>
      <c r="J228" s="250"/>
      <c r="K228" s="250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158</v>
      </c>
      <c r="AU228" s="260" t="s">
        <v>84</v>
      </c>
      <c r="AV228" s="13" t="s">
        <v>84</v>
      </c>
      <c r="AW228" s="13" t="s">
        <v>32</v>
      </c>
      <c r="AX228" s="13" t="s">
        <v>75</v>
      </c>
      <c r="AY228" s="260" t="s">
        <v>151</v>
      </c>
    </row>
    <row r="229" s="13" customFormat="1">
      <c r="A229" s="13"/>
      <c r="B229" s="249"/>
      <c r="C229" s="250"/>
      <c r="D229" s="251" t="s">
        <v>158</v>
      </c>
      <c r="E229" s="252" t="s">
        <v>1</v>
      </c>
      <c r="F229" s="253" t="s">
        <v>833</v>
      </c>
      <c r="G229" s="250"/>
      <c r="H229" s="254">
        <v>124.81</v>
      </c>
      <c r="I229" s="255"/>
      <c r="J229" s="250"/>
      <c r="K229" s="250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158</v>
      </c>
      <c r="AU229" s="260" t="s">
        <v>84</v>
      </c>
      <c r="AV229" s="13" t="s">
        <v>84</v>
      </c>
      <c r="AW229" s="13" t="s">
        <v>32</v>
      </c>
      <c r="AX229" s="13" t="s">
        <v>75</v>
      </c>
      <c r="AY229" s="260" t="s">
        <v>151</v>
      </c>
    </row>
    <row r="230" s="13" customFormat="1">
      <c r="A230" s="13"/>
      <c r="B230" s="249"/>
      <c r="C230" s="250"/>
      <c r="D230" s="251" t="s">
        <v>158</v>
      </c>
      <c r="E230" s="252" t="s">
        <v>1</v>
      </c>
      <c r="F230" s="253" t="s">
        <v>834</v>
      </c>
      <c r="G230" s="250"/>
      <c r="H230" s="254">
        <v>41.265000000000001</v>
      </c>
      <c r="I230" s="255"/>
      <c r="J230" s="250"/>
      <c r="K230" s="250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158</v>
      </c>
      <c r="AU230" s="260" t="s">
        <v>84</v>
      </c>
      <c r="AV230" s="13" t="s">
        <v>84</v>
      </c>
      <c r="AW230" s="13" t="s">
        <v>32</v>
      </c>
      <c r="AX230" s="13" t="s">
        <v>75</v>
      </c>
      <c r="AY230" s="260" t="s">
        <v>151</v>
      </c>
    </row>
    <row r="231" s="14" customFormat="1">
      <c r="A231" s="14"/>
      <c r="B231" s="261"/>
      <c r="C231" s="262"/>
      <c r="D231" s="251" t="s">
        <v>158</v>
      </c>
      <c r="E231" s="263" t="s">
        <v>1</v>
      </c>
      <c r="F231" s="264" t="s">
        <v>163</v>
      </c>
      <c r="G231" s="262"/>
      <c r="H231" s="265">
        <v>341.04500000000002</v>
      </c>
      <c r="I231" s="266"/>
      <c r="J231" s="262"/>
      <c r="K231" s="262"/>
      <c r="L231" s="267"/>
      <c r="M231" s="268"/>
      <c r="N231" s="269"/>
      <c r="O231" s="269"/>
      <c r="P231" s="269"/>
      <c r="Q231" s="269"/>
      <c r="R231" s="269"/>
      <c r="S231" s="269"/>
      <c r="T231" s="27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1" t="s">
        <v>158</v>
      </c>
      <c r="AU231" s="271" t="s">
        <v>84</v>
      </c>
      <c r="AV231" s="14" t="s">
        <v>90</v>
      </c>
      <c r="AW231" s="14" t="s">
        <v>32</v>
      </c>
      <c r="AX231" s="14" t="s">
        <v>75</v>
      </c>
      <c r="AY231" s="271" t="s">
        <v>151</v>
      </c>
    </row>
    <row r="232" s="13" customFormat="1">
      <c r="A232" s="13"/>
      <c r="B232" s="249"/>
      <c r="C232" s="250"/>
      <c r="D232" s="251" t="s">
        <v>158</v>
      </c>
      <c r="E232" s="252" t="s">
        <v>1</v>
      </c>
      <c r="F232" s="253" t="s">
        <v>835</v>
      </c>
      <c r="G232" s="250"/>
      <c r="H232" s="254">
        <v>342</v>
      </c>
      <c r="I232" s="255"/>
      <c r="J232" s="250"/>
      <c r="K232" s="250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158</v>
      </c>
      <c r="AU232" s="260" t="s">
        <v>84</v>
      </c>
      <c r="AV232" s="13" t="s">
        <v>84</v>
      </c>
      <c r="AW232" s="13" t="s">
        <v>32</v>
      </c>
      <c r="AX232" s="13" t="s">
        <v>80</v>
      </c>
      <c r="AY232" s="260" t="s">
        <v>151</v>
      </c>
    </row>
    <row r="233" s="2" customFormat="1" ht="24.15" customHeight="1">
      <c r="A233" s="39"/>
      <c r="B233" s="40"/>
      <c r="C233" s="235" t="s">
        <v>233</v>
      </c>
      <c r="D233" s="235" t="s">
        <v>153</v>
      </c>
      <c r="E233" s="236" t="s">
        <v>836</v>
      </c>
      <c r="F233" s="237" t="s">
        <v>837</v>
      </c>
      <c r="G233" s="238" t="s">
        <v>167</v>
      </c>
      <c r="H233" s="239">
        <v>20520</v>
      </c>
      <c r="I233" s="240"/>
      <c r="J233" s="241">
        <f>ROUND(I233*H233,2)</f>
        <v>0</v>
      </c>
      <c r="K233" s="242"/>
      <c r="L233" s="45"/>
      <c r="M233" s="243" t="s">
        <v>1</v>
      </c>
      <c r="N233" s="244" t="s">
        <v>40</v>
      </c>
      <c r="O233" s="92"/>
      <c r="P233" s="245">
        <f>O233*H233</f>
        <v>0</v>
      </c>
      <c r="Q233" s="245">
        <v>0</v>
      </c>
      <c r="R233" s="245">
        <f>Q233*H233</f>
        <v>0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90</v>
      </c>
      <c r="AT233" s="247" t="s">
        <v>153</v>
      </c>
      <c r="AU233" s="247" t="s">
        <v>84</v>
      </c>
      <c r="AY233" s="18" t="s">
        <v>151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80</v>
      </c>
      <c r="BK233" s="248">
        <f>ROUND(I233*H233,2)</f>
        <v>0</v>
      </c>
      <c r="BL233" s="18" t="s">
        <v>90</v>
      </c>
      <c r="BM233" s="247" t="s">
        <v>838</v>
      </c>
    </row>
    <row r="234" s="13" customFormat="1">
      <c r="A234" s="13"/>
      <c r="B234" s="249"/>
      <c r="C234" s="250"/>
      <c r="D234" s="251" t="s">
        <v>158</v>
      </c>
      <c r="E234" s="252" t="s">
        <v>1</v>
      </c>
      <c r="F234" s="253" t="s">
        <v>839</v>
      </c>
      <c r="G234" s="250"/>
      <c r="H234" s="254">
        <v>20520</v>
      </c>
      <c r="I234" s="255"/>
      <c r="J234" s="250"/>
      <c r="K234" s="250"/>
      <c r="L234" s="256"/>
      <c r="M234" s="257"/>
      <c r="N234" s="258"/>
      <c r="O234" s="258"/>
      <c r="P234" s="258"/>
      <c r="Q234" s="258"/>
      <c r="R234" s="258"/>
      <c r="S234" s="258"/>
      <c r="T234" s="25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0" t="s">
        <v>158</v>
      </c>
      <c r="AU234" s="260" t="s">
        <v>84</v>
      </c>
      <c r="AV234" s="13" t="s">
        <v>84</v>
      </c>
      <c r="AW234" s="13" t="s">
        <v>32</v>
      </c>
      <c r="AX234" s="13" t="s">
        <v>75</v>
      </c>
      <c r="AY234" s="260" t="s">
        <v>151</v>
      </c>
    </row>
    <row r="235" s="14" customFormat="1">
      <c r="A235" s="14"/>
      <c r="B235" s="261"/>
      <c r="C235" s="262"/>
      <c r="D235" s="251" t="s">
        <v>158</v>
      </c>
      <c r="E235" s="263" t="s">
        <v>1</v>
      </c>
      <c r="F235" s="264" t="s">
        <v>163</v>
      </c>
      <c r="G235" s="262"/>
      <c r="H235" s="265">
        <v>20520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1" t="s">
        <v>158</v>
      </c>
      <c r="AU235" s="271" t="s">
        <v>84</v>
      </c>
      <c r="AV235" s="14" t="s">
        <v>90</v>
      </c>
      <c r="AW235" s="14" t="s">
        <v>32</v>
      </c>
      <c r="AX235" s="14" t="s">
        <v>80</v>
      </c>
      <c r="AY235" s="271" t="s">
        <v>151</v>
      </c>
    </row>
    <row r="236" s="2" customFormat="1" ht="24.15" customHeight="1">
      <c r="A236" s="39"/>
      <c r="B236" s="40"/>
      <c r="C236" s="235" t="s">
        <v>238</v>
      </c>
      <c r="D236" s="235" t="s">
        <v>153</v>
      </c>
      <c r="E236" s="236" t="s">
        <v>840</v>
      </c>
      <c r="F236" s="237" t="s">
        <v>841</v>
      </c>
      <c r="G236" s="238" t="s">
        <v>167</v>
      </c>
      <c r="H236" s="239">
        <v>342</v>
      </c>
      <c r="I236" s="240"/>
      <c r="J236" s="241">
        <f>ROUND(I236*H236,2)</f>
        <v>0</v>
      </c>
      <c r="K236" s="242"/>
      <c r="L236" s="45"/>
      <c r="M236" s="243" t="s">
        <v>1</v>
      </c>
      <c r="N236" s="244" t="s">
        <v>40</v>
      </c>
      <c r="O236" s="92"/>
      <c r="P236" s="245">
        <f>O236*H236</f>
        <v>0</v>
      </c>
      <c r="Q236" s="245">
        <v>0</v>
      </c>
      <c r="R236" s="245">
        <f>Q236*H236</f>
        <v>0</v>
      </c>
      <c r="S236" s="245">
        <v>0</v>
      </c>
      <c r="T236" s="24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7" t="s">
        <v>90</v>
      </c>
      <c r="AT236" s="247" t="s">
        <v>153</v>
      </c>
      <c r="AU236" s="247" t="s">
        <v>84</v>
      </c>
      <c r="AY236" s="18" t="s">
        <v>151</v>
      </c>
      <c r="BE236" s="248">
        <f>IF(N236="základní",J236,0)</f>
        <v>0</v>
      </c>
      <c r="BF236" s="248">
        <f>IF(N236="snížená",J236,0)</f>
        <v>0</v>
      </c>
      <c r="BG236" s="248">
        <f>IF(N236="zákl. přenesená",J236,0)</f>
        <v>0</v>
      </c>
      <c r="BH236" s="248">
        <f>IF(N236="sníž. přenesená",J236,0)</f>
        <v>0</v>
      </c>
      <c r="BI236" s="248">
        <f>IF(N236="nulová",J236,0)</f>
        <v>0</v>
      </c>
      <c r="BJ236" s="18" t="s">
        <v>80</v>
      </c>
      <c r="BK236" s="248">
        <f>ROUND(I236*H236,2)</f>
        <v>0</v>
      </c>
      <c r="BL236" s="18" t="s">
        <v>90</v>
      </c>
      <c r="BM236" s="247" t="s">
        <v>842</v>
      </c>
    </row>
    <row r="237" s="2" customFormat="1" ht="14.4" customHeight="1">
      <c r="A237" s="39"/>
      <c r="B237" s="40"/>
      <c r="C237" s="235" t="s">
        <v>243</v>
      </c>
      <c r="D237" s="235" t="s">
        <v>153</v>
      </c>
      <c r="E237" s="236" t="s">
        <v>223</v>
      </c>
      <c r="F237" s="237" t="s">
        <v>224</v>
      </c>
      <c r="G237" s="238" t="s">
        <v>167</v>
      </c>
      <c r="H237" s="239">
        <v>342</v>
      </c>
      <c r="I237" s="240"/>
      <c r="J237" s="241">
        <f>ROUND(I237*H237,2)</f>
        <v>0</v>
      </c>
      <c r="K237" s="242"/>
      <c r="L237" s="45"/>
      <c r="M237" s="243" t="s">
        <v>1</v>
      </c>
      <c r="N237" s="244" t="s">
        <v>40</v>
      </c>
      <c r="O237" s="92"/>
      <c r="P237" s="245">
        <f>O237*H237</f>
        <v>0</v>
      </c>
      <c r="Q237" s="245">
        <v>0</v>
      </c>
      <c r="R237" s="245">
        <f>Q237*H237</f>
        <v>0</v>
      </c>
      <c r="S237" s="245">
        <v>0</v>
      </c>
      <c r="T237" s="246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7" t="s">
        <v>90</v>
      </c>
      <c r="AT237" s="247" t="s">
        <v>153</v>
      </c>
      <c r="AU237" s="247" t="s">
        <v>84</v>
      </c>
      <c r="AY237" s="18" t="s">
        <v>151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" t="s">
        <v>80</v>
      </c>
      <c r="BK237" s="248">
        <f>ROUND(I237*H237,2)</f>
        <v>0</v>
      </c>
      <c r="BL237" s="18" t="s">
        <v>90</v>
      </c>
      <c r="BM237" s="247" t="s">
        <v>843</v>
      </c>
    </row>
    <row r="238" s="2" customFormat="1" ht="14.4" customHeight="1">
      <c r="A238" s="39"/>
      <c r="B238" s="40"/>
      <c r="C238" s="235" t="s">
        <v>247</v>
      </c>
      <c r="D238" s="235" t="s">
        <v>153</v>
      </c>
      <c r="E238" s="236" t="s">
        <v>227</v>
      </c>
      <c r="F238" s="237" t="s">
        <v>228</v>
      </c>
      <c r="G238" s="238" t="s">
        <v>167</v>
      </c>
      <c r="H238" s="239">
        <v>20520</v>
      </c>
      <c r="I238" s="240"/>
      <c r="J238" s="241">
        <f>ROUND(I238*H238,2)</f>
        <v>0</v>
      </c>
      <c r="K238" s="242"/>
      <c r="L238" s="45"/>
      <c r="M238" s="243" t="s">
        <v>1</v>
      </c>
      <c r="N238" s="244" t="s">
        <v>40</v>
      </c>
      <c r="O238" s="92"/>
      <c r="P238" s="245">
        <f>O238*H238</f>
        <v>0</v>
      </c>
      <c r="Q238" s="245">
        <v>0</v>
      </c>
      <c r="R238" s="245">
        <f>Q238*H238</f>
        <v>0</v>
      </c>
      <c r="S238" s="245">
        <v>0</v>
      </c>
      <c r="T238" s="24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7" t="s">
        <v>90</v>
      </c>
      <c r="AT238" s="247" t="s">
        <v>153</v>
      </c>
      <c r="AU238" s="247" t="s">
        <v>84</v>
      </c>
      <c r="AY238" s="18" t="s">
        <v>151</v>
      </c>
      <c r="BE238" s="248">
        <f>IF(N238="základní",J238,0)</f>
        <v>0</v>
      </c>
      <c r="BF238" s="248">
        <f>IF(N238="snížená",J238,0)</f>
        <v>0</v>
      </c>
      <c r="BG238" s="248">
        <f>IF(N238="zákl. přenesená",J238,0)</f>
        <v>0</v>
      </c>
      <c r="BH238" s="248">
        <f>IF(N238="sníž. přenesená",J238,0)</f>
        <v>0</v>
      </c>
      <c r="BI238" s="248">
        <f>IF(N238="nulová",J238,0)</f>
        <v>0</v>
      </c>
      <c r="BJ238" s="18" t="s">
        <v>80</v>
      </c>
      <c r="BK238" s="248">
        <f>ROUND(I238*H238,2)</f>
        <v>0</v>
      </c>
      <c r="BL238" s="18" t="s">
        <v>90</v>
      </c>
      <c r="BM238" s="247" t="s">
        <v>844</v>
      </c>
    </row>
    <row r="239" s="13" customFormat="1">
      <c r="A239" s="13"/>
      <c r="B239" s="249"/>
      <c r="C239" s="250"/>
      <c r="D239" s="251" t="s">
        <v>158</v>
      </c>
      <c r="E239" s="252" t="s">
        <v>1</v>
      </c>
      <c r="F239" s="253" t="s">
        <v>839</v>
      </c>
      <c r="G239" s="250"/>
      <c r="H239" s="254">
        <v>20520</v>
      </c>
      <c r="I239" s="255"/>
      <c r="J239" s="250"/>
      <c r="K239" s="250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158</v>
      </c>
      <c r="AU239" s="260" t="s">
        <v>84</v>
      </c>
      <c r="AV239" s="13" t="s">
        <v>84</v>
      </c>
      <c r="AW239" s="13" t="s">
        <v>32</v>
      </c>
      <c r="AX239" s="13" t="s">
        <v>75</v>
      </c>
      <c r="AY239" s="260" t="s">
        <v>151</v>
      </c>
    </row>
    <row r="240" s="14" customFormat="1">
      <c r="A240" s="14"/>
      <c r="B240" s="261"/>
      <c r="C240" s="262"/>
      <c r="D240" s="251" t="s">
        <v>158</v>
      </c>
      <c r="E240" s="263" t="s">
        <v>1</v>
      </c>
      <c r="F240" s="264" t="s">
        <v>163</v>
      </c>
      <c r="G240" s="262"/>
      <c r="H240" s="265">
        <v>20520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1" t="s">
        <v>158</v>
      </c>
      <c r="AU240" s="271" t="s">
        <v>84</v>
      </c>
      <c r="AV240" s="14" t="s">
        <v>90</v>
      </c>
      <c r="AW240" s="14" t="s">
        <v>32</v>
      </c>
      <c r="AX240" s="14" t="s">
        <v>80</v>
      </c>
      <c r="AY240" s="271" t="s">
        <v>151</v>
      </c>
    </row>
    <row r="241" s="2" customFormat="1" ht="14.4" customHeight="1">
      <c r="A241" s="39"/>
      <c r="B241" s="40"/>
      <c r="C241" s="235" t="s">
        <v>254</v>
      </c>
      <c r="D241" s="235" t="s">
        <v>153</v>
      </c>
      <c r="E241" s="236" t="s">
        <v>230</v>
      </c>
      <c r="F241" s="237" t="s">
        <v>231</v>
      </c>
      <c r="G241" s="238" t="s">
        <v>167</v>
      </c>
      <c r="H241" s="239">
        <v>342</v>
      </c>
      <c r="I241" s="240"/>
      <c r="J241" s="241">
        <f>ROUND(I241*H241,2)</f>
        <v>0</v>
      </c>
      <c r="K241" s="242"/>
      <c r="L241" s="45"/>
      <c r="M241" s="243" t="s">
        <v>1</v>
      </c>
      <c r="N241" s="244" t="s">
        <v>40</v>
      </c>
      <c r="O241" s="92"/>
      <c r="P241" s="245">
        <f>O241*H241</f>
        <v>0</v>
      </c>
      <c r="Q241" s="245">
        <v>0</v>
      </c>
      <c r="R241" s="245">
        <f>Q241*H241</f>
        <v>0</v>
      </c>
      <c r="S241" s="245">
        <v>0</v>
      </c>
      <c r="T241" s="24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7" t="s">
        <v>90</v>
      </c>
      <c r="AT241" s="247" t="s">
        <v>153</v>
      </c>
      <c r="AU241" s="247" t="s">
        <v>84</v>
      </c>
      <c r="AY241" s="18" t="s">
        <v>151</v>
      </c>
      <c r="BE241" s="248">
        <f>IF(N241="základní",J241,0)</f>
        <v>0</v>
      </c>
      <c r="BF241" s="248">
        <f>IF(N241="snížená",J241,0)</f>
        <v>0</v>
      </c>
      <c r="BG241" s="248">
        <f>IF(N241="zákl. přenesená",J241,0)</f>
        <v>0</v>
      </c>
      <c r="BH241" s="248">
        <f>IF(N241="sníž. přenesená",J241,0)</f>
        <v>0</v>
      </c>
      <c r="BI241" s="248">
        <f>IF(N241="nulová",J241,0)</f>
        <v>0</v>
      </c>
      <c r="BJ241" s="18" t="s">
        <v>80</v>
      </c>
      <c r="BK241" s="248">
        <f>ROUND(I241*H241,2)</f>
        <v>0</v>
      </c>
      <c r="BL241" s="18" t="s">
        <v>90</v>
      </c>
      <c r="BM241" s="247" t="s">
        <v>845</v>
      </c>
    </row>
    <row r="242" s="2" customFormat="1" ht="14.4" customHeight="1">
      <c r="A242" s="39"/>
      <c r="B242" s="40"/>
      <c r="C242" s="235" t="s">
        <v>7</v>
      </c>
      <c r="D242" s="235" t="s">
        <v>153</v>
      </c>
      <c r="E242" s="236" t="s">
        <v>234</v>
      </c>
      <c r="F242" s="237" t="s">
        <v>235</v>
      </c>
      <c r="G242" s="238" t="s">
        <v>236</v>
      </c>
      <c r="H242" s="239">
        <v>6</v>
      </c>
      <c r="I242" s="240"/>
      <c r="J242" s="241">
        <f>ROUND(I242*H242,2)</f>
        <v>0</v>
      </c>
      <c r="K242" s="242"/>
      <c r="L242" s="45"/>
      <c r="M242" s="243" t="s">
        <v>1</v>
      </c>
      <c r="N242" s="244" t="s">
        <v>40</v>
      </c>
      <c r="O242" s="92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90</v>
      </c>
      <c r="AT242" s="247" t="s">
        <v>153</v>
      </c>
      <c r="AU242" s="247" t="s">
        <v>84</v>
      </c>
      <c r="AY242" s="18" t="s">
        <v>151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80</v>
      </c>
      <c r="BK242" s="248">
        <f>ROUND(I242*H242,2)</f>
        <v>0</v>
      </c>
      <c r="BL242" s="18" t="s">
        <v>90</v>
      </c>
      <c r="BM242" s="247" t="s">
        <v>846</v>
      </c>
    </row>
    <row r="243" s="2" customFormat="1" ht="24.15" customHeight="1">
      <c r="A243" s="39"/>
      <c r="B243" s="40"/>
      <c r="C243" s="235" t="s">
        <v>264</v>
      </c>
      <c r="D243" s="235" t="s">
        <v>153</v>
      </c>
      <c r="E243" s="236" t="s">
        <v>239</v>
      </c>
      <c r="F243" s="237" t="s">
        <v>240</v>
      </c>
      <c r="G243" s="238" t="s">
        <v>236</v>
      </c>
      <c r="H243" s="239">
        <v>360</v>
      </c>
      <c r="I243" s="240"/>
      <c r="J243" s="241">
        <f>ROUND(I243*H243,2)</f>
        <v>0</v>
      </c>
      <c r="K243" s="242"/>
      <c r="L243" s="45"/>
      <c r="M243" s="243" t="s">
        <v>1</v>
      </c>
      <c r="N243" s="244" t="s">
        <v>40</v>
      </c>
      <c r="O243" s="92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90</v>
      </c>
      <c r="AT243" s="247" t="s">
        <v>153</v>
      </c>
      <c r="AU243" s="247" t="s">
        <v>84</v>
      </c>
      <c r="AY243" s="18" t="s">
        <v>151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80</v>
      </c>
      <c r="BK243" s="248">
        <f>ROUND(I243*H243,2)</f>
        <v>0</v>
      </c>
      <c r="BL243" s="18" t="s">
        <v>90</v>
      </c>
      <c r="BM243" s="247" t="s">
        <v>847</v>
      </c>
    </row>
    <row r="244" s="13" customFormat="1">
      <c r="A244" s="13"/>
      <c r="B244" s="249"/>
      <c r="C244" s="250"/>
      <c r="D244" s="251" t="s">
        <v>158</v>
      </c>
      <c r="E244" s="252" t="s">
        <v>1</v>
      </c>
      <c r="F244" s="253" t="s">
        <v>242</v>
      </c>
      <c r="G244" s="250"/>
      <c r="H244" s="254">
        <v>360</v>
      </c>
      <c r="I244" s="255"/>
      <c r="J244" s="250"/>
      <c r="K244" s="250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158</v>
      </c>
      <c r="AU244" s="260" t="s">
        <v>84</v>
      </c>
      <c r="AV244" s="13" t="s">
        <v>84</v>
      </c>
      <c r="AW244" s="13" t="s">
        <v>32</v>
      </c>
      <c r="AX244" s="13" t="s">
        <v>75</v>
      </c>
      <c r="AY244" s="260" t="s">
        <v>151</v>
      </c>
    </row>
    <row r="245" s="14" customFormat="1">
      <c r="A245" s="14"/>
      <c r="B245" s="261"/>
      <c r="C245" s="262"/>
      <c r="D245" s="251" t="s">
        <v>158</v>
      </c>
      <c r="E245" s="263" t="s">
        <v>1</v>
      </c>
      <c r="F245" s="264" t="s">
        <v>163</v>
      </c>
      <c r="G245" s="262"/>
      <c r="H245" s="265">
        <v>360</v>
      </c>
      <c r="I245" s="266"/>
      <c r="J245" s="262"/>
      <c r="K245" s="262"/>
      <c r="L245" s="267"/>
      <c r="M245" s="268"/>
      <c r="N245" s="269"/>
      <c r="O245" s="269"/>
      <c r="P245" s="269"/>
      <c r="Q245" s="269"/>
      <c r="R245" s="269"/>
      <c r="S245" s="269"/>
      <c r="T245" s="27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1" t="s">
        <v>158</v>
      </c>
      <c r="AU245" s="271" t="s">
        <v>84</v>
      </c>
      <c r="AV245" s="14" t="s">
        <v>90</v>
      </c>
      <c r="AW245" s="14" t="s">
        <v>32</v>
      </c>
      <c r="AX245" s="14" t="s">
        <v>80</v>
      </c>
      <c r="AY245" s="271" t="s">
        <v>151</v>
      </c>
    </row>
    <row r="246" s="2" customFormat="1" ht="14.4" customHeight="1">
      <c r="A246" s="39"/>
      <c r="B246" s="40"/>
      <c r="C246" s="235" t="s">
        <v>270</v>
      </c>
      <c r="D246" s="235" t="s">
        <v>153</v>
      </c>
      <c r="E246" s="236" t="s">
        <v>244</v>
      </c>
      <c r="F246" s="237" t="s">
        <v>245</v>
      </c>
      <c r="G246" s="238" t="s">
        <v>236</v>
      </c>
      <c r="H246" s="239">
        <v>6</v>
      </c>
      <c r="I246" s="240"/>
      <c r="J246" s="241">
        <f>ROUND(I246*H246,2)</f>
        <v>0</v>
      </c>
      <c r="K246" s="242"/>
      <c r="L246" s="45"/>
      <c r="M246" s="243" t="s">
        <v>1</v>
      </c>
      <c r="N246" s="244" t="s">
        <v>40</v>
      </c>
      <c r="O246" s="92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7" t="s">
        <v>90</v>
      </c>
      <c r="AT246" s="247" t="s">
        <v>153</v>
      </c>
      <c r="AU246" s="247" t="s">
        <v>84</v>
      </c>
      <c r="AY246" s="18" t="s">
        <v>151</v>
      </c>
      <c r="BE246" s="248">
        <f>IF(N246="základní",J246,0)</f>
        <v>0</v>
      </c>
      <c r="BF246" s="248">
        <f>IF(N246="snížená",J246,0)</f>
        <v>0</v>
      </c>
      <c r="BG246" s="248">
        <f>IF(N246="zákl. přenesená",J246,0)</f>
        <v>0</v>
      </c>
      <c r="BH246" s="248">
        <f>IF(N246="sníž. přenesená",J246,0)</f>
        <v>0</v>
      </c>
      <c r="BI246" s="248">
        <f>IF(N246="nulová",J246,0)</f>
        <v>0</v>
      </c>
      <c r="BJ246" s="18" t="s">
        <v>80</v>
      </c>
      <c r="BK246" s="248">
        <f>ROUND(I246*H246,2)</f>
        <v>0</v>
      </c>
      <c r="BL246" s="18" t="s">
        <v>90</v>
      </c>
      <c r="BM246" s="247" t="s">
        <v>848</v>
      </c>
    </row>
    <row r="247" s="2" customFormat="1" ht="24.15" customHeight="1">
      <c r="A247" s="39"/>
      <c r="B247" s="40"/>
      <c r="C247" s="235" t="s">
        <v>275</v>
      </c>
      <c r="D247" s="235" t="s">
        <v>153</v>
      </c>
      <c r="E247" s="236" t="s">
        <v>287</v>
      </c>
      <c r="F247" s="237" t="s">
        <v>288</v>
      </c>
      <c r="G247" s="238" t="s">
        <v>167</v>
      </c>
      <c r="H247" s="239">
        <v>237</v>
      </c>
      <c r="I247" s="240"/>
      <c r="J247" s="241">
        <f>ROUND(I247*H247,2)</f>
        <v>0</v>
      </c>
      <c r="K247" s="242"/>
      <c r="L247" s="45"/>
      <c r="M247" s="243" t="s">
        <v>1</v>
      </c>
      <c r="N247" s="244" t="s">
        <v>40</v>
      </c>
      <c r="O247" s="92"/>
      <c r="P247" s="245">
        <f>O247*H247</f>
        <v>0</v>
      </c>
      <c r="Q247" s="245">
        <v>0</v>
      </c>
      <c r="R247" s="245">
        <f>Q247*H247</f>
        <v>0</v>
      </c>
      <c r="S247" s="245">
        <v>0.0050000000000000001</v>
      </c>
      <c r="T247" s="246">
        <f>S247*H247</f>
        <v>1.1850000000000001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90</v>
      </c>
      <c r="AT247" s="247" t="s">
        <v>153</v>
      </c>
      <c r="AU247" s="247" t="s">
        <v>84</v>
      </c>
      <c r="AY247" s="18" t="s">
        <v>151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80</v>
      </c>
      <c r="BK247" s="248">
        <f>ROUND(I247*H247,2)</f>
        <v>0</v>
      </c>
      <c r="BL247" s="18" t="s">
        <v>90</v>
      </c>
      <c r="BM247" s="247" t="s">
        <v>849</v>
      </c>
    </row>
    <row r="248" s="12" customFormat="1" ht="22.8" customHeight="1">
      <c r="A248" s="12"/>
      <c r="B248" s="219"/>
      <c r="C248" s="220"/>
      <c r="D248" s="221" t="s">
        <v>74</v>
      </c>
      <c r="E248" s="233" t="s">
        <v>295</v>
      </c>
      <c r="F248" s="233" t="s">
        <v>296</v>
      </c>
      <c r="G248" s="220"/>
      <c r="H248" s="220"/>
      <c r="I248" s="223"/>
      <c r="J248" s="234">
        <f>BK248</f>
        <v>0</v>
      </c>
      <c r="K248" s="220"/>
      <c r="L248" s="225"/>
      <c r="M248" s="226"/>
      <c r="N248" s="227"/>
      <c r="O248" s="227"/>
      <c r="P248" s="228">
        <f>SUM(P249:P254)</f>
        <v>0</v>
      </c>
      <c r="Q248" s="227"/>
      <c r="R248" s="228">
        <f>SUM(R249:R254)</f>
        <v>0</v>
      </c>
      <c r="S248" s="227"/>
      <c r="T248" s="229">
        <f>SUM(T249:T254)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30" t="s">
        <v>80</v>
      </c>
      <c r="AT248" s="231" t="s">
        <v>74</v>
      </c>
      <c r="AU248" s="231" t="s">
        <v>80</v>
      </c>
      <c r="AY248" s="230" t="s">
        <v>151</v>
      </c>
      <c r="BK248" s="232">
        <f>SUM(BK249:BK254)</f>
        <v>0</v>
      </c>
    </row>
    <row r="249" s="2" customFormat="1" ht="24.15" customHeight="1">
      <c r="A249" s="39"/>
      <c r="B249" s="40"/>
      <c r="C249" s="235" t="s">
        <v>280</v>
      </c>
      <c r="D249" s="235" t="s">
        <v>153</v>
      </c>
      <c r="E249" s="236" t="s">
        <v>298</v>
      </c>
      <c r="F249" s="237" t="s">
        <v>299</v>
      </c>
      <c r="G249" s="238" t="s">
        <v>176</v>
      </c>
      <c r="H249" s="239">
        <v>1.2230000000000001</v>
      </c>
      <c r="I249" s="240"/>
      <c r="J249" s="241">
        <f>ROUND(I249*H249,2)</f>
        <v>0</v>
      </c>
      <c r="K249" s="242"/>
      <c r="L249" s="45"/>
      <c r="M249" s="243" t="s">
        <v>1</v>
      </c>
      <c r="N249" s="244" t="s">
        <v>40</v>
      </c>
      <c r="O249" s="92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90</v>
      </c>
      <c r="AT249" s="247" t="s">
        <v>153</v>
      </c>
      <c r="AU249" s="247" t="s">
        <v>84</v>
      </c>
      <c r="AY249" s="18" t="s">
        <v>151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80</v>
      </c>
      <c r="BK249" s="248">
        <f>ROUND(I249*H249,2)</f>
        <v>0</v>
      </c>
      <c r="BL249" s="18" t="s">
        <v>90</v>
      </c>
      <c r="BM249" s="247" t="s">
        <v>850</v>
      </c>
    </row>
    <row r="250" s="2" customFormat="1" ht="24.15" customHeight="1">
      <c r="A250" s="39"/>
      <c r="B250" s="40"/>
      <c r="C250" s="235" t="s">
        <v>286</v>
      </c>
      <c r="D250" s="235" t="s">
        <v>153</v>
      </c>
      <c r="E250" s="236" t="s">
        <v>302</v>
      </c>
      <c r="F250" s="237" t="s">
        <v>303</v>
      </c>
      <c r="G250" s="238" t="s">
        <v>176</v>
      </c>
      <c r="H250" s="239">
        <v>1.2230000000000001</v>
      </c>
      <c r="I250" s="240"/>
      <c r="J250" s="241">
        <f>ROUND(I250*H250,2)</f>
        <v>0</v>
      </c>
      <c r="K250" s="242"/>
      <c r="L250" s="45"/>
      <c r="M250" s="243" t="s">
        <v>1</v>
      </c>
      <c r="N250" s="244" t="s">
        <v>40</v>
      </c>
      <c r="O250" s="92"/>
      <c r="P250" s="245">
        <f>O250*H250</f>
        <v>0</v>
      </c>
      <c r="Q250" s="245">
        <v>0</v>
      </c>
      <c r="R250" s="245">
        <f>Q250*H250</f>
        <v>0</v>
      </c>
      <c r="S250" s="245">
        <v>0</v>
      </c>
      <c r="T250" s="24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7" t="s">
        <v>90</v>
      </c>
      <c r="AT250" s="247" t="s">
        <v>153</v>
      </c>
      <c r="AU250" s="247" t="s">
        <v>84</v>
      </c>
      <c r="AY250" s="18" t="s">
        <v>151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8" t="s">
        <v>80</v>
      </c>
      <c r="BK250" s="248">
        <f>ROUND(I250*H250,2)</f>
        <v>0</v>
      </c>
      <c r="BL250" s="18" t="s">
        <v>90</v>
      </c>
      <c r="BM250" s="247" t="s">
        <v>851</v>
      </c>
    </row>
    <row r="251" s="2" customFormat="1" ht="24.15" customHeight="1">
      <c r="A251" s="39"/>
      <c r="B251" s="40"/>
      <c r="C251" s="235" t="s">
        <v>290</v>
      </c>
      <c r="D251" s="235" t="s">
        <v>153</v>
      </c>
      <c r="E251" s="236" t="s">
        <v>306</v>
      </c>
      <c r="F251" s="237" t="s">
        <v>307</v>
      </c>
      <c r="G251" s="238" t="s">
        <v>176</v>
      </c>
      <c r="H251" s="239">
        <v>12.23</v>
      </c>
      <c r="I251" s="240"/>
      <c r="J251" s="241">
        <f>ROUND(I251*H251,2)</f>
        <v>0</v>
      </c>
      <c r="K251" s="242"/>
      <c r="L251" s="45"/>
      <c r="M251" s="243" t="s">
        <v>1</v>
      </c>
      <c r="N251" s="244" t="s">
        <v>40</v>
      </c>
      <c r="O251" s="92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7" t="s">
        <v>90</v>
      </c>
      <c r="AT251" s="247" t="s">
        <v>153</v>
      </c>
      <c r="AU251" s="247" t="s">
        <v>84</v>
      </c>
      <c r="AY251" s="18" t="s">
        <v>151</v>
      </c>
      <c r="BE251" s="248">
        <f>IF(N251="základní",J251,0)</f>
        <v>0</v>
      </c>
      <c r="BF251" s="248">
        <f>IF(N251="snížená",J251,0)</f>
        <v>0</v>
      </c>
      <c r="BG251" s="248">
        <f>IF(N251="zákl. přenesená",J251,0)</f>
        <v>0</v>
      </c>
      <c r="BH251" s="248">
        <f>IF(N251="sníž. přenesená",J251,0)</f>
        <v>0</v>
      </c>
      <c r="BI251" s="248">
        <f>IF(N251="nulová",J251,0)</f>
        <v>0</v>
      </c>
      <c r="BJ251" s="18" t="s">
        <v>80</v>
      </c>
      <c r="BK251" s="248">
        <f>ROUND(I251*H251,2)</f>
        <v>0</v>
      </c>
      <c r="BL251" s="18" t="s">
        <v>90</v>
      </c>
      <c r="BM251" s="247" t="s">
        <v>852</v>
      </c>
    </row>
    <row r="252" s="13" customFormat="1">
      <c r="A252" s="13"/>
      <c r="B252" s="249"/>
      <c r="C252" s="250"/>
      <c r="D252" s="251" t="s">
        <v>158</v>
      </c>
      <c r="E252" s="250"/>
      <c r="F252" s="253" t="s">
        <v>853</v>
      </c>
      <c r="G252" s="250"/>
      <c r="H252" s="254">
        <v>12.23</v>
      </c>
      <c r="I252" s="255"/>
      <c r="J252" s="250"/>
      <c r="K252" s="250"/>
      <c r="L252" s="256"/>
      <c r="M252" s="257"/>
      <c r="N252" s="258"/>
      <c r="O252" s="258"/>
      <c r="P252" s="258"/>
      <c r="Q252" s="258"/>
      <c r="R252" s="258"/>
      <c r="S252" s="258"/>
      <c r="T252" s="25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0" t="s">
        <v>158</v>
      </c>
      <c r="AU252" s="260" t="s">
        <v>84</v>
      </c>
      <c r="AV252" s="13" t="s">
        <v>84</v>
      </c>
      <c r="AW252" s="13" t="s">
        <v>4</v>
      </c>
      <c r="AX252" s="13" t="s">
        <v>80</v>
      </c>
      <c r="AY252" s="260" t="s">
        <v>151</v>
      </c>
    </row>
    <row r="253" s="2" customFormat="1" ht="24.15" customHeight="1">
      <c r="A253" s="39"/>
      <c r="B253" s="40"/>
      <c r="C253" s="235" t="s">
        <v>297</v>
      </c>
      <c r="D253" s="235" t="s">
        <v>153</v>
      </c>
      <c r="E253" s="236" t="s">
        <v>320</v>
      </c>
      <c r="F253" s="237" t="s">
        <v>854</v>
      </c>
      <c r="G253" s="238" t="s">
        <v>176</v>
      </c>
      <c r="H253" s="239">
        <v>1.2230000000000001</v>
      </c>
      <c r="I253" s="240"/>
      <c r="J253" s="241">
        <f>ROUND(I253*H253,2)</f>
        <v>0</v>
      </c>
      <c r="K253" s="242"/>
      <c r="L253" s="45"/>
      <c r="M253" s="243" t="s">
        <v>1</v>
      </c>
      <c r="N253" s="244" t="s">
        <v>40</v>
      </c>
      <c r="O253" s="92"/>
      <c r="P253" s="245">
        <f>O253*H253</f>
        <v>0</v>
      </c>
      <c r="Q253" s="245">
        <v>0</v>
      </c>
      <c r="R253" s="245">
        <f>Q253*H253</f>
        <v>0</v>
      </c>
      <c r="S253" s="245">
        <v>0</v>
      </c>
      <c r="T253" s="246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7" t="s">
        <v>90</v>
      </c>
      <c r="AT253" s="247" t="s">
        <v>153</v>
      </c>
      <c r="AU253" s="247" t="s">
        <v>84</v>
      </c>
      <c r="AY253" s="18" t="s">
        <v>151</v>
      </c>
      <c r="BE253" s="248">
        <f>IF(N253="základní",J253,0)</f>
        <v>0</v>
      </c>
      <c r="BF253" s="248">
        <f>IF(N253="snížená",J253,0)</f>
        <v>0</v>
      </c>
      <c r="BG253" s="248">
        <f>IF(N253="zákl. přenesená",J253,0)</f>
        <v>0</v>
      </c>
      <c r="BH253" s="248">
        <f>IF(N253="sníž. přenesená",J253,0)</f>
        <v>0</v>
      </c>
      <c r="BI253" s="248">
        <f>IF(N253="nulová",J253,0)</f>
        <v>0</v>
      </c>
      <c r="BJ253" s="18" t="s">
        <v>80</v>
      </c>
      <c r="BK253" s="248">
        <f>ROUND(I253*H253,2)</f>
        <v>0</v>
      </c>
      <c r="BL253" s="18" t="s">
        <v>90</v>
      </c>
      <c r="BM253" s="247" t="s">
        <v>855</v>
      </c>
    </row>
    <row r="254" s="2" customFormat="1" ht="24.15" customHeight="1">
      <c r="A254" s="39"/>
      <c r="B254" s="40"/>
      <c r="C254" s="235" t="s">
        <v>301</v>
      </c>
      <c r="D254" s="235" t="s">
        <v>153</v>
      </c>
      <c r="E254" s="236" t="s">
        <v>325</v>
      </c>
      <c r="F254" s="237" t="s">
        <v>326</v>
      </c>
      <c r="G254" s="238" t="s">
        <v>176</v>
      </c>
      <c r="H254" s="239">
        <v>5.5839999999999996</v>
      </c>
      <c r="I254" s="240"/>
      <c r="J254" s="241">
        <f>ROUND(I254*H254,2)</f>
        <v>0</v>
      </c>
      <c r="K254" s="242"/>
      <c r="L254" s="45"/>
      <c r="M254" s="243" t="s">
        <v>1</v>
      </c>
      <c r="N254" s="244" t="s">
        <v>40</v>
      </c>
      <c r="O254" s="92"/>
      <c r="P254" s="245">
        <f>O254*H254</f>
        <v>0</v>
      </c>
      <c r="Q254" s="245">
        <v>0</v>
      </c>
      <c r="R254" s="245">
        <f>Q254*H254</f>
        <v>0</v>
      </c>
      <c r="S254" s="245">
        <v>0</v>
      </c>
      <c r="T254" s="24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7" t="s">
        <v>90</v>
      </c>
      <c r="AT254" s="247" t="s">
        <v>153</v>
      </c>
      <c r="AU254" s="247" t="s">
        <v>84</v>
      </c>
      <c r="AY254" s="18" t="s">
        <v>151</v>
      </c>
      <c r="BE254" s="248">
        <f>IF(N254="základní",J254,0)</f>
        <v>0</v>
      </c>
      <c r="BF254" s="248">
        <f>IF(N254="snížená",J254,0)</f>
        <v>0</v>
      </c>
      <c r="BG254" s="248">
        <f>IF(N254="zákl. přenesená",J254,0)</f>
        <v>0</v>
      </c>
      <c r="BH254" s="248">
        <f>IF(N254="sníž. přenesená",J254,0)</f>
        <v>0</v>
      </c>
      <c r="BI254" s="248">
        <f>IF(N254="nulová",J254,0)</f>
        <v>0</v>
      </c>
      <c r="BJ254" s="18" t="s">
        <v>80</v>
      </c>
      <c r="BK254" s="248">
        <f>ROUND(I254*H254,2)</f>
        <v>0</v>
      </c>
      <c r="BL254" s="18" t="s">
        <v>90</v>
      </c>
      <c r="BM254" s="247" t="s">
        <v>856</v>
      </c>
    </row>
    <row r="255" s="12" customFormat="1" ht="25.92" customHeight="1">
      <c r="A255" s="12"/>
      <c r="B255" s="219"/>
      <c r="C255" s="220"/>
      <c r="D255" s="221" t="s">
        <v>74</v>
      </c>
      <c r="E255" s="222" t="s">
        <v>329</v>
      </c>
      <c r="F255" s="222" t="s">
        <v>330</v>
      </c>
      <c r="G255" s="220"/>
      <c r="H255" s="220"/>
      <c r="I255" s="223"/>
      <c r="J255" s="224">
        <f>BK255</f>
        <v>0</v>
      </c>
      <c r="K255" s="220"/>
      <c r="L255" s="225"/>
      <c r="M255" s="226"/>
      <c r="N255" s="227"/>
      <c r="O255" s="227"/>
      <c r="P255" s="228">
        <f>P256</f>
        <v>0</v>
      </c>
      <c r="Q255" s="227"/>
      <c r="R255" s="228">
        <f>R256</f>
        <v>0.082879999999999995</v>
      </c>
      <c r="S255" s="227"/>
      <c r="T255" s="229">
        <f>T256</f>
        <v>0.0378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30" t="s">
        <v>84</v>
      </c>
      <c r="AT255" s="231" t="s">
        <v>74</v>
      </c>
      <c r="AU255" s="231" t="s">
        <v>75</v>
      </c>
      <c r="AY255" s="230" t="s">
        <v>151</v>
      </c>
      <c r="BK255" s="232">
        <f>BK256</f>
        <v>0</v>
      </c>
    </row>
    <row r="256" s="12" customFormat="1" ht="22.8" customHeight="1">
      <c r="A256" s="12"/>
      <c r="B256" s="219"/>
      <c r="C256" s="220"/>
      <c r="D256" s="221" t="s">
        <v>74</v>
      </c>
      <c r="E256" s="233" t="s">
        <v>461</v>
      </c>
      <c r="F256" s="233" t="s">
        <v>462</v>
      </c>
      <c r="G256" s="220"/>
      <c r="H256" s="220"/>
      <c r="I256" s="223"/>
      <c r="J256" s="234">
        <f>BK256</f>
        <v>0</v>
      </c>
      <c r="K256" s="220"/>
      <c r="L256" s="225"/>
      <c r="M256" s="226"/>
      <c r="N256" s="227"/>
      <c r="O256" s="227"/>
      <c r="P256" s="228">
        <f>SUM(P257:P262)</f>
        <v>0</v>
      </c>
      <c r="Q256" s="227"/>
      <c r="R256" s="228">
        <f>SUM(R257:R262)</f>
        <v>0.082879999999999995</v>
      </c>
      <c r="S256" s="227"/>
      <c r="T256" s="229">
        <f>SUM(T257:T262)</f>
        <v>0.0378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30" t="s">
        <v>84</v>
      </c>
      <c r="AT256" s="231" t="s">
        <v>74</v>
      </c>
      <c r="AU256" s="231" t="s">
        <v>80</v>
      </c>
      <c r="AY256" s="230" t="s">
        <v>151</v>
      </c>
      <c r="BK256" s="232">
        <f>SUM(BK257:BK262)</f>
        <v>0</v>
      </c>
    </row>
    <row r="257" s="2" customFormat="1" ht="24.15" customHeight="1">
      <c r="A257" s="39"/>
      <c r="B257" s="40"/>
      <c r="C257" s="235" t="s">
        <v>305</v>
      </c>
      <c r="D257" s="235" t="s">
        <v>153</v>
      </c>
      <c r="E257" s="236" t="s">
        <v>857</v>
      </c>
      <c r="F257" s="237" t="s">
        <v>858</v>
      </c>
      <c r="G257" s="238" t="s">
        <v>236</v>
      </c>
      <c r="H257" s="239">
        <v>28</v>
      </c>
      <c r="I257" s="240"/>
      <c r="J257" s="241">
        <f>ROUND(I257*H257,2)</f>
        <v>0</v>
      </c>
      <c r="K257" s="242"/>
      <c r="L257" s="45"/>
      <c r="M257" s="243" t="s">
        <v>1</v>
      </c>
      <c r="N257" s="244" t="s">
        <v>40</v>
      </c>
      <c r="O257" s="92"/>
      <c r="P257" s="245">
        <f>O257*H257</f>
        <v>0</v>
      </c>
      <c r="Q257" s="245">
        <v>0.00296</v>
      </c>
      <c r="R257" s="245">
        <f>Q257*H257</f>
        <v>0.082879999999999995</v>
      </c>
      <c r="S257" s="245">
        <v>0</v>
      </c>
      <c r="T257" s="24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7" t="s">
        <v>233</v>
      </c>
      <c r="AT257" s="247" t="s">
        <v>153</v>
      </c>
      <c r="AU257" s="247" t="s">
        <v>84</v>
      </c>
      <c r="AY257" s="18" t="s">
        <v>151</v>
      </c>
      <c r="BE257" s="248">
        <f>IF(N257="základní",J257,0)</f>
        <v>0</v>
      </c>
      <c r="BF257" s="248">
        <f>IF(N257="snížená",J257,0)</f>
        <v>0</v>
      </c>
      <c r="BG257" s="248">
        <f>IF(N257="zákl. přenesená",J257,0)</f>
        <v>0</v>
      </c>
      <c r="BH257" s="248">
        <f>IF(N257="sníž. přenesená",J257,0)</f>
        <v>0</v>
      </c>
      <c r="BI257" s="248">
        <f>IF(N257="nulová",J257,0)</f>
        <v>0</v>
      </c>
      <c r="BJ257" s="18" t="s">
        <v>80</v>
      </c>
      <c r="BK257" s="248">
        <f>ROUND(I257*H257,2)</f>
        <v>0</v>
      </c>
      <c r="BL257" s="18" t="s">
        <v>233</v>
      </c>
      <c r="BM257" s="247" t="s">
        <v>859</v>
      </c>
    </row>
    <row r="258" s="2" customFormat="1" ht="14.4" customHeight="1">
      <c r="A258" s="39"/>
      <c r="B258" s="40"/>
      <c r="C258" s="235" t="s">
        <v>310</v>
      </c>
      <c r="D258" s="235" t="s">
        <v>153</v>
      </c>
      <c r="E258" s="236" t="s">
        <v>483</v>
      </c>
      <c r="F258" s="237" t="s">
        <v>484</v>
      </c>
      <c r="G258" s="238" t="s">
        <v>236</v>
      </c>
      <c r="H258" s="239">
        <v>28</v>
      </c>
      <c r="I258" s="240"/>
      <c r="J258" s="241">
        <f>ROUND(I258*H258,2)</f>
        <v>0</v>
      </c>
      <c r="K258" s="242"/>
      <c r="L258" s="45"/>
      <c r="M258" s="243" t="s">
        <v>1</v>
      </c>
      <c r="N258" s="244" t="s">
        <v>40</v>
      </c>
      <c r="O258" s="92"/>
      <c r="P258" s="245">
        <f>O258*H258</f>
        <v>0</v>
      </c>
      <c r="Q258" s="245">
        <v>0</v>
      </c>
      <c r="R258" s="245">
        <f>Q258*H258</f>
        <v>0</v>
      </c>
      <c r="S258" s="245">
        <v>0.0013500000000000001</v>
      </c>
      <c r="T258" s="246">
        <f>S258*H258</f>
        <v>0.0378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7" t="s">
        <v>233</v>
      </c>
      <c r="AT258" s="247" t="s">
        <v>153</v>
      </c>
      <c r="AU258" s="247" t="s">
        <v>84</v>
      </c>
      <c r="AY258" s="18" t="s">
        <v>151</v>
      </c>
      <c r="BE258" s="248">
        <f>IF(N258="základní",J258,0)</f>
        <v>0</v>
      </c>
      <c r="BF258" s="248">
        <f>IF(N258="snížená",J258,0)</f>
        <v>0</v>
      </c>
      <c r="BG258" s="248">
        <f>IF(N258="zákl. přenesená",J258,0)</f>
        <v>0</v>
      </c>
      <c r="BH258" s="248">
        <f>IF(N258="sníž. přenesená",J258,0)</f>
        <v>0</v>
      </c>
      <c r="BI258" s="248">
        <f>IF(N258="nulová",J258,0)</f>
        <v>0</v>
      </c>
      <c r="BJ258" s="18" t="s">
        <v>80</v>
      </c>
      <c r="BK258" s="248">
        <f>ROUND(I258*H258,2)</f>
        <v>0</v>
      </c>
      <c r="BL258" s="18" t="s">
        <v>233</v>
      </c>
      <c r="BM258" s="247" t="s">
        <v>860</v>
      </c>
    </row>
    <row r="259" s="13" customFormat="1">
      <c r="A259" s="13"/>
      <c r="B259" s="249"/>
      <c r="C259" s="250"/>
      <c r="D259" s="251" t="s">
        <v>158</v>
      </c>
      <c r="E259" s="252" t="s">
        <v>1</v>
      </c>
      <c r="F259" s="253" t="s">
        <v>486</v>
      </c>
      <c r="G259" s="250"/>
      <c r="H259" s="254">
        <v>27.699999999999999</v>
      </c>
      <c r="I259" s="255"/>
      <c r="J259" s="250"/>
      <c r="K259" s="250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158</v>
      </c>
      <c r="AU259" s="260" t="s">
        <v>84</v>
      </c>
      <c r="AV259" s="13" t="s">
        <v>84</v>
      </c>
      <c r="AW259" s="13" t="s">
        <v>32</v>
      </c>
      <c r="AX259" s="13" t="s">
        <v>75</v>
      </c>
      <c r="AY259" s="260" t="s">
        <v>151</v>
      </c>
    </row>
    <row r="260" s="14" customFormat="1">
      <c r="A260" s="14"/>
      <c r="B260" s="261"/>
      <c r="C260" s="262"/>
      <c r="D260" s="251" t="s">
        <v>158</v>
      </c>
      <c r="E260" s="263" t="s">
        <v>1</v>
      </c>
      <c r="F260" s="264" t="s">
        <v>163</v>
      </c>
      <c r="G260" s="262"/>
      <c r="H260" s="265">
        <v>27.699999999999999</v>
      </c>
      <c r="I260" s="266"/>
      <c r="J260" s="262"/>
      <c r="K260" s="262"/>
      <c r="L260" s="267"/>
      <c r="M260" s="268"/>
      <c r="N260" s="269"/>
      <c r="O260" s="269"/>
      <c r="P260" s="269"/>
      <c r="Q260" s="269"/>
      <c r="R260" s="269"/>
      <c r="S260" s="269"/>
      <c r="T260" s="27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1" t="s">
        <v>158</v>
      </c>
      <c r="AU260" s="271" t="s">
        <v>84</v>
      </c>
      <c r="AV260" s="14" t="s">
        <v>90</v>
      </c>
      <c r="AW260" s="14" t="s">
        <v>32</v>
      </c>
      <c r="AX260" s="14" t="s">
        <v>75</v>
      </c>
      <c r="AY260" s="271" t="s">
        <v>151</v>
      </c>
    </row>
    <row r="261" s="13" customFormat="1">
      <c r="A261" s="13"/>
      <c r="B261" s="249"/>
      <c r="C261" s="250"/>
      <c r="D261" s="251" t="s">
        <v>158</v>
      </c>
      <c r="E261" s="252" t="s">
        <v>1</v>
      </c>
      <c r="F261" s="253" t="s">
        <v>297</v>
      </c>
      <c r="G261" s="250"/>
      <c r="H261" s="254">
        <v>28</v>
      </c>
      <c r="I261" s="255"/>
      <c r="J261" s="250"/>
      <c r="K261" s="250"/>
      <c r="L261" s="256"/>
      <c r="M261" s="257"/>
      <c r="N261" s="258"/>
      <c r="O261" s="258"/>
      <c r="P261" s="258"/>
      <c r="Q261" s="258"/>
      <c r="R261" s="258"/>
      <c r="S261" s="258"/>
      <c r="T261" s="25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0" t="s">
        <v>158</v>
      </c>
      <c r="AU261" s="260" t="s">
        <v>84</v>
      </c>
      <c r="AV261" s="13" t="s">
        <v>84</v>
      </c>
      <c r="AW261" s="13" t="s">
        <v>32</v>
      </c>
      <c r="AX261" s="13" t="s">
        <v>80</v>
      </c>
      <c r="AY261" s="260" t="s">
        <v>151</v>
      </c>
    </row>
    <row r="262" s="2" customFormat="1" ht="24.15" customHeight="1">
      <c r="A262" s="39"/>
      <c r="B262" s="40"/>
      <c r="C262" s="235" t="s">
        <v>314</v>
      </c>
      <c r="D262" s="235" t="s">
        <v>153</v>
      </c>
      <c r="E262" s="236" t="s">
        <v>861</v>
      </c>
      <c r="F262" s="237" t="s">
        <v>862</v>
      </c>
      <c r="G262" s="238" t="s">
        <v>436</v>
      </c>
      <c r="H262" s="293"/>
      <c r="I262" s="240"/>
      <c r="J262" s="241">
        <f>ROUND(I262*H262,2)</f>
        <v>0</v>
      </c>
      <c r="K262" s="242"/>
      <c r="L262" s="45"/>
      <c r="M262" s="243" t="s">
        <v>1</v>
      </c>
      <c r="N262" s="244" t="s">
        <v>40</v>
      </c>
      <c r="O262" s="92"/>
      <c r="P262" s="245">
        <f>O262*H262</f>
        <v>0</v>
      </c>
      <c r="Q262" s="245">
        <v>0</v>
      </c>
      <c r="R262" s="245">
        <f>Q262*H262</f>
        <v>0</v>
      </c>
      <c r="S262" s="245">
        <v>0</v>
      </c>
      <c r="T262" s="246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7" t="s">
        <v>233</v>
      </c>
      <c r="AT262" s="247" t="s">
        <v>153</v>
      </c>
      <c r="AU262" s="247" t="s">
        <v>84</v>
      </c>
      <c r="AY262" s="18" t="s">
        <v>151</v>
      </c>
      <c r="BE262" s="248">
        <f>IF(N262="základní",J262,0)</f>
        <v>0</v>
      </c>
      <c r="BF262" s="248">
        <f>IF(N262="snížená",J262,0)</f>
        <v>0</v>
      </c>
      <c r="BG262" s="248">
        <f>IF(N262="zákl. přenesená",J262,0)</f>
        <v>0</v>
      </c>
      <c r="BH262" s="248">
        <f>IF(N262="sníž. přenesená",J262,0)</f>
        <v>0</v>
      </c>
      <c r="BI262" s="248">
        <f>IF(N262="nulová",J262,0)</f>
        <v>0</v>
      </c>
      <c r="BJ262" s="18" t="s">
        <v>80</v>
      </c>
      <c r="BK262" s="248">
        <f>ROUND(I262*H262,2)</f>
        <v>0</v>
      </c>
      <c r="BL262" s="18" t="s">
        <v>233</v>
      </c>
      <c r="BM262" s="247" t="s">
        <v>863</v>
      </c>
    </row>
    <row r="263" s="12" customFormat="1" ht="25.92" customHeight="1">
      <c r="A263" s="12"/>
      <c r="B263" s="219"/>
      <c r="C263" s="220"/>
      <c r="D263" s="221" t="s">
        <v>74</v>
      </c>
      <c r="E263" s="222" t="s">
        <v>128</v>
      </c>
      <c r="F263" s="222" t="s">
        <v>706</v>
      </c>
      <c r="G263" s="220"/>
      <c r="H263" s="220"/>
      <c r="I263" s="223"/>
      <c r="J263" s="224">
        <f>BK263</f>
        <v>0</v>
      </c>
      <c r="K263" s="220"/>
      <c r="L263" s="225"/>
      <c r="M263" s="226"/>
      <c r="N263" s="227"/>
      <c r="O263" s="227"/>
      <c r="P263" s="228">
        <f>P264+P268</f>
        <v>0</v>
      </c>
      <c r="Q263" s="227"/>
      <c r="R263" s="228">
        <f>R264+R268</f>
        <v>0</v>
      </c>
      <c r="S263" s="227"/>
      <c r="T263" s="229">
        <f>T264+T268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30" t="s">
        <v>181</v>
      </c>
      <c r="AT263" s="231" t="s">
        <v>74</v>
      </c>
      <c r="AU263" s="231" t="s">
        <v>75</v>
      </c>
      <c r="AY263" s="230" t="s">
        <v>151</v>
      </c>
      <c r="BK263" s="232">
        <f>BK264+BK268</f>
        <v>0</v>
      </c>
    </row>
    <row r="264" s="12" customFormat="1" ht="22.8" customHeight="1">
      <c r="A264" s="12"/>
      <c r="B264" s="219"/>
      <c r="C264" s="220"/>
      <c r="D264" s="221" t="s">
        <v>74</v>
      </c>
      <c r="E264" s="233" t="s">
        <v>707</v>
      </c>
      <c r="F264" s="233" t="s">
        <v>708</v>
      </c>
      <c r="G264" s="220"/>
      <c r="H264" s="220"/>
      <c r="I264" s="223"/>
      <c r="J264" s="234">
        <f>BK264</f>
        <v>0</v>
      </c>
      <c r="K264" s="220"/>
      <c r="L264" s="225"/>
      <c r="M264" s="226"/>
      <c r="N264" s="227"/>
      <c r="O264" s="227"/>
      <c r="P264" s="228">
        <f>SUM(P265:P267)</f>
        <v>0</v>
      </c>
      <c r="Q264" s="227"/>
      <c r="R264" s="228">
        <f>SUM(R265:R267)</f>
        <v>0</v>
      </c>
      <c r="S264" s="227"/>
      <c r="T264" s="229">
        <f>SUM(T265:T267)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30" t="s">
        <v>181</v>
      </c>
      <c r="AT264" s="231" t="s">
        <v>74</v>
      </c>
      <c r="AU264" s="231" t="s">
        <v>80</v>
      </c>
      <c r="AY264" s="230" t="s">
        <v>151</v>
      </c>
      <c r="BK264" s="232">
        <f>SUM(BK265:BK267)</f>
        <v>0</v>
      </c>
    </row>
    <row r="265" s="2" customFormat="1" ht="14.4" customHeight="1">
      <c r="A265" s="39"/>
      <c r="B265" s="40"/>
      <c r="C265" s="235" t="s">
        <v>319</v>
      </c>
      <c r="D265" s="235" t="s">
        <v>153</v>
      </c>
      <c r="E265" s="236" t="s">
        <v>710</v>
      </c>
      <c r="F265" s="237" t="s">
        <v>711</v>
      </c>
      <c r="G265" s="238" t="s">
        <v>712</v>
      </c>
      <c r="H265" s="239">
        <v>1</v>
      </c>
      <c r="I265" s="240"/>
      <c r="J265" s="241">
        <f>ROUND(I265*H265,2)</f>
        <v>0</v>
      </c>
      <c r="K265" s="242"/>
      <c r="L265" s="45"/>
      <c r="M265" s="243" t="s">
        <v>1</v>
      </c>
      <c r="N265" s="244" t="s">
        <v>40</v>
      </c>
      <c r="O265" s="92"/>
      <c r="P265" s="245">
        <f>O265*H265</f>
        <v>0</v>
      </c>
      <c r="Q265" s="245">
        <v>0</v>
      </c>
      <c r="R265" s="245">
        <f>Q265*H265</f>
        <v>0</v>
      </c>
      <c r="S265" s="245">
        <v>0</v>
      </c>
      <c r="T265" s="246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7" t="s">
        <v>713</v>
      </c>
      <c r="AT265" s="247" t="s">
        <v>153</v>
      </c>
      <c r="AU265" s="247" t="s">
        <v>84</v>
      </c>
      <c r="AY265" s="18" t="s">
        <v>151</v>
      </c>
      <c r="BE265" s="248">
        <f>IF(N265="základní",J265,0)</f>
        <v>0</v>
      </c>
      <c r="BF265" s="248">
        <f>IF(N265="snížená",J265,0)</f>
        <v>0</v>
      </c>
      <c r="BG265" s="248">
        <f>IF(N265="zákl. přenesená",J265,0)</f>
        <v>0</v>
      </c>
      <c r="BH265" s="248">
        <f>IF(N265="sníž. přenesená",J265,0)</f>
        <v>0</v>
      </c>
      <c r="BI265" s="248">
        <f>IF(N265="nulová",J265,0)</f>
        <v>0</v>
      </c>
      <c r="BJ265" s="18" t="s">
        <v>80</v>
      </c>
      <c r="BK265" s="248">
        <f>ROUND(I265*H265,2)</f>
        <v>0</v>
      </c>
      <c r="BL265" s="18" t="s">
        <v>713</v>
      </c>
      <c r="BM265" s="247" t="s">
        <v>864</v>
      </c>
    </row>
    <row r="266" s="2" customFormat="1" ht="14.4" customHeight="1">
      <c r="A266" s="39"/>
      <c r="B266" s="40"/>
      <c r="C266" s="235" t="s">
        <v>324</v>
      </c>
      <c r="D266" s="235" t="s">
        <v>153</v>
      </c>
      <c r="E266" s="236" t="s">
        <v>716</v>
      </c>
      <c r="F266" s="237" t="s">
        <v>717</v>
      </c>
      <c r="G266" s="238" t="s">
        <v>712</v>
      </c>
      <c r="H266" s="239">
        <v>1</v>
      </c>
      <c r="I266" s="240"/>
      <c r="J266" s="241">
        <f>ROUND(I266*H266,2)</f>
        <v>0</v>
      </c>
      <c r="K266" s="242"/>
      <c r="L266" s="45"/>
      <c r="M266" s="243" t="s">
        <v>1</v>
      </c>
      <c r="N266" s="244" t="s">
        <v>40</v>
      </c>
      <c r="O266" s="92"/>
      <c r="P266" s="245">
        <f>O266*H266</f>
        <v>0</v>
      </c>
      <c r="Q266" s="245">
        <v>0</v>
      </c>
      <c r="R266" s="245">
        <f>Q266*H266</f>
        <v>0</v>
      </c>
      <c r="S266" s="245">
        <v>0</v>
      </c>
      <c r="T266" s="246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7" t="s">
        <v>713</v>
      </c>
      <c r="AT266" s="247" t="s">
        <v>153</v>
      </c>
      <c r="AU266" s="247" t="s">
        <v>84</v>
      </c>
      <c r="AY266" s="18" t="s">
        <v>151</v>
      </c>
      <c r="BE266" s="248">
        <f>IF(N266="základní",J266,0)</f>
        <v>0</v>
      </c>
      <c r="BF266" s="248">
        <f>IF(N266="snížená",J266,0)</f>
        <v>0</v>
      </c>
      <c r="BG266" s="248">
        <f>IF(N266="zákl. přenesená",J266,0)</f>
        <v>0</v>
      </c>
      <c r="BH266" s="248">
        <f>IF(N266="sníž. přenesená",J266,0)</f>
        <v>0</v>
      </c>
      <c r="BI266" s="248">
        <f>IF(N266="nulová",J266,0)</f>
        <v>0</v>
      </c>
      <c r="BJ266" s="18" t="s">
        <v>80</v>
      </c>
      <c r="BK266" s="248">
        <f>ROUND(I266*H266,2)</f>
        <v>0</v>
      </c>
      <c r="BL266" s="18" t="s">
        <v>713</v>
      </c>
      <c r="BM266" s="247" t="s">
        <v>865</v>
      </c>
    </row>
    <row r="267" s="2" customFormat="1" ht="14.4" customHeight="1">
      <c r="A267" s="39"/>
      <c r="B267" s="40"/>
      <c r="C267" s="235" t="s">
        <v>333</v>
      </c>
      <c r="D267" s="235" t="s">
        <v>153</v>
      </c>
      <c r="E267" s="236" t="s">
        <v>720</v>
      </c>
      <c r="F267" s="237" t="s">
        <v>721</v>
      </c>
      <c r="G267" s="238" t="s">
        <v>712</v>
      </c>
      <c r="H267" s="239">
        <v>1</v>
      </c>
      <c r="I267" s="240"/>
      <c r="J267" s="241">
        <f>ROUND(I267*H267,2)</f>
        <v>0</v>
      </c>
      <c r="K267" s="242"/>
      <c r="L267" s="45"/>
      <c r="M267" s="243" t="s">
        <v>1</v>
      </c>
      <c r="N267" s="244" t="s">
        <v>40</v>
      </c>
      <c r="O267" s="92"/>
      <c r="P267" s="245">
        <f>O267*H267</f>
        <v>0</v>
      </c>
      <c r="Q267" s="245">
        <v>0</v>
      </c>
      <c r="R267" s="245">
        <f>Q267*H267</f>
        <v>0</v>
      </c>
      <c r="S267" s="245">
        <v>0</v>
      </c>
      <c r="T267" s="24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7" t="s">
        <v>713</v>
      </c>
      <c r="AT267" s="247" t="s">
        <v>153</v>
      </c>
      <c r="AU267" s="247" t="s">
        <v>84</v>
      </c>
      <c r="AY267" s="18" t="s">
        <v>151</v>
      </c>
      <c r="BE267" s="248">
        <f>IF(N267="základní",J267,0)</f>
        <v>0</v>
      </c>
      <c r="BF267" s="248">
        <f>IF(N267="snížená",J267,0)</f>
        <v>0</v>
      </c>
      <c r="BG267" s="248">
        <f>IF(N267="zákl. přenesená",J267,0)</f>
        <v>0</v>
      </c>
      <c r="BH267" s="248">
        <f>IF(N267="sníž. přenesená",J267,0)</f>
        <v>0</v>
      </c>
      <c r="BI267" s="248">
        <f>IF(N267="nulová",J267,0)</f>
        <v>0</v>
      </c>
      <c r="BJ267" s="18" t="s">
        <v>80</v>
      </c>
      <c r="BK267" s="248">
        <f>ROUND(I267*H267,2)</f>
        <v>0</v>
      </c>
      <c r="BL267" s="18" t="s">
        <v>713</v>
      </c>
      <c r="BM267" s="247" t="s">
        <v>866</v>
      </c>
    </row>
    <row r="268" s="12" customFormat="1" ht="22.8" customHeight="1">
      <c r="A268" s="12"/>
      <c r="B268" s="219"/>
      <c r="C268" s="220"/>
      <c r="D268" s="221" t="s">
        <v>74</v>
      </c>
      <c r="E268" s="233" t="s">
        <v>723</v>
      </c>
      <c r="F268" s="233" t="s">
        <v>127</v>
      </c>
      <c r="G268" s="220"/>
      <c r="H268" s="220"/>
      <c r="I268" s="223"/>
      <c r="J268" s="234">
        <f>BK268</f>
        <v>0</v>
      </c>
      <c r="K268" s="220"/>
      <c r="L268" s="225"/>
      <c r="M268" s="226"/>
      <c r="N268" s="227"/>
      <c r="O268" s="227"/>
      <c r="P268" s="228">
        <f>SUM(P269:P272)</f>
        <v>0</v>
      </c>
      <c r="Q268" s="227"/>
      <c r="R268" s="228">
        <f>SUM(R269:R272)</f>
        <v>0</v>
      </c>
      <c r="S268" s="227"/>
      <c r="T268" s="229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0" t="s">
        <v>181</v>
      </c>
      <c r="AT268" s="231" t="s">
        <v>74</v>
      </c>
      <c r="AU268" s="231" t="s">
        <v>80</v>
      </c>
      <c r="AY268" s="230" t="s">
        <v>151</v>
      </c>
      <c r="BK268" s="232">
        <f>SUM(BK269:BK272)</f>
        <v>0</v>
      </c>
    </row>
    <row r="269" s="2" customFormat="1" ht="14.4" customHeight="1">
      <c r="A269" s="39"/>
      <c r="B269" s="40"/>
      <c r="C269" s="235" t="s">
        <v>340</v>
      </c>
      <c r="D269" s="235" t="s">
        <v>153</v>
      </c>
      <c r="E269" s="236" t="s">
        <v>725</v>
      </c>
      <c r="F269" s="237" t="s">
        <v>726</v>
      </c>
      <c r="G269" s="238" t="s">
        <v>712</v>
      </c>
      <c r="H269" s="239">
        <v>1</v>
      </c>
      <c r="I269" s="240"/>
      <c r="J269" s="241">
        <f>ROUND(I269*H269,2)</f>
        <v>0</v>
      </c>
      <c r="K269" s="242"/>
      <c r="L269" s="45"/>
      <c r="M269" s="243" t="s">
        <v>1</v>
      </c>
      <c r="N269" s="244" t="s">
        <v>40</v>
      </c>
      <c r="O269" s="92"/>
      <c r="P269" s="245">
        <f>O269*H269</f>
        <v>0</v>
      </c>
      <c r="Q269" s="245">
        <v>0</v>
      </c>
      <c r="R269" s="245">
        <f>Q269*H269</f>
        <v>0</v>
      </c>
      <c r="S269" s="245">
        <v>0</v>
      </c>
      <c r="T269" s="246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7" t="s">
        <v>713</v>
      </c>
      <c r="AT269" s="247" t="s">
        <v>153</v>
      </c>
      <c r="AU269" s="247" t="s">
        <v>84</v>
      </c>
      <c r="AY269" s="18" t="s">
        <v>151</v>
      </c>
      <c r="BE269" s="248">
        <f>IF(N269="základní",J269,0)</f>
        <v>0</v>
      </c>
      <c r="BF269" s="248">
        <f>IF(N269="snížená",J269,0)</f>
        <v>0</v>
      </c>
      <c r="BG269" s="248">
        <f>IF(N269="zákl. přenesená",J269,0)</f>
        <v>0</v>
      </c>
      <c r="BH269" s="248">
        <f>IF(N269="sníž. přenesená",J269,0)</f>
        <v>0</v>
      </c>
      <c r="BI269" s="248">
        <f>IF(N269="nulová",J269,0)</f>
        <v>0</v>
      </c>
      <c r="BJ269" s="18" t="s">
        <v>80</v>
      </c>
      <c r="BK269" s="248">
        <f>ROUND(I269*H269,2)</f>
        <v>0</v>
      </c>
      <c r="BL269" s="18" t="s">
        <v>713</v>
      </c>
      <c r="BM269" s="247" t="s">
        <v>867</v>
      </c>
    </row>
    <row r="270" s="2" customFormat="1" ht="14.4" customHeight="1">
      <c r="A270" s="39"/>
      <c r="B270" s="40"/>
      <c r="C270" s="235" t="s">
        <v>347</v>
      </c>
      <c r="D270" s="235" t="s">
        <v>153</v>
      </c>
      <c r="E270" s="236" t="s">
        <v>729</v>
      </c>
      <c r="F270" s="237" t="s">
        <v>730</v>
      </c>
      <c r="G270" s="238" t="s">
        <v>712</v>
      </c>
      <c r="H270" s="239">
        <v>1</v>
      </c>
      <c r="I270" s="240"/>
      <c r="J270" s="241">
        <f>ROUND(I270*H270,2)</f>
        <v>0</v>
      </c>
      <c r="K270" s="242"/>
      <c r="L270" s="45"/>
      <c r="M270" s="243" t="s">
        <v>1</v>
      </c>
      <c r="N270" s="244" t="s">
        <v>40</v>
      </c>
      <c r="O270" s="92"/>
      <c r="P270" s="245">
        <f>O270*H270</f>
        <v>0</v>
      </c>
      <c r="Q270" s="245">
        <v>0</v>
      </c>
      <c r="R270" s="245">
        <f>Q270*H270</f>
        <v>0</v>
      </c>
      <c r="S270" s="245">
        <v>0</v>
      </c>
      <c r="T270" s="246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7" t="s">
        <v>713</v>
      </c>
      <c r="AT270" s="247" t="s">
        <v>153</v>
      </c>
      <c r="AU270" s="247" t="s">
        <v>84</v>
      </c>
      <c r="AY270" s="18" t="s">
        <v>151</v>
      </c>
      <c r="BE270" s="248">
        <f>IF(N270="základní",J270,0)</f>
        <v>0</v>
      </c>
      <c r="BF270" s="248">
        <f>IF(N270="snížená",J270,0)</f>
        <v>0</v>
      </c>
      <c r="BG270" s="248">
        <f>IF(N270="zákl. přenesená",J270,0)</f>
        <v>0</v>
      </c>
      <c r="BH270" s="248">
        <f>IF(N270="sníž. přenesená",J270,0)</f>
        <v>0</v>
      </c>
      <c r="BI270" s="248">
        <f>IF(N270="nulová",J270,0)</f>
        <v>0</v>
      </c>
      <c r="BJ270" s="18" t="s">
        <v>80</v>
      </c>
      <c r="BK270" s="248">
        <f>ROUND(I270*H270,2)</f>
        <v>0</v>
      </c>
      <c r="BL270" s="18" t="s">
        <v>713</v>
      </c>
      <c r="BM270" s="247" t="s">
        <v>868</v>
      </c>
    </row>
    <row r="271" s="2" customFormat="1" ht="14.4" customHeight="1">
      <c r="A271" s="39"/>
      <c r="B271" s="40"/>
      <c r="C271" s="235" t="s">
        <v>353</v>
      </c>
      <c r="D271" s="235" t="s">
        <v>153</v>
      </c>
      <c r="E271" s="236" t="s">
        <v>733</v>
      </c>
      <c r="F271" s="237" t="s">
        <v>734</v>
      </c>
      <c r="G271" s="238" t="s">
        <v>712</v>
      </c>
      <c r="H271" s="239">
        <v>1</v>
      </c>
      <c r="I271" s="240"/>
      <c r="J271" s="241">
        <f>ROUND(I271*H271,2)</f>
        <v>0</v>
      </c>
      <c r="K271" s="242"/>
      <c r="L271" s="45"/>
      <c r="M271" s="243" t="s">
        <v>1</v>
      </c>
      <c r="N271" s="244" t="s">
        <v>40</v>
      </c>
      <c r="O271" s="92"/>
      <c r="P271" s="245">
        <f>O271*H271</f>
        <v>0</v>
      </c>
      <c r="Q271" s="245">
        <v>0</v>
      </c>
      <c r="R271" s="245">
        <f>Q271*H271</f>
        <v>0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713</v>
      </c>
      <c r="AT271" s="247" t="s">
        <v>153</v>
      </c>
      <c r="AU271" s="247" t="s">
        <v>84</v>
      </c>
      <c r="AY271" s="18" t="s">
        <v>151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80</v>
      </c>
      <c r="BK271" s="248">
        <f>ROUND(I271*H271,2)</f>
        <v>0</v>
      </c>
      <c r="BL271" s="18" t="s">
        <v>713</v>
      </c>
      <c r="BM271" s="247" t="s">
        <v>869</v>
      </c>
    </row>
    <row r="272" s="2" customFormat="1" ht="14.4" customHeight="1">
      <c r="A272" s="39"/>
      <c r="B272" s="40"/>
      <c r="C272" s="235" t="s">
        <v>359</v>
      </c>
      <c r="D272" s="235" t="s">
        <v>153</v>
      </c>
      <c r="E272" s="236" t="s">
        <v>737</v>
      </c>
      <c r="F272" s="237" t="s">
        <v>738</v>
      </c>
      <c r="G272" s="238" t="s">
        <v>712</v>
      </c>
      <c r="H272" s="239">
        <v>1</v>
      </c>
      <c r="I272" s="240"/>
      <c r="J272" s="241">
        <f>ROUND(I272*H272,2)</f>
        <v>0</v>
      </c>
      <c r="K272" s="242"/>
      <c r="L272" s="45"/>
      <c r="M272" s="305" t="s">
        <v>1</v>
      </c>
      <c r="N272" s="306" t="s">
        <v>40</v>
      </c>
      <c r="O272" s="307"/>
      <c r="P272" s="308">
        <f>O272*H272</f>
        <v>0</v>
      </c>
      <c r="Q272" s="308">
        <v>0</v>
      </c>
      <c r="R272" s="308">
        <f>Q272*H272</f>
        <v>0</v>
      </c>
      <c r="S272" s="308">
        <v>0</v>
      </c>
      <c r="T272" s="30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7" t="s">
        <v>713</v>
      </c>
      <c r="AT272" s="247" t="s">
        <v>153</v>
      </c>
      <c r="AU272" s="247" t="s">
        <v>84</v>
      </c>
      <c r="AY272" s="18" t="s">
        <v>151</v>
      </c>
      <c r="BE272" s="248">
        <f>IF(N272="základní",J272,0)</f>
        <v>0</v>
      </c>
      <c r="BF272" s="248">
        <f>IF(N272="snížená",J272,0)</f>
        <v>0</v>
      </c>
      <c r="BG272" s="248">
        <f>IF(N272="zákl. přenesená",J272,0)</f>
        <v>0</v>
      </c>
      <c r="BH272" s="248">
        <f>IF(N272="sníž. přenesená",J272,0)</f>
        <v>0</v>
      </c>
      <c r="BI272" s="248">
        <f>IF(N272="nulová",J272,0)</f>
        <v>0</v>
      </c>
      <c r="BJ272" s="18" t="s">
        <v>80</v>
      </c>
      <c r="BK272" s="248">
        <f>ROUND(I272*H272,2)</f>
        <v>0</v>
      </c>
      <c r="BL272" s="18" t="s">
        <v>713</v>
      </c>
      <c r="BM272" s="247" t="s">
        <v>870</v>
      </c>
    </row>
    <row r="273" s="2" customFormat="1" ht="6.96" customHeight="1">
      <c r="A273" s="39"/>
      <c r="B273" s="67"/>
      <c r="C273" s="68"/>
      <c r="D273" s="68"/>
      <c r="E273" s="68"/>
      <c r="F273" s="68"/>
      <c r="G273" s="68"/>
      <c r="H273" s="68"/>
      <c r="I273" s="68"/>
      <c r="J273" s="68"/>
      <c r="K273" s="68"/>
      <c r="L273" s="45"/>
      <c r="M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</row>
  </sheetData>
  <sheetProtection sheet="1" autoFilter="0" formatColumns="0" formatRows="0" objects="1" scenarios="1" spinCount="100000" saltValue="gSDc+kVH3VThPDiLyIogybk9SD9EUy4JeGn+O2EksbeOxrfBBLtsJLONnTjEI64xCdVxPfgeKiNAQNxvhq0pRQ==" hashValue="hJiWJzS6bX9pJvL8hGmWG4hxREcQ/U1kX5MExWBHfseqAjJf92UUulVbQs2voNKssG8xOuPM/oJmkuvuf5jqQw==" algorithmName="SHA-512" password="CC35"/>
  <autoFilter ref="C135:K272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3.25" customHeight="1">
      <c r="B7" s="21"/>
      <c r="E7" s="142" t="str">
        <f>'Rekapitulace stavby'!K6</f>
        <v>Stavební úpravy a nástavba objektu střediska volného času Fokus, K Nemocnici 23, Nový Jičín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871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96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97</v>
      </c>
      <c r="E31" s="39"/>
      <c r="F31" s="39"/>
      <c r="G31" s="39"/>
      <c r="H31" s="39"/>
      <c r="I31" s="39"/>
      <c r="J31" s="151">
        <f>J109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1" t="s">
        <v>40</v>
      </c>
      <c r="F35" s="157">
        <f>ROUND((SUM(BE109:BE116) + SUM(BE136:BE177)),  2)</f>
        <v>0</v>
      </c>
      <c r="G35" s="39"/>
      <c r="H35" s="39"/>
      <c r="I35" s="158">
        <v>0.20999999999999999</v>
      </c>
      <c r="J35" s="157">
        <f>ROUND(((SUM(BE109:BE116) + SUM(BE136:BE177))*I35),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41</v>
      </c>
      <c r="F36" s="157">
        <f>ROUND((SUM(BF109:BF116) + SUM(BF136:BF177)),  2)</f>
        <v>0</v>
      </c>
      <c r="G36" s="39"/>
      <c r="H36" s="39"/>
      <c r="I36" s="158">
        <v>0.14999999999999999</v>
      </c>
      <c r="J36" s="157">
        <f>ROUND(((SUM(BF109:BF116) + SUM(BF136:BF177))*I36),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ROUND((SUM(BG109:BG116) + SUM(BG136:BG177)),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43</v>
      </c>
      <c r="F38" s="157">
        <f>ROUND((SUM(BH109:BH116) + SUM(BH136:BH177)),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44</v>
      </c>
      <c r="F39" s="157">
        <f>ROUND((SUM(BI109:BI116) + SUM(BI136:BI177)),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77" t="str">
        <f>E7</f>
        <v>Stavební úpravy a nástavba objektu střediska volného času Fokus, K Nemocnici 23, Nový Jičín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3 - Stavební úpravy učebny digitálních technologií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26. 11. 2020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Středisko volného času Fokus, Nový Jičín</v>
      </c>
      <c r="G91" s="41"/>
      <c r="H91" s="41"/>
      <c r="I91" s="33" t="s">
        <v>30</v>
      </c>
      <c r="J91" s="37" t="str">
        <f>E21</f>
        <v>ARCHITRÁV s.r.o. Nový Jičín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99</v>
      </c>
      <c r="D94" s="179"/>
      <c r="E94" s="179"/>
      <c r="F94" s="179"/>
      <c r="G94" s="179"/>
      <c r="H94" s="179"/>
      <c r="I94" s="179"/>
      <c r="J94" s="180" t="s">
        <v>100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101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2"/>
      <c r="C97" s="183"/>
      <c r="D97" s="184" t="s">
        <v>103</v>
      </c>
      <c r="E97" s="185"/>
      <c r="F97" s="185"/>
      <c r="G97" s="185"/>
      <c r="H97" s="185"/>
      <c r="I97" s="185"/>
      <c r="J97" s="186">
        <f>J137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872</v>
      </c>
      <c r="E98" s="191"/>
      <c r="F98" s="191"/>
      <c r="G98" s="191"/>
      <c r="H98" s="191"/>
      <c r="I98" s="191"/>
      <c r="J98" s="192">
        <f>J138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873</v>
      </c>
      <c r="E99" s="191"/>
      <c r="F99" s="191"/>
      <c r="G99" s="191"/>
      <c r="H99" s="191"/>
      <c r="I99" s="191"/>
      <c r="J99" s="192">
        <f>J141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108</v>
      </c>
      <c r="E100" s="191"/>
      <c r="F100" s="191"/>
      <c r="G100" s="191"/>
      <c r="H100" s="191"/>
      <c r="I100" s="191"/>
      <c r="J100" s="192">
        <f>J147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2"/>
      <c r="C101" s="183"/>
      <c r="D101" s="184" t="s">
        <v>109</v>
      </c>
      <c r="E101" s="185"/>
      <c r="F101" s="185"/>
      <c r="G101" s="185"/>
      <c r="H101" s="185"/>
      <c r="I101" s="185"/>
      <c r="J101" s="186">
        <f>J149</f>
        <v>0</v>
      </c>
      <c r="K101" s="183"/>
      <c r="L101" s="18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8"/>
      <c r="C102" s="189"/>
      <c r="D102" s="190" t="s">
        <v>114</v>
      </c>
      <c r="E102" s="191"/>
      <c r="F102" s="191"/>
      <c r="G102" s="191"/>
      <c r="H102" s="191"/>
      <c r="I102" s="191"/>
      <c r="J102" s="192">
        <f>J150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119</v>
      </c>
      <c r="E103" s="191"/>
      <c r="F103" s="191"/>
      <c r="G103" s="191"/>
      <c r="H103" s="191"/>
      <c r="I103" s="191"/>
      <c r="J103" s="192">
        <f>J155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874</v>
      </c>
      <c r="E104" s="191"/>
      <c r="F104" s="191"/>
      <c r="G104" s="191"/>
      <c r="H104" s="191"/>
      <c r="I104" s="191"/>
      <c r="J104" s="192">
        <f>J168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2"/>
      <c r="C105" s="183"/>
      <c r="D105" s="184" t="s">
        <v>875</v>
      </c>
      <c r="E105" s="185"/>
      <c r="F105" s="185"/>
      <c r="G105" s="185"/>
      <c r="H105" s="185"/>
      <c r="I105" s="185"/>
      <c r="J105" s="186">
        <f>J171</f>
        <v>0</v>
      </c>
      <c r="K105" s="183"/>
      <c r="L105" s="18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8"/>
      <c r="C106" s="189"/>
      <c r="D106" s="190" t="s">
        <v>876</v>
      </c>
      <c r="E106" s="191"/>
      <c r="F106" s="191"/>
      <c r="G106" s="191"/>
      <c r="H106" s="191"/>
      <c r="I106" s="191"/>
      <c r="J106" s="192">
        <f>J172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9.28" customHeight="1">
      <c r="A109" s="39"/>
      <c r="B109" s="40"/>
      <c r="C109" s="181" t="s">
        <v>126</v>
      </c>
      <c r="D109" s="41"/>
      <c r="E109" s="41"/>
      <c r="F109" s="41"/>
      <c r="G109" s="41"/>
      <c r="H109" s="41"/>
      <c r="I109" s="41"/>
      <c r="J109" s="194">
        <f>ROUND(J110 + J111 + J112 + J113 + J114 + J115,2)</f>
        <v>0</v>
      </c>
      <c r="K109" s="41"/>
      <c r="L109" s="64"/>
      <c r="N109" s="195" t="s">
        <v>39</v>
      </c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8" customHeight="1">
      <c r="A110" s="39"/>
      <c r="B110" s="40"/>
      <c r="C110" s="41"/>
      <c r="D110" s="196" t="s">
        <v>127</v>
      </c>
      <c r="E110" s="197"/>
      <c r="F110" s="197"/>
      <c r="G110" s="41"/>
      <c r="H110" s="41"/>
      <c r="I110" s="41"/>
      <c r="J110" s="198">
        <v>0</v>
      </c>
      <c r="K110" s="41"/>
      <c r="L110" s="199"/>
      <c r="M110" s="200"/>
      <c r="N110" s="201" t="s">
        <v>40</v>
      </c>
      <c r="O110" s="200"/>
      <c r="P110" s="200"/>
      <c r="Q110" s="200"/>
      <c r="R110" s="200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02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128</v>
      </c>
      <c r="AZ110" s="200"/>
      <c r="BA110" s="200"/>
      <c r="BB110" s="200"/>
      <c r="BC110" s="200"/>
      <c r="BD110" s="200"/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03" t="s">
        <v>80</v>
      </c>
      <c r="BK110" s="200"/>
      <c r="BL110" s="200"/>
      <c r="BM110" s="200"/>
    </row>
    <row r="111" s="2" customFormat="1" ht="18" customHeight="1">
      <c r="A111" s="39"/>
      <c r="B111" s="40"/>
      <c r="C111" s="41"/>
      <c r="D111" s="196" t="s">
        <v>129</v>
      </c>
      <c r="E111" s="197"/>
      <c r="F111" s="197"/>
      <c r="G111" s="41"/>
      <c r="H111" s="41"/>
      <c r="I111" s="41"/>
      <c r="J111" s="198">
        <v>0</v>
      </c>
      <c r="K111" s="41"/>
      <c r="L111" s="199"/>
      <c r="M111" s="200"/>
      <c r="N111" s="201" t="s">
        <v>40</v>
      </c>
      <c r="O111" s="200"/>
      <c r="P111" s="200"/>
      <c r="Q111" s="200"/>
      <c r="R111" s="200"/>
      <c r="S111" s="202"/>
      <c r="T111" s="202"/>
      <c r="U111" s="202"/>
      <c r="V111" s="202"/>
      <c r="W111" s="202"/>
      <c r="X111" s="202"/>
      <c r="Y111" s="202"/>
      <c r="Z111" s="202"/>
      <c r="AA111" s="202"/>
      <c r="AB111" s="202"/>
      <c r="AC111" s="202"/>
      <c r="AD111" s="202"/>
      <c r="AE111" s="202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128</v>
      </c>
      <c r="AZ111" s="200"/>
      <c r="BA111" s="200"/>
      <c r="BB111" s="200"/>
      <c r="BC111" s="200"/>
      <c r="BD111" s="200"/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03" t="s">
        <v>80</v>
      </c>
      <c r="BK111" s="200"/>
      <c r="BL111" s="200"/>
      <c r="BM111" s="200"/>
    </row>
    <row r="112" s="2" customFormat="1" ht="18" customHeight="1">
      <c r="A112" s="39"/>
      <c r="B112" s="40"/>
      <c r="C112" s="41"/>
      <c r="D112" s="196" t="s">
        <v>130</v>
      </c>
      <c r="E112" s="197"/>
      <c r="F112" s="197"/>
      <c r="G112" s="41"/>
      <c r="H112" s="41"/>
      <c r="I112" s="41"/>
      <c r="J112" s="198">
        <v>0</v>
      </c>
      <c r="K112" s="41"/>
      <c r="L112" s="199"/>
      <c r="M112" s="200"/>
      <c r="N112" s="201" t="s">
        <v>40</v>
      </c>
      <c r="O112" s="200"/>
      <c r="P112" s="200"/>
      <c r="Q112" s="200"/>
      <c r="R112" s="200"/>
      <c r="S112" s="202"/>
      <c r="T112" s="202"/>
      <c r="U112" s="202"/>
      <c r="V112" s="202"/>
      <c r="W112" s="202"/>
      <c r="X112" s="202"/>
      <c r="Y112" s="202"/>
      <c r="Z112" s="202"/>
      <c r="AA112" s="202"/>
      <c r="AB112" s="202"/>
      <c r="AC112" s="202"/>
      <c r="AD112" s="202"/>
      <c r="AE112" s="202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128</v>
      </c>
      <c r="AZ112" s="200"/>
      <c r="BA112" s="200"/>
      <c r="BB112" s="200"/>
      <c r="BC112" s="200"/>
      <c r="BD112" s="200"/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03" t="s">
        <v>80</v>
      </c>
      <c r="BK112" s="200"/>
      <c r="BL112" s="200"/>
      <c r="BM112" s="200"/>
    </row>
    <row r="113" s="2" customFormat="1" ht="18" customHeight="1">
      <c r="A113" s="39"/>
      <c r="B113" s="40"/>
      <c r="C113" s="41"/>
      <c r="D113" s="196" t="s">
        <v>131</v>
      </c>
      <c r="E113" s="197"/>
      <c r="F113" s="197"/>
      <c r="G113" s="41"/>
      <c r="H113" s="41"/>
      <c r="I113" s="41"/>
      <c r="J113" s="198">
        <v>0</v>
      </c>
      <c r="K113" s="41"/>
      <c r="L113" s="199"/>
      <c r="M113" s="200"/>
      <c r="N113" s="201" t="s">
        <v>40</v>
      </c>
      <c r="O113" s="200"/>
      <c r="P113" s="200"/>
      <c r="Q113" s="200"/>
      <c r="R113" s="200"/>
      <c r="S113" s="202"/>
      <c r="T113" s="202"/>
      <c r="U113" s="202"/>
      <c r="V113" s="202"/>
      <c r="W113" s="202"/>
      <c r="X113" s="202"/>
      <c r="Y113" s="202"/>
      <c r="Z113" s="202"/>
      <c r="AA113" s="202"/>
      <c r="AB113" s="202"/>
      <c r="AC113" s="202"/>
      <c r="AD113" s="202"/>
      <c r="AE113" s="202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3" t="s">
        <v>128</v>
      </c>
      <c r="AZ113" s="200"/>
      <c r="BA113" s="200"/>
      <c r="BB113" s="200"/>
      <c r="BC113" s="200"/>
      <c r="BD113" s="200"/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03" t="s">
        <v>80</v>
      </c>
      <c r="BK113" s="200"/>
      <c r="BL113" s="200"/>
      <c r="BM113" s="200"/>
    </row>
    <row r="114" s="2" customFormat="1" ht="18" customHeight="1">
      <c r="A114" s="39"/>
      <c r="B114" s="40"/>
      <c r="C114" s="41"/>
      <c r="D114" s="196" t="s">
        <v>132</v>
      </c>
      <c r="E114" s="197"/>
      <c r="F114" s="197"/>
      <c r="G114" s="41"/>
      <c r="H114" s="41"/>
      <c r="I114" s="41"/>
      <c r="J114" s="198">
        <v>0</v>
      </c>
      <c r="K114" s="41"/>
      <c r="L114" s="199"/>
      <c r="M114" s="200"/>
      <c r="N114" s="201" t="s">
        <v>40</v>
      </c>
      <c r="O114" s="200"/>
      <c r="P114" s="200"/>
      <c r="Q114" s="200"/>
      <c r="R114" s="200"/>
      <c r="S114" s="202"/>
      <c r="T114" s="202"/>
      <c r="U114" s="202"/>
      <c r="V114" s="202"/>
      <c r="W114" s="202"/>
      <c r="X114" s="202"/>
      <c r="Y114" s="202"/>
      <c r="Z114" s="202"/>
      <c r="AA114" s="202"/>
      <c r="AB114" s="202"/>
      <c r="AC114" s="202"/>
      <c r="AD114" s="202"/>
      <c r="AE114" s="202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3" t="s">
        <v>128</v>
      </c>
      <c r="AZ114" s="200"/>
      <c r="BA114" s="200"/>
      <c r="BB114" s="200"/>
      <c r="BC114" s="200"/>
      <c r="BD114" s="200"/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03" t="s">
        <v>80</v>
      </c>
      <c r="BK114" s="200"/>
      <c r="BL114" s="200"/>
      <c r="BM114" s="200"/>
    </row>
    <row r="115" s="2" customFormat="1" ht="18" customHeight="1">
      <c r="A115" s="39"/>
      <c r="B115" s="40"/>
      <c r="C115" s="41"/>
      <c r="D115" s="197" t="s">
        <v>133</v>
      </c>
      <c r="E115" s="41"/>
      <c r="F115" s="41"/>
      <c r="G115" s="41"/>
      <c r="H115" s="41"/>
      <c r="I115" s="41"/>
      <c r="J115" s="198">
        <f>ROUND(J30*T115,2)</f>
        <v>0</v>
      </c>
      <c r="K115" s="41"/>
      <c r="L115" s="199"/>
      <c r="M115" s="200"/>
      <c r="N115" s="201" t="s">
        <v>40</v>
      </c>
      <c r="O115" s="200"/>
      <c r="P115" s="200"/>
      <c r="Q115" s="200"/>
      <c r="R115" s="200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3" t="s">
        <v>134</v>
      </c>
      <c r="AZ115" s="200"/>
      <c r="BA115" s="200"/>
      <c r="BB115" s="200"/>
      <c r="BC115" s="200"/>
      <c r="BD115" s="200"/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03" t="s">
        <v>80</v>
      </c>
      <c r="BK115" s="200"/>
      <c r="BL115" s="200"/>
      <c r="BM115" s="200"/>
    </row>
    <row r="116" s="2" customForma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9.28" customHeight="1">
      <c r="A117" s="39"/>
      <c r="B117" s="40"/>
      <c r="C117" s="205" t="s">
        <v>135</v>
      </c>
      <c r="D117" s="179"/>
      <c r="E117" s="179"/>
      <c r="F117" s="179"/>
      <c r="G117" s="179"/>
      <c r="H117" s="179"/>
      <c r="I117" s="179"/>
      <c r="J117" s="206">
        <f>ROUND(J96+J109,2)</f>
        <v>0</v>
      </c>
      <c r="K117" s="179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136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3.25" customHeight="1">
      <c r="A126" s="39"/>
      <c r="B126" s="40"/>
      <c r="C126" s="41"/>
      <c r="D126" s="41"/>
      <c r="E126" s="177" t="str">
        <f>E7</f>
        <v>Stavební úpravy a nástavba objektu střediska volného času Fokus, K Nemocnici 23, Nový Jičín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94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3 - Stavební úpravy učebny digitálních technologií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 xml:space="preserve"> </v>
      </c>
      <c r="G130" s="41"/>
      <c r="H130" s="41"/>
      <c r="I130" s="33" t="s">
        <v>22</v>
      </c>
      <c r="J130" s="80" t="str">
        <f>IF(J12="","",J12)</f>
        <v>26. 11. 2020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5.65" customHeight="1">
      <c r="A132" s="39"/>
      <c r="B132" s="40"/>
      <c r="C132" s="33" t="s">
        <v>24</v>
      </c>
      <c r="D132" s="41"/>
      <c r="E132" s="41"/>
      <c r="F132" s="28" t="str">
        <f>E15</f>
        <v>Středisko volného času Fokus, Nový Jičín</v>
      </c>
      <c r="G132" s="41"/>
      <c r="H132" s="41"/>
      <c r="I132" s="33" t="s">
        <v>30</v>
      </c>
      <c r="J132" s="37" t="str">
        <f>E21</f>
        <v>ARCHITRÁV s.r.o. Nový Jičín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IF(E18="","",E18)</f>
        <v>Vyplň údaj</v>
      </c>
      <c r="G133" s="41"/>
      <c r="H133" s="41"/>
      <c r="I133" s="33" t="s">
        <v>33</v>
      </c>
      <c r="J133" s="37" t="str">
        <f>E24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7"/>
      <c r="B135" s="208"/>
      <c r="C135" s="209" t="s">
        <v>137</v>
      </c>
      <c r="D135" s="210" t="s">
        <v>60</v>
      </c>
      <c r="E135" s="210" t="s">
        <v>56</v>
      </c>
      <c r="F135" s="210" t="s">
        <v>57</v>
      </c>
      <c r="G135" s="210" t="s">
        <v>138</v>
      </c>
      <c r="H135" s="210" t="s">
        <v>139</v>
      </c>
      <c r="I135" s="210" t="s">
        <v>140</v>
      </c>
      <c r="J135" s="211" t="s">
        <v>100</v>
      </c>
      <c r="K135" s="212" t="s">
        <v>141</v>
      </c>
      <c r="L135" s="213"/>
      <c r="M135" s="101" t="s">
        <v>1</v>
      </c>
      <c r="N135" s="102" t="s">
        <v>39</v>
      </c>
      <c r="O135" s="102" t="s">
        <v>142</v>
      </c>
      <c r="P135" s="102" t="s">
        <v>143</v>
      </c>
      <c r="Q135" s="102" t="s">
        <v>144</v>
      </c>
      <c r="R135" s="102" t="s">
        <v>145</v>
      </c>
      <c r="S135" s="102" t="s">
        <v>146</v>
      </c>
      <c r="T135" s="103" t="s">
        <v>147</v>
      </c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</row>
    <row r="136" s="2" customFormat="1" ht="22.8" customHeight="1">
      <c r="A136" s="39"/>
      <c r="B136" s="40"/>
      <c r="C136" s="108" t="s">
        <v>148</v>
      </c>
      <c r="D136" s="41"/>
      <c r="E136" s="41"/>
      <c r="F136" s="41"/>
      <c r="G136" s="41"/>
      <c r="H136" s="41"/>
      <c r="I136" s="41"/>
      <c r="J136" s="214">
        <f>BK136</f>
        <v>0</v>
      </c>
      <c r="K136" s="41"/>
      <c r="L136" s="45"/>
      <c r="M136" s="104"/>
      <c r="N136" s="215"/>
      <c r="O136" s="105"/>
      <c r="P136" s="216">
        <f>P137+P149+P171</f>
        <v>0</v>
      </c>
      <c r="Q136" s="105"/>
      <c r="R136" s="216">
        <f>R137+R149+R171</f>
        <v>0.60211519999999996</v>
      </c>
      <c r="S136" s="105"/>
      <c r="T136" s="217">
        <f>T137+T149+T171</f>
        <v>0.08473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74</v>
      </c>
      <c r="AU136" s="18" t="s">
        <v>102</v>
      </c>
      <c r="BK136" s="218">
        <f>BK137+BK149+BK171</f>
        <v>0</v>
      </c>
    </row>
    <row r="137" s="12" customFormat="1" ht="25.92" customHeight="1">
      <c r="A137" s="12"/>
      <c r="B137" s="219"/>
      <c r="C137" s="220"/>
      <c r="D137" s="221" t="s">
        <v>74</v>
      </c>
      <c r="E137" s="222" t="s">
        <v>149</v>
      </c>
      <c r="F137" s="222" t="s">
        <v>150</v>
      </c>
      <c r="G137" s="220"/>
      <c r="H137" s="220"/>
      <c r="I137" s="223"/>
      <c r="J137" s="224">
        <f>BK137</f>
        <v>0</v>
      </c>
      <c r="K137" s="220"/>
      <c r="L137" s="225"/>
      <c r="M137" s="226"/>
      <c r="N137" s="227"/>
      <c r="O137" s="227"/>
      <c r="P137" s="228">
        <f>P138+P141+P147</f>
        <v>0</v>
      </c>
      <c r="Q137" s="227"/>
      <c r="R137" s="228">
        <f>R138+R141+R147</f>
        <v>0.0045389999999999996</v>
      </c>
      <c r="S137" s="227"/>
      <c r="T137" s="229">
        <f>T138+T141+T147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0" t="s">
        <v>80</v>
      </c>
      <c r="AT137" s="231" t="s">
        <v>74</v>
      </c>
      <c r="AU137" s="231" t="s">
        <v>75</v>
      </c>
      <c r="AY137" s="230" t="s">
        <v>151</v>
      </c>
      <c r="BK137" s="232">
        <f>BK138+BK141+BK147</f>
        <v>0</v>
      </c>
    </row>
    <row r="138" s="12" customFormat="1" ht="22.8" customHeight="1">
      <c r="A138" s="12"/>
      <c r="B138" s="219"/>
      <c r="C138" s="220"/>
      <c r="D138" s="221" t="s">
        <v>74</v>
      </c>
      <c r="E138" s="233" t="s">
        <v>193</v>
      </c>
      <c r="F138" s="233" t="s">
        <v>877</v>
      </c>
      <c r="G138" s="220"/>
      <c r="H138" s="220"/>
      <c r="I138" s="223"/>
      <c r="J138" s="234">
        <f>BK138</f>
        <v>0</v>
      </c>
      <c r="K138" s="220"/>
      <c r="L138" s="225"/>
      <c r="M138" s="226"/>
      <c r="N138" s="227"/>
      <c r="O138" s="227"/>
      <c r="P138" s="228">
        <f>SUM(P139:P140)</f>
        <v>0</v>
      </c>
      <c r="Q138" s="227"/>
      <c r="R138" s="228">
        <f>SUM(R139:R140)</f>
        <v>0.0045389999999999996</v>
      </c>
      <c r="S138" s="227"/>
      <c r="T138" s="229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0" t="s">
        <v>80</v>
      </c>
      <c r="AT138" s="231" t="s">
        <v>74</v>
      </c>
      <c r="AU138" s="231" t="s">
        <v>80</v>
      </c>
      <c r="AY138" s="230" t="s">
        <v>151</v>
      </c>
      <c r="BK138" s="232">
        <f>SUM(BK139:BK140)</f>
        <v>0</v>
      </c>
    </row>
    <row r="139" s="2" customFormat="1" ht="24.15" customHeight="1">
      <c r="A139" s="39"/>
      <c r="B139" s="40"/>
      <c r="C139" s="235" t="s">
        <v>222</v>
      </c>
      <c r="D139" s="235" t="s">
        <v>153</v>
      </c>
      <c r="E139" s="236" t="s">
        <v>878</v>
      </c>
      <c r="F139" s="237" t="s">
        <v>879</v>
      </c>
      <c r="G139" s="238" t="s">
        <v>167</v>
      </c>
      <c r="H139" s="239">
        <v>26.699999999999999</v>
      </c>
      <c r="I139" s="240"/>
      <c r="J139" s="241">
        <f>ROUND(I139*H139,2)</f>
        <v>0</v>
      </c>
      <c r="K139" s="242"/>
      <c r="L139" s="45"/>
      <c r="M139" s="243" t="s">
        <v>1</v>
      </c>
      <c r="N139" s="244" t="s">
        <v>40</v>
      </c>
      <c r="O139" s="92"/>
      <c r="P139" s="245">
        <f>O139*H139</f>
        <v>0</v>
      </c>
      <c r="Q139" s="245">
        <v>0.00012999999999999999</v>
      </c>
      <c r="R139" s="245">
        <f>Q139*H139</f>
        <v>0.0034709999999999997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90</v>
      </c>
      <c r="AT139" s="247" t="s">
        <v>153</v>
      </c>
      <c r="AU139" s="247" t="s">
        <v>84</v>
      </c>
      <c r="AY139" s="18" t="s">
        <v>151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80</v>
      </c>
      <c r="BK139" s="248">
        <f>ROUND(I139*H139,2)</f>
        <v>0</v>
      </c>
      <c r="BL139" s="18" t="s">
        <v>90</v>
      </c>
      <c r="BM139" s="247" t="s">
        <v>880</v>
      </c>
    </row>
    <row r="140" s="2" customFormat="1" ht="24.15" customHeight="1">
      <c r="A140" s="39"/>
      <c r="B140" s="40"/>
      <c r="C140" s="235" t="s">
        <v>233</v>
      </c>
      <c r="D140" s="235" t="s">
        <v>153</v>
      </c>
      <c r="E140" s="236" t="s">
        <v>248</v>
      </c>
      <c r="F140" s="237" t="s">
        <v>249</v>
      </c>
      <c r="G140" s="238" t="s">
        <v>167</v>
      </c>
      <c r="H140" s="239">
        <v>26.699999999999999</v>
      </c>
      <c r="I140" s="240"/>
      <c r="J140" s="241">
        <f>ROUND(I140*H140,2)</f>
        <v>0</v>
      </c>
      <c r="K140" s="242"/>
      <c r="L140" s="45"/>
      <c r="M140" s="243" t="s">
        <v>1</v>
      </c>
      <c r="N140" s="244" t="s">
        <v>40</v>
      </c>
      <c r="O140" s="92"/>
      <c r="P140" s="245">
        <f>O140*H140</f>
        <v>0</v>
      </c>
      <c r="Q140" s="245">
        <v>4.0000000000000003E-05</v>
      </c>
      <c r="R140" s="245">
        <f>Q140*H140</f>
        <v>0.0010680000000000002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90</v>
      </c>
      <c r="AT140" s="247" t="s">
        <v>153</v>
      </c>
      <c r="AU140" s="247" t="s">
        <v>84</v>
      </c>
      <c r="AY140" s="18" t="s">
        <v>151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80</v>
      </c>
      <c r="BK140" s="248">
        <f>ROUND(I140*H140,2)</f>
        <v>0</v>
      </c>
      <c r="BL140" s="18" t="s">
        <v>90</v>
      </c>
      <c r="BM140" s="247" t="s">
        <v>881</v>
      </c>
    </row>
    <row r="141" s="12" customFormat="1" ht="22.8" customHeight="1">
      <c r="A141" s="12"/>
      <c r="B141" s="219"/>
      <c r="C141" s="220"/>
      <c r="D141" s="221" t="s">
        <v>74</v>
      </c>
      <c r="E141" s="233" t="s">
        <v>882</v>
      </c>
      <c r="F141" s="233" t="s">
        <v>883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SUM(P142:P146)</f>
        <v>0</v>
      </c>
      <c r="Q141" s="227"/>
      <c r="R141" s="228">
        <f>SUM(R142:R146)</f>
        <v>0</v>
      </c>
      <c r="S141" s="227"/>
      <c r="T141" s="229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80</v>
      </c>
      <c r="AT141" s="231" t="s">
        <v>74</v>
      </c>
      <c r="AU141" s="231" t="s">
        <v>80</v>
      </c>
      <c r="AY141" s="230" t="s">
        <v>151</v>
      </c>
      <c r="BK141" s="232">
        <f>SUM(BK142:BK146)</f>
        <v>0</v>
      </c>
    </row>
    <row r="142" s="2" customFormat="1" ht="24.15" customHeight="1">
      <c r="A142" s="39"/>
      <c r="B142" s="40"/>
      <c r="C142" s="235" t="s">
        <v>247</v>
      </c>
      <c r="D142" s="235" t="s">
        <v>153</v>
      </c>
      <c r="E142" s="236" t="s">
        <v>884</v>
      </c>
      <c r="F142" s="237" t="s">
        <v>885</v>
      </c>
      <c r="G142" s="238" t="s">
        <v>176</v>
      </c>
      <c r="H142" s="239">
        <v>0.085000000000000006</v>
      </c>
      <c r="I142" s="240"/>
      <c r="J142" s="241">
        <f>ROUND(I142*H142,2)</f>
        <v>0</v>
      </c>
      <c r="K142" s="242"/>
      <c r="L142" s="45"/>
      <c r="M142" s="243" t="s">
        <v>1</v>
      </c>
      <c r="N142" s="244" t="s">
        <v>40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90</v>
      </c>
      <c r="AT142" s="247" t="s">
        <v>153</v>
      </c>
      <c r="AU142" s="247" t="s">
        <v>84</v>
      </c>
      <c r="AY142" s="18" t="s">
        <v>151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80</v>
      </c>
      <c r="BK142" s="248">
        <f>ROUND(I142*H142,2)</f>
        <v>0</v>
      </c>
      <c r="BL142" s="18" t="s">
        <v>90</v>
      </c>
      <c r="BM142" s="247" t="s">
        <v>886</v>
      </c>
    </row>
    <row r="143" s="2" customFormat="1" ht="24.15" customHeight="1">
      <c r="A143" s="39"/>
      <c r="B143" s="40"/>
      <c r="C143" s="235" t="s">
        <v>254</v>
      </c>
      <c r="D143" s="235" t="s">
        <v>153</v>
      </c>
      <c r="E143" s="236" t="s">
        <v>302</v>
      </c>
      <c r="F143" s="237" t="s">
        <v>887</v>
      </c>
      <c r="G143" s="238" t="s">
        <v>176</v>
      </c>
      <c r="H143" s="239">
        <v>0.085000000000000006</v>
      </c>
      <c r="I143" s="240"/>
      <c r="J143" s="241">
        <f>ROUND(I143*H143,2)</f>
        <v>0</v>
      </c>
      <c r="K143" s="242"/>
      <c r="L143" s="45"/>
      <c r="M143" s="243" t="s">
        <v>1</v>
      </c>
      <c r="N143" s="244" t="s">
        <v>40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90</v>
      </c>
      <c r="AT143" s="247" t="s">
        <v>153</v>
      </c>
      <c r="AU143" s="247" t="s">
        <v>84</v>
      </c>
      <c r="AY143" s="18" t="s">
        <v>151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80</v>
      </c>
      <c r="BK143" s="248">
        <f>ROUND(I143*H143,2)</f>
        <v>0</v>
      </c>
      <c r="BL143" s="18" t="s">
        <v>90</v>
      </c>
      <c r="BM143" s="247" t="s">
        <v>888</v>
      </c>
    </row>
    <row r="144" s="2" customFormat="1" ht="24.15" customHeight="1">
      <c r="A144" s="39"/>
      <c r="B144" s="40"/>
      <c r="C144" s="235" t="s">
        <v>7</v>
      </c>
      <c r="D144" s="235" t="s">
        <v>153</v>
      </c>
      <c r="E144" s="236" t="s">
        <v>306</v>
      </c>
      <c r="F144" s="237" t="s">
        <v>307</v>
      </c>
      <c r="G144" s="238" t="s">
        <v>176</v>
      </c>
      <c r="H144" s="239">
        <v>0.84999999999999998</v>
      </c>
      <c r="I144" s="240"/>
      <c r="J144" s="241">
        <f>ROUND(I144*H144,2)</f>
        <v>0</v>
      </c>
      <c r="K144" s="242"/>
      <c r="L144" s="45"/>
      <c r="M144" s="243" t="s">
        <v>1</v>
      </c>
      <c r="N144" s="244" t="s">
        <v>40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90</v>
      </c>
      <c r="AT144" s="247" t="s">
        <v>153</v>
      </c>
      <c r="AU144" s="247" t="s">
        <v>84</v>
      </c>
      <c r="AY144" s="18" t="s">
        <v>151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80</v>
      </c>
      <c r="BK144" s="248">
        <f>ROUND(I144*H144,2)</f>
        <v>0</v>
      </c>
      <c r="BL144" s="18" t="s">
        <v>90</v>
      </c>
      <c r="BM144" s="247" t="s">
        <v>889</v>
      </c>
    </row>
    <row r="145" s="13" customFormat="1">
      <c r="A145" s="13"/>
      <c r="B145" s="249"/>
      <c r="C145" s="250"/>
      <c r="D145" s="251" t="s">
        <v>158</v>
      </c>
      <c r="E145" s="250"/>
      <c r="F145" s="253" t="s">
        <v>890</v>
      </c>
      <c r="G145" s="250"/>
      <c r="H145" s="254">
        <v>0.84999999999999998</v>
      </c>
      <c r="I145" s="255"/>
      <c r="J145" s="250"/>
      <c r="K145" s="250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158</v>
      </c>
      <c r="AU145" s="260" t="s">
        <v>84</v>
      </c>
      <c r="AV145" s="13" t="s">
        <v>84</v>
      </c>
      <c r="AW145" s="13" t="s">
        <v>4</v>
      </c>
      <c r="AX145" s="13" t="s">
        <v>80</v>
      </c>
      <c r="AY145" s="260" t="s">
        <v>151</v>
      </c>
    </row>
    <row r="146" s="2" customFormat="1" ht="24.15" customHeight="1">
      <c r="A146" s="39"/>
      <c r="B146" s="40"/>
      <c r="C146" s="235" t="s">
        <v>264</v>
      </c>
      <c r="D146" s="235" t="s">
        <v>153</v>
      </c>
      <c r="E146" s="236" t="s">
        <v>891</v>
      </c>
      <c r="F146" s="237" t="s">
        <v>892</v>
      </c>
      <c r="G146" s="238" t="s">
        <v>176</v>
      </c>
      <c r="H146" s="239">
        <v>0.085000000000000006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40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90</v>
      </c>
      <c r="AT146" s="247" t="s">
        <v>153</v>
      </c>
      <c r="AU146" s="247" t="s">
        <v>84</v>
      </c>
      <c r="AY146" s="18" t="s">
        <v>151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80</v>
      </c>
      <c r="BK146" s="248">
        <f>ROUND(I146*H146,2)</f>
        <v>0</v>
      </c>
      <c r="BL146" s="18" t="s">
        <v>90</v>
      </c>
      <c r="BM146" s="247" t="s">
        <v>893</v>
      </c>
    </row>
    <row r="147" s="12" customFormat="1" ht="22.8" customHeight="1">
      <c r="A147" s="12"/>
      <c r="B147" s="219"/>
      <c r="C147" s="220"/>
      <c r="D147" s="221" t="s">
        <v>74</v>
      </c>
      <c r="E147" s="233" t="s">
        <v>328</v>
      </c>
      <c r="F147" s="233" t="s">
        <v>296</v>
      </c>
      <c r="G147" s="220"/>
      <c r="H147" s="220"/>
      <c r="I147" s="223"/>
      <c r="J147" s="234">
        <f>BK147</f>
        <v>0</v>
      </c>
      <c r="K147" s="220"/>
      <c r="L147" s="225"/>
      <c r="M147" s="226"/>
      <c r="N147" s="227"/>
      <c r="O147" s="227"/>
      <c r="P147" s="228">
        <f>P148</f>
        <v>0</v>
      </c>
      <c r="Q147" s="227"/>
      <c r="R147" s="228">
        <f>R148</f>
        <v>0</v>
      </c>
      <c r="S147" s="227"/>
      <c r="T147" s="229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0" t="s">
        <v>80</v>
      </c>
      <c r="AT147" s="231" t="s">
        <v>74</v>
      </c>
      <c r="AU147" s="231" t="s">
        <v>80</v>
      </c>
      <c r="AY147" s="230" t="s">
        <v>151</v>
      </c>
      <c r="BK147" s="232">
        <f>BK148</f>
        <v>0</v>
      </c>
    </row>
    <row r="148" s="2" customFormat="1" ht="14.4" customHeight="1">
      <c r="A148" s="39"/>
      <c r="B148" s="40"/>
      <c r="C148" s="235" t="s">
        <v>243</v>
      </c>
      <c r="D148" s="235" t="s">
        <v>153</v>
      </c>
      <c r="E148" s="236" t="s">
        <v>894</v>
      </c>
      <c r="F148" s="237" t="s">
        <v>895</v>
      </c>
      <c r="G148" s="238" t="s">
        <v>176</v>
      </c>
      <c r="H148" s="239">
        <v>0.0050000000000000001</v>
      </c>
      <c r="I148" s="240"/>
      <c r="J148" s="241">
        <f>ROUND(I148*H148,2)</f>
        <v>0</v>
      </c>
      <c r="K148" s="242"/>
      <c r="L148" s="45"/>
      <c r="M148" s="243" t="s">
        <v>1</v>
      </c>
      <c r="N148" s="244" t="s">
        <v>40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90</v>
      </c>
      <c r="AT148" s="247" t="s">
        <v>153</v>
      </c>
      <c r="AU148" s="247" t="s">
        <v>84</v>
      </c>
      <c r="AY148" s="18" t="s">
        <v>151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80</v>
      </c>
      <c r="BK148" s="248">
        <f>ROUND(I148*H148,2)</f>
        <v>0</v>
      </c>
      <c r="BL148" s="18" t="s">
        <v>90</v>
      </c>
      <c r="BM148" s="247" t="s">
        <v>896</v>
      </c>
    </row>
    <row r="149" s="12" customFormat="1" ht="25.92" customHeight="1">
      <c r="A149" s="12"/>
      <c r="B149" s="219"/>
      <c r="C149" s="220"/>
      <c r="D149" s="221" t="s">
        <v>74</v>
      </c>
      <c r="E149" s="222" t="s">
        <v>329</v>
      </c>
      <c r="F149" s="222" t="s">
        <v>330</v>
      </c>
      <c r="G149" s="220"/>
      <c r="H149" s="220"/>
      <c r="I149" s="223"/>
      <c r="J149" s="224">
        <f>BK149</f>
        <v>0</v>
      </c>
      <c r="K149" s="220"/>
      <c r="L149" s="225"/>
      <c r="M149" s="226"/>
      <c r="N149" s="227"/>
      <c r="O149" s="227"/>
      <c r="P149" s="228">
        <f>P150+P155+P168</f>
        <v>0</v>
      </c>
      <c r="Q149" s="227"/>
      <c r="R149" s="228">
        <f>R150+R155+R168</f>
        <v>0.5975762</v>
      </c>
      <c r="S149" s="227"/>
      <c r="T149" s="229">
        <f>T150+T155+T168</f>
        <v>0.08473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30" t="s">
        <v>84</v>
      </c>
      <c r="AT149" s="231" t="s">
        <v>74</v>
      </c>
      <c r="AU149" s="231" t="s">
        <v>75</v>
      </c>
      <c r="AY149" s="230" t="s">
        <v>151</v>
      </c>
      <c r="BK149" s="232">
        <f>BK150+BK155+BK168</f>
        <v>0</v>
      </c>
    </row>
    <row r="150" s="12" customFormat="1" ht="22.8" customHeight="1">
      <c r="A150" s="12"/>
      <c r="B150" s="219"/>
      <c r="C150" s="220"/>
      <c r="D150" s="221" t="s">
        <v>74</v>
      </c>
      <c r="E150" s="233" t="s">
        <v>438</v>
      </c>
      <c r="F150" s="233" t="s">
        <v>439</v>
      </c>
      <c r="G150" s="220"/>
      <c r="H150" s="220"/>
      <c r="I150" s="223"/>
      <c r="J150" s="234">
        <f>BK150</f>
        <v>0</v>
      </c>
      <c r="K150" s="220"/>
      <c r="L150" s="225"/>
      <c r="M150" s="226"/>
      <c r="N150" s="227"/>
      <c r="O150" s="227"/>
      <c r="P150" s="228">
        <f>SUM(P151:P154)</f>
        <v>0</v>
      </c>
      <c r="Q150" s="227"/>
      <c r="R150" s="228">
        <f>SUM(R151:R154)</f>
        <v>0.29535899999999998</v>
      </c>
      <c r="S150" s="227"/>
      <c r="T150" s="229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0" t="s">
        <v>84</v>
      </c>
      <c r="AT150" s="231" t="s">
        <v>74</v>
      </c>
      <c r="AU150" s="231" t="s">
        <v>80</v>
      </c>
      <c r="AY150" s="230" t="s">
        <v>151</v>
      </c>
      <c r="BK150" s="232">
        <f>SUM(BK151:BK154)</f>
        <v>0</v>
      </c>
    </row>
    <row r="151" s="2" customFormat="1" ht="24.15" customHeight="1">
      <c r="A151" s="39"/>
      <c r="B151" s="40"/>
      <c r="C151" s="235" t="s">
        <v>195</v>
      </c>
      <c r="D151" s="235" t="s">
        <v>153</v>
      </c>
      <c r="E151" s="236" t="s">
        <v>897</v>
      </c>
      <c r="F151" s="237" t="s">
        <v>898</v>
      </c>
      <c r="G151" s="238" t="s">
        <v>236</v>
      </c>
      <c r="H151" s="239">
        <v>3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40</v>
      </c>
      <c r="O151" s="92"/>
      <c r="P151" s="245">
        <f>O151*H151</f>
        <v>0</v>
      </c>
      <c r="Q151" s="245">
        <v>0.0079399999999999991</v>
      </c>
      <c r="R151" s="245">
        <f>Q151*H151</f>
        <v>0.023819999999999997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233</v>
      </c>
      <c r="AT151" s="247" t="s">
        <v>153</v>
      </c>
      <c r="AU151" s="247" t="s">
        <v>84</v>
      </c>
      <c r="AY151" s="18" t="s">
        <v>151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80</v>
      </c>
      <c r="BK151" s="248">
        <f>ROUND(I151*H151,2)</f>
        <v>0</v>
      </c>
      <c r="BL151" s="18" t="s">
        <v>233</v>
      </c>
      <c r="BM151" s="247" t="s">
        <v>899</v>
      </c>
    </row>
    <row r="152" s="2" customFormat="1" ht="24.15" customHeight="1">
      <c r="A152" s="39"/>
      <c r="B152" s="40"/>
      <c r="C152" s="235" t="s">
        <v>193</v>
      </c>
      <c r="D152" s="235" t="s">
        <v>153</v>
      </c>
      <c r="E152" s="236" t="s">
        <v>900</v>
      </c>
      <c r="F152" s="237" t="s">
        <v>901</v>
      </c>
      <c r="G152" s="238" t="s">
        <v>167</v>
      </c>
      <c r="H152" s="239">
        <v>26.699999999999999</v>
      </c>
      <c r="I152" s="240"/>
      <c r="J152" s="241">
        <f>ROUND(I152*H152,2)</f>
        <v>0</v>
      </c>
      <c r="K152" s="242"/>
      <c r="L152" s="45"/>
      <c r="M152" s="243" t="s">
        <v>1</v>
      </c>
      <c r="N152" s="244" t="s">
        <v>40</v>
      </c>
      <c r="O152" s="92"/>
      <c r="P152" s="245">
        <f>O152*H152</f>
        <v>0</v>
      </c>
      <c r="Q152" s="245">
        <v>0.00117</v>
      </c>
      <c r="R152" s="245">
        <f>Q152*H152</f>
        <v>0.031238999999999999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233</v>
      </c>
      <c r="AT152" s="247" t="s">
        <v>153</v>
      </c>
      <c r="AU152" s="247" t="s">
        <v>84</v>
      </c>
      <c r="AY152" s="18" t="s">
        <v>151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80</v>
      </c>
      <c r="BK152" s="248">
        <f>ROUND(I152*H152,2)</f>
        <v>0</v>
      </c>
      <c r="BL152" s="18" t="s">
        <v>233</v>
      </c>
      <c r="BM152" s="247" t="s">
        <v>902</v>
      </c>
    </row>
    <row r="153" s="2" customFormat="1" ht="14.4" customHeight="1">
      <c r="A153" s="39"/>
      <c r="B153" s="40"/>
      <c r="C153" s="282" t="s">
        <v>212</v>
      </c>
      <c r="D153" s="282" t="s">
        <v>366</v>
      </c>
      <c r="E153" s="283" t="s">
        <v>903</v>
      </c>
      <c r="F153" s="284" t="s">
        <v>904</v>
      </c>
      <c r="G153" s="285" t="s">
        <v>167</v>
      </c>
      <c r="H153" s="286">
        <v>26.699999999999999</v>
      </c>
      <c r="I153" s="287"/>
      <c r="J153" s="288">
        <f>ROUND(I153*H153,2)</f>
        <v>0</v>
      </c>
      <c r="K153" s="289"/>
      <c r="L153" s="290"/>
      <c r="M153" s="291" t="s">
        <v>1</v>
      </c>
      <c r="N153" s="292" t="s">
        <v>40</v>
      </c>
      <c r="O153" s="92"/>
      <c r="P153" s="245">
        <f>O153*H153</f>
        <v>0</v>
      </c>
      <c r="Q153" s="245">
        <v>0.0089999999999999993</v>
      </c>
      <c r="R153" s="245">
        <f>Q153*H153</f>
        <v>0.24029999999999999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314</v>
      </c>
      <c r="AT153" s="247" t="s">
        <v>366</v>
      </c>
      <c r="AU153" s="247" t="s">
        <v>84</v>
      </c>
      <c r="AY153" s="18" t="s">
        <v>151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80</v>
      </c>
      <c r="BK153" s="248">
        <f>ROUND(I153*H153,2)</f>
        <v>0</v>
      </c>
      <c r="BL153" s="18" t="s">
        <v>233</v>
      </c>
      <c r="BM153" s="247" t="s">
        <v>905</v>
      </c>
    </row>
    <row r="154" s="2" customFormat="1" ht="24.15" customHeight="1">
      <c r="A154" s="39"/>
      <c r="B154" s="40"/>
      <c r="C154" s="235" t="s">
        <v>216</v>
      </c>
      <c r="D154" s="235" t="s">
        <v>153</v>
      </c>
      <c r="E154" s="236" t="s">
        <v>906</v>
      </c>
      <c r="F154" s="237" t="s">
        <v>907</v>
      </c>
      <c r="G154" s="238" t="s">
        <v>176</v>
      </c>
      <c r="H154" s="239">
        <v>0.29499999999999998</v>
      </c>
      <c r="I154" s="240"/>
      <c r="J154" s="241">
        <f>ROUND(I154*H154,2)</f>
        <v>0</v>
      </c>
      <c r="K154" s="242"/>
      <c r="L154" s="45"/>
      <c r="M154" s="243" t="s">
        <v>1</v>
      </c>
      <c r="N154" s="244" t="s">
        <v>40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233</v>
      </c>
      <c r="AT154" s="247" t="s">
        <v>153</v>
      </c>
      <c r="AU154" s="247" t="s">
        <v>84</v>
      </c>
      <c r="AY154" s="18" t="s">
        <v>151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80</v>
      </c>
      <c r="BK154" s="248">
        <f>ROUND(I154*H154,2)</f>
        <v>0</v>
      </c>
      <c r="BL154" s="18" t="s">
        <v>233</v>
      </c>
      <c r="BM154" s="247" t="s">
        <v>908</v>
      </c>
    </row>
    <row r="155" s="12" customFormat="1" ht="22.8" customHeight="1">
      <c r="A155" s="12"/>
      <c r="B155" s="219"/>
      <c r="C155" s="220"/>
      <c r="D155" s="221" t="s">
        <v>74</v>
      </c>
      <c r="E155" s="233" t="s">
        <v>626</v>
      </c>
      <c r="F155" s="233" t="s">
        <v>627</v>
      </c>
      <c r="G155" s="220"/>
      <c r="H155" s="220"/>
      <c r="I155" s="223"/>
      <c r="J155" s="234">
        <f>BK155</f>
        <v>0</v>
      </c>
      <c r="K155" s="220"/>
      <c r="L155" s="225"/>
      <c r="M155" s="226"/>
      <c r="N155" s="227"/>
      <c r="O155" s="227"/>
      <c r="P155" s="228">
        <f>SUM(P156:P167)</f>
        <v>0</v>
      </c>
      <c r="Q155" s="227"/>
      <c r="R155" s="228">
        <f>SUM(R156:R167)</f>
        <v>0.2366772</v>
      </c>
      <c r="S155" s="227"/>
      <c r="T155" s="229">
        <f>SUM(T156:T167)</f>
        <v>0.066750000000000004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0" t="s">
        <v>84</v>
      </c>
      <c r="AT155" s="231" t="s">
        <v>74</v>
      </c>
      <c r="AU155" s="231" t="s">
        <v>80</v>
      </c>
      <c r="AY155" s="230" t="s">
        <v>151</v>
      </c>
      <c r="BK155" s="232">
        <f>SUM(BK156:BK167)</f>
        <v>0</v>
      </c>
    </row>
    <row r="156" s="2" customFormat="1" ht="24.15" customHeight="1">
      <c r="A156" s="39"/>
      <c r="B156" s="40"/>
      <c r="C156" s="235" t="s">
        <v>84</v>
      </c>
      <c r="D156" s="235" t="s">
        <v>153</v>
      </c>
      <c r="E156" s="236" t="s">
        <v>909</v>
      </c>
      <c r="F156" s="237" t="s">
        <v>910</v>
      </c>
      <c r="G156" s="238" t="s">
        <v>167</v>
      </c>
      <c r="H156" s="239">
        <v>26.699999999999999</v>
      </c>
      <c r="I156" s="240"/>
      <c r="J156" s="241">
        <f>ROUND(I156*H156,2)</f>
        <v>0</v>
      </c>
      <c r="K156" s="242"/>
      <c r="L156" s="45"/>
      <c r="M156" s="243" t="s">
        <v>1</v>
      </c>
      <c r="N156" s="244" t="s">
        <v>40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233</v>
      </c>
      <c r="AT156" s="247" t="s">
        <v>153</v>
      </c>
      <c r="AU156" s="247" t="s">
        <v>84</v>
      </c>
      <c r="AY156" s="18" t="s">
        <v>151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80</v>
      </c>
      <c r="BK156" s="248">
        <f>ROUND(I156*H156,2)</f>
        <v>0</v>
      </c>
      <c r="BL156" s="18" t="s">
        <v>233</v>
      </c>
      <c r="BM156" s="247" t="s">
        <v>911</v>
      </c>
    </row>
    <row r="157" s="2" customFormat="1" ht="37.8" customHeight="1">
      <c r="A157" s="39"/>
      <c r="B157" s="40"/>
      <c r="C157" s="235" t="s">
        <v>189</v>
      </c>
      <c r="D157" s="235" t="s">
        <v>153</v>
      </c>
      <c r="E157" s="236" t="s">
        <v>912</v>
      </c>
      <c r="F157" s="237" t="s">
        <v>913</v>
      </c>
      <c r="G157" s="238" t="s">
        <v>167</v>
      </c>
      <c r="H157" s="239">
        <v>26.699999999999999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40</v>
      </c>
      <c r="O157" s="92"/>
      <c r="P157" s="245">
        <f>O157*H157</f>
        <v>0</v>
      </c>
      <c r="Q157" s="245">
        <v>0.0044999999999999997</v>
      </c>
      <c r="R157" s="245">
        <f>Q157*H157</f>
        <v>0.12014999999999999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233</v>
      </c>
      <c r="AT157" s="247" t="s">
        <v>153</v>
      </c>
      <c r="AU157" s="247" t="s">
        <v>84</v>
      </c>
      <c r="AY157" s="18" t="s">
        <v>151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80</v>
      </c>
      <c r="BK157" s="248">
        <f>ROUND(I157*H157,2)</f>
        <v>0</v>
      </c>
      <c r="BL157" s="18" t="s">
        <v>233</v>
      </c>
      <c r="BM157" s="247" t="s">
        <v>914</v>
      </c>
    </row>
    <row r="158" s="2" customFormat="1" ht="24.15" customHeight="1">
      <c r="A158" s="39"/>
      <c r="B158" s="40"/>
      <c r="C158" s="235" t="s">
        <v>80</v>
      </c>
      <c r="D158" s="235" t="s">
        <v>153</v>
      </c>
      <c r="E158" s="236" t="s">
        <v>915</v>
      </c>
      <c r="F158" s="237" t="s">
        <v>916</v>
      </c>
      <c r="G158" s="238" t="s">
        <v>167</v>
      </c>
      <c r="H158" s="239">
        <v>26.699999999999999</v>
      </c>
      <c r="I158" s="240"/>
      <c r="J158" s="241">
        <f>ROUND(I158*H158,2)</f>
        <v>0</v>
      </c>
      <c r="K158" s="242"/>
      <c r="L158" s="45"/>
      <c r="M158" s="243" t="s">
        <v>1</v>
      </c>
      <c r="N158" s="244" t="s">
        <v>40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0.0025000000000000001</v>
      </c>
      <c r="T158" s="246">
        <f>S158*H158</f>
        <v>0.066750000000000004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233</v>
      </c>
      <c r="AT158" s="247" t="s">
        <v>153</v>
      </c>
      <c r="AU158" s="247" t="s">
        <v>84</v>
      </c>
      <c r="AY158" s="18" t="s">
        <v>151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80</v>
      </c>
      <c r="BK158" s="248">
        <f>ROUND(I158*H158,2)</f>
        <v>0</v>
      </c>
      <c r="BL158" s="18" t="s">
        <v>233</v>
      </c>
      <c r="BM158" s="247" t="s">
        <v>917</v>
      </c>
    </row>
    <row r="159" s="2" customFormat="1" ht="14.4" customHeight="1">
      <c r="A159" s="39"/>
      <c r="B159" s="40"/>
      <c r="C159" s="235" t="s">
        <v>87</v>
      </c>
      <c r="D159" s="235" t="s">
        <v>153</v>
      </c>
      <c r="E159" s="236" t="s">
        <v>918</v>
      </c>
      <c r="F159" s="237" t="s">
        <v>919</v>
      </c>
      <c r="G159" s="238" t="s">
        <v>167</v>
      </c>
      <c r="H159" s="239">
        <v>26.699999999999999</v>
      </c>
      <c r="I159" s="240"/>
      <c r="J159" s="241">
        <f>ROUND(I159*H159,2)</f>
        <v>0</v>
      </c>
      <c r="K159" s="242"/>
      <c r="L159" s="45"/>
      <c r="M159" s="243" t="s">
        <v>1</v>
      </c>
      <c r="N159" s="244" t="s">
        <v>40</v>
      </c>
      <c r="O159" s="92"/>
      <c r="P159" s="245">
        <f>O159*H159</f>
        <v>0</v>
      </c>
      <c r="Q159" s="245">
        <v>0.00029999999999999997</v>
      </c>
      <c r="R159" s="245">
        <f>Q159*H159</f>
        <v>0.0080099999999999998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233</v>
      </c>
      <c r="AT159" s="247" t="s">
        <v>153</v>
      </c>
      <c r="AU159" s="247" t="s">
        <v>84</v>
      </c>
      <c r="AY159" s="18" t="s">
        <v>151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80</v>
      </c>
      <c r="BK159" s="248">
        <f>ROUND(I159*H159,2)</f>
        <v>0</v>
      </c>
      <c r="BL159" s="18" t="s">
        <v>233</v>
      </c>
      <c r="BM159" s="247" t="s">
        <v>920</v>
      </c>
    </row>
    <row r="160" s="2" customFormat="1" ht="37.8" customHeight="1">
      <c r="A160" s="39"/>
      <c r="B160" s="40"/>
      <c r="C160" s="282" t="s">
        <v>90</v>
      </c>
      <c r="D160" s="282" t="s">
        <v>366</v>
      </c>
      <c r="E160" s="283" t="s">
        <v>921</v>
      </c>
      <c r="F160" s="284" t="s">
        <v>922</v>
      </c>
      <c r="G160" s="285" t="s">
        <v>167</v>
      </c>
      <c r="H160" s="286">
        <v>29.370000000000001</v>
      </c>
      <c r="I160" s="287"/>
      <c r="J160" s="288">
        <f>ROUND(I160*H160,2)</f>
        <v>0</v>
      </c>
      <c r="K160" s="289"/>
      <c r="L160" s="290"/>
      <c r="M160" s="291" t="s">
        <v>1</v>
      </c>
      <c r="N160" s="292" t="s">
        <v>40</v>
      </c>
      <c r="O160" s="92"/>
      <c r="P160" s="245">
        <f>O160*H160</f>
        <v>0</v>
      </c>
      <c r="Q160" s="245">
        <v>0.0036800000000000001</v>
      </c>
      <c r="R160" s="245">
        <f>Q160*H160</f>
        <v>0.10808160000000001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314</v>
      </c>
      <c r="AT160" s="247" t="s">
        <v>366</v>
      </c>
      <c r="AU160" s="247" t="s">
        <v>84</v>
      </c>
      <c r="AY160" s="18" t="s">
        <v>151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80</v>
      </c>
      <c r="BK160" s="248">
        <f>ROUND(I160*H160,2)</f>
        <v>0</v>
      </c>
      <c r="BL160" s="18" t="s">
        <v>233</v>
      </c>
      <c r="BM160" s="247" t="s">
        <v>923</v>
      </c>
    </row>
    <row r="161" s="13" customFormat="1">
      <c r="A161" s="13"/>
      <c r="B161" s="249"/>
      <c r="C161" s="250"/>
      <c r="D161" s="251" t="s">
        <v>158</v>
      </c>
      <c r="E161" s="250"/>
      <c r="F161" s="253" t="s">
        <v>924</v>
      </c>
      <c r="G161" s="250"/>
      <c r="H161" s="254">
        <v>29.370000000000001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158</v>
      </c>
      <c r="AU161" s="260" t="s">
        <v>84</v>
      </c>
      <c r="AV161" s="13" t="s">
        <v>84</v>
      </c>
      <c r="AW161" s="13" t="s">
        <v>4</v>
      </c>
      <c r="AX161" s="13" t="s">
        <v>80</v>
      </c>
      <c r="AY161" s="260" t="s">
        <v>151</v>
      </c>
    </row>
    <row r="162" s="2" customFormat="1" ht="24.15" customHeight="1">
      <c r="A162" s="39"/>
      <c r="B162" s="40"/>
      <c r="C162" s="235" t="s">
        <v>181</v>
      </c>
      <c r="D162" s="235" t="s">
        <v>153</v>
      </c>
      <c r="E162" s="236" t="s">
        <v>925</v>
      </c>
      <c r="F162" s="237" t="s">
        <v>926</v>
      </c>
      <c r="G162" s="238" t="s">
        <v>236</v>
      </c>
      <c r="H162" s="239">
        <v>21.780000000000001</v>
      </c>
      <c r="I162" s="240"/>
      <c r="J162" s="241">
        <f>ROUND(I162*H162,2)</f>
        <v>0</v>
      </c>
      <c r="K162" s="242"/>
      <c r="L162" s="45"/>
      <c r="M162" s="243" t="s">
        <v>1</v>
      </c>
      <c r="N162" s="244" t="s">
        <v>40</v>
      </c>
      <c r="O162" s="92"/>
      <c r="P162" s="245">
        <f>O162*H162</f>
        <v>0</v>
      </c>
      <c r="Q162" s="245">
        <v>2.0000000000000002E-05</v>
      </c>
      <c r="R162" s="245">
        <f>Q162*H162</f>
        <v>0.00043560000000000007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233</v>
      </c>
      <c r="AT162" s="247" t="s">
        <v>153</v>
      </c>
      <c r="AU162" s="247" t="s">
        <v>84</v>
      </c>
      <c r="AY162" s="18" t="s">
        <v>151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80</v>
      </c>
      <c r="BK162" s="248">
        <f>ROUND(I162*H162,2)</f>
        <v>0</v>
      </c>
      <c r="BL162" s="18" t="s">
        <v>233</v>
      </c>
      <c r="BM162" s="247" t="s">
        <v>927</v>
      </c>
    </row>
    <row r="163" s="13" customFormat="1">
      <c r="A163" s="13"/>
      <c r="B163" s="249"/>
      <c r="C163" s="250"/>
      <c r="D163" s="251" t="s">
        <v>158</v>
      </c>
      <c r="E163" s="252" t="s">
        <v>1</v>
      </c>
      <c r="F163" s="253" t="s">
        <v>928</v>
      </c>
      <c r="G163" s="250"/>
      <c r="H163" s="254">
        <v>20.800000000000001</v>
      </c>
      <c r="I163" s="255"/>
      <c r="J163" s="250"/>
      <c r="K163" s="250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158</v>
      </c>
      <c r="AU163" s="260" t="s">
        <v>84</v>
      </c>
      <c r="AV163" s="13" t="s">
        <v>84</v>
      </c>
      <c r="AW163" s="13" t="s">
        <v>32</v>
      </c>
      <c r="AX163" s="13" t="s">
        <v>75</v>
      </c>
      <c r="AY163" s="260" t="s">
        <v>151</v>
      </c>
    </row>
    <row r="164" s="13" customFormat="1">
      <c r="A164" s="13"/>
      <c r="B164" s="249"/>
      <c r="C164" s="250"/>
      <c r="D164" s="251" t="s">
        <v>158</v>
      </c>
      <c r="E164" s="252" t="s">
        <v>1</v>
      </c>
      <c r="F164" s="253" t="s">
        <v>102</v>
      </c>
      <c r="G164" s="250"/>
      <c r="H164" s="254">
        <v>-1</v>
      </c>
      <c r="I164" s="255"/>
      <c r="J164" s="250"/>
      <c r="K164" s="250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158</v>
      </c>
      <c r="AU164" s="260" t="s">
        <v>84</v>
      </c>
      <c r="AV164" s="13" t="s">
        <v>84</v>
      </c>
      <c r="AW164" s="13" t="s">
        <v>32</v>
      </c>
      <c r="AX164" s="13" t="s">
        <v>75</v>
      </c>
      <c r="AY164" s="260" t="s">
        <v>151</v>
      </c>
    </row>
    <row r="165" s="14" customFormat="1">
      <c r="A165" s="14"/>
      <c r="B165" s="261"/>
      <c r="C165" s="262"/>
      <c r="D165" s="251" t="s">
        <v>158</v>
      </c>
      <c r="E165" s="263" t="s">
        <v>1</v>
      </c>
      <c r="F165" s="264" t="s">
        <v>163</v>
      </c>
      <c r="G165" s="262"/>
      <c r="H165" s="265">
        <v>19.800000000000001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158</v>
      </c>
      <c r="AU165" s="271" t="s">
        <v>84</v>
      </c>
      <c r="AV165" s="14" t="s">
        <v>90</v>
      </c>
      <c r="AW165" s="14" t="s">
        <v>32</v>
      </c>
      <c r="AX165" s="14" t="s">
        <v>75</v>
      </c>
      <c r="AY165" s="271" t="s">
        <v>151</v>
      </c>
    </row>
    <row r="166" s="13" customFormat="1">
      <c r="A166" s="13"/>
      <c r="B166" s="249"/>
      <c r="C166" s="250"/>
      <c r="D166" s="251" t="s">
        <v>158</v>
      </c>
      <c r="E166" s="252" t="s">
        <v>1</v>
      </c>
      <c r="F166" s="253" t="s">
        <v>929</v>
      </c>
      <c r="G166" s="250"/>
      <c r="H166" s="254">
        <v>21.780000000000001</v>
      </c>
      <c r="I166" s="255"/>
      <c r="J166" s="250"/>
      <c r="K166" s="250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158</v>
      </c>
      <c r="AU166" s="260" t="s">
        <v>84</v>
      </c>
      <c r="AV166" s="13" t="s">
        <v>84</v>
      </c>
      <c r="AW166" s="13" t="s">
        <v>32</v>
      </c>
      <c r="AX166" s="13" t="s">
        <v>80</v>
      </c>
      <c r="AY166" s="260" t="s">
        <v>151</v>
      </c>
    </row>
    <row r="167" s="2" customFormat="1" ht="24.15" customHeight="1">
      <c r="A167" s="39"/>
      <c r="B167" s="40"/>
      <c r="C167" s="235" t="s">
        <v>185</v>
      </c>
      <c r="D167" s="235" t="s">
        <v>153</v>
      </c>
      <c r="E167" s="236" t="s">
        <v>930</v>
      </c>
      <c r="F167" s="237" t="s">
        <v>931</v>
      </c>
      <c r="G167" s="238" t="s">
        <v>176</v>
      </c>
      <c r="H167" s="239">
        <v>0.23699999999999999</v>
      </c>
      <c r="I167" s="240"/>
      <c r="J167" s="241">
        <f>ROUND(I167*H167,2)</f>
        <v>0</v>
      </c>
      <c r="K167" s="242"/>
      <c r="L167" s="45"/>
      <c r="M167" s="243" t="s">
        <v>1</v>
      </c>
      <c r="N167" s="244" t="s">
        <v>40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233</v>
      </c>
      <c r="AT167" s="247" t="s">
        <v>153</v>
      </c>
      <c r="AU167" s="247" t="s">
        <v>84</v>
      </c>
      <c r="AY167" s="18" t="s">
        <v>151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80</v>
      </c>
      <c r="BK167" s="248">
        <f>ROUND(I167*H167,2)</f>
        <v>0</v>
      </c>
      <c r="BL167" s="18" t="s">
        <v>233</v>
      </c>
      <c r="BM167" s="247" t="s">
        <v>932</v>
      </c>
    </row>
    <row r="168" s="12" customFormat="1" ht="22.8" customHeight="1">
      <c r="A168" s="12"/>
      <c r="B168" s="219"/>
      <c r="C168" s="220"/>
      <c r="D168" s="221" t="s">
        <v>74</v>
      </c>
      <c r="E168" s="233" t="s">
        <v>689</v>
      </c>
      <c r="F168" s="233" t="s">
        <v>933</v>
      </c>
      <c r="G168" s="220"/>
      <c r="H168" s="220"/>
      <c r="I168" s="223"/>
      <c r="J168" s="234">
        <f>BK168</f>
        <v>0</v>
      </c>
      <c r="K168" s="220"/>
      <c r="L168" s="225"/>
      <c r="M168" s="226"/>
      <c r="N168" s="227"/>
      <c r="O168" s="227"/>
      <c r="P168" s="228">
        <f>SUM(P169:P170)</f>
        <v>0</v>
      </c>
      <c r="Q168" s="227"/>
      <c r="R168" s="228">
        <f>SUM(R169:R170)</f>
        <v>0.065540000000000001</v>
      </c>
      <c r="S168" s="227"/>
      <c r="T168" s="229">
        <f>SUM(T169:T170)</f>
        <v>0.017979999999999999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0" t="s">
        <v>84</v>
      </c>
      <c r="AT168" s="231" t="s">
        <v>74</v>
      </c>
      <c r="AU168" s="231" t="s">
        <v>80</v>
      </c>
      <c r="AY168" s="230" t="s">
        <v>151</v>
      </c>
      <c r="BK168" s="232">
        <f>SUM(BK169:BK170)</f>
        <v>0</v>
      </c>
    </row>
    <row r="169" s="2" customFormat="1" ht="14.4" customHeight="1">
      <c r="A169" s="39"/>
      <c r="B169" s="40"/>
      <c r="C169" s="235" t="s">
        <v>226</v>
      </c>
      <c r="D169" s="235" t="s">
        <v>153</v>
      </c>
      <c r="E169" s="236" t="s">
        <v>934</v>
      </c>
      <c r="F169" s="237" t="s">
        <v>935</v>
      </c>
      <c r="G169" s="238" t="s">
        <v>167</v>
      </c>
      <c r="H169" s="239">
        <v>58</v>
      </c>
      <c r="I169" s="240"/>
      <c r="J169" s="241">
        <f>ROUND(I169*H169,2)</f>
        <v>0</v>
      </c>
      <c r="K169" s="242"/>
      <c r="L169" s="45"/>
      <c r="M169" s="243" t="s">
        <v>1</v>
      </c>
      <c r="N169" s="244" t="s">
        <v>40</v>
      </c>
      <c r="O169" s="92"/>
      <c r="P169" s="245">
        <f>O169*H169</f>
        <v>0</v>
      </c>
      <c r="Q169" s="245">
        <v>0.001</v>
      </c>
      <c r="R169" s="245">
        <f>Q169*H169</f>
        <v>0.058000000000000003</v>
      </c>
      <c r="S169" s="245">
        <v>0.00031</v>
      </c>
      <c r="T169" s="246">
        <f>S169*H169</f>
        <v>0.017979999999999999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233</v>
      </c>
      <c r="AT169" s="247" t="s">
        <v>153</v>
      </c>
      <c r="AU169" s="247" t="s">
        <v>84</v>
      </c>
      <c r="AY169" s="18" t="s">
        <v>151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80</v>
      </c>
      <c r="BK169" s="248">
        <f>ROUND(I169*H169,2)</f>
        <v>0</v>
      </c>
      <c r="BL169" s="18" t="s">
        <v>233</v>
      </c>
      <c r="BM169" s="247" t="s">
        <v>936</v>
      </c>
    </row>
    <row r="170" s="2" customFormat="1" ht="24.15" customHeight="1">
      <c r="A170" s="39"/>
      <c r="B170" s="40"/>
      <c r="C170" s="235" t="s">
        <v>8</v>
      </c>
      <c r="D170" s="235" t="s">
        <v>153</v>
      </c>
      <c r="E170" s="236" t="s">
        <v>937</v>
      </c>
      <c r="F170" s="237" t="s">
        <v>938</v>
      </c>
      <c r="G170" s="238" t="s">
        <v>167</v>
      </c>
      <c r="H170" s="239">
        <v>58</v>
      </c>
      <c r="I170" s="240"/>
      <c r="J170" s="241">
        <f>ROUND(I170*H170,2)</f>
        <v>0</v>
      </c>
      <c r="K170" s="242"/>
      <c r="L170" s="45"/>
      <c r="M170" s="243" t="s">
        <v>1</v>
      </c>
      <c r="N170" s="244" t="s">
        <v>40</v>
      </c>
      <c r="O170" s="92"/>
      <c r="P170" s="245">
        <f>O170*H170</f>
        <v>0</v>
      </c>
      <c r="Q170" s="245">
        <v>0.00012999999999999999</v>
      </c>
      <c r="R170" s="245">
        <f>Q170*H170</f>
        <v>0.007539999999999999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233</v>
      </c>
      <c r="AT170" s="247" t="s">
        <v>153</v>
      </c>
      <c r="AU170" s="247" t="s">
        <v>84</v>
      </c>
      <c r="AY170" s="18" t="s">
        <v>151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80</v>
      </c>
      <c r="BK170" s="248">
        <f>ROUND(I170*H170,2)</f>
        <v>0</v>
      </c>
      <c r="BL170" s="18" t="s">
        <v>233</v>
      </c>
      <c r="BM170" s="247" t="s">
        <v>939</v>
      </c>
    </row>
    <row r="171" s="12" customFormat="1" ht="25.92" customHeight="1">
      <c r="A171" s="12"/>
      <c r="B171" s="219"/>
      <c r="C171" s="220"/>
      <c r="D171" s="221" t="s">
        <v>74</v>
      </c>
      <c r="E171" s="222" t="s">
        <v>940</v>
      </c>
      <c r="F171" s="222" t="s">
        <v>940</v>
      </c>
      <c r="G171" s="220"/>
      <c r="H171" s="220"/>
      <c r="I171" s="223"/>
      <c r="J171" s="224">
        <f>BK171</f>
        <v>0</v>
      </c>
      <c r="K171" s="220"/>
      <c r="L171" s="225"/>
      <c r="M171" s="226"/>
      <c r="N171" s="227"/>
      <c r="O171" s="227"/>
      <c r="P171" s="228">
        <f>P172</f>
        <v>0</v>
      </c>
      <c r="Q171" s="227"/>
      <c r="R171" s="228">
        <f>R172</f>
        <v>0</v>
      </c>
      <c r="S171" s="227"/>
      <c r="T171" s="229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0" t="s">
        <v>90</v>
      </c>
      <c r="AT171" s="231" t="s">
        <v>74</v>
      </c>
      <c r="AU171" s="231" t="s">
        <v>75</v>
      </c>
      <c r="AY171" s="230" t="s">
        <v>151</v>
      </c>
      <c r="BK171" s="232">
        <f>BK172</f>
        <v>0</v>
      </c>
    </row>
    <row r="172" s="12" customFormat="1" ht="22.8" customHeight="1">
      <c r="A172" s="12"/>
      <c r="B172" s="219"/>
      <c r="C172" s="220"/>
      <c r="D172" s="221" t="s">
        <v>74</v>
      </c>
      <c r="E172" s="233" t="s">
        <v>941</v>
      </c>
      <c r="F172" s="233" t="s">
        <v>942</v>
      </c>
      <c r="G172" s="220"/>
      <c r="H172" s="220"/>
      <c r="I172" s="223"/>
      <c r="J172" s="234">
        <f>BK172</f>
        <v>0</v>
      </c>
      <c r="K172" s="220"/>
      <c r="L172" s="225"/>
      <c r="M172" s="226"/>
      <c r="N172" s="227"/>
      <c r="O172" s="227"/>
      <c r="P172" s="228">
        <f>SUM(P173:P177)</f>
        <v>0</v>
      </c>
      <c r="Q172" s="227"/>
      <c r="R172" s="228">
        <f>SUM(R173:R177)</f>
        <v>0</v>
      </c>
      <c r="S172" s="227"/>
      <c r="T172" s="229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0" t="s">
        <v>90</v>
      </c>
      <c r="AT172" s="231" t="s">
        <v>74</v>
      </c>
      <c r="AU172" s="231" t="s">
        <v>80</v>
      </c>
      <c r="AY172" s="230" t="s">
        <v>151</v>
      </c>
      <c r="BK172" s="232">
        <f>SUM(BK173:BK177)</f>
        <v>0</v>
      </c>
    </row>
    <row r="173" s="2" customFormat="1" ht="14.4" customHeight="1">
      <c r="A173" s="39"/>
      <c r="B173" s="40"/>
      <c r="C173" s="235" t="s">
        <v>270</v>
      </c>
      <c r="D173" s="235" t="s">
        <v>153</v>
      </c>
      <c r="E173" s="236" t="s">
        <v>943</v>
      </c>
      <c r="F173" s="237" t="s">
        <v>944</v>
      </c>
      <c r="G173" s="238" t="s">
        <v>236</v>
      </c>
      <c r="H173" s="239">
        <v>20.699999999999999</v>
      </c>
      <c r="I173" s="240"/>
      <c r="J173" s="241">
        <f>ROUND(I173*H173,2)</f>
        <v>0</v>
      </c>
      <c r="K173" s="242"/>
      <c r="L173" s="45"/>
      <c r="M173" s="243" t="s">
        <v>1</v>
      </c>
      <c r="N173" s="244" t="s">
        <v>40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945</v>
      </c>
      <c r="AT173" s="247" t="s">
        <v>153</v>
      </c>
      <c r="AU173" s="247" t="s">
        <v>84</v>
      </c>
      <c r="AY173" s="18" t="s">
        <v>151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80</v>
      </c>
      <c r="BK173" s="248">
        <f>ROUND(I173*H173,2)</f>
        <v>0</v>
      </c>
      <c r="BL173" s="18" t="s">
        <v>945</v>
      </c>
      <c r="BM173" s="247" t="s">
        <v>946</v>
      </c>
    </row>
    <row r="174" s="2" customFormat="1" ht="24.15" customHeight="1">
      <c r="A174" s="39"/>
      <c r="B174" s="40"/>
      <c r="C174" s="235" t="s">
        <v>275</v>
      </c>
      <c r="D174" s="235" t="s">
        <v>153</v>
      </c>
      <c r="E174" s="236" t="s">
        <v>947</v>
      </c>
      <c r="F174" s="237" t="s">
        <v>948</v>
      </c>
      <c r="G174" s="238" t="s">
        <v>470</v>
      </c>
      <c r="H174" s="239">
        <v>6</v>
      </c>
      <c r="I174" s="240"/>
      <c r="J174" s="241">
        <f>ROUND(I174*H174,2)</f>
        <v>0</v>
      </c>
      <c r="K174" s="242"/>
      <c r="L174" s="45"/>
      <c r="M174" s="243" t="s">
        <v>1</v>
      </c>
      <c r="N174" s="244" t="s">
        <v>40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945</v>
      </c>
      <c r="AT174" s="247" t="s">
        <v>153</v>
      </c>
      <c r="AU174" s="247" t="s">
        <v>84</v>
      </c>
      <c r="AY174" s="18" t="s">
        <v>151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80</v>
      </c>
      <c r="BK174" s="248">
        <f>ROUND(I174*H174,2)</f>
        <v>0</v>
      </c>
      <c r="BL174" s="18" t="s">
        <v>945</v>
      </c>
      <c r="BM174" s="247" t="s">
        <v>949</v>
      </c>
    </row>
    <row r="175" s="2" customFormat="1" ht="24.15" customHeight="1">
      <c r="A175" s="39"/>
      <c r="B175" s="40"/>
      <c r="C175" s="235" t="s">
        <v>280</v>
      </c>
      <c r="D175" s="235" t="s">
        <v>153</v>
      </c>
      <c r="E175" s="236" t="s">
        <v>950</v>
      </c>
      <c r="F175" s="237" t="s">
        <v>951</v>
      </c>
      <c r="G175" s="238" t="s">
        <v>470</v>
      </c>
      <c r="H175" s="239">
        <v>12</v>
      </c>
      <c r="I175" s="240"/>
      <c r="J175" s="241">
        <f>ROUND(I175*H175,2)</f>
        <v>0</v>
      </c>
      <c r="K175" s="242"/>
      <c r="L175" s="45"/>
      <c r="M175" s="243" t="s">
        <v>1</v>
      </c>
      <c r="N175" s="244" t="s">
        <v>40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945</v>
      </c>
      <c r="AT175" s="247" t="s">
        <v>153</v>
      </c>
      <c r="AU175" s="247" t="s">
        <v>84</v>
      </c>
      <c r="AY175" s="18" t="s">
        <v>151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80</v>
      </c>
      <c r="BK175" s="248">
        <f>ROUND(I175*H175,2)</f>
        <v>0</v>
      </c>
      <c r="BL175" s="18" t="s">
        <v>945</v>
      </c>
      <c r="BM175" s="247" t="s">
        <v>952</v>
      </c>
    </row>
    <row r="176" s="2" customFormat="1" ht="24.15" customHeight="1">
      <c r="A176" s="39"/>
      <c r="B176" s="40"/>
      <c r="C176" s="235" t="s">
        <v>286</v>
      </c>
      <c r="D176" s="235" t="s">
        <v>153</v>
      </c>
      <c r="E176" s="236" t="s">
        <v>953</v>
      </c>
      <c r="F176" s="237" t="s">
        <v>954</v>
      </c>
      <c r="G176" s="238" t="s">
        <v>167</v>
      </c>
      <c r="H176" s="239">
        <v>12.9</v>
      </c>
      <c r="I176" s="240"/>
      <c r="J176" s="241">
        <f>ROUND(I176*H176,2)</f>
        <v>0</v>
      </c>
      <c r="K176" s="242"/>
      <c r="L176" s="45"/>
      <c r="M176" s="243" t="s">
        <v>1</v>
      </c>
      <c r="N176" s="244" t="s">
        <v>40</v>
      </c>
      <c r="O176" s="92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7" t="s">
        <v>945</v>
      </c>
      <c r="AT176" s="247" t="s">
        <v>153</v>
      </c>
      <c r="AU176" s="247" t="s">
        <v>84</v>
      </c>
      <c r="AY176" s="18" t="s">
        <v>151</v>
      </c>
      <c r="BE176" s="248">
        <f>IF(N176="základní",J176,0)</f>
        <v>0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" t="s">
        <v>80</v>
      </c>
      <c r="BK176" s="248">
        <f>ROUND(I176*H176,2)</f>
        <v>0</v>
      </c>
      <c r="BL176" s="18" t="s">
        <v>945</v>
      </c>
      <c r="BM176" s="247" t="s">
        <v>955</v>
      </c>
    </row>
    <row r="177" s="2" customFormat="1" ht="24.15" customHeight="1">
      <c r="A177" s="39"/>
      <c r="B177" s="40"/>
      <c r="C177" s="235" t="s">
        <v>290</v>
      </c>
      <c r="D177" s="235" t="s">
        <v>153</v>
      </c>
      <c r="E177" s="236" t="s">
        <v>956</v>
      </c>
      <c r="F177" s="237" t="s">
        <v>957</v>
      </c>
      <c r="G177" s="238" t="s">
        <v>470</v>
      </c>
      <c r="H177" s="239">
        <v>1</v>
      </c>
      <c r="I177" s="240"/>
      <c r="J177" s="241">
        <f>ROUND(I177*H177,2)</f>
        <v>0</v>
      </c>
      <c r="K177" s="242"/>
      <c r="L177" s="45"/>
      <c r="M177" s="305" t="s">
        <v>1</v>
      </c>
      <c r="N177" s="306" t="s">
        <v>40</v>
      </c>
      <c r="O177" s="307"/>
      <c r="P177" s="308">
        <f>O177*H177</f>
        <v>0</v>
      </c>
      <c r="Q177" s="308">
        <v>0</v>
      </c>
      <c r="R177" s="308">
        <f>Q177*H177</f>
        <v>0</v>
      </c>
      <c r="S177" s="308">
        <v>0</v>
      </c>
      <c r="T177" s="30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945</v>
      </c>
      <c r="AT177" s="247" t="s">
        <v>153</v>
      </c>
      <c r="AU177" s="247" t="s">
        <v>84</v>
      </c>
      <c r="AY177" s="18" t="s">
        <v>151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80</v>
      </c>
      <c r="BK177" s="248">
        <f>ROUND(I177*H177,2)</f>
        <v>0</v>
      </c>
      <c r="BL177" s="18" t="s">
        <v>945</v>
      </c>
      <c r="BM177" s="247" t="s">
        <v>958</v>
      </c>
    </row>
    <row r="178" s="2" customFormat="1" ht="6.96" customHeight="1">
      <c r="A178" s="39"/>
      <c r="B178" s="67"/>
      <c r="C178" s="68"/>
      <c r="D178" s="68"/>
      <c r="E178" s="68"/>
      <c r="F178" s="68"/>
      <c r="G178" s="68"/>
      <c r="H178" s="68"/>
      <c r="I178" s="68"/>
      <c r="J178" s="68"/>
      <c r="K178" s="68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xUsboar4VimnktU4K9lIOtHXqs+JZEPQ5BYajyfhojRw9kBYdlFMLk0QzRVpVAUFgzrGgb6UDBu7mWt7cEUR0Q==" hashValue="EFIaCbpdbOpVWz4NVLtfhnWL1pbS9MGJmIPUQ6Bup3lq7e+HJ8GMlP03Fp8E0az8Ufk1lz7hZ7TW69ijnnlYnQ==" algorithmName="SHA-512" password="CC35"/>
  <autoFilter ref="C135:K177"/>
  <mergeCells count="14">
    <mergeCell ref="E7:H7"/>
    <mergeCell ref="E9:H9"/>
    <mergeCell ref="E18:H18"/>
    <mergeCell ref="E27:H27"/>
    <mergeCell ref="E85:H85"/>
    <mergeCell ref="E87:H87"/>
    <mergeCell ref="D110:F110"/>
    <mergeCell ref="D111:F111"/>
    <mergeCell ref="D112:F112"/>
    <mergeCell ref="D113:F113"/>
    <mergeCell ref="D114:F11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3.25" customHeight="1">
      <c r="B7" s="21"/>
      <c r="E7" s="142" t="str">
        <f>'Rekapitulace stavby'!K6</f>
        <v>Stavební úpravy a nástavba objektu střediska volného času Fokus, K Nemocnici 23, Nový Jičín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4" t="s">
        <v>96</v>
      </c>
      <c r="E30" s="39"/>
      <c r="F30" s="39"/>
      <c r="G30" s="39"/>
      <c r="H30" s="39"/>
      <c r="I30" s="39"/>
      <c r="J30" s="151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2" t="s">
        <v>97</v>
      </c>
      <c r="E31" s="39"/>
      <c r="F31" s="39"/>
      <c r="G31" s="39"/>
      <c r="H31" s="39"/>
      <c r="I31" s="39"/>
      <c r="J31" s="151">
        <f>J116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35</v>
      </c>
      <c r="E32" s="39"/>
      <c r="F32" s="39"/>
      <c r="G32" s="39"/>
      <c r="H32" s="39"/>
      <c r="I32" s="39"/>
      <c r="J32" s="154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0"/>
      <c r="E33" s="150"/>
      <c r="F33" s="150"/>
      <c r="G33" s="150"/>
      <c r="H33" s="150"/>
      <c r="I33" s="150"/>
      <c r="J33" s="150"/>
      <c r="K33" s="15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37</v>
      </c>
      <c r="G34" s="39"/>
      <c r="H34" s="39"/>
      <c r="I34" s="155" t="s">
        <v>36</v>
      </c>
      <c r="J34" s="155" t="s">
        <v>38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39</v>
      </c>
      <c r="E35" s="141" t="s">
        <v>40</v>
      </c>
      <c r="F35" s="157">
        <f>ROUND((SUM(BE116:BE123) + SUM(BE143:BE250)),  2)</f>
        <v>0</v>
      </c>
      <c r="G35" s="39"/>
      <c r="H35" s="39"/>
      <c r="I35" s="158">
        <v>0.20999999999999999</v>
      </c>
      <c r="J35" s="157">
        <f>ROUND(((SUM(BE116:BE123) + SUM(BE143:BE250))*I35),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1" t="s">
        <v>41</v>
      </c>
      <c r="F36" s="157">
        <f>ROUND((SUM(BF116:BF123) + SUM(BF143:BF250)),  2)</f>
        <v>0</v>
      </c>
      <c r="G36" s="39"/>
      <c r="H36" s="39"/>
      <c r="I36" s="158">
        <v>0.14999999999999999</v>
      </c>
      <c r="J36" s="157">
        <f>ROUND(((SUM(BF116:BF123) + SUM(BF143:BF250))*I36),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7">
        <f>ROUND((SUM(BG116:BG123) + SUM(BG143:BG250)),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1" t="s">
        <v>43</v>
      </c>
      <c r="F38" s="157">
        <f>ROUND((SUM(BH116:BH123) + SUM(BH143:BH250)),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1" t="s">
        <v>44</v>
      </c>
      <c r="F39" s="157">
        <f>ROUND((SUM(BI116:BI123) + SUM(BI143:BI250)),  2)</f>
        <v>0</v>
      </c>
      <c r="G39" s="39"/>
      <c r="H39" s="39"/>
      <c r="I39" s="158">
        <v>0</v>
      </c>
      <c r="J39" s="157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45</v>
      </c>
      <c r="E41" s="161"/>
      <c r="F41" s="161"/>
      <c r="G41" s="162" t="s">
        <v>46</v>
      </c>
      <c r="H41" s="163" t="s">
        <v>47</v>
      </c>
      <c r="I41" s="161"/>
      <c r="J41" s="164">
        <f>SUM(J32:J39)</f>
        <v>0</v>
      </c>
      <c r="K41" s="165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6" t="s">
        <v>48</v>
      </c>
      <c r="E50" s="167"/>
      <c r="F50" s="167"/>
      <c r="G50" s="166" t="s">
        <v>49</v>
      </c>
      <c r="H50" s="167"/>
      <c r="I50" s="167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8" t="s">
        <v>50</v>
      </c>
      <c r="E61" s="169"/>
      <c r="F61" s="170" t="s">
        <v>51</v>
      </c>
      <c r="G61" s="168" t="s">
        <v>50</v>
      </c>
      <c r="H61" s="169"/>
      <c r="I61" s="169"/>
      <c r="J61" s="171" t="s">
        <v>51</v>
      </c>
      <c r="K61" s="169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52</v>
      </c>
      <c r="E65" s="172"/>
      <c r="F65" s="172"/>
      <c r="G65" s="166" t="s">
        <v>53</v>
      </c>
      <c r="H65" s="172"/>
      <c r="I65" s="172"/>
      <c r="J65" s="172"/>
      <c r="K65" s="17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8" t="s">
        <v>50</v>
      </c>
      <c r="E76" s="169"/>
      <c r="F76" s="170" t="s">
        <v>51</v>
      </c>
      <c r="G76" s="168" t="s">
        <v>50</v>
      </c>
      <c r="H76" s="169"/>
      <c r="I76" s="169"/>
      <c r="J76" s="171" t="s">
        <v>51</v>
      </c>
      <c r="K76" s="169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3"/>
      <c r="C77" s="174"/>
      <c r="D77" s="174"/>
      <c r="E77" s="174"/>
      <c r="F77" s="174"/>
      <c r="G77" s="174"/>
      <c r="H77" s="174"/>
      <c r="I77" s="174"/>
      <c r="J77" s="174"/>
      <c r="K77" s="174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5"/>
      <c r="C81" s="176"/>
      <c r="D81" s="176"/>
      <c r="E81" s="176"/>
      <c r="F81" s="176"/>
      <c r="G81" s="176"/>
      <c r="H81" s="176"/>
      <c r="I81" s="176"/>
      <c r="J81" s="176"/>
      <c r="K81" s="17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77" t="str">
        <f>E7</f>
        <v>Stavební úpravy a nástavba objektu střediska volného času Fokus, K Nemocnici 23, Nový Jičín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4 - Předláždění příjezdové komunikace a dvora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26. 11. 2020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Středisko volného času Fokus, Nový Jičín</v>
      </c>
      <c r="G91" s="41"/>
      <c r="H91" s="41"/>
      <c r="I91" s="33" t="s">
        <v>30</v>
      </c>
      <c r="J91" s="37" t="str">
        <f>E21</f>
        <v>ARCHITRÁV s.r.o. Nový Jičín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8" t="s">
        <v>99</v>
      </c>
      <c r="D94" s="179"/>
      <c r="E94" s="179"/>
      <c r="F94" s="179"/>
      <c r="G94" s="179"/>
      <c r="H94" s="179"/>
      <c r="I94" s="179"/>
      <c r="J94" s="180" t="s">
        <v>100</v>
      </c>
      <c r="K94" s="179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1" t="s">
        <v>101</v>
      </c>
      <c r="D96" s="41"/>
      <c r="E96" s="41"/>
      <c r="F96" s="41"/>
      <c r="G96" s="41"/>
      <c r="H96" s="41"/>
      <c r="I96" s="41"/>
      <c r="J96" s="111">
        <f>J143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2"/>
      <c r="C97" s="183"/>
      <c r="D97" s="184" t="s">
        <v>103</v>
      </c>
      <c r="E97" s="185"/>
      <c r="F97" s="185"/>
      <c r="G97" s="185"/>
      <c r="H97" s="185"/>
      <c r="I97" s="185"/>
      <c r="J97" s="186">
        <f>J144</f>
        <v>0</v>
      </c>
      <c r="K97" s="183"/>
      <c r="L97" s="18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8"/>
      <c r="C98" s="189"/>
      <c r="D98" s="190" t="s">
        <v>960</v>
      </c>
      <c r="E98" s="191"/>
      <c r="F98" s="191"/>
      <c r="G98" s="191"/>
      <c r="H98" s="191"/>
      <c r="I98" s="191"/>
      <c r="J98" s="192">
        <f>J145</f>
        <v>0</v>
      </c>
      <c r="K98" s="189"/>
      <c r="L98" s="19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8"/>
      <c r="C99" s="189"/>
      <c r="D99" s="190" t="s">
        <v>961</v>
      </c>
      <c r="E99" s="191"/>
      <c r="F99" s="191"/>
      <c r="G99" s="191"/>
      <c r="H99" s="191"/>
      <c r="I99" s="191"/>
      <c r="J99" s="192">
        <f>J163</f>
        <v>0</v>
      </c>
      <c r="K99" s="189"/>
      <c r="L99" s="19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8"/>
      <c r="C100" s="189"/>
      <c r="D100" s="190" t="s">
        <v>962</v>
      </c>
      <c r="E100" s="191"/>
      <c r="F100" s="191"/>
      <c r="G100" s="191"/>
      <c r="H100" s="191"/>
      <c r="I100" s="191"/>
      <c r="J100" s="192">
        <f>J165</f>
        <v>0</v>
      </c>
      <c r="K100" s="189"/>
      <c r="L100" s="19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8"/>
      <c r="C101" s="189"/>
      <c r="D101" s="190" t="s">
        <v>963</v>
      </c>
      <c r="E101" s="191"/>
      <c r="F101" s="191"/>
      <c r="G101" s="191"/>
      <c r="H101" s="191"/>
      <c r="I101" s="191"/>
      <c r="J101" s="192">
        <f>J172</f>
        <v>0</v>
      </c>
      <c r="K101" s="189"/>
      <c r="L101" s="19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8"/>
      <c r="C102" s="189"/>
      <c r="D102" s="190" t="s">
        <v>964</v>
      </c>
      <c r="E102" s="191"/>
      <c r="F102" s="191"/>
      <c r="G102" s="191"/>
      <c r="H102" s="191"/>
      <c r="I102" s="191"/>
      <c r="J102" s="192">
        <f>J182</f>
        <v>0</v>
      </c>
      <c r="K102" s="189"/>
      <c r="L102" s="19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8"/>
      <c r="C103" s="189"/>
      <c r="D103" s="190" t="s">
        <v>106</v>
      </c>
      <c r="E103" s="191"/>
      <c r="F103" s="191"/>
      <c r="G103" s="191"/>
      <c r="H103" s="191"/>
      <c r="I103" s="191"/>
      <c r="J103" s="192">
        <f>J195</f>
        <v>0</v>
      </c>
      <c r="K103" s="189"/>
      <c r="L103" s="19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8"/>
      <c r="C104" s="189"/>
      <c r="D104" s="190" t="s">
        <v>965</v>
      </c>
      <c r="E104" s="191"/>
      <c r="F104" s="191"/>
      <c r="G104" s="191"/>
      <c r="H104" s="191"/>
      <c r="I104" s="191"/>
      <c r="J104" s="192">
        <f>J201</f>
        <v>0</v>
      </c>
      <c r="K104" s="189"/>
      <c r="L104" s="19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8"/>
      <c r="C105" s="189"/>
      <c r="D105" s="190" t="s">
        <v>107</v>
      </c>
      <c r="E105" s="191"/>
      <c r="F105" s="191"/>
      <c r="G105" s="191"/>
      <c r="H105" s="191"/>
      <c r="I105" s="191"/>
      <c r="J105" s="192">
        <f>J203</f>
        <v>0</v>
      </c>
      <c r="K105" s="189"/>
      <c r="L105" s="19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8"/>
      <c r="C106" s="189"/>
      <c r="D106" s="190" t="s">
        <v>873</v>
      </c>
      <c r="E106" s="191"/>
      <c r="F106" s="191"/>
      <c r="G106" s="191"/>
      <c r="H106" s="191"/>
      <c r="I106" s="191"/>
      <c r="J106" s="192">
        <f>J208</f>
        <v>0</v>
      </c>
      <c r="K106" s="189"/>
      <c r="L106" s="19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2"/>
      <c r="C107" s="183"/>
      <c r="D107" s="184" t="s">
        <v>109</v>
      </c>
      <c r="E107" s="185"/>
      <c r="F107" s="185"/>
      <c r="G107" s="185"/>
      <c r="H107" s="185"/>
      <c r="I107" s="185"/>
      <c r="J107" s="186">
        <f>J216</f>
        <v>0</v>
      </c>
      <c r="K107" s="183"/>
      <c r="L107" s="18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8"/>
      <c r="C108" s="189"/>
      <c r="D108" s="190" t="s">
        <v>110</v>
      </c>
      <c r="E108" s="191"/>
      <c r="F108" s="191"/>
      <c r="G108" s="191"/>
      <c r="H108" s="191"/>
      <c r="I108" s="191"/>
      <c r="J108" s="192">
        <f>J217</f>
        <v>0</v>
      </c>
      <c r="K108" s="189"/>
      <c r="L108" s="19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8"/>
      <c r="C109" s="189"/>
      <c r="D109" s="190" t="s">
        <v>116</v>
      </c>
      <c r="E109" s="191"/>
      <c r="F109" s="191"/>
      <c r="G109" s="191"/>
      <c r="H109" s="191"/>
      <c r="I109" s="191"/>
      <c r="J109" s="192">
        <f>J230</f>
        <v>0</v>
      </c>
      <c r="K109" s="189"/>
      <c r="L109" s="19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8"/>
      <c r="C110" s="189"/>
      <c r="D110" s="190" t="s">
        <v>117</v>
      </c>
      <c r="E110" s="191"/>
      <c r="F110" s="191"/>
      <c r="G110" s="191"/>
      <c r="H110" s="191"/>
      <c r="I110" s="191"/>
      <c r="J110" s="192">
        <f>J234</f>
        <v>0</v>
      </c>
      <c r="K110" s="189"/>
      <c r="L110" s="19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2"/>
      <c r="C111" s="183"/>
      <c r="D111" s="184" t="s">
        <v>123</v>
      </c>
      <c r="E111" s="185"/>
      <c r="F111" s="185"/>
      <c r="G111" s="185"/>
      <c r="H111" s="185"/>
      <c r="I111" s="185"/>
      <c r="J111" s="186">
        <f>J240</f>
        <v>0</v>
      </c>
      <c r="K111" s="183"/>
      <c r="L111" s="187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8"/>
      <c r="C112" s="189"/>
      <c r="D112" s="190" t="s">
        <v>124</v>
      </c>
      <c r="E112" s="191"/>
      <c r="F112" s="191"/>
      <c r="G112" s="191"/>
      <c r="H112" s="191"/>
      <c r="I112" s="191"/>
      <c r="J112" s="192">
        <f>J241</f>
        <v>0</v>
      </c>
      <c r="K112" s="189"/>
      <c r="L112" s="19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8"/>
      <c r="C113" s="189"/>
      <c r="D113" s="190" t="s">
        <v>125</v>
      </c>
      <c r="E113" s="191"/>
      <c r="F113" s="191"/>
      <c r="G113" s="191"/>
      <c r="H113" s="191"/>
      <c r="I113" s="191"/>
      <c r="J113" s="192">
        <f>J246</f>
        <v>0</v>
      </c>
      <c r="K113" s="189"/>
      <c r="L113" s="19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9.28" customHeight="1">
      <c r="A116" s="39"/>
      <c r="B116" s="40"/>
      <c r="C116" s="181" t="s">
        <v>126</v>
      </c>
      <c r="D116" s="41"/>
      <c r="E116" s="41"/>
      <c r="F116" s="41"/>
      <c r="G116" s="41"/>
      <c r="H116" s="41"/>
      <c r="I116" s="41"/>
      <c r="J116" s="194">
        <f>ROUND(J117 + J118 + J119 + J120 + J121 + J122,2)</f>
        <v>0</v>
      </c>
      <c r="K116" s="41"/>
      <c r="L116" s="64"/>
      <c r="N116" s="195" t="s">
        <v>39</v>
      </c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8" customHeight="1">
      <c r="A117" s="39"/>
      <c r="B117" s="40"/>
      <c r="C117" s="41"/>
      <c r="D117" s="196" t="s">
        <v>127</v>
      </c>
      <c r="E117" s="197"/>
      <c r="F117" s="197"/>
      <c r="G117" s="41"/>
      <c r="H117" s="41"/>
      <c r="I117" s="41"/>
      <c r="J117" s="198">
        <v>0</v>
      </c>
      <c r="K117" s="41"/>
      <c r="L117" s="199"/>
      <c r="M117" s="200"/>
      <c r="N117" s="201" t="s">
        <v>40</v>
      </c>
      <c r="O117" s="200"/>
      <c r="P117" s="200"/>
      <c r="Q117" s="200"/>
      <c r="R117" s="200"/>
      <c r="S117" s="202"/>
      <c r="T117" s="202"/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02"/>
      <c r="AE117" s="202"/>
      <c r="AF117" s="200"/>
      <c r="AG117" s="200"/>
      <c r="AH117" s="200"/>
      <c r="AI117" s="200"/>
      <c r="AJ117" s="200"/>
      <c r="AK117" s="200"/>
      <c r="AL117" s="200"/>
      <c r="AM117" s="200"/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0"/>
      <c r="AY117" s="203" t="s">
        <v>128</v>
      </c>
      <c r="AZ117" s="200"/>
      <c r="BA117" s="200"/>
      <c r="BB117" s="200"/>
      <c r="BC117" s="200"/>
      <c r="BD117" s="200"/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03" t="s">
        <v>80</v>
      </c>
      <c r="BK117" s="200"/>
      <c r="BL117" s="200"/>
      <c r="BM117" s="200"/>
    </row>
    <row r="118" s="2" customFormat="1" ht="18" customHeight="1">
      <c r="A118" s="39"/>
      <c r="B118" s="40"/>
      <c r="C118" s="41"/>
      <c r="D118" s="196" t="s">
        <v>129</v>
      </c>
      <c r="E118" s="197"/>
      <c r="F118" s="197"/>
      <c r="G118" s="41"/>
      <c r="H118" s="41"/>
      <c r="I118" s="41"/>
      <c r="J118" s="198">
        <v>0</v>
      </c>
      <c r="K118" s="41"/>
      <c r="L118" s="199"/>
      <c r="M118" s="200"/>
      <c r="N118" s="201" t="s">
        <v>40</v>
      </c>
      <c r="O118" s="200"/>
      <c r="P118" s="200"/>
      <c r="Q118" s="200"/>
      <c r="R118" s="200"/>
      <c r="S118" s="202"/>
      <c r="T118" s="202"/>
      <c r="U118" s="202"/>
      <c r="V118" s="202"/>
      <c r="W118" s="202"/>
      <c r="X118" s="202"/>
      <c r="Y118" s="202"/>
      <c r="Z118" s="202"/>
      <c r="AA118" s="202"/>
      <c r="AB118" s="202"/>
      <c r="AC118" s="202"/>
      <c r="AD118" s="202"/>
      <c r="AE118" s="202"/>
      <c r="AF118" s="200"/>
      <c r="AG118" s="200"/>
      <c r="AH118" s="200"/>
      <c r="AI118" s="200"/>
      <c r="AJ118" s="200"/>
      <c r="AK118" s="200"/>
      <c r="AL118" s="200"/>
      <c r="AM118" s="200"/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0"/>
      <c r="AY118" s="203" t="s">
        <v>128</v>
      </c>
      <c r="AZ118" s="200"/>
      <c r="BA118" s="200"/>
      <c r="BB118" s="200"/>
      <c r="BC118" s="200"/>
      <c r="BD118" s="200"/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03" t="s">
        <v>80</v>
      </c>
      <c r="BK118" s="200"/>
      <c r="BL118" s="200"/>
      <c r="BM118" s="200"/>
    </row>
    <row r="119" s="2" customFormat="1" ht="18" customHeight="1">
      <c r="A119" s="39"/>
      <c r="B119" s="40"/>
      <c r="C119" s="41"/>
      <c r="D119" s="196" t="s">
        <v>130</v>
      </c>
      <c r="E119" s="197"/>
      <c r="F119" s="197"/>
      <c r="G119" s="41"/>
      <c r="H119" s="41"/>
      <c r="I119" s="41"/>
      <c r="J119" s="198">
        <v>0</v>
      </c>
      <c r="K119" s="41"/>
      <c r="L119" s="199"/>
      <c r="M119" s="200"/>
      <c r="N119" s="201" t="s">
        <v>40</v>
      </c>
      <c r="O119" s="200"/>
      <c r="P119" s="200"/>
      <c r="Q119" s="200"/>
      <c r="R119" s="200"/>
      <c r="S119" s="202"/>
      <c r="T119" s="202"/>
      <c r="U119" s="202"/>
      <c r="V119" s="202"/>
      <c r="W119" s="202"/>
      <c r="X119" s="202"/>
      <c r="Y119" s="202"/>
      <c r="Z119" s="202"/>
      <c r="AA119" s="202"/>
      <c r="AB119" s="202"/>
      <c r="AC119" s="202"/>
      <c r="AD119" s="202"/>
      <c r="AE119" s="202"/>
      <c r="AF119" s="200"/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3" t="s">
        <v>128</v>
      </c>
      <c r="AZ119" s="200"/>
      <c r="BA119" s="200"/>
      <c r="BB119" s="200"/>
      <c r="BC119" s="200"/>
      <c r="BD119" s="200"/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03" t="s">
        <v>80</v>
      </c>
      <c r="BK119" s="200"/>
      <c r="BL119" s="200"/>
      <c r="BM119" s="200"/>
    </row>
    <row r="120" s="2" customFormat="1" ht="18" customHeight="1">
      <c r="A120" s="39"/>
      <c r="B120" s="40"/>
      <c r="C120" s="41"/>
      <c r="D120" s="196" t="s">
        <v>131</v>
      </c>
      <c r="E120" s="197"/>
      <c r="F120" s="197"/>
      <c r="G120" s="41"/>
      <c r="H120" s="41"/>
      <c r="I120" s="41"/>
      <c r="J120" s="198">
        <v>0</v>
      </c>
      <c r="K120" s="41"/>
      <c r="L120" s="199"/>
      <c r="M120" s="200"/>
      <c r="N120" s="201" t="s">
        <v>40</v>
      </c>
      <c r="O120" s="200"/>
      <c r="P120" s="200"/>
      <c r="Q120" s="200"/>
      <c r="R120" s="200"/>
      <c r="S120" s="202"/>
      <c r="T120" s="202"/>
      <c r="U120" s="202"/>
      <c r="V120" s="202"/>
      <c r="W120" s="202"/>
      <c r="X120" s="202"/>
      <c r="Y120" s="202"/>
      <c r="Z120" s="202"/>
      <c r="AA120" s="202"/>
      <c r="AB120" s="202"/>
      <c r="AC120" s="202"/>
      <c r="AD120" s="202"/>
      <c r="AE120" s="202"/>
      <c r="AF120" s="200"/>
      <c r="AG120" s="200"/>
      <c r="AH120" s="200"/>
      <c r="AI120" s="200"/>
      <c r="AJ120" s="200"/>
      <c r="AK120" s="200"/>
      <c r="AL120" s="200"/>
      <c r="AM120" s="200"/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3" t="s">
        <v>128</v>
      </c>
      <c r="AZ120" s="200"/>
      <c r="BA120" s="200"/>
      <c r="BB120" s="200"/>
      <c r="BC120" s="200"/>
      <c r="BD120" s="200"/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03" t="s">
        <v>80</v>
      </c>
      <c r="BK120" s="200"/>
      <c r="BL120" s="200"/>
      <c r="BM120" s="200"/>
    </row>
    <row r="121" s="2" customFormat="1" ht="18" customHeight="1">
      <c r="A121" s="39"/>
      <c r="B121" s="40"/>
      <c r="C121" s="41"/>
      <c r="D121" s="196" t="s">
        <v>132</v>
      </c>
      <c r="E121" s="197"/>
      <c r="F121" s="197"/>
      <c r="G121" s="41"/>
      <c r="H121" s="41"/>
      <c r="I121" s="41"/>
      <c r="J121" s="198">
        <v>0</v>
      </c>
      <c r="K121" s="41"/>
      <c r="L121" s="199"/>
      <c r="M121" s="200"/>
      <c r="N121" s="201" t="s">
        <v>40</v>
      </c>
      <c r="O121" s="200"/>
      <c r="P121" s="200"/>
      <c r="Q121" s="200"/>
      <c r="R121" s="200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  <c r="AF121" s="200"/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3" t="s">
        <v>128</v>
      </c>
      <c r="AZ121" s="200"/>
      <c r="BA121" s="200"/>
      <c r="BB121" s="200"/>
      <c r="BC121" s="200"/>
      <c r="BD121" s="200"/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03" t="s">
        <v>80</v>
      </c>
      <c r="BK121" s="200"/>
      <c r="BL121" s="200"/>
      <c r="BM121" s="200"/>
    </row>
    <row r="122" s="2" customFormat="1" ht="18" customHeight="1">
      <c r="A122" s="39"/>
      <c r="B122" s="40"/>
      <c r="C122" s="41"/>
      <c r="D122" s="197" t="s">
        <v>133</v>
      </c>
      <c r="E122" s="41"/>
      <c r="F122" s="41"/>
      <c r="G122" s="41"/>
      <c r="H122" s="41"/>
      <c r="I122" s="41"/>
      <c r="J122" s="198">
        <f>ROUND(J30*T122,2)</f>
        <v>0</v>
      </c>
      <c r="K122" s="41"/>
      <c r="L122" s="199"/>
      <c r="M122" s="200"/>
      <c r="N122" s="201" t="s">
        <v>40</v>
      </c>
      <c r="O122" s="200"/>
      <c r="P122" s="200"/>
      <c r="Q122" s="200"/>
      <c r="R122" s="200"/>
      <c r="S122" s="202"/>
      <c r="T122" s="202"/>
      <c r="U122" s="202"/>
      <c r="V122" s="202"/>
      <c r="W122" s="202"/>
      <c r="X122" s="202"/>
      <c r="Y122" s="202"/>
      <c r="Z122" s="202"/>
      <c r="AA122" s="202"/>
      <c r="AB122" s="202"/>
      <c r="AC122" s="202"/>
      <c r="AD122" s="202"/>
      <c r="AE122" s="202"/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3" t="s">
        <v>134</v>
      </c>
      <c r="AZ122" s="200"/>
      <c r="BA122" s="200"/>
      <c r="BB122" s="200"/>
      <c r="BC122" s="200"/>
      <c r="BD122" s="200"/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03" t="s">
        <v>80</v>
      </c>
      <c r="BK122" s="200"/>
      <c r="BL122" s="200"/>
      <c r="BM122" s="200"/>
    </row>
    <row r="123" s="2" customForma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9.28" customHeight="1">
      <c r="A124" s="39"/>
      <c r="B124" s="40"/>
      <c r="C124" s="205" t="s">
        <v>135</v>
      </c>
      <c r="D124" s="179"/>
      <c r="E124" s="179"/>
      <c r="F124" s="179"/>
      <c r="G124" s="179"/>
      <c r="H124" s="179"/>
      <c r="I124" s="179"/>
      <c r="J124" s="206">
        <f>ROUND(J96+J116,2)</f>
        <v>0</v>
      </c>
      <c r="K124" s="179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9" s="2" customFormat="1" ht="6.96" customHeight="1">
      <c r="A129" s="39"/>
      <c r="B129" s="69"/>
      <c r="C129" s="70"/>
      <c r="D129" s="70"/>
      <c r="E129" s="70"/>
      <c r="F129" s="70"/>
      <c r="G129" s="70"/>
      <c r="H129" s="70"/>
      <c r="I129" s="70"/>
      <c r="J129" s="70"/>
      <c r="K129" s="70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4.96" customHeight="1">
      <c r="A130" s="39"/>
      <c r="B130" s="40"/>
      <c r="C130" s="24" t="s">
        <v>136</v>
      </c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16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3.25" customHeight="1">
      <c r="A133" s="39"/>
      <c r="B133" s="40"/>
      <c r="C133" s="41"/>
      <c r="D133" s="41"/>
      <c r="E133" s="177" t="str">
        <f>E7</f>
        <v>Stavební úpravy a nástavba objektu střediska volného času Fokus, K Nemocnici 23, Nový Jičín</v>
      </c>
      <c r="F133" s="33"/>
      <c r="G133" s="33"/>
      <c r="H133" s="33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94</v>
      </c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6.5" customHeight="1">
      <c r="A135" s="39"/>
      <c r="B135" s="40"/>
      <c r="C135" s="41"/>
      <c r="D135" s="41"/>
      <c r="E135" s="77" t="str">
        <f>E9</f>
        <v>4 - Předláždění příjezdové komunikace a dvora</v>
      </c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20</v>
      </c>
      <c r="D137" s="41"/>
      <c r="E137" s="41"/>
      <c r="F137" s="28" t="str">
        <f>F12</f>
        <v xml:space="preserve"> </v>
      </c>
      <c r="G137" s="41"/>
      <c r="H137" s="41"/>
      <c r="I137" s="33" t="s">
        <v>22</v>
      </c>
      <c r="J137" s="80" t="str">
        <f>IF(J12="","",J12)</f>
        <v>26. 11. 2020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25.65" customHeight="1">
      <c r="A139" s="39"/>
      <c r="B139" s="40"/>
      <c r="C139" s="33" t="s">
        <v>24</v>
      </c>
      <c r="D139" s="41"/>
      <c r="E139" s="41"/>
      <c r="F139" s="28" t="str">
        <f>E15</f>
        <v>Středisko volného času Fokus, Nový Jičín</v>
      </c>
      <c r="G139" s="41"/>
      <c r="H139" s="41"/>
      <c r="I139" s="33" t="s">
        <v>30</v>
      </c>
      <c r="J139" s="37" t="str">
        <f>E21</f>
        <v>ARCHITRÁV s.r.o. Nový Jičín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28</v>
      </c>
      <c r="D140" s="41"/>
      <c r="E140" s="41"/>
      <c r="F140" s="28" t="str">
        <f>IF(E18="","",E18)</f>
        <v>Vyplň údaj</v>
      </c>
      <c r="G140" s="41"/>
      <c r="H140" s="41"/>
      <c r="I140" s="33" t="s">
        <v>33</v>
      </c>
      <c r="J140" s="37" t="str">
        <f>E24</f>
        <v xml:space="preserve"> 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0.32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11" customFormat="1" ht="29.28" customHeight="1">
      <c r="A142" s="207"/>
      <c r="B142" s="208"/>
      <c r="C142" s="209" t="s">
        <v>137</v>
      </c>
      <c r="D142" s="210" t="s">
        <v>60</v>
      </c>
      <c r="E142" s="210" t="s">
        <v>56</v>
      </c>
      <c r="F142" s="210" t="s">
        <v>57</v>
      </c>
      <c r="G142" s="210" t="s">
        <v>138</v>
      </c>
      <c r="H142" s="210" t="s">
        <v>139</v>
      </c>
      <c r="I142" s="210" t="s">
        <v>140</v>
      </c>
      <c r="J142" s="211" t="s">
        <v>100</v>
      </c>
      <c r="K142" s="212" t="s">
        <v>141</v>
      </c>
      <c r="L142" s="213"/>
      <c r="M142" s="101" t="s">
        <v>1</v>
      </c>
      <c r="N142" s="102" t="s">
        <v>39</v>
      </c>
      <c r="O142" s="102" t="s">
        <v>142</v>
      </c>
      <c r="P142" s="102" t="s">
        <v>143</v>
      </c>
      <c r="Q142" s="102" t="s">
        <v>144</v>
      </c>
      <c r="R142" s="102" t="s">
        <v>145</v>
      </c>
      <c r="S142" s="102" t="s">
        <v>146</v>
      </c>
      <c r="T142" s="103" t="s">
        <v>147</v>
      </c>
      <c r="U142" s="207"/>
      <c r="V142" s="207"/>
      <c r="W142" s="207"/>
      <c r="X142" s="207"/>
      <c r="Y142" s="207"/>
      <c r="Z142" s="207"/>
      <c r="AA142" s="207"/>
      <c r="AB142" s="207"/>
      <c r="AC142" s="207"/>
      <c r="AD142" s="207"/>
      <c r="AE142" s="207"/>
    </row>
    <row r="143" s="2" customFormat="1" ht="22.8" customHeight="1">
      <c r="A143" s="39"/>
      <c r="B143" s="40"/>
      <c r="C143" s="108" t="s">
        <v>148</v>
      </c>
      <c r="D143" s="41"/>
      <c r="E143" s="41"/>
      <c r="F143" s="41"/>
      <c r="G143" s="41"/>
      <c r="H143" s="41"/>
      <c r="I143" s="41"/>
      <c r="J143" s="214">
        <f>BK143</f>
        <v>0</v>
      </c>
      <c r="K143" s="41"/>
      <c r="L143" s="45"/>
      <c r="M143" s="104"/>
      <c r="N143" s="215"/>
      <c r="O143" s="105"/>
      <c r="P143" s="216">
        <f>P144+P216+P240</f>
        <v>0</v>
      </c>
      <c r="Q143" s="105"/>
      <c r="R143" s="216">
        <f>R144+R216+R240</f>
        <v>140.88175190999999</v>
      </c>
      <c r="S143" s="105"/>
      <c r="T143" s="217">
        <f>T144+T216+T240</f>
        <v>132.19999999999999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74</v>
      </c>
      <c r="AU143" s="18" t="s">
        <v>102</v>
      </c>
      <c r="BK143" s="218">
        <f>BK144+BK216+BK240</f>
        <v>0</v>
      </c>
    </row>
    <row r="144" s="12" customFormat="1" ht="25.92" customHeight="1">
      <c r="A144" s="12"/>
      <c r="B144" s="219"/>
      <c r="C144" s="220"/>
      <c r="D144" s="221" t="s">
        <v>74</v>
      </c>
      <c r="E144" s="222" t="s">
        <v>149</v>
      </c>
      <c r="F144" s="222" t="s">
        <v>150</v>
      </c>
      <c r="G144" s="220"/>
      <c r="H144" s="220"/>
      <c r="I144" s="223"/>
      <c r="J144" s="224">
        <f>BK144</f>
        <v>0</v>
      </c>
      <c r="K144" s="220"/>
      <c r="L144" s="225"/>
      <c r="M144" s="226"/>
      <c r="N144" s="227"/>
      <c r="O144" s="227"/>
      <c r="P144" s="228">
        <f>P145+P163+P165+P172+P182+P195+P201+P203+P208</f>
        <v>0</v>
      </c>
      <c r="Q144" s="227"/>
      <c r="R144" s="228">
        <f>R145+R163+R165+R172+R182+R195+R201+R203+R208</f>
        <v>140.76131470999999</v>
      </c>
      <c r="S144" s="227"/>
      <c r="T144" s="229">
        <f>T145+T163+T165+T172+T182+T195+T201+T203+T208</f>
        <v>132.19999999999999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80</v>
      </c>
      <c r="AT144" s="231" t="s">
        <v>74</v>
      </c>
      <c r="AU144" s="231" t="s">
        <v>75</v>
      </c>
      <c r="AY144" s="230" t="s">
        <v>151</v>
      </c>
      <c r="BK144" s="232">
        <f>BK145+BK163+BK165+BK172+BK182+BK195+BK201+BK203+BK208</f>
        <v>0</v>
      </c>
    </row>
    <row r="145" s="12" customFormat="1" ht="22.8" customHeight="1">
      <c r="A145" s="12"/>
      <c r="B145" s="219"/>
      <c r="C145" s="220"/>
      <c r="D145" s="221" t="s">
        <v>74</v>
      </c>
      <c r="E145" s="233" t="s">
        <v>80</v>
      </c>
      <c r="F145" s="233" t="s">
        <v>966</v>
      </c>
      <c r="G145" s="220"/>
      <c r="H145" s="220"/>
      <c r="I145" s="223"/>
      <c r="J145" s="234">
        <f>BK145</f>
        <v>0</v>
      </c>
      <c r="K145" s="220"/>
      <c r="L145" s="225"/>
      <c r="M145" s="226"/>
      <c r="N145" s="227"/>
      <c r="O145" s="227"/>
      <c r="P145" s="228">
        <f>SUM(P146:P162)</f>
        <v>0</v>
      </c>
      <c r="Q145" s="227"/>
      <c r="R145" s="228">
        <f>SUM(R146:R162)</f>
        <v>0</v>
      </c>
      <c r="S145" s="227"/>
      <c r="T145" s="229">
        <f>SUM(T146:T162)</f>
        <v>132.19999999999999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0" t="s">
        <v>80</v>
      </c>
      <c r="AT145" s="231" t="s">
        <v>74</v>
      </c>
      <c r="AU145" s="231" t="s">
        <v>80</v>
      </c>
      <c r="AY145" s="230" t="s">
        <v>151</v>
      </c>
      <c r="BK145" s="232">
        <f>SUM(BK146:BK162)</f>
        <v>0</v>
      </c>
    </row>
    <row r="146" s="2" customFormat="1" ht="24.15" customHeight="1">
      <c r="A146" s="39"/>
      <c r="B146" s="40"/>
      <c r="C146" s="235" t="s">
        <v>80</v>
      </c>
      <c r="D146" s="235" t="s">
        <v>153</v>
      </c>
      <c r="E146" s="236" t="s">
        <v>967</v>
      </c>
      <c r="F146" s="237" t="s">
        <v>968</v>
      </c>
      <c r="G146" s="238" t="s">
        <v>167</v>
      </c>
      <c r="H146" s="239">
        <v>330.5</v>
      </c>
      <c r="I146" s="240"/>
      <c r="J146" s="241">
        <f>ROUND(I146*H146,2)</f>
        <v>0</v>
      </c>
      <c r="K146" s="242"/>
      <c r="L146" s="45"/>
      <c r="M146" s="243" t="s">
        <v>1</v>
      </c>
      <c r="N146" s="244" t="s">
        <v>40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0.17999999999999999</v>
      </c>
      <c r="T146" s="246">
        <f>S146*H146</f>
        <v>59.489999999999995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90</v>
      </c>
      <c r="AT146" s="247" t="s">
        <v>153</v>
      </c>
      <c r="AU146" s="247" t="s">
        <v>84</v>
      </c>
      <c r="AY146" s="18" t="s">
        <v>151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80</v>
      </c>
      <c r="BK146" s="248">
        <f>ROUND(I146*H146,2)</f>
        <v>0</v>
      </c>
      <c r="BL146" s="18" t="s">
        <v>90</v>
      </c>
      <c r="BM146" s="247" t="s">
        <v>969</v>
      </c>
    </row>
    <row r="147" s="2" customFormat="1" ht="14.4" customHeight="1">
      <c r="A147" s="39"/>
      <c r="B147" s="40"/>
      <c r="C147" s="235" t="s">
        <v>84</v>
      </c>
      <c r="D147" s="235" t="s">
        <v>153</v>
      </c>
      <c r="E147" s="236" t="s">
        <v>970</v>
      </c>
      <c r="F147" s="237" t="s">
        <v>971</v>
      </c>
      <c r="G147" s="238" t="s">
        <v>167</v>
      </c>
      <c r="H147" s="239">
        <v>330.5</v>
      </c>
      <c r="I147" s="240"/>
      <c r="J147" s="241">
        <f>ROUND(I147*H147,2)</f>
        <v>0</v>
      </c>
      <c r="K147" s="242"/>
      <c r="L147" s="45"/>
      <c r="M147" s="243" t="s">
        <v>1</v>
      </c>
      <c r="N147" s="244" t="s">
        <v>40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0.22</v>
      </c>
      <c r="T147" s="246">
        <f>S147*H147</f>
        <v>72.709999999999994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90</v>
      </c>
      <c r="AT147" s="247" t="s">
        <v>153</v>
      </c>
      <c r="AU147" s="247" t="s">
        <v>84</v>
      </c>
      <c r="AY147" s="18" t="s">
        <v>151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80</v>
      </c>
      <c r="BK147" s="248">
        <f>ROUND(I147*H147,2)</f>
        <v>0</v>
      </c>
      <c r="BL147" s="18" t="s">
        <v>90</v>
      </c>
      <c r="BM147" s="247" t="s">
        <v>972</v>
      </c>
    </row>
    <row r="148" s="2" customFormat="1" ht="24.15" customHeight="1">
      <c r="A148" s="39"/>
      <c r="B148" s="40"/>
      <c r="C148" s="235" t="s">
        <v>87</v>
      </c>
      <c r="D148" s="235" t="s">
        <v>153</v>
      </c>
      <c r="E148" s="236" t="s">
        <v>973</v>
      </c>
      <c r="F148" s="237" t="s">
        <v>974</v>
      </c>
      <c r="G148" s="238" t="s">
        <v>156</v>
      </c>
      <c r="H148" s="239">
        <v>102.455</v>
      </c>
      <c r="I148" s="240"/>
      <c r="J148" s="241">
        <f>ROUND(I148*H148,2)</f>
        <v>0</v>
      </c>
      <c r="K148" s="242"/>
      <c r="L148" s="45"/>
      <c r="M148" s="243" t="s">
        <v>1</v>
      </c>
      <c r="N148" s="244" t="s">
        <v>40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90</v>
      </c>
      <c r="AT148" s="247" t="s">
        <v>153</v>
      </c>
      <c r="AU148" s="247" t="s">
        <v>84</v>
      </c>
      <c r="AY148" s="18" t="s">
        <v>151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80</v>
      </c>
      <c r="BK148" s="248">
        <f>ROUND(I148*H148,2)</f>
        <v>0</v>
      </c>
      <c r="BL148" s="18" t="s">
        <v>90</v>
      </c>
      <c r="BM148" s="247" t="s">
        <v>975</v>
      </c>
    </row>
    <row r="149" s="13" customFormat="1">
      <c r="A149" s="13"/>
      <c r="B149" s="249"/>
      <c r="C149" s="250"/>
      <c r="D149" s="251" t="s">
        <v>158</v>
      </c>
      <c r="E149" s="252" t="s">
        <v>1</v>
      </c>
      <c r="F149" s="253" t="s">
        <v>976</v>
      </c>
      <c r="G149" s="250"/>
      <c r="H149" s="254">
        <v>102.455</v>
      </c>
      <c r="I149" s="255"/>
      <c r="J149" s="250"/>
      <c r="K149" s="250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158</v>
      </c>
      <c r="AU149" s="260" t="s">
        <v>84</v>
      </c>
      <c r="AV149" s="13" t="s">
        <v>84</v>
      </c>
      <c r="AW149" s="13" t="s">
        <v>32</v>
      </c>
      <c r="AX149" s="13" t="s">
        <v>75</v>
      </c>
      <c r="AY149" s="260" t="s">
        <v>151</v>
      </c>
    </row>
    <row r="150" s="14" customFormat="1">
      <c r="A150" s="14"/>
      <c r="B150" s="261"/>
      <c r="C150" s="262"/>
      <c r="D150" s="251" t="s">
        <v>158</v>
      </c>
      <c r="E150" s="263" t="s">
        <v>1</v>
      </c>
      <c r="F150" s="264" t="s">
        <v>163</v>
      </c>
      <c r="G150" s="262"/>
      <c r="H150" s="265">
        <v>102.455</v>
      </c>
      <c r="I150" s="266"/>
      <c r="J150" s="262"/>
      <c r="K150" s="262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158</v>
      </c>
      <c r="AU150" s="271" t="s">
        <v>84</v>
      </c>
      <c r="AV150" s="14" t="s">
        <v>90</v>
      </c>
      <c r="AW150" s="14" t="s">
        <v>32</v>
      </c>
      <c r="AX150" s="14" t="s">
        <v>80</v>
      </c>
      <c r="AY150" s="271" t="s">
        <v>151</v>
      </c>
    </row>
    <row r="151" s="2" customFormat="1" ht="24.15" customHeight="1">
      <c r="A151" s="39"/>
      <c r="B151" s="40"/>
      <c r="C151" s="235" t="s">
        <v>90</v>
      </c>
      <c r="D151" s="235" t="s">
        <v>153</v>
      </c>
      <c r="E151" s="236" t="s">
        <v>977</v>
      </c>
      <c r="F151" s="237" t="s">
        <v>978</v>
      </c>
      <c r="G151" s="238" t="s">
        <v>156</v>
      </c>
      <c r="H151" s="239">
        <v>6.4870000000000001</v>
      </c>
      <c r="I151" s="240"/>
      <c r="J151" s="241">
        <f>ROUND(I151*H151,2)</f>
        <v>0</v>
      </c>
      <c r="K151" s="242"/>
      <c r="L151" s="45"/>
      <c r="M151" s="243" t="s">
        <v>1</v>
      </c>
      <c r="N151" s="244" t="s">
        <v>40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90</v>
      </c>
      <c r="AT151" s="247" t="s">
        <v>153</v>
      </c>
      <c r="AU151" s="247" t="s">
        <v>84</v>
      </c>
      <c r="AY151" s="18" t="s">
        <v>151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80</v>
      </c>
      <c r="BK151" s="248">
        <f>ROUND(I151*H151,2)</f>
        <v>0</v>
      </c>
      <c r="BL151" s="18" t="s">
        <v>90</v>
      </c>
      <c r="BM151" s="247" t="s">
        <v>979</v>
      </c>
    </row>
    <row r="152" s="15" customFormat="1">
      <c r="A152" s="15"/>
      <c r="B152" s="272"/>
      <c r="C152" s="273"/>
      <c r="D152" s="251" t="s">
        <v>158</v>
      </c>
      <c r="E152" s="274" t="s">
        <v>1</v>
      </c>
      <c r="F152" s="275" t="s">
        <v>980</v>
      </c>
      <c r="G152" s="273"/>
      <c r="H152" s="274" t="s">
        <v>1</v>
      </c>
      <c r="I152" s="276"/>
      <c r="J152" s="273"/>
      <c r="K152" s="273"/>
      <c r="L152" s="277"/>
      <c r="M152" s="278"/>
      <c r="N152" s="279"/>
      <c r="O152" s="279"/>
      <c r="P152" s="279"/>
      <c r="Q152" s="279"/>
      <c r="R152" s="279"/>
      <c r="S152" s="279"/>
      <c r="T152" s="28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1" t="s">
        <v>158</v>
      </c>
      <c r="AU152" s="281" t="s">
        <v>84</v>
      </c>
      <c r="AV152" s="15" t="s">
        <v>80</v>
      </c>
      <c r="AW152" s="15" t="s">
        <v>32</v>
      </c>
      <c r="AX152" s="15" t="s">
        <v>75</v>
      </c>
      <c r="AY152" s="281" t="s">
        <v>151</v>
      </c>
    </row>
    <row r="153" s="13" customFormat="1">
      <c r="A153" s="13"/>
      <c r="B153" s="249"/>
      <c r="C153" s="250"/>
      <c r="D153" s="251" t="s">
        <v>158</v>
      </c>
      <c r="E153" s="252" t="s">
        <v>1</v>
      </c>
      <c r="F153" s="253" t="s">
        <v>981</v>
      </c>
      <c r="G153" s="250"/>
      <c r="H153" s="254">
        <v>6.4870000000000001</v>
      </c>
      <c r="I153" s="255"/>
      <c r="J153" s="250"/>
      <c r="K153" s="250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158</v>
      </c>
      <c r="AU153" s="260" t="s">
        <v>84</v>
      </c>
      <c r="AV153" s="13" t="s">
        <v>84</v>
      </c>
      <c r="AW153" s="13" t="s">
        <v>32</v>
      </c>
      <c r="AX153" s="13" t="s">
        <v>80</v>
      </c>
      <c r="AY153" s="260" t="s">
        <v>151</v>
      </c>
    </row>
    <row r="154" s="2" customFormat="1" ht="24.15" customHeight="1">
      <c r="A154" s="39"/>
      <c r="B154" s="40"/>
      <c r="C154" s="235" t="s">
        <v>181</v>
      </c>
      <c r="D154" s="235" t="s">
        <v>153</v>
      </c>
      <c r="E154" s="236" t="s">
        <v>982</v>
      </c>
      <c r="F154" s="237" t="s">
        <v>983</v>
      </c>
      <c r="G154" s="238" t="s">
        <v>156</v>
      </c>
      <c r="H154" s="239">
        <v>108.94199999999999</v>
      </c>
      <c r="I154" s="240"/>
      <c r="J154" s="241">
        <f>ROUND(I154*H154,2)</f>
        <v>0</v>
      </c>
      <c r="K154" s="242"/>
      <c r="L154" s="45"/>
      <c r="M154" s="243" t="s">
        <v>1</v>
      </c>
      <c r="N154" s="244" t="s">
        <v>40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90</v>
      </c>
      <c r="AT154" s="247" t="s">
        <v>153</v>
      </c>
      <c r="AU154" s="247" t="s">
        <v>84</v>
      </c>
      <c r="AY154" s="18" t="s">
        <v>151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80</v>
      </c>
      <c r="BK154" s="248">
        <f>ROUND(I154*H154,2)</f>
        <v>0</v>
      </c>
      <c r="BL154" s="18" t="s">
        <v>90</v>
      </c>
      <c r="BM154" s="247" t="s">
        <v>984</v>
      </c>
    </row>
    <row r="155" s="13" customFormat="1">
      <c r="A155" s="13"/>
      <c r="B155" s="249"/>
      <c r="C155" s="250"/>
      <c r="D155" s="251" t="s">
        <v>158</v>
      </c>
      <c r="E155" s="252" t="s">
        <v>1</v>
      </c>
      <c r="F155" s="253" t="s">
        <v>985</v>
      </c>
      <c r="G155" s="250"/>
      <c r="H155" s="254">
        <v>108.94199999999999</v>
      </c>
      <c r="I155" s="255"/>
      <c r="J155" s="250"/>
      <c r="K155" s="250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158</v>
      </c>
      <c r="AU155" s="260" t="s">
        <v>84</v>
      </c>
      <c r="AV155" s="13" t="s">
        <v>84</v>
      </c>
      <c r="AW155" s="13" t="s">
        <v>32</v>
      </c>
      <c r="AX155" s="13" t="s">
        <v>80</v>
      </c>
      <c r="AY155" s="260" t="s">
        <v>151</v>
      </c>
    </row>
    <row r="156" s="2" customFormat="1" ht="24.15" customHeight="1">
      <c r="A156" s="39"/>
      <c r="B156" s="40"/>
      <c r="C156" s="235" t="s">
        <v>185</v>
      </c>
      <c r="D156" s="235" t="s">
        <v>153</v>
      </c>
      <c r="E156" s="236" t="s">
        <v>986</v>
      </c>
      <c r="F156" s="237" t="s">
        <v>987</v>
      </c>
      <c r="G156" s="238" t="s">
        <v>156</v>
      </c>
      <c r="H156" s="239">
        <v>108.94199999999999</v>
      </c>
      <c r="I156" s="240"/>
      <c r="J156" s="241">
        <f>ROUND(I156*H156,2)</f>
        <v>0</v>
      </c>
      <c r="K156" s="242"/>
      <c r="L156" s="45"/>
      <c r="M156" s="243" t="s">
        <v>1</v>
      </c>
      <c r="N156" s="244" t="s">
        <v>40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90</v>
      </c>
      <c r="AT156" s="247" t="s">
        <v>153</v>
      </c>
      <c r="AU156" s="247" t="s">
        <v>84</v>
      </c>
      <c r="AY156" s="18" t="s">
        <v>151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80</v>
      </c>
      <c r="BK156" s="248">
        <f>ROUND(I156*H156,2)</f>
        <v>0</v>
      </c>
      <c r="BL156" s="18" t="s">
        <v>90</v>
      </c>
      <c r="BM156" s="247" t="s">
        <v>988</v>
      </c>
    </row>
    <row r="157" s="2" customFormat="1" ht="24.15" customHeight="1">
      <c r="A157" s="39"/>
      <c r="B157" s="40"/>
      <c r="C157" s="235" t="s">
        <v>189</v>
      </c>
      <c r="D157" s="235" t="s">
        <v>153</v>
      </c>
      <c r="E157" s="236" t="s">
        <v>989</v>
      </c>
      <c r="F157" s="237" t="s">
        <v>990</v>
      </c>
      <c r="G157" s="238" t="s">
        <v>156</v>
      </c>
      <c r="H157" s="239">
        <v>108.94199999999999</v>
      </c>
      <c r="I157" s="240"/>
      <c r="J157" s="241">
        <f>ROUND(I157*H157,2)</f>
        <v>0</v>
      </c>
      <c r="K157" s="242"/>
      <c r="L157" s="45"/>
      <c r="M157" s="243" t="s">
        <v>1</v>
      </c>
      <c r="N157" s="244" t="s">
        <v>40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90</v>
      </c>
      <c r="AT157" s="247" t="s">
        <v>153</v>
      </c>
      <c r="AU157" s="247" t="s">
        <v>84</v>
      </c>
      <c r="AY157" s="18" t="s">
        <v>151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80</v>
      </c>
      <c r="BK157" s="248">
        <f>ROUND(I157*H157,2)</f>
        <v>0</v>
      </c>
      <c r="BL157" s="18" t="s">
        <v>90</v>
      </c>
      <c r="BM157" s="247" t="s">
        <v>991</v>
      </c>
    </row>
    <row r="158" s="13" customFormat="1">
      <c r="A158" s="13"/>
      <c r="B158" s="249"/>
      <c r="C158" s="250"/>
      <c r="D158" s="251" t="s">
        <v>158</v>
      </c>
      <c r="E158" s="252" t="s">
        <v>1</v>
      </c>
      <c r="F158" s="253" t="s">
        <v>992</v>
      </c>
      <c r="G158" s="250"/>
      <c r="H158" s="254">
        <v>108.94199999999999</v>
      </c>
      <c r="I158" s="255"/>
      <c r="J158" s="250"/>
      <c r="K158" s="250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158</v>
      </c>
      <c r="AU158" s="260" t="s">
        <v>84</v>
      </c>
      <c r="AV158" s="13" t="s">
        <v>84</v>
      </c>
      <c r="AW158" s="13" t="s">
        <v>32</v>
      </c>
      <c r="AX158" s="13" t="s">
        <v>80</v>
      </c>
      <c r="AY158" s="260" t="s">
        <v>151</v>
      </c>
    </row>
    <row r="159" s="2" customFormat="1" ht="14.4" customHeight="1">
      <c r="A159" s="39"/>
      <c r="B159" s="40"/>
      <c r="C159" s="235" t="s">
        <v>195</v>
      </c>
      <c r="D159" s="235" t="s">
        <v>153</v>
      </c>
      <c r="E159" s="236" t="s">
        <v>993</v>
      </c>
      <c r="F159" s="237" t="s">
        <v>994</v>
      </c>
      <c r="G159" s="238" t="s">
        <v>156</v>
      </c>
      <c r="H159" s="239">
        <v>108.94199999999999</v>
      </c>
      <c r="I159" s="240"/>
      <c r="J159" s="241">
        <f>ROUND(I159*H159,2)</f>
        <v>0</v>
      </c>
      <c r="K159" s="242"/>
      <c r="L159" s="45"/>
      <c r="M159" s="243" t="s">
        <v>1</v>
      </c>
      <c r="N159" s="244" t="s">
        <v>40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90</v>
      </c>
      <c r="AT159" s="247" t="s">
        <v>153</v>
      </c>
      <c r="AU159" s="247" t="s">
        <v>84</v>
      </c>
      <c r="AY159" s="18" t="s">
        <v>151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80</v>
      </c>
      <c r="BK159" s="248">
        <f>ROUND(I159*H159,2)</f>
        <v>0</v>
      </c>
      <c r="BL159" s="18" t="s">
        <v>90</v>
      </c>
      <c r="BM159" s="247" t="s">
        <v>995</v>
      </c>
    </row>
    <row r="160" s="2" customFormat="1" ht="24.15" customHeight="1">
      <c r="A160" s="39"/>
      <c r="B160" s="40"/>
      <c r="C160" s="235" t="s">
        <v>193</v>
      </c>
      <c r="D160" s="235" t="s">
        <v>153</v>
      </c>
      <c r="E160" s="236" t="s">
        <v>996</v>
      </c>
      <c r="F160" s="237" t="s">
        <v>997</v>
      </c>
      <c r="G160" s="238" t="s">
        <v>176</v>
      </c>
      <c r="H160" s="239">
        <v>185.20099999999999</v>
      </c>
      <c r="I160" s="240"/>
      <c r="J160" s="241">
        <f>ROUND(I160*H160,2)</f>
        <v>0</v>
      </c>
      <c r="K160" s="242"/>
      <c r="L160" s="45"/>
      <c r="M160" s="243" t="s">
        <v>1</v>
      </c>
      <c r="N160" s="244" t="s">
        <v>40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90</v>
      </c>
      <c r="AT160" s="247" t="s">
        <v>153</v>
      </c>
      <c r="AU160" s="247" t="s">
        <v>84</v>
      </c>
      <c r="AY160" s="18" t="s">
        <v>151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80</v>
      </c>
      <c r="BK160" s="248">
        <f>ROUND(I160*H160,2)</f>
        <v>0</v>
      </c>
      <c r="BL160" s="18" t="s">
        <v>90</v>
      </c>
      <c r="BM160" s="247" t="s">
        <v>998</v>
      </c>
    </row>
    <row r="161" s="13" customFormat="1">
      <c r="A161" s="13"/>
      <c r="B161" s="249"/>
      <c r="C161" s="250"/>
      <c r="D161" s="251" t="s">
        <v>158</v>
      </c>
      <c r="E161" s="252" t="s">
        <v>1</v>
      </c>
      <c r="F161" s="253" t="s">
        <v>999</v>
      </c>
      <c r="G161" s="250"/>
      <c r="H161" s="254">
        <v>185.20099999999999</v>
      </c>
      <c r="I161" s="255"/>
      <c r="J161" s="250"/>
      <c r="K161" s="250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158</v>
      </c>
      <c r="AU161" s="260" t="s">
        <v>84</v>
      </c>
      <c r="AV161" s="13" t="s">
        <v>84</v>
      </c>
      <c r="AW161" s="13" t="s">
        <v>32</v>
      </c>
      <c r="AX161" s="13" t="s">
        <v>80</v>
      </c>
      <c r="AY161" s="260" t="s">
        <v>151</v>
      </c>
    </row>
    <row r="162" s="2" customFormat="1" ht="14.4" customHeight="1">
      <c r="A162" s="39"/>
      <c r="B162" s="40"/>
      <c r="C162" s="235" t="s">
        <v>208</v>
      </c>
      <c r="D162" s="235" t="s">
        <v>153</v>
      </c>
      <c r="E162" s="236" t="s">
        <v>1000</v>
      </c>
      <c r="F162" s="237" t="s">
        <v>1001</v>
      </c>
      <c r="G162" s="238" t="s">
        <v>167</v>
      </c>
      <c r="H162" s="239">
        <v>330.5</v>
      </c>
      <c r="I162" s="240"/>
      <c r="J162" s="241">
        <f>ROUND(I162*H162,2)</f>
        <v>0</v>
      </c>
      <c r="K162" s="242"/>
      <c r="L162" s="45"/>
      <c r="M162" s="243" t="s">
        <v>1</v>
      </c>
      <c r="N162" s="244" t="s">
        <v>40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90</v>
      </c>
      <c r="AT162" s="247" t="s">
        <v>153</v>
      </c>
      <c r="AU162" s="247" t="s">
        <v>84</v>
      </c>
      <c r="AY162" s="18" t="s">
        <v>151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80</v>
      </c>
      <c r="BK162" s="248">
        <f>ROUND(I162*H162,2)</f>
        <v>0</v>
      </c>
      <c r="BL162" s="18" t="s">
        <v>90</v>
      </c>
      <c r="BM162" s="247" t="s">
        <v>1002</v>
      </c>
    </row>
    <row r="163" s="12" customFormat="1" ht="22.8" customHeight="1">
      <c r="A163" s="12"/>
      <c r="B163" s="219"/>
      <c r="C163" s="220"/>
      <c r="D163" s="221" t="s">
        <v>74</v>
      </c>
      <c r="E163" s="233" t="s">
        <v>243</v>
      </c>
      <c r="F163" s="233" t="s">
        <v>1003</v>
      </c>
      <c r="G163" s="220"/>
      <c r="H163" s="220"/>
      <c r="I163" s="223"/>
      <c r="J163" s="234">
        <f>BK163</f>
        <v>0</v>
      </c>
      <c r="K163" s="220"/>
      <c r="L163" s="225"/>
      <c r="M163" s="226"/>
      <c r="N163" s="227"/>
      <c r="O163" s="227"/>
      <c r="P163" s="228">
        <f>P164</f>
        <v>0</v>
      </c>
      <c r="Q163" s="227"/>
      <c r="R163" s="228">
        <f>R164</f>
        <v>0</v>
      </c>
      <c r="S163" s="227"/>
      <c r="T163" s="229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0" t="s">
        <v>80</v>
      </c>
      <c r="AT163" s="231" t="s">
        <v>74</v>
      </c>
      <c r="AU163" s="231" t="s">
        <v>80</v>
      </c>
      <c r="AY163" s="230" t="s">
        <v>151</v>
      </c>
      <c r="BK163" s="232">
        <f>BK164</f>
        <v>0</v>
      </c>
    </row>
    <row r="164" s="2" customFormat="1" ht="14.4" customHeight="1">
      <c r="A164" s="39"/>
      <c r="B164" s="40"/>
      <c r="C164" s="235" t="s">
        <v>212</v>
      </c>
      <c r="D164" s="235" t="s">
        <v>153</v>
      </c>
      <c r="E164" s="236" t="s">
        <v>1004</v>
      </c>
      <c r="F164" s="237" t="s">
        <v>1005</v>
      </c>
      <c r="G164" s="238" t="s">
        <v>398</v>
      </c>
      <c r="H164" s="239">
        <v>1</v>
      </c>
      <c r="I164" s="240"/>
      <c r="J164" s="241">
        <f>ROUND(I164*H164,2)</f>
        <v>0</v>
      </c>
      <c r="K164" s="242"/>
      <c r="L164" s="45"/>
      <c r="M164" s="243" t="s">
        <v>1</v>
      </c>
      <c r="N164" s="244" t="s">
        <v>40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90</v>
      </c>
      <c r="AT164" s="247" t="s">
        <v>153</v>
      </c>
      <c r="AU164" s="247" t="s">
        <v>84</v>
      </c>
      <c r="AY164" s="18" t="s">
        <v>151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80</v>
      </c>
      <c r="BK164" s="248">
        <f>ROUND(I164*H164,2)</f>
        <v>0</v>
      </c>
      <c r="BL164" s="18" t="s">
        <v>90</v>
      </c>
      <c r="BM164" s="247" t="s">
        <v>1006</v>
      </c>
    </row>
    <row r="165" s="12" customFormat="1" ht="22.8" customHeight="1">
      <c r="A165" s="12"/>
      <c r="B165" s="219"/>
      <c r="C165" s="220"/>
      <c r="D165" s="221" t="s">
        <v>74</v>
      </c>
      <c r="E165" s="233" t="s">
        <v>84</v>
      </c>
      <c r="F165" s="233" t="s">
        <v>1007</v>
      </c>
      <c r="G165" s="220"/>
      <c r="H165" s="220"/>
      <c r="I165" s="223"/>
      <c r="J165" s="234">
        <f>BK165</f>
        <v>0</v>
      </c>
      <c r="K165" s="220"/>
      <c r="L165" s="225"/>
      <c r="M165" s="226"/>
      <c r="N165" s="227"/>
      <c r="O165" s="227"/>
      <c r="P165" s="228">
        <f>SUM(P166:P171)</f>
        <v>0</v>
      </c>
      <c r="Q165" s="227"/>
      <c r="R165" s="228">
        <f>SUM(R166:R171)</f>
        <v>14.19973881</v>
      </c>
      <c r="S165" s="227"/>
      <c r="T165" s="229">
        <f>SUM(T166:T171)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0" t="s">
        <v>80</v>
      </c>
      <c r="AT165" s="231" t="s">
        <v>74</v>
      </c>
      <c r="AU165" s="231" t="s">
        <v>80</v>
      </c>
      <c r="AY165" s="230" t="s">
        <v>151</v>
      </c>
      <c r="BK165" s="232">
        <f>SUM(BK166:BK171)</f>
        <v>0</v>
      </c>
    </row>
    <row r="166" s="2" customFormat="1" ht="14.4" customHeight="1">
      <c r="A166" s="39"/>
      <c r="B166" s="40"/>
      <c r="C166" s="235" t="s">
        <v>216</v>
      </c>
      <c r="D166" s="235" t="s">
        <v>153</v>
      </c>
      <c r="E166" s="236" t="s">
        <v>1008</v>
      </c>
      <c r="F166" s="237" t="s">
        <v>1009</v>
      </c>
      <c r="G166" s="238" t="s">
        <v>156</v>
      </c>
      <c r="H166" s="239">
        <v>5.766</v>
      </c>
      <c r="I166" s="240"/>
      <c r="J166" s="241">
        <f>ROUND(I166*H166,2)</f>
        <v>0</v>
      </c>
      <c r="K166" s="242"/>
      <c r="L166" s="45"/>
      <c r="M166" s="243" t="s">
        <v>1</v>
      </c>
      <c r="N166" s="244" t="s">
        <v>40</v>
      </c>
      <c r="O166" s="92"/>
      <c r="P166" s="245">
        <f>O166*H166</f>
        <v>0</v>
      </c>
      <c r="Q166" s="245">
        <v>2.45329</v>
      </c>
      <c r="R166" s="245">
        <f>Q166*H166</f>
        <v>14.14567014</v>
      </c>
      <c r="S166" s="245">
        <v>0</v>
      </c>
      <c r="T166" s="24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7" t="s">
        <v>90</v>
      </c>
      <c r="AT166" s="247" t="s">
        <v>153</v>
      </c>
      <c r="AU166" s="247" t="s">
        <v>84</v>
      </c>
      <c r="AY166" s="18" t="s">
        <v>151</v>
      </c>
      <c r="BE166" s="248">
        <f>IF(N166="základní",J166,0)</f>
        <v>0</v>
      </c>
      <c r="BF166" s="248">
        <f>IF(N166="snížená",J166,0)</f>
        <v>0</v>
      </c>
      <c r="BG166" s="248">
        <f>IF(N166="zákl. přenesená",J166,0)</f>
        <v>0</v>
      </c>
      <c r="BH166" s="248">
        <f>IF(N166="sníž. přenesená",J166,0)</f>
        <v>0</v>
      </c>
      <c r="BI166" s="248">
        <f>IF(N166="nulová",J166,0)</f>
        <v>0</v>
      </c>
      <c r="BJ166" s="18" t="s">
        <v>80</v>
      </c>
      <c r="BK166" s="248">
        <f>ROUND(I166*H166,2)</f>
        <v>0</v>
      </c>
      <c r="BL166" s="18" t="s">
        <v>90</v>
      </c>
      <c r="BM166" s="247" t="s">
        <v>1010</v>
      </c>
    </row>
    <row r="167" s="15" customFormat="1">
      <c r="A167" s="15"/>
      <c r="B167" s="272"/>
      <c r="C167" s="273"/>
      <c r="D167" s="251" t="s">
        <v>158</v>
      </c>
      <c r="E167" s="274" t="s">
        <v>1</v>
      </c>
      <c r="F167" s="275" t="s">
        <v>980</v>
      </c>
      <c r="G167" s="273"/>
      <c r="H167" s="274" t="s">
        <v>1</v>
      </c>
      <c r="I167" s="276"/>
      <c r="J167" s="273"/>
      <c r="K167" s="273"/>
      <c r="L167" s="277"/>
      <c r="M167" s="278"/>
      <c r="N167" s="279"/>
      <c r="O167" s="279"/>
      <c r="P167" s="279"/>
      <c r="Q167" s="279"/>
      <c r="R167" s="279"/>
      <c r="S167" s="279"/>
      <c r="T167" s="28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1" t="s">
        <v>158</v>
      </c>
      <c r="AU167" s="281" t="s">
        <v>84</v>
      </c>
      <c r="AV167" s="15" t="s">
        <v>80</v>
      </c>
      <c r="AW167" s="15" t="s">
        <v>32</v>
      </c>
      <c r="AX167" s="15" t="s">
        <v>75</v>
      </c>
      <c r="AY167" s="281" t="s">
        <v>151</v>
      </c>
    </row>
    <row r="168" s="13" customFormat="1">
      <c r="A168" s="13"/>
      <c r="B168" s="249"/>
      <c r="C168" s="250"/>
      <c r="D168" s="251" t="s">
        <v>158</v>
      </c>
      <c r="E168" s="252" t="s">
        <v>1</v>
      </c>
      <c r="F168" s="253" t="s">
        <v>1011</v>
      </c>
      <c r="G168" s="250"/>
      <c r="H168" s="254">
        <v>5.766</v>
      </c>
      <c r="I168" s="255"/>
      <c r="J168" s="250"/>
      <c r="K168" s="250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158</v>
      </c>
      <c r="AU168" s="260" t="s">
        <v>84</v>
      </c>
      <c r="AV168" s="13" t="s">
        <v>84</v>
      </c>
      <c r="AW168" s="13" t="s">
        <v>32</v>
      </c>
      <c r="AX168" s="13" t="s">
        <v>80</v>
      </c>
      <c r="AY168" s="260" t="s">
        <v>151</v>
      </c>
    </row>
    <row r="169" s="2" customFormat="1" ht="14.4" customHeight="1">
      <c r="A169" s="39"/>
      <c r="B169" s="40"/>
      <c r="C169" s="235" t="s">
        <v>222</v>
      </c>
      <c r="D169" s="235" t="s">
        <v>153</v>
      </c>
      <c r="E169" s="236" t="s">
        <v>1012</v>
      </c>
      <c r="F169" s="237" t="s">
        <v>1013</v>
      </c>
      <c r="G169" s="238" t="s">
        <v>176</v>
      </c>
      <c r="H169" s="239">
        <v>0.050999999999999997</v>
      </c>
      <c r="I169" s="240"/>
      <c r="J169" s="241">
        <f>ROUND(I169*H169,2)</f>
        <v>0</v>
      </c>
      <c r="K169" s="242"/>
      <c r="L169" s="45"/>
      <c r="M169" s="243" t="s">
        <v>1</v>
      </c>
      <c r="N169" s="244" t="s">
        <v>40</v>
      </c>
      <c r="O169" s="92"/>
      <c r="P169" s="245">
        <f>O169*H169</f>
        <v>0</v>
      </c>
      <c r="Q169" s="245">
        <v>1.0601700000000001</v>
      </c>
      <c r="R169" s="245">
        <f>Q169*H169</f>
        <v>0.054068669999999999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90</v>
      </c>
      <c r="AT169" s="247" t="s">
        <v>153</v>
      </c>
      <c r="AU169" s="247" t="s">
        <v>84</v>
      </c>
      <c r="AY169" s="18" t="s">
        <v>151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80</v>
      </c>
      <c r="BK169" s="248">
        <f>ROUND(I169*H169,2)</f>
        <v>0</v>
      </c>
      <c r="BL169" s="18" t="s">
        <v>90</v>
      </c>
      <c r="BM169" s="247" t="s">
        <v>1014</v>
      </c>
    </row>
    <row r="170" s="15" customFormat="1">
      <c r="A170" s="15"/>
      <c r="B170" s="272"/>
      <c r="C170" s="273"/>
      <c r="D170" s="251" t="s">
        <v>158</v>
      </c>
      <c r="E170" s="274" t="s">
        <v>1</v>
      </c>
      <c r="F170" s="275" t="s">
        <v>980</v>
      </c>
      <c r="G170" s="273"/>
      <c r="H170" s="274" t="s">
        <v>1</v>
      </c>
      <c r="I170" s="276"/>
      <c r="J170" s="273"/>
      <c r="K170" s="273"/>
      <c r="L170" s="277"/>
      <c r="M170" s="278"/>
      <c r="N170" s="279"/>
      <c r="O170" s="279"/>
      <c r="P170" s="279"/>
      <c r="Q170" s="279"/>
      <c r="R170" s="279"/>
      <c r="S170" s="279"/>
      <c r="T170" s="280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81" t="s">
        <v>158</v>
      </c>
      <c r="AU170" s="281" t="s">
        <v>84</v>
      </c>
      <c r="AV170" s="15" t="s">
        <v>80</v>
      </c>
      <c r="AW170" s="15" t="s">
        <v>32</v>
      </c>
      <c r="AX170" s="15" t="s">
        <v>75</v>
      </c>
      <c r="AY170" s="281" t="s">
        <v>151</v>
      </c>
    </row>
    <row r="171" s="13" customFormat="1">
      <c r="A171" s="13"/>
      <c r="B171" s="249"/>
      <c r="C171" s="250"/>
      <c r="D171" s="251" t="s">
        <v>158</v>
      </c>
      <c r="E171" s="252" t="s">
        <v>1</v>
      </c>
      <c r="F171" s="253" t="s">
        <v>1015</v>
      </c>
      <c r="G171" s="250"/>
      <c r="H171" s="254">
        <v>0.050999999999999997</v>
      </c>
      <c r="I171" s="255"/>
      <c r="J171" s="250"/>
      <c r="K171" s="250"/>
      <c r="L171" s="256"/>
      <c r="M171" s="257"/>
      <c r="N171" s="258"/>
      <c r="O171" s="258"/>
      <c r="P171" s="258"/>
      <c r="Q171" s="258"/>
      <c r="R171" s="258"/>
      <c r="S171" s="258"/>
      <c r="T171" s="25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0" t="s">
        <v>158</v>
      </c>
      <c r="AU171" s="260" t="s">
        <v>84</v>
      </c>
      <c r="AV171" s="13" t="s">
        <v>84</v>
      </c>
      <c r="AW171" s="13" t="s">
        <v>32</v>
      </c>
      <c r="AX171" s="13" t="s">
        <v>80</v>
      </c>
      <c r="AY171" s="260" t="s">
        <v>151</v>
      </c>
    </row>
    <row r="172" s="12" customFormat="1" ht="22.8" customHeight="1">
      <c r="A172" s="12"/>
      <c r="B172" s="219"/>
      <c r="C172" s="220"/>
      <c r="D172" s="221" t="s">
        <v>74</v>
      </c>
      <c r="E172" s="233" t="s">
        <v>87</v>
      </c>
      <c r="F172" s="233" t="s">
        <v>1016</v>
      </c>
      <c r="G172" s="220"/>
      <c r="H172" s="220"/>
      <c r="I172" s="223"/>
      <c r="J172" s="234">
        <f>BK172</f>
        <v>0</v>
      </c>
      <c r="K172" s="220"/>
      <c r="L172" s="225"/>
      <c r="M172" s="226"/>
      <c r="N172" s="227"/>
      <c r="O172" s="227"/>
      <c r="P172" s="228">
        <f>SUM(P173:P181)</f>
        <v>0</v>
      </c>
      <c r="Q172" s="227"/>
      <c r="R172" s="228">
        <f>SUM(R173:R181)</f>
        <v>10.213622900000001</v>
      </c>
      <c r="S172" s="227"/>
      <c r="T172" s="229">
        <f>SUM(T173:T181)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30" t="s">
        <v>80</v>
      </c>
      <c r="AT172" s="231" t="s">
        <v>74</v>
      </c>
      <c r="AU172" s="231" t="s">
        <v>80</v>
      </c>
      <c r="AY172" s="230" t="s">
        <v>151</v>
      </c>
      <c r="BK172" s="232">
        <f>SUM(BK173:BK181)</f>
        <v>0</v>
      </c>
    </row>
    <row r="173" s="2" customFormat="1" ht="24.15" customHeight="1">
      <c r="A173" s="39"/>
      <c r="B173" s="40"/>
      <c r="C173" s="235" t="s">
        <v>226</v>
      </c>
      <c r="D173" s="235" t="s">
        <v>153</v>
      </c>
      <c r="E173" s="236" t="s">
        <v>1017</v>
      </c>
      <c r="F173" s="237" t="s">
        <v>1018</v>
      </c>
      <c r="G173" s="238" t="s">
        <v>470</v>
      </c>
      <c r="H173" s="239">
        <v>9</v>
      </c>
      <c r="I173" s="240"/>
      <c r="J173" s="241">
        <f>ROUND(I173*H173,2)</f>
        <v>0</v>
      </c>
      <c r="K173" s="242"/>
      <c r="L173" s="45"/>
      <c r="M173" s="243" t="s">
        <v>1</v>
      </c>
      <c r="N173" s="244" t="s">
        <v>40</v>
      </c>
      <c r="O173" s="92"/>
      <c r="P173" s="245">
        <f>O173*H173</f>
        <v>0</v>
      </c>
      <c r="Q173" s="245">
        <v>0.0046800000000000001</v>
      </c>
      <c r="R173" s="245">
        <f>Q173*H173</f>
        <v>0.042120000000000005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90</v>
      </c>
      <c r="AT173" s="247" t="s">
        <v>153</v>
      </c>
      <c r="AU173" s="247" t="s">
        <v>84</v>
      </c>
      <c r="AY173" s="18" t="s">
        <v>151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80</v>
      </c>
      <c r="BK173" s="248">
        <f>ROUND(I173*H173,2)</f>
        <v>0</v>
      </c>
      <c r="BL173" s="18" t="s">
        <v>90</v>
      </c>
      <c r="BM173" s="247" t="s">
        <v>1019</v>
      </c>
    </row>
    <row r="174" s="2" customFormat="1" ht="24.15" customHeight="1">
      <c r="A174" s="39"/>
      <c r="B174" s="40"/>
      <c r="C174" s="282" t="s">
        <v>8</v>
      </c>
      <c r="D174" s="282" t="s">
        <v>366</v>
      </c>
      <c r="E174" s="283" t="s">
        <v>1020</v>
      </c>
      <c r="F174" s="284" t="s">
        <v>1021</v>
      </c>
      <c r="G174" s="285" t="s">
        <v>470</v>
      </c>
      <c r="H174" s="286">
        <v>9</v>
      </c>
      <c r="I174" s="287"/>
      <c r="J174" s="288">
        <f>ROUND(I174*H174,2)</f>
        <v>0</v>
      </c>
      <c r="K174" s="289"/>
      <c r="L174" s="290"/>
      <c r="M174" s="291" t="s">
        <v>1</v>
      </c>
      <c r="N174" s="292" t="s">
        <v>40</v>
      </c>
      <c r="O174" s="92"/>
      <c r="P174" s="245">
        <f>O174*H174</f>
        <v>0</v>
      </c>
      <c r="Q174" s="245">
        <v>0.0028</v>
      </c>
      <c r="R174" s="245">
        <f>Q174*H174</f>
        <v>0.0252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195</v>
      </c>
      <c r="AT174" s="247" t="s">
        <v>366</v>
      </c>
      <c r="AU174" s="247" t="s">
        <v>84</v>
      </c>
      <c r="AY174" s="18" t="s">
        <v>151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80</v>
      </c>
      <c r="BK174" s="248">
        <f>ROUND(I174*H174,2)</f>
        <v>0</v>
      </c>
      <c r="BL174" s="18" t="s">
        <v>90</v>
      </c>
      <c r="BM174" s="247" t="s">
        <v>1022</v>
      </c>
    </row>
    <row r="175" s="2" customFormat="1" ht="24.15" customHeight="1">
      <c r="A175" s="39"/>
      <c r="B175" s="40"/>
      <c r="C175" s="235" t="s">
        <v>233</v>
      </c>
      <c r="D175" s="235" t="s">
        <v>153</v>
      </c>
      <c r="E175" s="236" t="s">
        <v>1023</v>
      </c>
      <c r="F175" s="237" t="s">
        <v>1024</v>
      </c>
      <c r="G175" s="238" t="s">
        <v>167</v>
      </c>
      <c r="H175" s="239">
        <v>12.720000000000001</v>
      </c>
      <c r="I175" s="240"/>
      <c r="J175" s="241">
        <f>ROUND(I175*H175,2)</f>
        <v>0</v>
      </c>
      <c r="K175" s="242"/>
      <c r="L175" s="45"/>
      <c r="M175" s="243" t="s">
        <v>1</v>
      </c>
      <c r="N175" s="244" t="s">
        <v>40</v>
      </c>
      <c r="O175" s="92"/>
      <c r="P175" s="245">
        <f>O175*H175</f>
        <v>0</v>
      </c>
      <c r="Q175" s="245">
        <v>0.29104000000000002</v>
      </c>
      <c r="R175" s="245">
        <f>Q175*H175</f>
        <v>3.7020288000000003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90</v>
      </c>
      <c r="AT175" s="247" t="s">
        <v>153</v>
      </c>
      <c r="AU175" s="247" t="s">
        <v>84</v>
      </c>
      <c r="AY175" s="18" t="s">
        <v>151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80</v>
      </c>
      <c r="BK175" s="248">
        <f>ROUND(I175*H175,2)</f>
        <v>0</v>
      </c>
      <c r="BL175" s="18" t="s">
        <v>90</v>
      </c>
      <c r="BM175" s="247" t="s">
        <v>1025</v>
      </c>
    </row>
    <row r="176" s="13" customFormat="1">
      <c r="A176" s="13"/>
      <c r="B176" s="249"/>
      <c r="C176" s="250"/>
      <c r="D176" s="251" t="s">
        <v>158</v>
      </c>
      <c r="E176" s="252" t="s">
        <v>1</v>
      </c>
      <c r="F176" s="253" t="s">
        <v>1026</v>
      </c>
      <c r="G176" s="250"/>
      <c r="H176" s="254">
        <v>12.720000000000001</v>
      </c>
      <c r="I176" s="255"/>
      <c r="J176" s="250"/>
      <c r="K176" s="250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158</v>
      </c>
      <c r="AU176" s="260" t="s">
        <v>84</v>
      </c>
      <c r="AV176" s="13" t="s">
        <v>84</v>
      </c>
      <c r="AW176" s="13" t="s">
        <v>32</v>
      </c>
      <c r="AX176" s="13" t="s">
        <v>80</v>
      </c>
      <c r="AY176" s="260" t="s">
        <v>151</v>
      </c>
    </row>
    <row r="177" s="2" customFormat="1" ht="24.15" customHeight="1">
      <c r="A177" s="39"/>
      <c r="B177" s="40"/>
      <c r="C177" s="235" t="s">
        <v>238</v>
      </c>
      <c r="D177" s="235" t="s">
        <v>153</v>
      </c>
      <c r="E177" s="236" t="s">
        <v>1027</v>
      </c>
      <c r="F177" s="237" t="s">
        <v>1028</v>
      </c>
      <c r="G177" s="238" t="s">
        <v>236</v>
      </c>
      <c r="H177" s="239">
        <v>22</v>
      </c>
      <c r="I177" s="240"/>
      <c r="J177" s="241">
        <f>ROUND(I177*H177,2)</f>
        <v>0</v>
      </c>
      <c r="K177" s="242"/>
      <c r="L177" s="45"/>
      <c r="M177" s="243" t="s">
        <v>1</v>
      </c>
      <c r="N177" s="244" t="s">
        <v>40</v>
      </c>
      <c r="O177" s="92"/>
      <c r="P177" s="245">
        <f>O177*H177</f>
        <v>0</v>
      </c>
      <c r="Q177" s="245">
        <v>0.036400000000000002</v>
      </c>
      <c r="R177" s="245">
        <f>Q177*H177</f>
        <v>0.80080000000000007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90</v>
      </c>
      <c r="AT177" s="247" t="s">
        <v>153</v>
      </c>
      <c r="AU177" s="247" t="s">
        <v>84</v>
      </c>
      <c r="AY177" s="18" t="s">
        <v>151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80</v>
      </c>
      <c r="BK177" s="248">
        <f>ROUND(I177*H177,2)</f>
        <v>0</v>
      </c>
      <c r="BL177" s="18" t="s">
        <v>90</v>
      </c>
      <c r="BM177" s="247" t="s">
        <v>1029</v>
      </c>
    </row>
    <row r="178" s="2" customFormat="1" ht="14.4" customHeight="1">
      <c r="A178" s="39"/>
      <c r="B178" s="40"/>
      <c r="C178" s="235" t="s">
        <v>243</v>
      </c>
      <c r="D178" s="235" t="s">
        <v>153</v>
      </c>
      <c r="E178" s="236" t="s">
        <v>1030</v>
      </c>
      <c r="F178" s="237" t="s">
        <v>1031</v>
      </c>
      <c r="G178" s="238" t="s">
        <v>156</v>
      </c>
      <c r="H178" s="239">
        <v>2.29</v>
      </c>
      <c r="I178" s="240"/>
      <c r="J178" s="241">
        <f>ROUND(I178*H178,2)</f>
        <v>0</v>
      </c>
      <c r="K178" s="242"/>
      <c r="L178" s="45"/>
      <c r="M178" s="243" t="s">
        <v>1</v>
      </c>
      <c r="N178" s="244" t="s">
        <v>40</v>
      </c>
      <c r="O178" s="92"/>
      <c r="P178" s="245">
        <f>O178*H178</f>
        <v>0</v>
      </c>
      <c r="Q178" s="245">
        <v>2.45329</v>
      </c>
      <c r="R178" s="245">
        <f>Q178*H178</f>
        <v>5.6180341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90</v>
      </c>
      <c r="AT178" s="247" t="s">
        <v>153</v>
      </c>
      <c r="AU178" s="247" t="s">
        <v>84</v>
      </c>
      <c r="AY178" s="18" t="s">
        <v>151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80</v>
      </c>
      <c r="BK178" s="248">
        <f>ROUND(I178*H178,2)</f>
        <v>0</v>
      </c>
      <c r="BL178" s="18" t="s">
        <v>90</v>
      </c>
      <c r="BM178" s="247" t="s">
        <v>1032</v>
      </c>
    </row>
    <row r="179" s="13" customFormat="1">
      <c r="A179" s="13"/>
      <c r="B179" s="249"/>
      <c r="C179" s="250"/>
      <c r="D179" s="251" t="s">
        <v>158</v>
      </c>
      <c r="E179" s="252" t="s">
        <v>1</v>
      </c>
      <c r="F179" s="253" t="s">
        <v>1033</v>
      </c>
      <c r="G179" s="250"/>
      <c r="H179" s="254">
        <v>2.29</v>
      </c>
      <c r="I179" s="255"/>
      <c r="J179" s="250"/>
      <c r="K179" s="250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158</v>
      </c>
      <c r="AU179" s="260" t="s">
        <v>84</v>
      </c>
      <c r="AV179" s="13" t="s">
        <v>84</v>
      </c>
      <c r="AW179" s="13" t="s">
        <v>32</v>
      </c>
      <c r="AX179" s="13" t="s">
        <v>80</v>
      </c>
      <c r="AY179" s="260" t="s">
        <v>151</v>
      </c>
    </row>
    <row r="180" s="2" customFormat="1" ht="24.15" customHeight="1">
      <c r="A180" s="39"/>
      <c r="B180" s="40"/>
      <c r="C180" s="235" t="s">
        <v>247</v>
      </c>
      <c r="D180" s="235" t="s">
        <v>153</v>
      </c>
      <c r="E180" s="236" t="s">
        <v>1034</v>
      </c>
      <c r="F180" s="237" t="s">
        <v>1035</v>
      </c>
      <c r="G180" s="238" t="s">
        <v>236</v>
      </c>
      <c r="H180" s="239">
        <v>21.199999999999999</v>
      </c>
      <c r="I180" s="240"/>
      <c r="J180" s="241">
        <f>ROUND(I180*H180,2)</f>
        <v>0</v>
      </c>
      <c r="K180" s="242"/>
      <c r="L180" s="45"/>
      <c r="M180" s="243" t="s">
        <v>1</v>
      </c>
      <c r="N180" s="244" t="s">
        <v>40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90</v>
      </c>
      <c r="AT180" s="247" t="s">
        <v>153</v>
      </c>
      <c r="AU180" s="247" t="s">
        <v>84</v>
      </c>
      <c r="AY180" s="18" t="s">
        <v>151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80</v>
      </c>
      <c r="BK180" s="248">
        <f>ROUND(I180*H180,2)</f>
        <v>0</v>
      </c>
      <c r="BL180" s="18" t="s">
        <v>90</v>
      </c>
      <c r="BM180" s="247" t="s">
        <v>1036</v>
      </c>
    </row>
    <row r="181" s="2" customFormat="1" ht="24.15" customHeight="1">
      <c r="A181" s="39"/>
      <c r="B181" s="40"/>
      <c r="C181" s="282" t="s">
        <v>254</v>
      </c>
      <c r="D181" s="282" t="s">
        <v>366</v>
      </c>
      <c r="E181" s="283" t="s">
        <v>1037</v>
      </c>
      <c r="F181" s="284" t="s">
        <v>1038</v>
      </c>
      <c r="G181" s="285" t="s">
        <v>236</v>
      </c>
      <c r="H181" s="286">
        <v>21.199999999999999</v>
      </c>
      <c r="I181" s="287"/>
      <c r="J181" s="288">
        <f>ROUND(I181*H181,2)</f>
        <v>0</v>
      </c>
      <c r="K181" s="289"/>
      <c r="L181" s="290"/>
      <c r="M181" s="291" t="s">
        <v>1</v>
      </c>
      <c r="N181" s="292" t="s">
        <v>40</v>
      </c>
      <c r="O181" s="92"/>
      <c r="P181" s="245">
        <f>O181*H181</f>
        <v>0</v>
      </c>
      <c r="Q181" s="245">
        <v>0.0011999999999999999</v>
      </c>
      <c r="R181" s="245">
        <f>Q181*H181</f>
        <v>0.025439999999999997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195</v>
      </c>
      <c r="AT181" s="247" t="s">
        <v>366</v>
      </c>
      <c r="AU181" s="247" t="s">
        <v>84</v>
      </c>
      <c r="AY181" s="18" t="s">
        <v>151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80</v>
      </c>
      <c r="BK181" s="248">
        <f>ROUND(I181*H181,2)</f>
        <v>0</v>
      </c>
      <c r="BL181" s="18" t="s">
        <v>90</v>
      </c>
      <c r="BM181" s="247" t="s">
        <v>1039</v>
      </c>
    </row>
    <row r="182" s="12" customFormat="1" ht="22.8" customHeight="1">
      <c r="A182" s="12"/>
      <c r="B182" s="219"/>
      <c r="C182" s="220"/>
      <c r="D182" s="221" t="s">
        <v>74</v>
      </c>
      <c r="E182" s="233" t="s">
        <v>181</v>
      </c>
      <c r="F182" s="233" t="s">
        <v>1040</v>
      </c>
      <c r="G182" s="220"/>
      <c r="H182" s="220"/>
      <c r="I182" s="223"/>
      <c r="J182" s="234">
        <f>BK182</f>
        <v>0</v>
      </c>
      <c r="K182" s="220"/>
      <c r="L182" s="225"/>
      <c r="M182" s="226"/>
      <c r="N182" s="227"/>
      <c r="O182" s="227"/>
      <c r="P182" s="228">
        <f>SUM(P183:P194)</f>
        <v>0</v>
      </c>
      <c r="Q182" s="227"/>
      <c r="R182" s="228">
        <f>SUM(R183:R194)</f>
        <v>93.746324999999999</v>
      </c>
      <c r="S182" s="227"/>
      <c r="T182" s="229">
        <f>SUM(T183:T194)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0" t="s">
        <v>80</v>
      </c>
      <c r="AT182" s="231" t="s">
        <v>74</v>
      </c>
      <c r="AU182" s="231" t="s">
        <v>80</v>
      </c>
      <c r="AY182" s="230" t="s">
        <v>151</v>
      </c>
      <c r="BK182" s="232">
        <f>SUM(BK183:BK194)</f>
        <v>0</v>
      </c>
    </row>
    <row r="183" s="2" customFormat="1" ht="14.4" customHeight="1">
      <c r="A183" s="39"/>
      <c r="B183" s="40"/>
      <c r="C183" s="235" t="s">
        <v>7</v>
      </c>
      <c r="D183" s="235" t="s">
        <v>153</v>
      </c>
      <c r="E183" s="236" t="s">
        <v>1041</v>
      </c>
      <c r="F183" s="237" t="s">
        <v>1042</v>
      </c>
      <c r="G183" s="238" t="s">
        <v>167</v>
      </c>
      <c r="H183" s="239">
        <v>330.5</v>
      </c>
      <c r="I183" s="240"/>
      <c r="J183" s="241">
        <f>ROUND(I183*H183,2)</f>
        <v>0</v>
      </c>
      <c r="K183" s="242"/>
      <c r="L183" s="45"/>
      <c r="M183" s="243" t="s">
        <v>1</v>
      </c>
      <c r="N183" s="244" t="s">
        <v>40</v>
      </c>
      <c r="O183" s="92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7" t="s">
        <v>90</v>
      </c>
      <c r="AT183" s="247" t="s">
        <v>153</v>
      </c>
      <c r="AU183" s="247" t="s">
        <v>84</v>
      </c>
      <c r="AY183" s="18" t="s">
        <v>151</v>
      </c>
      <c r="BE183" s="248">
        <f>IF(N183="základní",J183,0)</f>
        <v>0</v>
      </c>
      <c r="BF183" s="248">
        <f>IF(N183="snížená",J183,0)</f>
        <v>0</v>
      </c>
      <c r="BG183" s="248">
        <f>IF(N183="zákl. přenesená",J183,0)</f>
        <v>0</v>
      </c>
      <c r="BH183" s="248">
        <f>IF(N183="sníž. přenesená",J183,0)</f>
        <v>0</v>
      </c>
      <c r="BI183" s="248">
        <f>IF(N183="nulová",J183,0)</f>
        <v>0</v>
      </c>
      <c r="BJ183" s="18" t="s">
        <v>80</v>
      </c>
      <c r="BK183" s="248">
        <f>ROUND(I183*H183,2)</f>
        <v>0</v>
      </c>
      <c r="BL183" s="18" t="s">
        <v>90</v>
      </c>
      <c r="BM183" s="247" t="s">
        <v>1043</v>
      </c>
    </row>
    <row r="184" s="2" customFormat="1" ht="14.4" customHeight="1">
      <c r="A184" s="39"/>
      <c r="B184" s="40"/>
      <c r="C184" s="235" t="s">
        <v>264</v>
      </c>
      <c r="D184" s="235" t="s">
        <v>153</v>
      </c>
      <c r="E184" s="236" t="s">
        <v>1044</v>
      </c>
      <c r="F184" s="237" t="s">
        <v>1045</v>
      </c>
      <c r="G184" s="238" t="s">
        <v>167</v>
      </c>
      <c r="H184" s="239">
        <v>330.5</v>
      </c>
      <c r="I184" s="240"/>
      <c r="J184" s="241">
        <f>ROUND(I184*H184,2)</f>
        <v>0</v>
      </c>
      <c r="K184" s="242"/>
      <c r="L184" s="45"/>
      <c r="M184" s="243" t="s">
        <v>1</v>
      </c>
      <c r="N184" s="244" t="s">
        <v>40</v>
      </c>
      <c r="O184" s="92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90</v>
      </c>
      <c r="AT184" s="247" t="s">
        <v>153</v>
      </c>
      <c r="AU184" s="247" t="s">
        <v>84</v>
      </c>
      <c r="AY184" s="18" t="s">
        <v>151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80</v>
      </c>
      <c r="BK184" s="248">
        <f>ROUND(I184*H184,2)</f>
        <v>0</v>
      </c>
      <c r="BL184" s="18" t="s">
        <v>90</v>
      </c>
      <c r="BM184" s="247" t="s">
        <v>1046</v>
      </c>
    </row>
    <row r="185" s="2" customFormat="1" ht="24.15" customHeight="1">
      <c r="A185" s="39"/>
      <c r="B185" s="40"/>
      <c r="C185" s="235" t="s">
        <v>270</v>
      </c>
      <c r="D185" s="235" t="s">
        <v>153</v>
      </c>
      <c r="E185" s="236" t="s">
        <v>1047</v>
      </c>
      <c r="F185" s="237" t="s">
        <v>1048</v>
      </c>
      <c r="G185" s="238" t="s">
        <v>167</v>
      </c>
      <c r="H185" s="239">
        <v>330.5</v>
      </c>
      <c r="I185" s="240"/>
      <c r="J185" s="241">
        <f>ROUND(I185*H185,2)</f>
        <v>0</v>
      </c>
      <c r="K185" s="242"/>
      <c r="L185" s="45"/>
      <c r="M185" s="243" t="s">
        <v>1</v>
      </c>
      <c r="N185" s="244" t="s">
        <v>40</v>
      </c>
      <c r="O185" s="92"/>
      <c r="P185" s="245">
        <f>O185*H185</f>
        <v>0</v>
      </c>
      <c r="Q185" s="245">
        <v>0.085650000000000004</v>
      </c>
      <c r="R185" s="245">
        <f>Q185*H185</f>
        <v>28.307325000000002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90</v>
      </c>
      <c r="AT185" s="247" t="s">
        <v>153</v>
      </c>
      <c r="AU185" s="247" t="s">
        <v>84</v>
      </c>
      <c r="AY185" s="18" t="s">
        <v>151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80</v>
      </c>
      <c r="BK185" s="248">
        <f>ROUND(I185*H185,2)</f>
        <v>0</v>
      </c>
      <c r="BL185" s="18" t="s">
        <v>90</v>
      </c>
      <c r="BM185" s="247" t="s">
        <v>1049</v>
      </c>
    </row>
    <row r="186" s="15" customFormat="1">
      <c r="A186" s="15"/>
      <c r="B186" s="272"/>
      <c r="C186" s="273"/>
      <c r="D186" s="251" t="s">
        <v>158</v>
      </c>
      <c r="E186" s="274" t="s">
        <v>1</v>
      </c>
      <c r="F186" s="275" t="s">
        <v>1050</v>
      </c>
      <c r="G186" s="273"/>
      <c r="H186" s="274" t="s">
        <v>1</v>
      </c>
      <c r="I186" s="276"/>
      <c r="J186" s="273"/>
      <c r="K186" s="273"/>
      <c r="L186" s="277"/>
      <c r="M186" s="278"/>
      <c r="N186" s="279"/>
      <c r="O186" s="279"/>
      <c r="P186" s="279"/>
      <c r="Q186" s="279"/>
      <c r="R186" s="279"/>
      <c r="S186" s="279"/>
      <c r="T186" s="28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1" t="s">
        <v>158</v>
      </c>
      <c r="AU186" s="281" t="s">
        <v>84</v>
      </c>
      <c r="AV186" s="15" t="s">
        <v>80</v>
      </c>
      <c r="AW186" s="15" t="s">
        <v>32</v>
      </c>
      <c r="AX186" s="15" t="s">
        <v>75</v>
      </c>
      <c r="AY186" s="281" t="s">
        <v>151</v>
      </c>
    </row>
    <row r="187" s="13" customFormat="1">
      <c r="A187" s="13"/>
      <c r="B187" s="249"/>
      <c r="C187" s="250"/>
      <c r="D187" s="251" t="s">
        <v>158</v>
      </c>
      <c r="E187" s="252" t="s">
        <v>1</v>
      </c>
      <c r="F187" s="253" t="s">
        <v>1051</v>
      </c>
      <c r="G187" s="250"/>
      <c r="H187" s="254">
        <v>116</v>
      </c>
      <c r="I187" s="255"/>
      <c r="J187" s="250"/>
      <c r="K187" s="250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158</v>
      </c>
      <c r="AU187" s="260" t="s">
        <v>84</v>
      </c>
      <c r="AV187" s="13" t="s">
        <v>84</v>
      </c>
      <c r="AW187" s="13" t="s">
        <v>32</v>
      </c>
      <c r="AX187" s="13" t="s">
        <v>75</v>
      </c>
      <c r="AY187" s="260" t="s">
        <v>151</v>
      </c>
    </row>
    <row r="188" s="15" customFormat="1">
      <c r="A188" s="15"/>
      <c r="B188" s="272"/>
      <c r="C188" s="273"/>
      <c r="D188" s="251" t="s">
        <v>158</v>
      </c>
      <c r="E188" s="274" t="s">
        <v>1</v>
      </c>
      <c r="F188" s="275" t="s">
        <v>1052</v>
      </c>
      <c r="G188" s="273"/>
      <c r="H188" s="274" t="s">
        <v>1</v>
      </c>
      <c r="I188" s="276"/>
      <c r="J188" s="273"/>
      <c r="K188" s="273"/>
      <c r="L188" s="277"/>
      <c r="M188" s="278"/>
      <c r="N188" s="279"/>
      <c r="O188" s="279"/>
      <c r="P188" s="279"/>
      <c r="Q188" s="279"/>
      <c r="R188" s="279"/>
      <c r="S188" s="279"/>
      <c r="T188" s="28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81" t="s">
        <v>158</v>
      </c>
      <c r="AU188" s="281" t="s">
        <v>84</v>
      </c>
      <c r="AV188" s="15" t="s">
        <v>80</v>
      </c>
      <c r="AW188" s="15" t="s">
        <v>32</v>
      </c>
      <c r="AX188" s="15" t="s">
        <v>75</v>
      </c>
      <c r="AY188" s="281" t="s">
        <v>151</v>
      </c>
    </row>
    <row r="189" s="13" customFormat="1">
      <c r="A189" s="13"/>
      <c r="B189" s="249"/>
      <c r="C189" s="250"/>
      <c r="D189" s="251" t="s">
        <v>158</v>
      </c>
      <c r="E189" s="252" t="s">
        <v>1</v>
      </c>
      <c r="F189" s="253" t="s">
        <v>1053</v>
      </c>
      <c r="G189" s="250"/>
      <c r="H189" s="254">
        <v>197</v>
      </c>
      <c r="I189" s="255"/>
      <c r="J189" s="250"/>
      <c r="K189" s="250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158</v>
      </c>
      <c r="AU189" s="260" t="s">
        <v>84</v>
      </c>
      <c r="AV189" s="13" t="s">
        <v>84</v>
      </c>
      <c r="AW189" s="13" t="s">
        <v>32</v>
      </c>
      <c r="AX189" s="13" t="s">
        <v>75</v>
      </c>
      <c r="AY189" s="260" t="s">
        <v>151</v>
      </c>
    </row>
    <row r="190" s="15" customFormat="1">
      <c r="A190" s="15"/>
      <c r="B190" s="272"/>
      <c r="C190" s="273"/>
      <c r="D190" s="251" t="s">
        <v>158</v>
      </c>
      <c r="E190" s="274" t="s">
        <v>1</v>
      </c>
      <c r="F190" s="275" t="s">
        <v>1054</v>
      </c>
      <c r="G190" s="273"/>
      <c r="H190" s="274" t="s">
        <v>1</v>
      </c>
      <c r="I190" s="276"/>
      <c r="J190" s="273"/>
      <c r="K190" s="273"/>
      <c r="L190" s="277"/>
      <c r="M190" s="278"/>
      <c r="N190" s="279"/>
      <c r="O190" s="279"/>
      <c r="P190" s="279"/>
      <c r="Q190" s="279"/>
      <c r="R190" s="279"/>
      <c r="S190" s="279"/>
      <c r="T190" s="28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1" t="s">
        <v>158</v>
      </c>
      <c r="AU190" s="281" t="s">
        <v>84</v>
      </c>
      <c r="AV190" s="15" t="s">
        <v>80</v>
      </c>
      <c r="AW190" s="15" t="s">
        <v>32</v>
      </c>
      <c r="AX190" s="15" t="s">
        <v>75</v>
      </c>
      <c r="AY190" s="281" t="s">
        <v>151</v>
      </c>
    </row>
    <row r="191" s="13" customFormat="1">
      <c r="A191" s="13"/>
      <c r="B191" s="249"/>
      <c r="C191" s="250"/>
      <c r="D191" s="251" t="s">
        <v>158</v>
      </c>
      <c r="E191" s="252" t="s">
        <v>1</v>
      </c>
      <c r="F191" s="253" t="s">
        <v>1055</v>
      </c>
      <c r="G191" s="250"/>
      <c r="H191" s="254">
        <v>17.5</v>
      </c>
      <c r="I191" s="255"/>
      <c r="J191" s="250"/>
      <c r="K191" s="250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158</v>
      </c>
      <c r="AU191" s="260" t="s">
        <v>84</v>
      </c>
      <c r="AV191" s="13" t="s">
        <v>84</v>
      </c>
      <c r="AW191" s="13" t="s">
        <v>32</v>
      </c>
      <c r="AX191" s="13" t="s">
        <v>75</v>
      </c>
      <c r="AY191" s="260" t="s">
        <v>151</v>
      </c>
    </row>
    <row r="192" s="14" customFormat="1">
      <c r="A192" s="14"/>
      <c r="B192" s="261"/>
      <c r="C192" s="262"/>
      <c r="D192" s="251" t="s">
        <v>158</v>
      </c>
      <c r="E192" s="263" t="s">
        <v>1</v>
      </c>
      <c r="F192" s="264" t="s">
        <v>163</v>
      </c>
      <c r="G192" s="262"/>
      <c r="H192" s="265">
        <v>330.5</v>
      </c>
      <c r="I192" s="266"/>
      <c r="J192" s="262"/>
      <c r="K192" s="262"/>
      <c r="L192" s="267"/>
      <c r="M192" s="268"/>
      <c r="N192" s="269"/>
      <c r="O192" s="269"/>
      <c r="P192" s="269"/>
      <c r="Q192" s="269"/>
      <c r="R192" s="269"/>
      <c r="S192" s="269"/>
      <c r="T192" s="27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1" t="s">
        <v>158</v>
      </c>
      <c r="AU192" s="271" t="s">
        <v>84</v>
      </c>
      <c r="AV192" s="14" t="s">
        <v>90</v>
      </c>
      <c r="AW192" s="14" t="s">
        <v>32</v>
      </c>
      <c r="AX192" s="14" t="s">
        <v>80</v>
      </c>
      <c r="AY192" s="271" t="s">
        <v>151</v>
      </c>
    </row>
    <row r="193" s="2" customFormat="1" ht="14.4" customHeight="1">
      <c r="A193" s="39"/>
      <c r="B193" s="40"/>
      <c r="C193" s="282" t="s">
        <v>275</v>
      </c>
      <c r="D193" s="282" t="s">
        <v>366</v>
      </c>
      <c r="E193" s="283" t="s">
        <v>1056</v>
      </c>
      <c r="F193" s="284" t="s">
        <v>1057</v>
      </c>
      <c r="G193" s="285" t="s">
        <v>167</v>
      </c>
      <c r="H193" s="286">
        <v>363.55000000000001</v>
      </c>
      <c r="I193" s="287"/>
      <c r="J193" s="288">
        <f>ROUND(I193*H193,2)</f>
        <v>0</v>
      </c>
      <c r="K193" s="289"/>
      <c r="L193" s="290"/>
      <c r="M193" s="291" t="s">
        <v>1</v>
      </c>
      <c r="N193" s="292" t="s">
        <v>40</v>
      </c>
      <c r="O193" s="92"/>
      <c r="P193" s="245">
        <f>O193*H193</f>
        <v>0</v>
      </c>
      <c r="Q193" s="245">
        <v>0.17999999999999999</v>
      </c>
      <c r="R193" s="245">
        <f>Q193*H193</f>
        <v>65.438999999999993</v>
      </c>
      <c r="S193" s="245">
        <v>0</v>
      </c>
      <c r="T193" s="246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7" t="s">
        <v>195</v>
      </c>
      <c r="AT193" s="247" t="s">
        <v>366</v>
      </c>
      <c r="AU193" s="247" t="s">
        <v>84</v>
      </c>
      <c r="AY193" s="18" t="s">
        <v>151</v>
      </c>
      <c r="BE193" s="248">
        <f>IF(N193="základní",J193,0)</f>
        <v>0</v>
      </c>
      <c r="BF193" s="248">
        <f>IF(N193="snížená",J193,0)</f>
        <v>0</v>
      </c>
      <c r="BG193" s="248">
        <f>IF(N193="zákl. přenesená",J193,0)</f>
        <v>0</v>
      </c>
      <c r="BH193" s="248">
        <f>IF(N193="sníž. přenesená",J193,0)</f>
        <v>0</v>
      </c>
      <c r="BI193" s="248">
        <f>IF(N193="nulová",J193,0)</f>
        <v>0</v>
      </c>
      <c r="BJ193" s="18" t="s">
        <v>80</v>
      </c>
      <c r="BK193" s="248">
        <f>ROUND(I193*H193,2)</f>
        <v>0</v>
      </c>
      <c r="BL193" s="18" t="s">
        <v>90</v>
      </c>
      <c r="BM193" s="247" t="s">
        <v>1058</v>
      </c>
    </row>
    <row r="194" s="13" customFormat="1">
      <c r="A194" s="13"/>
      <c r="B194" s="249"/>
      <c r="C194" s="250"/>
      <c r="D194" s="251" t="s">
        <v>158</v>
      </c>
      <c r="E194" s="250"/>
      <c r="F194" s="253" t="s">
        <v>1059</v>
      </c>
      <c r="G194" s="250"/>
      <c r="H194" s="254">
        <v>363.55000000000001</v>
      </c>
      <c r="I194" s="255"/>
      <c r="J194" s="250"/>
      <c r="K194" s="250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158</v>
      </c>
      <c r="AU194" s="260" t="s">
        <v>84</v>
      </c>
      <c r="AV194" s="13" t="s">
        <v>84</v>
      </c>
      <c r="AW194" s="13" t="s">
        <v>4</v>
      </c>
      <c r="AX194" s="13" t="s">
        <v>80</v>
      </c>
      <c r="AY194" s="260" t="s">
        <v>151</v>
      </c>
    </row>
    <row r="195" s="12" customFormat="1" ht="22.8" customHeight="1">
      <c r="A195" s="12"/>
      <c r="B195" s="219"/>
      <c r="C195" s="220"/>
      <c r="D195" s="221" t="s">
        <v>74</v>
      </c>
      <c r="E195" s="233" t="s">
        <v>193</v>
      </c>
      <c r="F195" s="233" t="s">
        <v>194</v>
      </c>
      <c r="G195" s="220"/>
      <c r="H195" s="220"/>
      <c r="I195" s="223"/>
      <c r="J195" s="234">
        <f>BK195</f>
        <v>0</v>
      </c>
      <c r="K195" s="220"/>
      <c r="L195" s="225"/>
      <c r="M195" s="226"/>
      <c r="N195" s="227"/>
      <c r="O195" s="227"/>
      <c r="P195" s="228">
        <f>SUM(P196:P200)</f>
        <v>0</v>
      </c>
      <c r="Q195" s="227"/>
      <c r="R195" s="228">
        <f>SUM(R196:R200)</f>
        <v>22.601627999999998</v>
      </c>
      <c r="S195" s="227"/>
      <c r="T195" s="229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0" t="s">
        <v>80</v>
      </c>
      <c r="AT195" s="231" t="s">
        <v>74</v>
      </c>
      <c r="AU195" s="231" t="s">
        <v>80</v>
      </c>
      <c r="AY195" s="230" t="s">
        <v>151</v>
      </c>
      <c r="BK195" s="232">
        <f>SUM(BK196:BK200)</f>
        <v>0</v>
      </c>
    </row>
    <row r="196" s="2" customFormat="1" ht="24.15" customHeight="1">
      <c r="A196" s="39"/>
      <c r="B196" s="40"/>
      <c r="C196" s="235" t="s">
        <v>280</v>
      </c>
      <c r="D196" s="235" t="s">
        <v>153</v>
      </c>
      <c r="E196" s="236" t="s">
        <v>1060</v>
      </c>
      <c r="F196" s="237" t="s">
        <v>1061</v>
      </c>
      <c r="G196" s="238" t="s">
        <v>236</v>
      </c>
      <c r="H196" s="239">
        <v>70</v>
      </c>
      <c r="I196" s="240"/>
      <c r="J196" s="241">
        <f>ROUND(I196*H196,2)</f>
        <v>0</v>
      </c>
      <c r="K196" s="242"/>
      <c r="L196" s="45"/>
      <c r="M196" s="243" t="s">
        <v>1</v>
      </c>
      <c r="N196" s="244" t="s">
        <v>40</v>
      </c>
      <c r="O196" s="92"/>
      <c r="P196" s="245">
        <f>O196*H196</f>
        <v>0</v>
      </c>
      <c r="Q196" s="245">
        <v>0.1295</v>
      </c>
      <c r="R196" s="245">
        <f>Q196*H196</f>
        <v>9.0649999999999995</v>
      </c>
      <c r="S196" s="245">
        <v>0</v>
      </c>
      <c r="T196" s="24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7" t="s">
        <v>90</v>
      </c>
      <c r="AT196" s="247" t="s">
        <v>153</v>
      </c>
      <c r="AU196" s="247" t="s">
        <v>84</v>
      </c>
      <c r="AY196" s="18" t="s">
        <v>151</v>
      </c>
      <c r="BE196" s="248">
        <f>IF(N196="základní",J196,0)</f>
        <v>0</v>
      </c>
      <c r="BF196" s="248">
        <f>IF(N196="snížená",J196,0)</f>
        <v>0</v>
      </c>
      <c r="BG196" s="248">
        <f>IF(N196="zákl. přenesená",J196,0)</f>
        <v>0</v>
      </c>
      <c r="BH196" s="248">
        <f>IF(N196="sníž. přenesená",J196,0)</f>
        <v>0</v>
      </c>
      <c r="BI196" s="248">
        <f>IF(N196="nulová",J196,0)</f>
        <v>0</v>
      </c>
      <c r="BJ196" s="18" t="s">
        <v>80</v>
      </c>
      <c r="BK196" s="248">
        <f>ROUND(I196*H196,2)</f>
        <v>0</v>
      </c>
      <c r="BL196" s="18" t="s">
        <v>90</v>
      </c>
      <c r="BM196" s="247" t="s">
        <v>1062</v>
      </c>
    </row>
    <row r="197" s="2" customFormat="1" ht="24.15" customHeight="1">
      <c r="A197" s="39"/>
      <c r="B197" s="40"/>
      <c r="C197" s="282" t="s">
        <v>286</v>
      </c>
      <c r="D197" s="282" t="s">
        <v>366</v>
      </c>
      <c r="E197" s="283" t="s">
        <v>1063</v>
      </c>
      <c r="F197" s="284" t="s">
        <v>1064</v>
      </c>
      <c r="G197" s="285" t="s">
        <v>470</v>
      </c>
      <c r="H197" s="286">
        <v>70</v>
      </c>
      <c r="I197" s="287"/>
      <c r="J197" s="288">
        <f>ROUND(I197*H197,2)</f>
        <v>0</v>
      </c>
      <c r="K197" s="289"/>
      <c r="L197" s="290"/>
      <c r="M197" s="291" t="s">
        <v>1</v>
      </c>
      <c r="N197" s="292" t="s">
        <v>40</v>
      </c>
      <c r="O197" s="92"/>
      <c r="P197" s="245">
        <f>O197*H197</f>
        <v>0</v>
      </c>
      <c r="Q197" s="245">
        <v>0.058000000000000003</v>
      </c>
      <c r="R197" s="245">
        <f>Q197*H197</f>
        <v>4.0600000000000005</v>
      </c>
      <c r="S197" s="245">
        <v>0</v>
      </c>
      <c r="T197" s="246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7" t="s">
        <v>195</v>
      </c>
      <c r="AT197" s="247" t="s">
        <v>366</v>
      </c>
      <c r="AU197" s="247" t="s">
        <v>84</v>
      </c>
      <c r="AY197" s="18" t="s">
        <v>151</v>
      </c>
      <c r="BE197" s="248">
        <f>IF(N197="základní",J197,0)</f>
        <v>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" t="s">
        <v>80</v>
      </c>
      <c r="BK197" s="248">
        <f>ROUND(I197*H197,2)</f>
        <v>0</v>
      </c>
      <c r="BL197" s="18" t="s">
        <v>90</v>
      </c>
      <c r="BM197" s="247" t="s">
        <v>1065</v>
      </c>
    </row>
    <row r="198" s="2" customFormat="1" ht="24.15" customHeight="1">
      <c r="A198" s="39"/>
      <c r="B198" s="40"/>
      <c r="C198" s="235" t="s">
        <v>290</v>
      </c>
      <c r="D198" s="235" t="s">
        <v>153</v>
      </c>
      <c r="E198" s="236" t="s">
        <v>1066</v>
      </c>
      <c r="F198" s="237" t="s">
        <v>1067</v>
      </c>
      <c r="G198" s="238" t="s">
        <v>156</v>
      </c>
      <c r="H198" s="239">
        <v>4.2000000000000002</v>
      </c>
      <c r="I198" s="240"/>
      <c r="J198" s="241">
        <f>ROUND(I198*H198,2)</f>
        <v>0</v>
      </c>
      <c r="K198" s="242"/>
      <c r="L198" s="45"/>
      <c r="M198" s="243" t="s">
        <v>1</v>
      </c>
      <c r="N198" s="244" t="s">
        <v>40</v>
      </c>
      <c r="O198" s="92"/>
      <c r="P198" s="245">
        <f>O198*H198</f>
        <v>0</v>
      </c>
      <c r="Q198" s="245">
        <v>2.2563399999999998</v>
      </c>
      <c r="R198" s="245">
        <f>Q198*H198</f>
        <v>9.4766279999999998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90</v>
      </c>
      <c r="AT198" s="247" t="s">
        <v>153</v>
      </c>
      <c r="AU198" s="247" t="s">
        <v>84</v>
      </c>
      <c r="AY198" s="18" t="s">
        <v>151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80</v>
      </c>
      <c r="BK198" s="248">
        <f>ROUND(I198*H198,2)</f>
        <v>0</v>
      </c>
      <c r="BL198" s="18" t="s">
        <v>90</v>
      </c>
      <c r="BM198" s="247" t="s">
        <v>1068</v>
      </c>
    </row>
    <row r="199" s="13" customFormat="1">
      <c r="A199" s="13"/>
      <c r="B199" s="249"/>
      <c r="C199" s="250"/>
      <c r="D199" s="251" t="s">
        <v>158</v>
      </c>
      <c r="E199" s="252" t="s">
        <v>1</v>
      </c>
      <c r="F199" s="253" t="s">
        <v>1069</v>
      </c>
      <c r="G199" s="250"/>
      <c r="H199" s="254">
        <v>4.2000000000000002</v>
      </c>
      <c r="I199" s="255"/>
      <c r="J199" s="250"/>
      <c r="K199" s="250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158</v>
      </c>
      <c r="AU199" s="260" t="s">
        <v>84</v>
      </c>
      <c r="AV199" s="13" t="s">
        <v>84</v>
      </c>
      <c r="AW199" s="13" t="s">
        <v>32</v>
      </c>
      <c r="AX199" s="13" t="s">
        <v>75</v>
      </c>
      <c r="AY199" s="260" t="s">
        <v>151</v>
      </c>
    </row>
    <row r="200" s="14" customFormat="1">
      <c r="A200" s="14"/>
      <c r="B200" s="261"/>
      <c r="C200" s="262"/>
      <c r="D200" s="251" t="s">
        <v>158</v>
      </c>
      <c r="E200" s="263" t="s">
        <v>1</v>
      </c>
      <c r="F200" s="264" t="s">
        <v>163</v>
      </c>
      <c r="G200" s="262"/>
      <c r="H200" s="265">
        <v>4.2000000000000002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158</v>
      </c>
      <c r="AU200" s="271" t="s">
        <v>84</v>
      </c>
      <c r="AV200" s="14" t="s">
        <v>90</v>
      </c>
      <c r="AW200" s="14" t="s">
        <v>32</v>
      </c>
      <c r="AX200" s="14" t="s">
        <v>80</v>
      </c>
      <c r="AY200" s="271" t="s">
        <v>151</v>
      </c>
    </row>
    <row r="201" s="12" customFormat="1" ht="22.8" customHeight="1">
      <c r="A201" s="12"/>
      <c r="B201" s="219"/>
      <c r="C201" s="220"/>
      <c r="D201" s="221" t="s">
        <v>74</v>
      </c>
      <c r="E201" s="233" t="s">
        <v>628</v>
      </c>
      <c r="F201" s="233" t="s">
        <v>1070</v>
      </c>
      <c r="G201" s="220"/>
      <c r="H201" s="220"/>
      <c r="I201" s="223"/>
      <c r="J201" s="234">
        <f>BK201</f>
        <v>0</v>
      </c>
      <c r="K201" s="220"/>
      <c r="L201" s="225"/>
      <c r="M201" s="226"/>
      <c r="N201" s="227"/>
      <c r="O201" s="227"/>
      <c r="P201" s="228">
        <f>P202</f>
        <v>0</v>
      </c>
      <c r="Q201" s="227"/>
      <c r="R201" s="228">
        <f>R202</f>
        <v>0</v>
      </c>
      <c r="S201" s="227"/>
      <c r="T201" s="229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0" t="s">
        <v>80</v>
      </c>
      <c r="AT201" s="231" t="s">
        <v>74</v>
      </c>
      <c r="AU201" s="231" t="s">
        <v>80</v>
      </c>
      <c r="AY201" s="230" t="s">
        <v>151</v>
      </c>
      <c r="BK201" s="232">
        <f>BK202</f>
        <v>0</v>
      </c>
    </row>
    <row r="202" s="2" customFormat="1" ht="24.15" customHeight="1">
      <c r="A202" s="39"/>
      <c r="B202" s="40"/>
      <c r="C202" s="235" t="s">
        <v>297</v>
      </c>
      <c r="D202" s="235" t="s">
        <v>153</v>
      </c>
      <c r="E202" s="236" t="s">
        <v>1071</v>
      </c>
      <c r="F202" s="237" t="s">
        <v>1072</v>
      </c>
      <c r="G202" s="238" t="s">
        <v>470</v>
      </c>
      <c r="H202" s="239">
        <v>2</v>
      </c>
      <c r="I202" s="240"/>
      <c r="J202" s="241">
        <f>ROUND(I202*H202,2)</f>
        <v>0</v>
      </c>
      <c r="K202" s="242"/>
      <c r="L202" s="45"/>
      <c r="M202" s="243" t="s">
        <v>1</v>
      </c>
      <c r="N202" s="244" t="s">
        <v>40</v>
      </c>
      <c r="O202" s="92"/>
      <c r="P202" s="245">
        <f>O202*H202</f>
        <v>0</v>
      </c>
      <c r="Q202" s="245">
        <v>0</v>
      </c>
      <c r="R202" s="245">
        <f>Q202*H202</f>
        <v>0</v>
      </c>
      <c r="S202" s="245">
        <v>0</v>
      </c>
      <c r="T202" s="24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7" t="s">
        <v>90</v>
      </c>
      <c r="AT202" s="247" t="s">
        <v>153</v>
      </c>
      <c r="AU202" s="247" t="s">
        <v>84</v>
      </c>
      <c r="AY202" s="18" t="s">
        <v>151</v>
      </c>
      <c r="BE202" s="248">
        <f>IF(N202="základní",J202,0)</f>
        <v>0</v>
      </c>
      <c r="BF202" s="248">
        <f>IF(N202="snížená",J202,0)</f>
        <v>0</v>
      </c>
      <c r="BG202" s="248">
        <f>IF(N202="zákl. přenesená",J202,0)</f>
        <v>0</v>
      </c>
      <c r="BH202" s="248">
        <f>IF(N202="sníž. přenesená",J202,0)</f>
        <v>0</v>
      </c>
      <c r="BI202" s="248">
        <f>IF(N202="nulová",J202,0)</f>
        <v>0</v>
      </c>
      <c r="BJ202" s="18" t="s">
        <v>80</v>
      </c>
      <c r="BK202" s="248">
        <f>ROUND(I202*H202,2)</f>
        <v>0</v>
      </c>
      <c r="BL202" s="18" t="s">
        <v>90</v>
      </c>
      <c r="BM202" s="247" t="s">
        <v>1073</v>
      </c>
    </row>
    <row r="203" s="12" customFormat="1" ht="22.8" customHeight="1">
      <c r="A203" s="12"/>
      <c r="B203" s="219"/>
      <c r="C203" s="220"/>
      <c r="D203" s="221" t="s">
        <v>74</v>
      </c>
      <c r="E203" s="233" t="s">
        <v>295</v>
      </c>
      <c r="F203" s="233" t="s">
        <v>296</v>
      </c>
      <c r="G203" s="220"/>
      <c r="H203" s="220"/>
      <c r="I203" s="223"/>
      <c r="J203" s="234">
        <f>BK203</f>
        <v>0</v>
      </c>
      <c r="K203" s="220"/>
      <c r="L203" s="225"/>
      <c r="M203" s="226"/>
      <c r="N203" s="227"/>
      <c r="O203" s="227"/>
      <c r="P203" s="228">
        <f>SUM(P204:P207)</f>
        <v>0</v>
      </c>
      <c r="Q203" s="227"/>
      <c r="R203" s="228">
        <f>SUM(R204:R207)</f>
        <v>0</v>
      </c>
      <c r="S203" s="227"/>
      <c r="T203" s="229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0" t="s">
        <v>80</v>
      </c>
      <c r="AT203" s="231" t="s">
        <v>74</v>
      </c>
      <c r="AU203" s="231" t="s">
        <v>80</v>
      </c>
      <c r="AY203" s="230" t="s">
        <v>151</v>
      </c>
      <c r="BK203" s="232">
        <f>SUM(BK204:BK207)</f>
        <v>0</v>
      </c>
    </row>
    <row r="204" s="2" customFormat="1" ht="24.15" customHeight="1">
      <c r="A204" s="39"/>
      <c r="B204" s="40"/>
      <c r="C204" s="235" t="s">
        <v>301</v>
      </c>
      <c r="D204" s="235" t="s">
        <v>153</v>
      </c>
      <c r="E204" s="236" t="s">
        <v>1074</v>
      </c>
      <c r="F204" s="237" t="s">
        <v>1075</v>
      </c>
      <c r="G204" s="238" t="s">
        <v>176</v>
      </c>
      <c r="H204" s="239">
        <v>337.52999999999997</v>
      </c>
      <c r="I204" s="240"/>
      <c r="J204" s="241">
        <f>ROUND(I204*H204,2)</f>
        <v>0</v>
      </c>
      <c r="K204" s="242"/>
      <c r="L204" s="45"/>
      <c r="M204" s="243" t="s">
        <v>1</v>
      </c>
      <c r="N204" s="244" t="s">
        <v>40</v>
      </c>
      <c r="O204" s="92"/>
      <c r="P204" s="245">
        <f>O204*H204</f>
        <v>0</v>
      </c>
      <c r="Q204" s="245">
        <v>0</v>
      </c>
      <c r="R204" s="245">
        <f>Q204*H204</f>
        <v>0</v>
      </c>
      <c r="S204" s="245">
        <v>0</v>
      </c>
      <c r="T204" s="24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7" t="s">
        <v>90</v>
      </c>
      <c r="AT204" s="247" t="s">
        <v>153</v>
      </c>
      <c r="AU204" s="247" t="s">
        <v>84</v>
      </c>
      <c r="AY204" s="18" t="s">
        <v>151</v>
      </c>
      <c r="BE204" s="248">
        <f>IF(N204="základní",J204,0)</f>
        <v>0</v>
      </c>
      <c r="BF204" s="248">
        <f>IF(N204="snížená",J204,0)</f>
        <v>0</v>
      </c>
      <c r="BG204" s="248">
        <f>IF(N204="zákl. přenesená",J204,0)</f>
        <v>0</v>
      </c>
      <c r="BH204" s="248">
        <f>IF(N204="sníž. přenesená",J204,0)</f>
        <v>0</v>
      </c>
      <c r="BI204" s="248">
        <f>IF(N204="nulová",J204,0)</f>
        <v>0</v>
      </c>
      <c r="BJ204" s="18" t="s">
        <v>80</v>
      </c>
      <c r="BK204" s="248">
        <f>ROUND(I204*H204,2)</f>
        <v>0</v>
      </c>
      <c r="BL204" s="18" t="s">
        <v>90</v>
      </c>
      <c r="BM204" s="247" t="s">
        <v>1076</v>
      </c>
    </row>
    <row r="205" s="13" customFormat="1">
      <c r="A205" s="13"/>
      <c r="B205" s="249"/>
      <c r="C205" s="250"/>
      <c r="D205" s="251" t="s">
        <v>158</v>
      </c>
      <c r="E205" s="252" t="s">
        <v>1</v>
      </c>
      <c r="F205" s="253" t="s">
        <v>1077</v>
      </c>
      <c r="G205" s="250"/>
      <c r="H205" s="254">
        <v>140.88200000000001</v>
      </c>
      <c r="I205" s="255"/>
      <c r="J205" s="250"/>
      <c r="K205" s="250"/>
      <c r="L205" s="256"/>
      <c r="M205" s="257"/>
      <c r="N205" s="258"/>
      <c r="O205" s="258"/>
      <c r="P205" s="258"/>
      <c r="Q205" s="258"/>
      <c r="R205" s="258"/>
      <c r="S205" s="258"/>
      <c r="T205" s="25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0" t="s">
        <v>158</v>
      </c>
      <c r="AU205" s="260" t="s">
        <v>84</v>
      </c>
      <c r="AV205" s="13" t="s">
        <v>84</v>
      </c>
      <c r="AW205" s="13" t="s">
        <v>32</v>
      </c>
      <c r="AX205" s="13" t="s">
        <v>75</v>
      </c>
      <c r="AY205" s="260" t="s">
        <v>151</v>
      </c>
    </row>
    <row r="206" s="13" customFormat="1">
      <c r="A206" s="13"/>
      <c r="B206" s="249"/>
      <c r="C206" s="250"/>
      <c r="D206" s="251" t="s">
        <v>158</v>
      </c>
      <c r="E206" s="252" t="s">
        <v>1</v>
      </c>
      <c r="F206" s="253" t="s">
        <v>1078</v>
      </c>
      <c r="G206" s="250"/>
      <c r="H206" s="254">
        <v>196.648</v>
      </c>
      <c r="I206" s="255"/>
      <c r="J206" s="250"/>
      <c r="K206" s="250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158</v>
      </c>
      <c r="AU206" s="260" t="s">
        <v>84</v>
      </c>
      <c r="AV206" s="13" t="s">
        <v>84</v>
      </c>
      <c r="AW206" s="13" t="s">
        <v>32</v>
      </c>
      <c r="AX206" s="13" t="s">
        <v>75</v>
      </c>
      <c r="AY206" s="260" t="s">
        <v>151</v>
      </c>
    </row>
    <row r="207" s="14" customFormat="1">
      <c r="A207" s="14"/>
      <c r="B207" s="261"/>
      <c r="C207" s="262"/>
      <c r="D207" s="251" t="s">
        <v>158</v>
      </c>
      <c r="E207" s="263" t="s">
        <v>1</v>
      </c>
      <c r="F207" s="264" t="s">
        <v>163</v>
      </c>
      <c r="G207" s="262"/>
      <c r="H207" s="265">
        <v>337.52999999999997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1" t="s">
        <v>158</v>
      </c>
      <c r="AU207" s="271" t="s">
        <v>84</v>
      </c>
      <c r="AV207" s="14" t="s">
        <v>90</v>
      </c>
      <c r="AW207" s="14" t="s">
        <v>32</v>
      </c>
      <c r="AX207" s="14" t="s">
        <v>80</v>
      </c>
      <c r="AY207" s="271" t="s">
        <v>151</v>
      </c>
    </row>
    <row r="208" s="12" customFormat="1" ht="22.8" customHeight="1">
      <c r="A208" s="12"/>
      <c r="B208" s="219"/>
      <c r="C208" s="220"/>
      <c r="D208" s="221" t="s">
        <v>74</v>
      </c>
      <c r="E208" s="233" t="s">
        <v>882</v>
      </c>
      <c r="F208" s="233" t="s">
        <v>883</v>
      </c>
      <c r="G208" s="220"/>
      <c r="H208" s="220"/>
      <c r="I208" s="223"/>
      <c r="J208" s="234">
        <f>BK208</f>
        <v>0</v>
      </c>
      <c r="K208" s="220"/>
      <c r="L208" s="225"/>
      <c r="M208" s="226"/>
      <c r="N208" s="227"/>
      <c r="O208" s="227"/>
      <c r="P208" s="228">
        <f>SUM(P209:P215)</f>
        <v>0</v>
      </c>
      <c r="Q208" s="227"/>
      <c r="R208" s="228">
        <f>SUM(R209:R215)</f>
        <v>0</v>
      </c>
      <c r="S208" s="227"/>
      <c r="T208" s="229">
        <f>SUM(T209:T215)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0" t="s">
        <v>80</v>
      </c>
      <c r="AT208" s="231" t="s">
        <v>74</v>
      </c>
      <c r="AU208" s="231" t="s">
        <v>80</v>
      </c>
      <c r="AY208" s="230" t="s">
        <v>151</v>
      </c>
      <c r="BK208" s="232">
        <f>SUM(BK209:BK215)</f>
        <v>0</v>
      </c>
    </row>
    <row r="209" s="2" customFormat="1" ht="24.15" customHeight="1">
      <c r="A209" s="39"/>
      <c r="B209" s="40"/>
      <c r="C209" s="235" t="s">
        <v>305</v>
      </c>
      <c r="D209" s="235" t="s">
        <v>153</v>
      </c>
      <c r="E209" s="236" t="s">
        <v>1079</v>
      </c>
      <c r="F209" s="237" t="s">
        <v>1080</v>
      </c>
      <c r="G209" s="238" t="s">
        <v>176</v>
      </c>
      <c r="H209" s="239">
        <v>132.19999999999999</v>
      </c>
      <c r="I209" s="240"/>
      <c r="J209" s="241">
        <f>ROUND(I209*H209,2)</f>
        <v>0</v>
      </c>
      <c r="K209" s="242"/>
      <c r="L209" s="45"/>
      <c r="M209" s="243" t="s">
        <v>1</v>
      </c>
      <c r="N209" s="244" t="s">
        <v>40</v>
      </c>
      <c r="O209" s="92"/>
      <c r="P209" s="245">
        <f>O209*H209</f>
        <v>0</v>
      </c>
      <c r="Q209" s="245">
        <v>0</v>
      </c>
      <c r="R209" s="245">
        <f>Q209*H209</f>
        <v>0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90</v>
      </c>
      <c r="AT209" s="247" t="s">
        <v>153</v>
      </c>
      <c r="AU209" s="247" t="s">
        <v>84</v>
      </c>
      <c r="AY209" s="18" t="s">
        <v>151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80</v>
      </c>
      <c r="BK209" s="248">
        <f>ROUND(I209*H209,2)</f>
        <v>0</v>
      </c>
      <c r="BL209" s="18" t="s">
        <v>90</v>
      </c>
      <c r="BM209" s="247" t="s">
        <v>1081</v>
      </c>
    </row>
    <row r="210" s="2" customFormat="1" ht="24.15" customHeight="1">
      <c r="A210" s="39"/>
      <c r="B210" s="40"/>
      <c r="C210" s="235" t="s">
        <v>310</v>
      </c>
      <c r="D210" s="235" t="s">
        <v>153</v>
      </c>
      <c r="E210" s="236" t="s">
        <v>1082</v>
      </c>
      <c r="F210" s="237" t="s">
        <v>1083</v>
      </c>
      <c r="G210" s="238" t="s">
        <v>176</v>
      </c>
      <c r="H210" s="239">
        <v>1322</v>
      </c>
      <c r="I210" s="240"/>
      <c r="J210" s="241">
        <f>ROUND(I210*H210,2)</f>
        <v>0</v>
      </c>
      <c r="K210" s="242"/>
      <c r="L210" s="45"/>
      <c r="M210" s="243" t="s">
        <v>1</v>
      </c>
      <c r="N210" s="244" t="s">
        <v>40</v>
      </c>
      <c r="O210" s="92"/>
      <c r="P210" s="245">
        <f>O210*H210</f>
        <v>0</v>
      </c>
      <c r="Q210" s="245">
        <v>0</v>
      </c>
      <c r="R210" s="245">
        <f>Q210*H210</f>
        <v>0</v>
      </c>
      <c r="S210" s="245">
        <v>0</v>
      </c>
      <c r="T210" s="24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7" t="s">
        <v>90</v>
      </c>
      <c r="AT210" s="247" t="s">
        <v>153</v>
      </c>
      <c r="AU210" s="247" t="s">
        <v>84</v>
      </c>
      <c r="AY210" s="18" t="s">
        <v>151</v>
      </c>
      <c r="BE210" s="248">
        <f>IF(N210="základní",J210,0)</f>
        <v>0</v>
      </c>
      <c r="BF210" s="248">
        <f>IF(N210="snížená",J210,0)</f>
        <v>0</v>
      </c>
      <c r="BG210" s="248">
        <f>IF(N210="zákl. přenesená",J210,0)</f>
        <v>0</v>
      </c>
      <c r="BH210" s="248">
        <f>IF(N210="sníž. přenesená",J210,0)</f>
        <v>0</v>
      </c>
      <c r="BI210" s="248">
        <f>IF(N210="nulová",J210,0)</f>
        <v>0</v>
      </c>
      <c r="BJ210" s="18" t="s">
        <v>80</v>
      </c>
      <c r="BK210" s="248">
        <f>ROUND(I210*H210,2)</f>
        <v>0</v>
      </c>
      <c r="BL210" s="18" t="s">
        <v>90</v>
      </c>
      <c r="BM210" s="247" t="s">
        <v>1084</v>
      </c>
    </row>
    <row r="211" s="13" customFormat="1">
      <c r="A211" s="13"/>
      <c r="B211" s="249"/>
      <c r="C211" s="250"/>
      <c r="D211" s="251" t="s">
        <v>158</v>
      </c>
      <c r="E211" s="250"/>
      <c r="F211" s="253" t="s">
        <v>1085</v>
      </c>
      <c r="G211" s="250"/>
      <c r="H211" s="254">
        <v>1322</v>
      </c>
      <c r="I211" s="255"/>
      <c r="J211" s="250"/>
      <c r="K211" s="250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158</v>
      </c>
      <c r="AU211" s="260" t="s">
        <v>84</v>
      </c>
      <c r="AV211" s="13" t="s">
        <v>84</v>
      </c>
      <c r="AW211" s="13" t="s">
        <v>4</v>
      </c>
      <c r="AX211" s="13" t="s">
        <v>80</v>
      </c>
      <c r="AY211" s="260" t="s">
        <v>151</v>
      </c>
    </row>
    <row r="212" s="2" customFormat="1" ht="24.15" customHeight="1">
      <c r="A212" s="39"/>
      <c r="B212" s="40"/>
      <c r="C212" s="235" t="s">
        <v>314</v>
      </c>
      <c r="D212" s="235" t="s">
        <v>153</v>
      </c>
      <c r="E212" s="236" t="s">
        <v>1086</v>
      </c>
      <c r="F212" s="237" t="s">
        <v>1087</v>
      </c>
      <c r="G212" s="238" t="s">
        <v>176</v>
      </c>
      <c r="H212" s="239">
        <v>132.19999999999999</v>
      </c>
      <c r="I212" s="240"/>
      <c r="J212" s="241">
        <f>ROUND(I212*H212,2)</f>
        <v>0</v>
      </c>
      <c r="K212" s="242"/>
      <c r="L212" s="45"/>
      <c r="M212" s="243" t="s">
        <v>1</v>
      </c>
      <c r="N212" s="244" t="s">
        <v>40</v>
      </c>
      <c r="O212" s="92"/>
      <c r="P212" s="245">
        <f>O212*H212</f>
        <v>0</v>
      </c>
      <c r="Q212" s="245">
        <v>0</v>
      </c>
      <c r="R212" s="245">
        <f>Q212*H212</f>
        <v>0</v>
      </c>
      <c r="S212" s="245">
        <v>0</v>
      </c>
      <c r="T212" s="24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7" t="s">
        <v>90</v>
      </c>
      <c r="AT212" s="247" t="s">
        <v>153</v>
      </c>
      <c r="AU212" s="247" t="s">
        <v>84</v>
      </c>
      <c r="AY212" s="18" t="s">
        <v>151</v>
      </c>
      <c r="BE212" s="248">
        <f>IF(N212="základní",J212,0)</f>
        <v>0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" t="s">
        <v>80</v>
      </c>
      <c r="BK212" s="248">
        <f>ROUND(I212*H212,2)</f>
        <v>0</v>
      </c>
      <c r="BL212" s="18" t="s">
        <v>90</v>
      </c>
      <c r="BM212" s="247" t="s">
        <v>1088</v>
      </c>
    </row>
    <row r="213" s="2" customFormat="1" ht="24.15" customHeight="1">
      <c r="A213" s="39"/>
      <c r="B213" s="40"/>
      <c r="C213" s="235" t="s">
        <v>319</v>
      </c>
      <c r="D213" s="235" t="s">
        <v>153</v>
      </c>
      <c r="E213" s="236" t="s">
        <v>1089</v>
      </c>
      <c r="F213" s="237" t="s">
        <v>1090</v>
      </c>
      <c r="G213" s="238" t="s">
        <v>176</v>
      </c>
      <c r="H213" s="239">
        <v>72.709999999999994</v>
      </c>
      <c r="I213" s="240"/>
      <c r="J213" s="241">
        <f>ROUND(I213*H213,2)</f>
        <v>0</v>
      </c>
      <c r="K213" s="242"/>
      <c r="L213" s="45"/>
      <c r="M213" s="243" t="s">
        <v>1</v>
      </c>
      <c r="N213" s="244" t="s">
        <v>40</v>
      </c>
      <c r="O213" s="92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7" t="s">
        <v>90</v>
      </c>
      <c r="AT213" s="247" t="s">
        <v>153</v>
      </c>
      <c r="AU213" s="247" t="s">
        <v>84</v>
      </c>
      <c r="AY213" s="18" t="s">
        <v>151</v>
      </c>
      <c r="BE213" s="248">
        <f>IF(N213="základní",J213,0)</f>
        <v>0</v>
      </c>
      <c r="BF213" s="248">
        <f>IF(N213="snížená",J213,0)</f>
        <v>0</v>
      </c>
      <c r="BG213" s="248">
        <f>IF(N213="zákl. přenesená",J213,0)</f>
        <v>0</v>
      </c>
      <c r="BH213" s="248">
        <f>IF(N213="sníž. přenesená",J213,0)</f>
        <v>0</v>
      </c>
      <c r="BI213" s="248">
        <f>IF(N213="nulová",J213,0)</f>
        <v>0</v>
      </c>
      <c r="BJ213" s="18" t="s">
        <v>80</v>
      </c>
      <c r="BK213" s="248">
        <f>ROUND(I213*H213,2)</f>
        <v>0</v>
      </c>
      <c r="BL213" s="18" t="s">
        <v>90</v>
      </c>
      <c r="BM213" s="247" t="s">
        <v>1091</v>
      </c>
    </row>
    <row r="214" s="2" customFormat="1" ht="24.15" customHeight="1">
      <c r="A214" s="39"/>
      <c r="B214" s="40"/>
      <c r="C214" s="235" t="s">
        <v>324</v>
      </c>
      <c r="D214" s="235" t="s">
        <v>153</v>
      </c>
      <c r="E214" s="236" t="s">
        <v>1092</v>
      </c>
      <c r="F214" s="237" t="s">
        <v>1093</v>
      </c>
      <c r="G214" s="238" t="s">
        <v>176</v>
      </c>
      <c r="H214" s="239">
        <v>59.490000000000002</v>
      </c>
      <c r="I214" s="240"/>
      <c r="J214" s="241">
        <f>ROUND(I214*H214,2)</f>
        <v>0</v>
      </c>
      <c r="K214" s="242"/>
      <c r="L214" s="45"/>
      <c r="M214" s="243" t="s">
        <v>1</v>
      </c>
      <c r="N214" s="244" t="s">
        <v>40</v>
      </c>
      <c r="O214" s="92"/>
      <c r="P214" s="245">
        <f>O214*H214</f>
        <v>0</v>
      </c>
      <c r="Q214" s="245">
        <v>0</v>
      </c>
      <c r="R214" s="245">
        <f>Q214*H214</f>
        <v>0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90</v>
      </c>
      <c r="AT214" s="247" t="s">
        <v>153</v>
      </c>
      <c r="AU214" s="247" t="s">
        <v>84</v>
      </c>
      <c r="AY214" s="18" t="s">
        <v>151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80</v>
      </c>
      <c r="BK214" s="248">
        <f>ROUND(I214*H214,2)</f>
        <v>0</v>
      </c>
      <c r="BL214" s="18" t="s">
        <v>90</v>
      </c>
      <c r="BM214" s="247" t="s">
        <v>1094</v>
      </c>
    </row>
    <row r="215" s="13" customFormat="1">
      <c r="A215" s="13"/>
      <c r="B215" s="249"/>
      <c r="C215" s="250"/>
      <c r="D215" s="251" t="s">
        <v>158</v>
      </c>
      <c r="E215" s="252" t="s">
        <v>1</v>
      </c>
      <c r="F215" s="253" t="s">
        <v>1095</v>
      </c>
      <c r="G215" s="250"/>
      <c r="H215" s="254">
        <v>59.490000000000002</v>
      </c>
      <c r="I215" s="255"/>
      <c r="J215" s="250"/>
      <c r="K215" s="250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158</v>
      </c>
      <c r="AU215" s="260" t="s">
        <v>84</v>
      </c>
      <c r="AV215" s="13" t="s">
        <v>84</v>
      </c>
      <c r="AW215" s="13" t="s">
        <v>32</v>
      </c>
      <c r="AX215" s="13" t="s">
        <v>80</v>
      </c>
      <c r="AY215" s="260" t="s">
        <v>151</v>
      </c>
    </row>
    <row r="216" s="12" customFormat="1" ht="25.92" customHeight="1">
      <c r="A216" s="12"/>
      <c r="B216" s="219"/>
      <c r="C216" s="220"/>
      <c r="D216" s="221" t="s">
        <v>74</v>
      </c>
      <c r="E216" s="222" t="s">
        <v>329</v>
      </c>
      <c r="F216" s="222" t="s">
        <v>330</v>
      </c>
      <c r="G216" s="220"/>
      <c r="H216" s="220"/>
      <c r="I216" s="223"/>
      <c r="J216" s="224">
        <f>BK216</f>
        <v>0</v>
      </c>
      <c r="K216" s="220"/>
      <c r="L216" s="225"/>
      <c r="M216" s="226"/>
      <c r="N216" s="227"/>
      <c r="O216" s="227"/>
      <c r="P216" s="228">
        <f>P217+P230+P234</f>
        <v>0</v>
      </c>
      <c r="Q216" s="227"/>
      <c r="R216" s="228">
        <f>R217+R230+R234</f>
        <v>0.12043719999999999</v>
      </c>
      <c r="S216" s="227"/>
      <c r="T216" s="229">
        <f>T217+T230+T234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0" t="s">
        <v>84</v>
      </c>
      <c r="AT216" s="231" t="s">
        <v>74</v>
      </c>
      <c r="AU216" s="231" t="s">
        <v>75</v>
      </c>
      <c r="AY216" s="230" t="s">
        <v>151</v>
      </c>
      <c r="BK216" s="232">
        <f>BK217+BK230+BK234</f>
        <v>0</v>
      </c>
    </row>
    <row r="217" s="12" customFormat="1" ht="22.8" customHeight="1">
      <c r="A217" s="12"/>
      <c r="B217" s="219"/>
      <c r="C217" s="220"/>
      <c r="D217" s="221" t="s">
        <v>74</v>
      </c>
      <c r="E217" s="233" t="s">
        <v>331</v>
      </c>
      <c r="F217" s="233" t="s">
        <v>332</v>
      </c>
      <c r="G217" s="220"/>
      <c r="H217" s="220"/>
      <c r="I217" s="223"/>
      <c r="J217" s="234">
        <f>BK217</f>
        <v>0</v>
      </c>
      <c r="K217" s="220"/>
      <c r="L217" s="225"/>
      <c r="M217" s="226"/>
      <c r="N217" s="227"/>
      <c r="O217" s="227"/>
      <c r="P217" s="228">
        <f>SUM(P218:P229)</f>
        <v>0</v>
      </c>
      <c r="Q217" s="227"/>
      <c r="R217" s="228">
        <f>SUM(R218:R229)</f>
        <v>0.12043719999999999</v>
      </c>
      <c r="S217" s="227"/>
      <c r="T217" s="229">
        <f>SUM(T218:T229)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30" t="s">
        <v>84</v>
      </c>
      <c r="AT217" s="231" t="s">
        <v>74</v>
      </c>
      <c r="AU217" s="231" t="s">
        <v>80</v>
      </c>
      <c r="AY217" s="230" t="s">
        <v>151</v>
      </c>
      <c r="BK217" s="232">
        <f>SUM(BK218:BK229)</f>
        <v>0</v>
      </c>
    </row>
    <row r="218" s="2" customFormat="1" ht="24.15" customHeight="1">
      <c r="A218" s="39"/>
      <c r="B218" s="40"/>
      <c r="C218" s="235" t="s">
        <v>333</v>
      </c>
      <c r="D218" s="235" t="s">
        <v>153</v>
      </c>
      <c r="E218" s="236" t="s">
        <v>1096</v>
      </c>
      <c r="F218" s="237" t="s">
        <v>1097</v>
      </c>
      <c r="G218" s="238" t="s">
        <v>167</v>
      </c>
      <c r="H218" s="239">
        <v>22.260000000000002</v>
      </c>
      <c r="I218" s="240"/>
      <c r="J218" s="241">
        <f>ROUND(I218*H218,2)</f>
        <v>0</v>
      </c>
      <c r="K218" s="242"/>
      <c r="L218" s="45"/>
      <c r="M218" s="243" t="s">
        <v>1</v>
      </c>
      <c r="N218" s="244" t="s">
        <v>40</v>
      </c>
      <c r="O218" s="92"/>
      <c r="P218" s="245">
        <f>O218*H218</f>
        <v>0</v>
      </c>
      <c r="Q218" s="245">
        <v>0.00077999999999999999</v>
      </c>
      <c r="R218" s="245">
        <f>Q218*H218</f>
        <v>0.017362800000000001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233</v>
      </c>
      <c r="AT218" s="247" t="s">
        <v>153</v>
      </c>
      <c r="AU218" s="247" t="s">
        <v>84</v>
      </c>
      <c r="AY218" s="18" t="s">
        <v>151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80</v>
      </c>
      <c r="BK218" s="248">
        <f>ROUND(I218*H218,2)</f>
        <v>0</v>
      </c>
      <c r="BL218" s="18" t="s">
        <v>233</v>
      </c>
      <c r="BM218" s="247" t="s">
        <v>1098</v>
      </c>
    </row>
    <row r="219" s="15" customFormat="1">
      <c r="A219" s="15"/>
      <c r="B219" s="272"/>
      <c r="C219" s="273"/>
      <c r="D219" s="251" t="s">
        <v>158</v>
      </c>
      <c r="E219" s="274" t="s">
        <v>1</v>
      </c>
      <c r="F219" s="275" t="s">
        <v>980</v>
      </c>
      <c r="G219" s="273"/>
      <c r="H219" s="274" t="s">
        <v>1</v>
      </c>
      <c r="I219" s="276"/>
      <c r="J219" s="273"/>
      <c r="K219" s="273"/>
      <c r="L219" s="277"/>
      <c r="M219" s="278"/>
      <c r="N219" s="279"/>
      <c r="O219" s="279"/>
      <c r="P219" s="279"/>
      <c r="Q219" s="279"/>
      <c r="R219" s="279"/>
      <c r="S219" s="279"/>
      <c r="T219" s="28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81" t="s">
        <v>158</v>
      </c>
      <c r="AU219" s="281" t="s">
        <v>84</v>
      </c>
      <c r="AV219" s="15" t="s">
        <v>80</v>
      </c>
      <c r="AW219" s="15" t="s">
        <v>32</v>
      </c>
      <c r="AX219" s="15" t="s">
        <v>75</v>
      </c>
      <c r="AY219" s="281" t="s">
        <v>151</v>
      </c>
    </row>
    <row r="220" s="13" customFormat="1">
      <c r="A220" s="13"/>
      <c r="B220" s="249"/>
      <c r="C220" s="250"/>
      <c r="D220" s="251" t="s">
        <v>158</v>
      </c>
      <c r="E220" s="252" t="s">
        <v>1</v>
      </c>
      <c r="F220" s="253" t="s">
        <v>1099</v>
      </c>
      <c r="G220" s="250"/>
      <c r="H220" s="254">
        <v>22.260000000000002</v>
      </c>
      <c r="I220" s="255"/>
      <c r="J220" s="250"/>
      <c r="K220" s="250"/>
      <c r="L220" s="256"/>
      <c r="M220" s="257"/>
      <c r="N220" s="258"/>
      <c r="O220" s="258"/>
      <c r="P220" s="258"/>
      <c r="Q220" s="258"/>
      <c r="R220" s="258"/>
      <c r="S220" s="258"/>
      <c r="T220" s="25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0" t="s">
        <v>158</v>
      </c>
      <c r="AU220" s="260" t="s">
        <v>84</v>
      </c>
      <c r="AV220" s="13" t="s">
        <v>84</v>
      </c>
      <c r="AW220" s="13" t="s">
        <v>32</v>
      </c>
      <c r="AX220" s="13" t="s">
        <v>80</v>
      </c>
      <c r="AY220" s="260" t="s">
        <v>151</v>
      </c>
    </row>
    <row r="221" s="2" customFormat="1" ht="24.15" customHeight="1">
      <c r="A221" s="39"/>
      <c r="B221" s="40"/>
      <c r="C221" s="235" t="s">
        <v>340</v>
      </c>
      <c r="D221" s="235" t="s">
        <v>153</v>
      </c>
      <c r="E221" s="236" t="s">
        <v>1100</v>
      </c>
      <c r="F221" s="237" t="s">
        <v>1101</v>
      </c>
      <c r="G221" s="238" t="s">
        <v>167</v>
      </c>
      <c r="H221" s="239">
        <v>8.4800000000000004</v>
      </c>
      <c r="I221" s="240"/>
      <c r="J221" s="241">
        <f>ROUND(I221*H221,2)</f>
        <v>0</v>
      </c>
      <c r="K221" s="242"/>
      <c r="L221" s="45"/>
      <c r="M221" s="243" t="s">
        <v>1</v>
      </c>
      <c r="N221" s="244" t="s">
        <v>40</v>
      </c>
      <c r="O221" s="92"/>
      <c r="P221" s="245">
        <f>O221*H221</f>
        <v>0</v>
      </c>
      <c r="Q221" s="245">
        <v>0.00040000000000000002</v>
      </c>
      <c r="R221" s="245">
        <f>Q221*H221</f>
        <v>0.0033920000000000005</v>
      </c>
      <c r="S221" s="245">
        <v>0</v>
      </c>
      <c r="T221" s="246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7" t="s">
        <v>233</v>
      </c>
      <c r="AT221" s="247" t="s">
        <v>153</v>
      </c>
      <c r="AU221" s="247" t="s">
        <v>84</v>
      </c>
      <c r="AY221" s="18" t="s">
        <v>151</v>
      </c>
      <c r="BE221" s="248">
        <f>IF(N221="základní",J221,0)</f>
        <v>0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" t="s">
        <v>80</v>
      </c>
      <c r="BK221" s="248">
        <f>ROUND(I221*H221,2)</f>
        <v>0</v>
      </c>
      <c r="BL221" s="18" t="s">
        <v>233</v>
      </c>
      <c r="BM221" s="247" t="s">
        <v>1102</v>
      </c>
    </row>
    <row r="222" s="13" customFormat="1">
      <c r="A222" s="13"/>
      <c r="B222" s="249"/>
      <c r="C222" s="250"/>
      <c r="D222" s="251" t="s">
        <v>158</v>
      </c>
      <c r="E222" s="252" t="s">
        <v>1</v>
      </c>
      <c r="F222" s="253" t="s">
        <v>1103</v>
      </c>
      <c r="G222" s="250"/>
      <c r="H222" s="254">
        <v>8.4800000000000004</v>
      </c>
      <c r="I222" s="255"/>
      <c r="J222" s="250"/>
      <c r="K222" s="250"/>
      <c r="L222" s="256"/>
      <c r="M222" s="257"/>
      <c r="N222" s="258"/>
      <c r="O222" s="258"/>
      <c r="P222" s="258"/>
      <c r="Q222" s="258"/>
      <c r="R222" s="258"/>
      <c r="S222" s="258"/>
      <c r="T222" s="25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0" t="s">
        <v>158</v>
      </c>
      <c r="AU222" s="260" t="s">
        <v>84</v>
      </c>
      <c r="AV222" s="13" t="s">
        <v>84</v>
      </c>
      <c r="AW222" s="13" t="s">
        <v>32</v>
      </c>
      <c r="AX222" s="13" t="s">
        <v>80</v>
      </c>
      <c r="AY222" s="260" t="s">
        <v>151</v>
      </c>
    </row>
    <row r="223" s="2" customFormat="1" ht="24.15" customHeight="1">
      <c r="A223" s="39"/>
      <c r="B223" s="40"/>
      <c r="C223" s="235" t="s">
        <v>347</v>
      </c>
      <c r="D223" s="235" t="s">
        <v>153</v>
      </c>
      <c r="E223" s="236" t="s">
        <v>1104</v>
      </c>
      <c r="F223" s="237" t="s">
        <v>1105</v>
      </c>
      <c r="G223" s="238" t="s">
        <v>167</v>
      </c>
      <c r="H223" s="239">
        <v>12.720000000000001</v>
      </c>
      <c r="I223" s="240"/>
      <c r="J223" s="241">
        <f>ROUND(I223*H223,2)</f>
        <v>0</v>
      </c>
      <c r="K223" s="242"/>
      <c r="L223" s="45"/>
      <c r="M223" s="243" t="s">
        <v>1</v>
      </c>
      <c r="N223" s="244" t="s">
        <v>40</v>
      </c>
      <c r="O223" s="92"/>
      <c r="P223" s="245">
        <f>O223*H223</f>
        <v>0</v>
      </c>
      <c r="Q223" s="245">
        <v>0.00040000000000000002</v>
      </c>
      <c r="R223" s="245">
        <f>Q223*H223</f>
        <v>0.0050880000000000005</v>
      </c>
      <c r="S223" s="245">
        <v>0</v>
      </c>
      <c r="T223" s="246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7" t="s">
        <v>233</v>
      </c>
      <c r="AT223" s="247" t="s">
        <v>153</v>
      </c>
      <c r="AU223" s="247" t="s">
        <v>84</v>
      </c>
      <c r="AY223" s="18" t="s">
        <v>151</v>
      </c>
      <c r="BE223" s="248">
        <f>IF(N223="základní",J223,0)</f>
        <v>0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" t="s">
        <v>80</v>
      </c>
      <c r="BK223" s="248">
        <f>ROUND(I223*H223,2)</f>
        <v>0</v>
      </c>
      <c r="BL223" s="18" t="s">
        <v>233</v>
      </c>
      <c r="BM223" s="247" t="s">
        <v>1106</v>
      </c>
    </row>
    <row r="224" s="15" customFormat="1">
      <c r="A224" s="15"/>
      <c r="B224" s="272"/>
      <c r="C224" s="273"/>
      <c r="D224" s="251" t="s">
        <v>158</v>
      </c>
      <c r="E224" s="274" t="s">
        <v>1</v>
      </c>
      <c r="F224" s="275" t="s">
        <v>980</v>
      </c>
      <c r="G224" s="273"/>
      <c r="H224" s="274" t="s">
        <v>1</v>
      </c>
      <c r="I224" s="276"/>
      <c r="J224" s="273"/>
      <c r="K224" s="273"/>
      <c r="L224" s="277"/>
      <c r="M224" s="278"/>
      <c r="N224" s="279"/>
      <c r="O224" s="279"/>
      <c r="P224" s="279"/>
      <c r="Q224" s="279"/>
      <c r="R224" s="279"/>
      <c r="S224" s="279"/>
      <c r="T224" s="28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1" t="s">
        <v>158</v>
      </c>
      <c r="AU224" s="281" t="s">
        <v>84</v>
      </c>
      <c r="AV224" s="15" t="s">
        <v>80</v>
      </c>
      <c r="AW224" s="15" t="s">
        <v>32</v>
      </c>
      <c r="AX224" s="15" t="s">
        <v>75</v>
      </c>
      <c r="AY224" s="281" t="s">
        <v>151</v>
      </c>
    </row>
    <row r="225" s="13" customFormat="1">
      <c r="A225" s="13"/>
      <c r="B225" s="249"/>
      <c r="C225" s="250"/>
      <c r="D225" s="251" t="s">
        <v>158</v>
      </c>
      <c r="E225" s="252" t="s">
        <v>1</v>
      </c>
      <c r="F225" s="253" t="s">
        <v>1026</v>
      </c>
      <c r="G225" s="250"/>
      <c r="H225" s="254">
        <v>12.720000000000001</v>
      </c>
      <c r="I225" s="255"/>
      <c r="J225" s="250"/>
      <c r="K225" s="250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158</v>
      </c>
      <c r="AU225" s="260" t="s">
        <v>84</v>
      </c>
      <c r="AV225" s="13" t="s">
        <v>84</v>
      </c>
      <c r="AW225" s="13" t="s">
        <v>32</v>
      </c>
      <c r="AX225" s="13" t="s">
        <v>80</v>
      </c>
      <c r="AY225" s="260" t="s">
        <v>151</v>
      </c>
    </row>
    <row r="226" s="2" customFormat="1" ht="14.4" customHeight="1">
      <c r="A226" s="39"/>
      <c r="B226" s="40"/>
      <c r="C226" s="282" t="s">
        <v>353</v>
      </c>
      <c r="D226" s="282" t="s">
        <v>366</v>
      </c>
      <c r="E226" s="283" t="s">
        <v>1107</v>
      </c>
      <c r="F226" s="284" t="s">
        <v>1108</v>
      </c>
      <c r="G226" s="285" t="s">
        <v>167</v>
      </c>
      <c r="H226" s="286">
        <v>24.379999999999999</v>
      </c>
      <c r="I226" s="287"/>
      <c r="J226" s="288">
        <f>ROUND(I226*H226,2)</f>
        <v>0</v>
      </c>
      <c r="K226" s="289"/>
      <c r="L226" s="290"/>
      <c r="M226" s="291" t="s">
        <v>1</v>
      </c>
      <c r="N226" s="292" t="s">
        <v>40</v>
      </c>
      <c r="O226" s="92"/>
      <c r="P226" s="245">
        <f>O226*H226</f>
        <v>0</v>
      </c>
      <c r="Q226" s="245">
        <v>0.0038800000000000002</v>
      </c>
      <c r="R226" s="245">
        <f>Q226*H226</f>
        <v>0.094594399999999995</v>
      </c>
      <c r="S226" s="245">
        <v>0</v>
      </c>
      <c r="T226" s="24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7" t="s">
        <v>314</v>
      </c>
      <c r="AT226" s="247" t="s">
        <v>366</v>
      </c>
      <c r="AU226" s="247" t="s">
        <v>84</v>
      </c>
      <c r="AY226" s="18" t="s">
        <v>151</v>
      </c>
      <c r="BE226" s="248">
        <f>IF(N226="základní",J226,0)</f>
        <v>0</v>
      </c>
      <c r="BF226" s="248">
        <f>IF(N226="snížená",J226,0)</f>
        <v>0</v>
      </c>
      <c r="BG226" s="248">
        <f>IF(N226="zákl. přenesená",J226,0)</f>
        <v>0</v>
      </c>
      <c r="BH226" s="248">
        <f>IF(N226="sníž. přenesená",J226,0)</f>
        <v>0</v>
      </c>
      <c r="BI226" s="248">
        <f>IF(N226="nulová",J226,0)</f>
        <v>0</v>
      </c>
      <c r="BJ226" s="18" t="s">
        <v>80</v>
      </c>
      <c r="BK226" s="248">
        <f>ROUND(I226*H226,2)</f>
        <v>0</v>
      </c>
      <c r="BL226" s="18" t="s">
        <v>233</v>
      </c>
      <c r="BM226" s="247" t="s">
        <v>1109</v>
      </c>
    </row>
    <row r="227" s="13" customFormat="1">
      <c r="A227" s="13"/>
      <c r="B227" s="249"/>
      <c r="C227" s="250"/>
      <c r="D227" s="251" t="s">
        <v>158</v>
      </c>
      <c r="E227" s="252" t="s">
        <v>1</v>
      </c>
      <c r="F227" s="253" t="s">
        <v>1110</v>
      </c>
      <c r="G227" s="250"/>
      <c r="H227" s="254">
        <v>21.199999999999999</v>
      </c>
      <c r="I227" s="255"/>
      <c r="J227" s="250"/>
      <c r="K227" s="250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158</v>
      </c>
      <c r="AU227" s="260" t="s">
        <v>84</v>
      </c>
      <c r="AV227" s="13" t="s">
        <v>84</v>
      </c>
      <c r="AW227" s="13" t="s">
        <v>32</v>
      </c>
      <c r="AX227" s="13" t="s">
        <v>80</v>
      </c>
      <c r="AY227" s="260" t="s">
        <v>151</v>
      </c>
    </row>
    <row r="228" s="13" customFormat="1">
      <c r="A228" s="13"/>
      <c r="B228" s="249"/>
      <c r="C228" s="250"/>
      <c r="D228" s="251" t="s">
        <v>158</v>
      </c>
      <c r="E228" s="250"/>
      <c r="F228" s="253" t="s">
        <v>1111</v>
      </c>
      <c r="G228" s="250"/>
      <c r="H228" s="254">
        <v>24.379999999999999</v>
      </c>
      <c r="I228" s="255"/>
      <c r="J228" s="250"/>
      <c r="K228" s="250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158</v>
      </c>
      <c r="AU228" s="260" t="s">
        <v>84</v>
      </c>
      <c r="AV228" s="13" t="s">
        <v>84</v>
      </c>
      <c r="AW228" s="13" t="s">
        <v>4</v>
      </c>
      <c r="AX228" s="13" t="s">
        <v>80</v>
      </c>
      <c r="AY228" s="260" t="s">
        <v>151</v>
      </c>
    </row>
    <row r="229" s="2" customFormat="1" ht="24.15" customHeight="1">
      <c r="A229" s="39"/>
      <c r="B229" s="40"/>
      <c r="C229" s="235" t="s">
        <v>359</v>
      </c>
      <c r="D229" s="235" t="s">
        <v>153</v>
      </c>
      <c r="E229" s="236" t="s">
        <v>1112</v>
      </c>
      <c r="F229" s="237" t="s">
        <v>1113</v>
      </c>
      <c r="G229" s="238" t="s">
        <v>176</v>
      </c>
      <c r="H229" s="239">
        <v>0.12</v>
      </c>
      <c r="I229" s="240"/>
      <c r="J229" s="241">
        <f>ROUND(I229*H229,2)</f>
        <v>0</v>
      </c>
      <c r="K229" s="242"/>
      <c r="L229" s="45"/>
      <c r="M229" s="243" t="s">
        <v>1</v>
      </c>
      <c r="N229" s="244" t="s">
        <v>40</v>
      </c>
      <c r="O229" s="92"/>
      <c r="P229" s="245">
        <f>O229*H229</f>
        <v>0</v>
      </c>
      <c r="Q229" s="245">
        <v>0</v>
      </c>
      <c r="R229" s="245">
        <f>Q229*H229</f>
        <v>0</v>
      </c>
      <c r="S229" s="245">
        <v>0</v>
      </c>
      <c r="T229" s="246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7" t="s">
        <v>233</v>
      </c>
      <c r="AT229" s="247" t="s">
        <v>153</v>
      </c>
      <c r="AU229" s="247" t="s">
        <v>84</v>
      </c>
      <c r="AY229" s="18" t="s">
        <v>151</v>
      </c>
      <c r="BE229" s="248">
        <f>IF(N229="základní",J229,0)</f>
        <v>0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" t="s">
        <v>80</v>
      </c>
      <c r="BK229" s="248">
        <f>ROUND(I229*H229,2)</f>
        <v>0</v>
      </c>
      <c r="BL229" s="18" t="s">
        <v>233</v>
      </c>
      <c r="BM229" s="247" t="s">
        <v>1114</v>
      </c>
    </row>
    <row r="230" s="12" customFormat="1" ht="22.8" customHeight="1">
      <c r="A230" s="12"/>
      <c r="B230" s="219"/>
      <c r="C230" s="220"/>
      <c r="D230" s="221" t="s">
        <v>74</v>
      </c>
      <c r="E230" s="233" t="s">
        <v>510</v>
      </c>
      <c r="F230" s="233" t="s">
        <v>511</v>
      </c>
      <c r="G230" s="220"/>
      <c r="H230" s="220"/>
      <c r="I230" s="223"/>
      <c r="J230" s="234">
        <f>BK230</f>
        <v>0</v>
      </c>
      <c r="K230" s="220"/>
      <c r="L230" s="225"/>
      <c r="M230" s="226"/>
      <c r="N230" s="227"/>
      <c r="O230" s="227"/>
      <c r="P230" s="228">
        <f>SUM(P231:P233)</f>
        <v>0</v>
      </c>
      <c r="Q230" s="227"/>
      <c r="R230" s="228">
        <f>SUM(R231:R233)</f>
        <v>0</v>
      </c>
      <c r="S230" s="227"/>
      <c r="T230" s="229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30" t="s">
        <v>84</v>
      </c>
      <c r="AT230" s="231" t="s">
        <v>74</v>
      </c>
      <c r="AU230" s="231" t="s">
        <v>80</v>
      </c>
      <c r="AY230" s="230" t="s">
        <v>151</v>
      </c>
      <c r="BK230" s="232">
        <f>SUM(BK231:BK233)</f>
        <v>0</v>
      </c>
    </row>
    <row r="231" s="2" customFormat="1" ht="24.15" customHeight="1">
      <c r="A231" s="39"/>
      <c r="B231" s="40"/>
      <c r="C231" s="235" t="s">
        <v>365</v>
      </c>
      <c r="D231" s="235" t="s">
        <v>153</v>
      </c>
      <c r="E231" s="236" t="s">
        <v>1115</v>
      </c>
      <c r="F231" s="237" t="s">
        <v>1116</v>
      </c>
      <c r="G231" s="238" t="s">
        <v>167</v>
      </c>
      <c r="H231" s="239">
        <v>20.25</v>
      </c>
      <c r="I231" s="240"/>
      <c r="J231" s="241">
        <f>ROUND(I231*H231,2)</f>
        <v>0</v>
      </c>
      <c r="K231" s="242"/>
      <c r="L231" s="45"/>
      <c r="M231" s="243" t="s">
        <v>1</v>
      </c>
      <c r="N231" s="244" t="s">
        <v>40</v>
      </c>
      <c r="O231" s="92"/>
      <c r="P231" s="245">
        <f>O231*H231</f>
        <v>0</v>
      </c>
      <c r="Q231" s="245">
        <v>0</v>
      </c>
      <c r="R231" s="245">
        <f>Q231*H231</f>
        <v>0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233</v>
      </c>
      <c r="AT231" s="247" t="s">
        <v>153</v>
      </c>
      <c r="AU231" s="247" t="s">
        <v>84</v>
      </c>
      <c r="AY231" s="18" t="s">
        <v>151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80</v>
      </c>
      <c r="BK231" s="248">
        <f>ROUND(I231*H231,2)</f>
        <v>0</v>
      </c>
      <c r="BL231" s="18" t="s">
        <v>233</v>
      </c>
      <c r="BM231" s="247" t="s">
        <v>1117</v>
      </c>
    </row>
    <row r="232" s="13" customFormat="1">
      <c r="A232" s="13"/>
      <c r="B232" s="249"/>
      <c r="C232" s="250"/>
      <c r="D232" s="251" t="s">
        <v>158</v>
      </c>
      <c r="E232" s="252" t="s">
        <v>1</v>
      </c>
      <c r="F232" s="253" t="s">
        <v>1118</v>
      </c>
      <c r="G232" s="250"/>
      <c r="H232" s="254">
        <v>20.25</v>
      </c>
      <c r="I232" s="255"/>
      <c r="J232" s="250"/>
      <c r="K232" s="250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158</v>
      </c>
      <c r="AU232" s="260" t="s">
        <v>84</v>
      </c>
      <c r="AV232" s="13" t="s">
        <v>84</v>
      </c>
      <c r="AW232" s="13" t="s">
        <v>32</v>
      </c>
      <c r="AX232" s="13" t="s">
        <v>75</v>
      </c>
      <c r="AY232" s="260" t="s">
        <v>151</v>
      </c>
    </row>
    <row r="233" s="14" customFormat="1">
      <c r="A233" s="14"/>
      <c r="B233" s="261"/>
      <c r="C233" s="262"/>
      <c r="D233" s="251" t="s">
        <v>158</v>
      </c>
      <c r="E233" s="263" t="s">
        <v>1</v>
      </c>
      <c r="F233" s="264" t="s">
        <v>163</v>
      </c>
      <c r="G233" s="262"/>
      <c r="H233" s="265">
        <v>20.25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1" t="s">
        <v>158</v>
      </c>
      <c r="AU233" s="271" t="s">
        <v>84</v>
      </c>
      <c r="AV233" s="14" t="s">
        <v>90</v>
      </c>
      <c r="AW233" s="14" t="s">
        <v>32</v>
      </c>
      <c r="AX233" s="14" t="s">
        <v>80</v>
      </c>
      <c r="AY233" s="271" t="s">
        <v>151</v>
      </c>
    </row>
    <row r="234" s="12" customFormat="1" ht="22.8" customHeight="1">
      <c r="A234" s="12"/>
      <c r="B234" s="219"/>
      <c r="C234" s="220"/>
      <c r="D234" s="221" t="s">
        <v>74</v>
      </c>
      <c r="E234" s="233" t="s">
        <v>551</v>
      </c>
      <c r="F234" s="233" t="s">
        <v>552</v>
      </c>
      <c r="G234" s="220"/>
      <c r="H234" s="220"/>
      <c r="I234" s="223"/>
      <c r="J234" s="234">
        <f>BK234</f>
        <v>0</v>
      </c>
      <c r="K234" s="220"/>
      <c r="L234" s="225"/>
      <c r="M234" s="226"/>
      <c r="N234" s="227"/>
      <c r="O234" s="227"/>
      <c r="P234" s="228">
        <f>SUM(P235:P239)</f>
        <v>0</v>
      </c>
      <c r="Q234" s="227"/>
      <c r="R234" s="228">
        <f>SUM(R235:R239)</f>
        <v>0</v>
      </c>
      <c r="S234" s="227"/>
      <c r="T234" s="229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30" t="s">
        <v>84</v>
      </c>
      <c r="AT234" s="231" t="s">
        <v>74</v>
      </c>
      <c r="AU234" s="231" t="s">
        <v>80</v>
      </c>
      <c r="AY234" s="230" t="s">
        <v>151</v>
      </c>
      <c r="BK234" s="232">
        <f>SUM(BK235:BK239)</f>
        <v>0</v>
      </c>
    </row>
    <row r="235" s="2" customFormat="1" ht="24.15" customHeight="1">
      <c r="A235" s="39"/>
      <c r="B235" s="40"/>
      <c r="C235" s="235" t="s">
        <v>371</v>
      </c>
      <c r="D235" s="235" t="s">
        <v>153</v>
      </c>
      <c r="E235" s="236" t="s">
        <v>1119</v>
      </c>
      <c r="F235" s="237" t="s">
        <v>1120</v>
      </c>
      <c r="G235" s="238" t="s">
        <v>556</v>
      </c>
      <c r="H235" s="239">
        <v>105</v>
      </c>
      <c r="I235" s="240"/>
      <c r="J235" s="241">
        <f>ROUND(I235*H235,2)</f>
        <v>0</v>
      </c>
      <c r="K235" s="242"/>
      <c r="L235" s="45"/>
      <c r="M235" s="243" t="s">
        <v>1</v>
      </c>
      <c r="N235" s="244" t="s">
        <v>40</v>
      </c>
      <c r="O235" s="92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7" t="s">
        <v>233</v>
      </c>
      <c r="AT235" s="247" t="s">
        <v>153</v>
      </c>
      <c r="AU235" s="247" t="s">
        <v>84</v>
      </c>
      <c r="AY235" s="18" t="s">
        <v>151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8" t="s">
        <v>80</v>
      </c>
      <c r="BK235" s="248">
        <f>ROUND(I235*H235,2)</f>
        <v>0</v>
      </c>
      <c r="BL235" s="18" t="s">
        <v>233</v>
      </c>
      <c r="BM235" s="247" t="s">
        <v>1121</v>
      </c>
    </row>
    <row r="236" s="13" customFormat="1">
      <c r="A236" s="13"/>
      <c r="B236" s="249"/>
      <c r="C236" s="250"/>
      <c r="D236" s="251" t="s">
        <v>158</v>
      </c>
      <c r="E236" s="252" t="s">
        <v>1</v>
      </c>
      <c r="F236" s="253" t="s">
        <v>1122</v>
      </c>
      <c r="G236" s="250"/>
      <c r="H236" s="254">
        <v>87.269000000000005</v>
      </c>
      <c r="I236" s="255"/>
      <c r="J236" s="250"/>
      <c r="K236" s="250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158</v>
      </c>
      <c r="AU236" s="260" t="s">
        <v>84</v>
      </c>
      <c r="AV236" s="13" t="s">
        <v>84</v>
      </c>
      <c r="AW236" s="13" t="s">
        <v>32</v>
      </c>
      <c r="AX236" s="13" t="s">
        <v>75</v>
      </c>
      <c r="AY236" s="260" t="s">
        <v>151</v>
      </c>
    </row>
    <row r="237" s="13" customFormat="1">
      <c r="A237" s="13"/>
      <c r="B237" s="249"/>
      <c r="C237" s="250"/>
      <c r="D237" s="251" t="s">
        <v>158</v>
      </c>
      <c r="E237" s="252" t="s">
        <v>1</v>
      </c>
      <c r="F237" s="253" t="s">
        <v>1123</v>
      </c>
      <c r="G237" s="250"/>
      <c r="H237" s="254">
        <v>17.663</v>
      </c>
      <c r="I237" s="255"/>
      <c r="J237" s="250"/>
      <c r="K237" s="250"/>
      <c r="L237" s="256"/>
      <c r="M237" s="257"/>
      <c r="N237" s="258"/>
      <c r="O237" s="258"/>
      <c r="P237" s="258"/>
      <c r="Q237" s="258"/>
      <c r="R237" s="258"/>
      <c r="S237" s="258"/>
      <c r="T237" s="25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0" t="s">
        <v>158</v>
      </c>
      <c r="AU237" s="260" t="s">
        <v>84</v>
      </c>
      <c r="AV237" s="13" t="s">
        <v>84</v>
      </c>
      <c r="AW237" s="13" t="s">
        <v>32</v>
      </c>
      <c r="AX237" s="13" t="s">
        <v>75</v>
      </c>
      <c r="AY237" s="260" t="s">
        <v>151</v>
      </c>
    </row>
    <row r="238" s="14" customFormat="1">
      <c r="A238" s="14"/>
      <c r="B238" s="261"/>
      <c r="C238" s="262"/>
      <c r="D238" s="251" t="s">
        <v>158</v>
      </c>
      <c r="E238" s="263" t="s">
        <v>1</v>
      </c>
      <c r="F238" s="264" t="s">
        <v>163</v>
      </c>
      <c r="G238" s="262"/>
      <c r="H238" s="265">
        <v>104.932</v>
      </c>
      <c r="I238" s="266"/>
      <c r="J238" s="262"/>
      <c r="K238" s="262"/>
      <c r="L238" s="267"/>
      <c r="M238" s="268"/>
      <c r="N238" s="269"/>
      <c r="O238" s="269"/>
      <c r="P238" s="269"/>
      <c r="Q238" s="269"/>
      <c r="R238" s="269"/>
      <c r="S238" s="269"/>
      <c r="T238" s="27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1" t="s">
        <v>158</v>
      </c>
      <c r="AU238" s="271" t="s">
        <v>84</v>
      </c>
      <c r="AV238" s="14" t="s">
        <v>90</v>
      </c>
      <c r="AW238" s="14" t="s">
        <v>32</v>
      </c>
      <c r="AX238" s="14" t="s">
        <v>75</v>
      </c>
      <c r="AY238" s="271" t="s">
        <v>151</v>
      </c>
    </row>
    <row r="239" s="13" customFormat="1">
      <c r="A239" s="13"/>
      <c r="B239" s="249"/>
      <c r="C239" s="250"/>
      <c r="D239" s="251" t="s">
        <v>158</v>
      </c>
      <c r="E239" s="252" t="s">
        <v>1</v>
      </c>
      <c r="F239" s="253" t="s">
        <v>677</v>
      </c>
      <c r="G239" s="250"/>
      <c r="H239" s="254">
        <v>105</v>
      </c>
      <c r="I239" s="255"/>
      <c r="J239" s="250"/>
      <c r="K239" s="250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158</v>
      </c>
      <c r="AU239" s="260" t="s">
        <v>84</v>
      </c>
      <c r="AV239" s="13" t="s">
        <v>84</v>
      </c>
      <c r="AW239" s="13" t="s">
        <v>32</v>
      </c>
      <c r="AX239" s="13" t="s">
        <v>80</v>
      </c>
      <c r="AY239" s="260" t="s">
        <v>151</v>
      </c>
    </row>
    <row r="240" s="12" customFormat="1" ht="25.92" customHeight="1">
      <c r="A240" s="12"/>
      <c r="B240" s="219"/>
      <c r="C240" s="220"/>
      <c r="D240" s="221" t="s">
        <v>74</v>
      </c>
      <c r="E240" s="222" t="s">
        <v>128</v>
      </c>
      <c r="F240" s="222" t="s">
        <v>706</v>
      </c>
      <c r="G240" s="220"/>
      <c r="H240" s="220"/>
      <c r="I240" s="223"/>
      <c r="J240" s="224">
        <f>BK240</f>
        <v>0</v>
      </c>
      <c r="K240" s="220"/>
      <c r="L240" s="225"/>
      <c r="M240" s="226"/>
      <c r="N240" s="227"/>
      <c r="O240" s="227"/>
      <c r="P240" s="228">
        <f>P241+P246</f>
        <v>0</v>
      </c>
      <c r="Q240" s="227"/>
      <c r="R240" s="228">
        <f>R241+R246</f>
        <v>0</v>
      </c>
      <c r="S240" s="227"/>
      <c r="T240" s="229">
        <f>T241+T246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30" t="s">
        <v>181</v>
      </c>
      <c r="AT240" s="231" t="s">
        <v>74</v>
      </c>
      <c r="AU240" s="231" t="s">
        <v>75</v>
      </c>
      <c r="AY240" s="230" t="s">
        <v>151</v>
      </c>
      <c r="BK240" s="232">
        <f>BK241+BK246</f>
        <v>0</v>
      </c>
    </row>
    <row r="241" s="12" customFormat="1" ht="22.8" customHeight="1">
      <c r="A241" s="12"/>
      <c r="B241" s="219"/>
      <c r="C241" s="220"/>
      <c r="D241" s="221" t="s">
        <v>74</v>
      </c>
      <c r="E241" s="233" t="s">
        <v>707</v>
      </c>
      <c r="F241" s="233" t="s">
        <v>708</v>
      </c>
      <c r="G241" s="220"/>
      <c r="H241" s="220"/>
      <c r="I241" s="223"/>
      <c r="J241" s="234">
        <f>BK241</f>
        <v>0</v>
      </c>
      <c r="K241" s="220"/>
      <c r="L241" s="225"/>
      <c r="M241" s="226"/>
      <c r="N241" s="227"/>
      <c r="O241" s="227"/>
      <c r="P241" s="228">
        <f>SUM(P242:P245)</f>
        <v>0</v>
      </c>
      <c r="Q241" s="227"/>
      <c r="R241" s="228">
        <f>SUM(R242:R245)</f>
        <v>0</v>
      </c>
      <c r="S241" s="227"/>
      <c r="T241" s="22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0" t="s">
        <v>181</v>
      </c>
      <c r="AT241" s="231" t="s">
        <v>74</v>
      </c>
      <c r="AU241" s="231" t="s">
        <v>80</v>
      </c>
      <c r="AY241" s="230" t="s">
        <v>151</v>
      </c>
      <c r="BK241" s="232">
        <f>SUM(BK242:BK245)</f>
        <v>0</v>
      </c>
    </row>
    <row r="242" s="2" customFormat="1" ht="24.15" customHeight="1">
      <c r="A242" s="39"/>
      <c r="B242" s="40"/>
      <c r="C242" s="235" t="s">
        <v>377</v>
      </c>
      <c r="D242" s="235" t="s">
        <v>153</v>
      </c>
      <c r="E242" s="236" t="s">
        <v>1124</v>
      </c>
      <c r="F242" s="237" t="s">
        <v>1125</v>
      </c>
      <c r="G242" s="238" t="s">
        <v>712</v>
      </c>
      <c r="H242" s="239">
        <v>1</v>
      </c>
      <c r="I242" s="240"/>
      <c r="J242" s="241">
        <f>ROUND(I242*H242,2)</f>
        <v>0</v>
      </c>
      <c r="K242" s="242"/>
      <c r="L242" s="45"/>
      <c r="M242" s="243" t="s">
        <v>1</v>
      </c>
      <c r="N242" s="244" t="s">
        <v>40</v>
      </c>
      <c r="O242" s="92"/>
      <c r="P242" s="245">
        <f>O242*H242</f>
        <v>0</v>
      </c>
      <c r="Q242" s="245">
        <v>0</v>
      </c>
      <c r="R242" s="245">
        <f>Q242*H242</f>
        <v>0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713</v>
      </c>
      <c r="AT242" s="247" t="s">
        <v>153</v>
      </c>
      <c r="AU242" s="247" t="s">
        <v>84</v>
      </c>
      <c r="AY242" s="18" t="s">
        <v>151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80</v>
      </c>
      <c r="BK242" s="248">
        <f>ROUND(I242*H242,2)</f>
        <v>0</v>
      </c>
      <c r="BL242" s="18" t="s">
        <v>713</v>
      </c>
      <c r="BM242" s="247" t="s">
        <v>1126</v>
      </c>
    </row>
    <row r="243" s="2" customFormat="1" ht="14.4" customHeight="1">
      <c r="A243" s="39"/>
      <c r="B243" s="40"/>
      <c r="C243" s="235" t="s">
        <v>382</v>
      </c>
      <c r="D243" s="235" t="s">
        <v>153</v>
      </c>
      <c r="E243" s="236" t="s">
        <v>710</v>
      </c>
      <c r="F243" s="237" t="s">
        <v>711</v>
      </c>
      <c r="G243" s="238" t="s">
        <v>712</v>
      </c>
      <c r="H243" s="239">
        <v>1</v>
      </c>
      <c r="I243" s="240"/>
      <c r="J243" s="241">
        <f>ROUND(I243*H243,2)</f>
        <v>0</v>
      </c>
      <c r="K243" s="242"/>
      <c r="L243" s="45"/>
      <c r="M243" s="243" t="s">
        <v>1</v>
      </c>
      <c r="N243" s="244" t="s">
        <v>40</v>
      </c>
      <c r="O243" s="92"/>
      <c r="P243" s="245">
        <f>O243*H243</f>
        <v>0</v>
      </c>
      <c r="Q243" s="245">
        <v>0</v>
      </c>
      <c r="R243" s="245">
        <f>Q243*H243</f>
        <v>0</v>
      </c>
      <c r="S243" s="245">
        <v>0</v>
      </c>
      <c r="T243" s="246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7" t="s">
        <v>713</v>
      </c>
      <c r="AT243" s="247" t="s">
        <v>153</v>
      </c>
      <c r="AU243" s="247" t="s">
        <v>84</v>
      </c>
      <c r="AY243" s="18" t="s">
        <v>151</v>
      </c>
      <c r="BE243" s="248">
        <f>IF(N243="základní",J243,0)</f>
        <v>0</v>
      </c>
      <c r="BF243" s="248">
        <f>IF(N243="snížená",J243,0)</f>
        <v>0</v>
      </c>
      <c r="BG243" s="248">
        <f>IF(N243="zákl. přenesená",J243,0)</f>
        <v>0</v>
      </c>
      <c r="BH243" s="248">
        <f>IF(N243="sníž. přenesená",J243,0)</f>
        <v>0</v>
      </c>
      <c r="BI243" s="248">
        <f>IF(N243="nulová",J243,0)</f>
        <v>0</v>
      </c>
      <c r="BJ243" s="18" t="s">
        <v>80</v>
      </c>
      <c r="BK243" s="248">
        <f>ROUND(I243*H243,2)</f>
        <v>0</v>
      </c>
      <c r="BL243" s="18" t="s">
        <v>713</v>
      </c>
      <c r="BM243" s="247" t="s">
        <v>1127</v>
      </c>
    </row>
    <row r="244" s="2" customFormat="1" ht="14.4" customHeight="1">
      <c r="A244" s="39"/>
      <c r="B244" s="40"/>
      <c r="C244" s="235" t="s">
        <v>179</v>
      </c>
      <c r="D244" s="235" t="s">
        <v>153</v>
      </c>
      <c r="E244" s="236" t="s">
        <v>716</v>
      </c>
      <c r="F244" s="237" t="s">
        <v>717</v>
      </c>
      <c r="G244" s="238" t="s">
        <v>712</v>
      </c>
      <c r="H244" s="239">
        <v>1</v>
      </c>
      <c r="I244" s="240"/>
      <c r="J244" s="241">
        <f>ROUND(I244*H244,2)</f>
        <v>0</v>
      </c>
      <c r="K244" s="242"/>
      <c r="L244" s="45"/>
      <c r="M244" s="243" t="s">
        <v>1</v>
      </c>
      <c r="N244" s="244" t="s">
        <v>40</v>
      </c>
      <c r="O244" s="92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7" t="s">
        <v>713</v>
      </c>
      <c r="AT244" s="247" t="s">
        <v>153</v>
      </c>
      <c r="AU244" s="247" t="s">
        <v>84</v>
      </c>
      <c r="AY244" s="18" t="s">
        <v>151</v>
      </c>
      <c r="BE244" s="248">
        <f>IF(N244="základní",J244,0)</f>
        <v>0</v>
      </c>
      <c r="BF244" s="248">
        <f>IF(N244="snížená",J244,0)</f>
        <v>0</v>
      </c>
      <c r="BG244" s="248">
        <f>IF(N244="zákl. přenesená",J244,0)</f>
        <v>0</v>
      </c>
      <c r="BH244" s="248">
        <f>IF(N244="sníž. přenesená",J244,0)</f>
        <v>0</v>
      </c>
      <c r="BI244" s="248">
        <f>IF(N244="nulová",J244,0)</f>
        <v>0</v>
      </c>
      <c r="BJ244" s="18" t="s">
        <v>80</v>
      </c>
      <c r="BK244" s="248">
        <f>ROUND(I244*H244,2)</f>
        <v>0</v>
      </c>
      <c r="BL244" s="18" t="s">
        <v>713</v>
      </c>
      <c r="BM244" s="247" t="s">
        <v>1128</v>
      </c>
    </row>
    <row r="245" s="2" customFormat="1" ht="14.4" customHeight="1">
      <c r="A245" s="39"/>
      <c r="B245" s="40"/>
      <c r="C245" s="235" t="s">
        <v>391</v>
      </c>
      <c r="D245" s="235" t="s">
        <v>153</v>
      </c>
      <c r="E245" s="236" t="s">
        <v>720</v>
      </c>
      <c r="F245" s="237" t="s">
        <v>721</v>
      </c>
      <c r="G245" s="238" t="s">
        <v>712</v>
      </c>
      <c r="H245" s="239">
        <v>1</v>
      </c>
      <c r="I245" s="240"/>
      <c r="J245" s="241">
        <f>ROUND(I245*H245,2)</f>
        <v>0</v>
      </c>
      <c r="K245" s="242"/>
      <c r="L245" s="45"/>
      <c r="M245" s="243" t="s">
        <v>1</v>
      </c>
      <c r="N245" s="244" t="s">
        <v>40</v>
      </c>
      <c r="O245" s="92"/>
      <c r="P245" s="245">
        <f>O245*H245</f>
        <v>0</v>
      </c>
      <c r="Q245" s="245">
        <v>0</v>
      </c>
      <c r="R245" s="245">
        <f>Q245*H245</f>
        <v>0</v>
      </c>
      <c r="S245" s="245">
        <v>0</v>
      </c>
      <c r="T245" s="24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7" t="s">
        <v>713</v>
      </c>
      <c r="AT245" s="247" t="s">
        <v>153</v>
      </c>
      <c r="AU245" s="247" t="s">
        <v>84</v>
      </c>
      <c r="AY245" s="18" t="s">
        <v>151</v>
      </c>
      <c r="BE245" s="248">
        <f>IF(N245="základní",J245,0)</f>
        <v>0</v>
      </c>
      <c r="BF245" s="248">
        <f>IF(N245="snížená",J245,0)</f>
        <v>0</v>
      </c>
      <c r="BG245" s="248">
        <f>IF(N245="zákl. přenesená",J245,0)</f>
        <v>0</v>
      </c>
      <c r="BH245" s="248">
        <f>IF(N245="sníž. přenesená",J245,0)</f>
        <v>0</v>
      </c>
      <c r="BI245" s="248">
        <f>IF(N245="nulová",J245,0)</f>
        <v>0</v>
      </c>
      <c r="BJ245" s="18" t="s">
        <v>80</v>
      </c>
      <c r="BK245" s="248">
        <f>ROUND(I245*H245,2)</f>
        <v>0</v>
      </c>
      <c r="BL245" s="18" t="s">
        <v>713</v>
      </c>
      <c r="BM245" s="247" t="s">
        <v>1129</v>
      </c>
    </row>
    <row r="246" s="12" customFormat="1" ht="22.8" customHeight="1">
      <c r="A246" s="12"/>
      <c r="B246" s="219"/>
      <c r="C246" s="220"/>
      <c r="D246" s="221" t="s">
        <v>74</v>
      </c>
      <c r="E246" s="233" t="s">
        <v>723</v>
      </c>
      <c r="F246" s="233" t="s">
        <v>127</v>
      </c>
      <c r="G246" s="220"/>
      <c r="H246" s="220"/>
      <c r="I246" s="223"/>
      <c r="J246" s="234">
        <f>BK246</f>
        <v>0</v>
      </c>
      <c r="K246" s="220"/>
      <c r="L246" s="225"/>
      <c r="M246" s="226"/>
      <c r="N246" s="227"/>
      <c r="O246" s="227"/>
      <c r="P246" s="228">
        <f>SUM(P247:P250)</f>
        <v>0</v>
      </c>
      <c r="Q246" s="227"/>
      <c r="R246" s="228">
        <f>SUM(R247:R250)</f>
        <v>0</v>
      </c>
      <c r="S246" s="227"/>
      <c r="T246" s="229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30" t="s">
        <v>181</v>
      </c>
      <c r="AT246" s="231" t="s">
        <v>74</v>
      </c>
      <c r="AU246" s="231" t="s">
        <v>80</v>
      </c>
      <c r="AY246" s="230" t="s">
        <v>151</v>
      </c>
      <c r="BK246" s="232">
        <f>SUM(BK247:BK250)</f>
        <v>0</v>
      </c>
    </row>
    <row r="247" s="2" customFormat="1" ht="14.4" customHeight="1">
      <c r="A247" s="39"/>
      <c r="B247" s="40"/>
      <c r="C247" s="235" t="s">
        <v>395</v>
      </c>
      <c r="D247" s="235" t="s">
        <v>153</v>
      </c>
      <c r="E247" s="236" t="s">
        <v>725</v>
      </c>
      <c r="F247" s="237" t="s">
        <v>726</v>
      </c>
      <c r="G247" s="238" t="s">
        <v>712</v>
      </c>
      <c r="H247" s="239">
        <v>1</v>
      </c>
      <c r="I247" s="240"/>
      <c r="J247" s="241">
        <f>ROUND(I247*H247,2)</f>
        <v>0</v>
      </c>
      <c r="K247" s="242"/>
      <c r="L247" s="45"/>
      <c r="M247" s="243" t="s">
        <v>1</v>
      </c>
      <c r="N247" s="244" t="s">
        <v>40</v>
      </c>
      <c r="O247" s="92"/>
      <c r="P247" s="245">
        <f>O247*H247</f>
        <v>0</v>
      </c>
      <c r="Q247" s="245">
        <v>0</v>
      </c>
      <c r="R247" s="245">
        <f>Q247*H247</f>
        <v>0</v>
      </c>
      <c r="S247" s="245">
        <v>0</v>
      </c>
      <c r="T247" s="246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7" t="s">
        <v>713</v>
      </c>
      <c r="AT247" s="247" t="s">
        <v>153</v>
      </c>
      <c r="AU247" s="247" t="s">
        <v>84</v>
      </c>
      <c r="AY247" s="18" t="s">
        <v>151</v>
      </c>
      <c r="BE247" s="248">
        <f>IF(N247="základní",J247,0)</f>
        <v>0</v>
      </c>
      <c r="BF247" s="248">
        <f>IF(N247="snížená",J247,0)</f>
        <v>0</v>
      </c>
      <c r="BG247" s="248">
        <f>IF(N247="zákl. přenesená",J247,0)</f>
        <v>0</v>
      </c>
      <c r="BH247" s="248">
        <f>IF(N247="sníž. přenesená",J247,0)</f>
        <v>0</v>
      </c>
      <c r="BI247" s="248">
        <f>IF(N247="nulová",J247,0)</f>
        <v>0</v>
      </c>
      <c r="BJ247" s="18" t="s">
        <v>80</v>
      </c>
      <c r="BK247" s="248">
        <f>ROUND(I247*H247,2)</f>
        <v>0</v>
      </c>
      <c r="BL247" s="18" t="s">
        <v>713</v>
      </c>
      <c r="BM247" s="247" t="s">
        <v>1130</v>
      </c>
    </row>
    <row r="248" s="2" customFormat="1" ht="14.4" customHeight="1">
      <c r="A248" s="39"/>
      <c r="B248" s="40"/>
      <c r="C248" s="235" t="s">
        <v>400</v>
      </c>
      <c r="D248" s="235" t="s">
        <v>153</v>
      </c>
      <c r="E248" s="236" t="s">
        <v>729</v>
      </c>
      <c r="F248" s="237" t="s">
        <v>730</v>
      </c>
      <c r="G248" s="238" t="s">
        <v>712</v>
      </c>
      <c r="H248" s="239">
        <v>1</v>
      </c>
      <c r="I248" s="240"/>
      <c r="J248" s="241">
        <f>ROUND(I248*H248,2)</f>
        <v>0</v>
      </c>
      <c r="K248" s="242"/>
      <c r="L248" s="45"/>
      <c r="M248" s="243" t="s">
        <v>1</v>
      </c>
      <c r="N248" s="244" t="s">
        <v>40</v>
      </c>
      <c r="O248" s="92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713</v>
      </c>
      <c r="AT248" s="247" t="s">
        <v>153</v>
      </c>
      <c r="AU248" s="247" t="s">
        <v>84</v>
      </c>
      <c r="AY248" s="18" t="s">
        <v>151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80</v>
      </c>
      <c r="BK248" s="248">
        <f>ROUND(I248*H248,2)</f>
        <v>0</v>
      </c>
      <c r="BL248" s="18" t="s">
        <v>713</v>
      </c>
      <c r="BM248" s="247" t="s">
        <v>1131</v>
      </c>
    </row>
    <row r="249" s="2" customFormat="1" ht="14.4" customHeight="1">
      <c r="A249" s="39"/>
      <c r="B249" s="40"/>
      <c r="C249" s="235" t="s">
        <v>404</v>
      </c>
      <c r="D249" s="235" t="s">
        <v>153</v>
      </c>
      <c r="E249" s="236" t="s">
        <v>733</v>
      </c>
      <c r="F249" s="237" t="s">
        <v>734</v>
      </c>
      <c r="G249" s="238" t="s">
        <v>712</v>
      </c>
      <c r="H249" s="239">
        <v>1</v>
      </c>
      <c r="I249" s="240"/>
      <c r="J249" s="241">
        <f>ROUND(I249*H249,2)</f>
        <v>0</v>
      </c>
      <c r="K249" s="242"/>
      <c r="L249" s="45"/>
      <c r="M249" s="243" t="s">
        <v>1</v>
      </c>
      <c r="N249" s="244" t="s">
        <v>40</v>
      </c>
      <c r="O249" s="92"/>
      <c r="P249" s="245">
        <f>O249*H249</f>
        <v>0</v>
      </c>
      <c r="Q249" s="245">
        <v>0</v>
      </c>
      <c r="R249" s="245">
        <f>Q249*H249</f>
        <v>0</v>
      </c>
      <c r="S249" s="245">
        <v>0</v>
      </c>
      <c r="T249" s="246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7" t="s">
        <v>713</v>
      </c>
      <c r="AT249" s="247" t="s">
        <v>153</v>
      </c>
      <c r="AU249" s="247" t="s">
        <v>84</v>
      </c>
      <c r="AY249" s="18" t="s">
        <v>151</v>
      </c>
      <c r="BE249" s="248">
        <f>IF(N249="základní",J249,0)</f>
        <v>0</v>
      </c>
      <c r="BF249" s="248">
        <f>IF(N249="snížená",J249,0)</f>
        <v>0</v>
      </c>
      <c r="BG249" s="248">
        <f>IF(N249="zákl. přenesená",J249,0)</f>
        <v>0</v>
      </c>
      <c r="BH249" s="248">
        <f>IF(N249="sníž. přenesená",J249,0)</f>
        <v>0</v>
      </c>
      <c r="BI249" s="248">
        <f>IF(N249="nulová",J249,0)</f>
        <v>0</v>
      </c>
      <c r="BJ249" s="18" t="s">
        <v>80</v>
      </c>
      <c r="BK249" s="248">
        <f>ROUND(I249*H249,2)</f>
        <v>0</v>
      </c>
      <c r="BL249" s="18" t="s">
        <v>713</v>
      </c>
      <c r="BM249" s="247" t="s">
        <v>1132</v>
      </c>
    </row>
    <row r="250" s="2" customFormat="1" ht="14.4" customHeight="1">
      <c r="A250" s="39"/>
      <c r="B250" s="40"/>
      <c r="C250" s="235" t="s">
        <v>408</v>
      </c>
      <c r="D250" s="235" t="s">
        <v>153</v>
      </c>
      <c r="E250" s="236" t="s">
        <v>737</v>
      </c>
      <c r="F250" s="237" t="s">
        <v>738</v>
      </c>
      <c r="G250" s="238" t="s">
        <v>712</v>
      </c>
      <c r="H250" s="239">
        <v>1</v>
      </c>
      <c r="I250" s="240"/>
      <c r="J250" s="241">
        <f>ROUND(I250*H250,2)</f>
        <v>0</v>
      </c>
      <c r="K250" s="242"/>
      <c r="L250" s="45"/>
      <c r="M250" s="305" t="s">
        <v>1</v>
      </c>
      <c r="N250" s="306" t="s">
        <v>40</v>
      </c>
      <c r="O250" s="307"/>
      <c r="P250" s="308">
        <f>O250*H250</f>
        <v>0</v>
      </c>
      <c r="Q250" s="308">
        <v>0</v>
      </c>
      <c r="R250" s="308">
        <f>Q250*H250</f>
        <v>0</v>
      </c>
      <c r="S250" s="308">
        <v>0</v>
      </c>
      <c r="T250" s="30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7" t="s">
        <v>713</v>
      </c>
      <c r="AT250" s="247" t="s">
        <v>153</v>
      </c>
      <c r="AU250" s="247" t="s">
        <v>84</v>
      </c>
      <c r="AY250" s="18" t="s">
        <v>151</v>
      </c>
      <c r="BE250" s="248">
        <f>IF(N250="základní",J250,0)</f>
        <v>0</v>
      </c>
      <c r="BF250" s="248">
        <f>IF(N250="snížená",J250,0)</f>
        <v>0</v>
      </c>
      <c r="BG250" s="248">
        <f>IF(N250="zákl. přenesená",J250,0)</f>
        <v>0</v>
      </c>
      <c r="BH250" s="248">
        <f>IF(N250="sníž. přenesená",J250,0)</f>
        <v>0</v>
      </c>
      <c r="BI250" s="248">
        <f>IF(N250="nulová",J250,0)</f>
        <v>0</v>
      </c>
      <c r="BJ250" s="18" t="s">
        <v>80</v>
      </c>
      <c r="BK250" s="248">
        <f>ROUND(I250*H250,2)</f>
        <v>0</v>
      </c>
      <c r="BL250" s="18" t="s">
        <v>713</v>
      </c>
      <c r="BM250" s="247" t="s">
        <v>1133</v>
      </c>
    </row>
    <row r="251" s="2" customFormat="1" ht="6.96" customHeight="1">
      <c r="A251" s="39"/>
      <c r="B251" s="67"/>
      <c r="C251" s="68"/>
      <c r="D251" s="68"/>
      <c r="E251" s="68"/>
      <c r="F251" s="68"/>
      <c r="G251" s="68"/>
      <c r="H251" s="68"/>
      <c r="I251" s="68"/>
      <c r="J251" s="68"/>
      <c r="K251" s="68"/>
      <c r="L251" s="45"/>
      <c r="M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</row>
  </sheetData>
  <sheetProtection sheet="1" autoFilter="0" formatColumns="0" formatRows="0" objects="1" scenarios="1" spinCount="100000" saltValue="hTDbewOPFLZdm9qjNd3tOzqLeP2SNa22B8NZtKDuMF+Ek5qy/af68ypfKEjmFqPXHD6eFptHUniToBwCnDwVCg==" hashValue="UQCnrbJeaVN7VGdzlNC00g7sbUkj3mlBRxrIL/n82RrEe7WetECRd+Bgua2XOQtOhtpRT3xkaWT4U+m6uFH0PQ==" algorithmName="SHA-512" password="CC35"/>
  <autoFilter ref="C142:K250"/>
  <mergeCells count="14">
    <mergeCell ref="E7:H7"/>
    <mergeCell ref="E9:H9"/>
    <mergeCell ref="E18:H18"/>
    <mergeCell ref="E27:H27"/>
    <mergeCell ref="E85:H85"/>
    <mergeCell ref="E87:H87"/>
    <mergeCell ref="D117:F117"/>
    <mergeCell ref="D118:F118"/>
    <mergeCell ref="D119:F119"/>
    <mergeCell ref="D120:F120"/>
    <mergeCell ref="D121:F121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PC-MGM8CFJMSS4Q\PC</dc:creator>
  <cp:lastModifiedBy>PC-MGM8CFJMSS4Q\PC</cp:lastModifiedBy>
  <dcterms:created xsi:type="dcterms:W3CDTF">2020-11-26T14:56:58Z</dcterms:created>
  <dcterms:modified xsi:type="dcterms:W3CDTF">2020-11-26T14:57:11Z</dcterms:modified>
</cp:coreProperties>
</file>