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ázky RTS\2020_11_Žilina\verze 11 oprava dle soutěžících oprava položka č.61 kom. DN chraničky na 160\neoceneny\"/>
    </mc:Choice>
  </mc:AlternateContent>
  <xr:revisionPtr revIDLastSave="0" documentId="8_{5DAC5410-A29C-412A-ADEC-4812714319BC}" xr6:coauthVersionLast="46" xr6:coauthVersionMax="46" xr10:uidLastSave="{00000000-0000-0000-0000-000000000000}"/>
  <bookViews>
    <workbookView xWindow="6675" yWindow="2880" windowWidth="14340" windowHeight="1002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12020_3 02 Pol" sheetId="12" r:id="rId4"/>
    <sheet name="112020_3 03 Pol" sheetId="13" r:id="rId5"/>
    <sheet name="112020_3 04 Pol" sheetId="14" r:id="rId6"/>
    <sheet name="112020_3 07 Pol" sheetId="15" r:id="rId7"/>
    <sheet name="112020_3 100 Pol" sheetId="16" r:id="rId8"/>
    <sheet name="112020_3 300 Pol" sheetId="17" r:id="rId9"/>
    <sheet name="112020_3 400 Pol" sheetId="18" r:id="rId10"/>
  </sheets>
  <externalReferences>
    <externalReference r:id="rId11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'112020_3 02 Pol'!$1:$7</definedName>
    <definedName name="_xlnm.Print_Titles" localSheetId="4">'112020_3 03 Pol'!$1:$7</definedName>
    <definedName name="_xlnm.Print_Titles" localSheetId="5">'112020_3 04 Pol'!$1:$7</definedName>
    <definedName name="_xlnm.Print_Titles" localSheetId="6">'112020_3 07 Pol'!$1:$7</definedName>
    <definedName name="_xlnm.Print_Titles" localSheetId="7">'112020_3 100 Pol'!$1:$7</definedName>
    <definedName name="_xlnm.Print_Titles" localSheetId="8">'112020_3 300 Pol'!$1:$7</definedName>
    <definedName name="_xlnm.Print_Titles" localSheetId="9">'112020_3 400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'112020_3 02 Pol'!$A$1:$X$127</definedName>
    <definedName name="_xlnm.Print_Area" localSheetId="4">'112020_3 03 Pol'!$A$1:$X$145</definedName>
    <definedName name="_xlnm.Print_Area" localSheetId="5">'112020_3 04 Pol'!$A$1:$X$84</definedName>
    <definedName name="_xlnm.Print_Area" localSheetId="6">'112020_3 07 Pol'!$A$1:$X$54</definedName>
    <definedName name="_xlnm.Print_Area" localSheetId="7">'112020_3 100 Pol'!$A$1:$X$239</definedName>
    <definedName name="_xlnm.Print_Area" localSheetId="8">'112020_3 300 Pol'!$A$1:$X$86</definedName>
    <definedName name="_xlnm.Print_Area" localSheetId="9">'112020_3 400 Pol'!$A$1:$X$142</definedName>
    <definedName name="_xlnm.Print_Area" localSheetId="1">Stavba!$A$1:$J$77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141" i="18"/>
  <c r="BA117" i="18"/>
  <c r="BA113" i="18"/>
  <c r="G8" i="18"/>
  <c r="O8" i="18"/>
  <c r="G9" i="18"/>
  <c r="M9" i="18" s="1"/>
  <c r="M8" i="18" s="1"/>
  <c r="I9" i="18"/>
  <c r="I8" i="18" s="1"/>
  <c r="K9" i="18"/>
  <c r="K8" i="18" s="1"/>
  <c r="O9" i="18"/>
  <c r="Q9" i="18"/>
  <c r="Q8" i="18" s="1"/>
  <c r="V9" i="18"/>
  <c r="V8" i="18" s="1"/>
  <c r="G13" i="18"/>
  <c r="I13" i="18"/>
  <c r="K13" i="18"/>
  <c r="M13" i="18"/>
  <c r="O13" i="18"/>
  <c r="Q13" i="18"/>
  <c r="V13" i="18"/>
  <c r="G16" i="18"/>
  <c r="M16" i="18" s="1"/>
  <c r="I16" i="18"/>
  <c r="I15" i="18" s="1"/>
  <c r="K16" i="18"/>
  <c r="K15" i="18" s="1"/>
  <c r="O16" i="18"/>
  <c r="O15" i="18" s="1"/>
  <c r="Q16" i="18"/>
  <c r="Q15" i="18" s="1"/>
  <c r="V16" i="18"/>
  <c r="V15" i="18" s="1"/>
  <c r="G17" i="18"/>
  <c r="I17" i="18"/>
  <c r="K17" i="18"/>
  <c r="M17" i="18"/>
  <c r="O17" i="18"/>
  <c r="Q17" i="18"/>
  <c r="V17" i="18"/>
  <c r="G18" i="18"/>
  <c r="I18" i="18"/>
  <c r="K18" i="18"/>
  <c r="M18" i="18"/>
  <c r="O18" i="18"/>
  <c r="Q18" i="18"/>
  <c r="V18" i="18"/>
  <c r="G19" i="18"/>
  <c r="I19" i="18"/>
  <c r="K19" i="18"/>
  <c r="M19" i="18"/>
  <c r="O19" i="18"/>
  <c r="Q19" i="18"/>
  <c r="V19" i="18"/>
  <c r="G20" i="18"/>
  <c r="M20" i="18" s="1"/>
  <c r="I20" i="18"/>
  <c r="K20" i="18"/>
  <c r="O20" i="18"/>
  <c r="Q20" i="18"/>
  <c r="V20" i="18"/>
  <c r="G21" i="18"/>
  <c r="I21" i="18"/>
  <c r="K21" i="18"/>
  <c r="M21" i="18"/>
  <c r="O21" i="18"/>
  <c r="Q21" i="18"/>
  <c r="V21" i="18"/>
  <c r="G23" i="18"/>
  <c r="G22" i="18" s="1"/>
  <c r="I23" i="18"/>
  <c r="I22" i="18" s="1"/>
  <c r="K23" i="18"/>
  <c r="M23" i="18"/>
  <c r="O23" i="18"/>
  <c r="O22" i="18" s="1"/>
  <c r="Q23" i="18"/>
  <c r="Q22" i="18" s="1"/>
  <c r="V23" i="18"/>
  <c r="G27" i="18"/>
  <c r="M27" i="18" s="1"/>
  <c r="I27" i="18"/>
  <c r="K27" i="18"/>
  <c r="O27" i="18"/>
  <c r="Q27" i="18"/>
  <c r="V27" i="18"/>
  <c r="G31" i="18"/>
  <c r="I31" i="18"/>
  <c r="K31" i="18"/>
  <c r="M31" i="18"/>
  <c r="O31" i="18"/>
  <c r="Q31" i="18"/>
  <c r="V31" i="18"/>
  <c r="G33" i="18"/>
  <c r="M33" i="18" s="1"/>
  <c r="I33" i="18"/>
  <c r="K33" i="18"/>
  <c r="K22" i="18" s="1"/>
  <c r="O33" i="18"/>
  <c r="Q33" i="18"/>
  <c r="V33" i="18"/>
  <c r="V22" i="18" s="1"/>
  <c r="G35" i="18"/>
  <c r="I35" i="18"/>
  <c r="K35" i="18"/>
  <c r="M35" i="18"/>
  <c r="O35" i="18"/>
  <c r="Q35" i="18"/>
  <c r="V35" i="18"/>
  <c r="G39" i="18"/>
  <c r="M39" i="18" s="1"/>
  <c r="I39" i="18"/>
  <c r="K39" i="18"/>
  <c r="O39" i="18"/>
  <c r="Q39" i="18"/>
  <c r="V39" i="18"/>
  <c r="G40" i="18"/>
  <c r="I40" i="18"/>
  <c r="K40" i="18"/>
  <c r="M40" i="18"/>
  <c r="O40" i="18"/>
  <c r="Q40" i="18"/>
  <c r="V40" i="18"/>
  <c r="G43" i="18"/>
  <c r="M43" i="18" s="1"/>
  <c r="I43" i="18"/>
  <c r="K43" i="18"/>
  <c r="O43" i="18"/>
  <c r="Q43" i="18"/>
  <c r="V43" i="18"/>
  <c r="G47" i="18"/>
  <c r="I47" i="18"/>
  <c r="K47" i="18"/>
  <c r="M47" i="18"/>
  <c r="O47" i="18"/>
  <c r="Q47" i="18"/>
  <c r="V47" i="18"/>
  <c r="G51" i="18"/>
  <c r="M51" i="18" s="1"/>
  <c r="I51" i="18"/>
  <c r="K51" i="18"/>
  <c r="O51" i="18"/>
  <c r="Q51" i="18"/>
  <c r="V51" i="18"/>
  <c r="G55" i="18"/>
  <c r="I55" i="18"/>
  <c r="K55" i="18"/>
  <c r="M55" i="18"/>
  <c r="O55" i="18"/>
  <c r="Q55" i="18"/>
  <c r="V55" i="18"/>
  <c r="G59" i="18"/>
  <c r="M59" i="18" s="1"/>
  <c r="I59" i="18"/>
  <c r="K59" i="18"/>
  <c r="O59" i="18"/>
  <c r="Q59" i="18"/>
  <c r="V59" i="18"/>
  <c r="G63" i="18"/>
  <c r="I63" i="18"/>
  <c r="K63" i="18"/>
  <c r="M63" i="18"/>
  <c r="O63" i="18"/>
  <c r="Q63" i="18"/>
  <c r="V63" i="18"/>
  <c r="G67" i="18"/>
  <c r="M67" i="18" s="1"/>
  <c r="I67" i="18"/>
  <c r="K67" i="18"/>
  <c r="O67" i="18"/>
  <c r="Q67" i="18"/>
  <c r="V67" i="18"/>
  <c r="G71" i="18"/>
  <c r="I71" i="18"/>
  <c r="K71" i="18"/>
  <c r="M71" i="18"/>
  <c r="O71" i="18"/>
  <c r="Q71" i="18"/>
  <c r="V71" i="18"/>
  <c r="G72" i="18"/>
  <c r="M72" i="18" s="1"/>
  <c r="I72" i="18"/>
  <c r="K72" i="18"/>
  <c r="O72" i="18"/>
  <c r="Q72" i="18"/>
  <c r="V72" i="18"/>
  <c r="G73" i="18"/>
  <c r="I73" i="18"/>
  <c r="K73" i="18"/>
  <c r="M73" i="18"/>
  <c r="O73" i="18"/>
  <c r="Q73" i="18"/>
  <c r="V73" i="18"/>
  <c r="G78" i="18"/>
  <c r="M78" i="18" s="1"/>
  <c r="I78" i="18"/>
  <c r="K78" i="18"/>
  <c r="O78" i="18"/>
  <c r="Q78" i="18"/>
  <c r="V78" i="18"/>
  <c r="G79" i="18"/>
  <c r="I79" i="18"/>
  <c r="K79" i="18"/>
  <c r="M79" i="18"/>
  <c r="O79" i="18"/>
  <c r="Q79" i="18"/>
  <c r="V79" i="18"/>
  <c r="G80" i="18"/>
  <c r="M80" i="18" s="1"/>
  <c r="I80" i="18"/>
  <c r="K80" i="18"/>
  <c r="O80" i="18"/>
  <c r="Q80" i="18"/>
  <c r="V80" i="18"/>
  <c r="G81" i="18"/>
  <c r="I81" i="18"/>
  <c r="K81" i="18"/>
  <c r="M81" i="18"/>
  <c r="O81" i="18"/>
  <c r="Q81" i="18"/>
  <c r="V81" i="18"/>
  <c r="G82" i="18"/>
  <c r="K82" i="18"/>
  <c r="O82" i="18"/>
  <c r="V82" i="18"/>
  <c r="G83" i="18"/>
  <c r="I83" i="18"/>
  <c r="I82" i="18" s="1"/>
  <c r="K83" i="18"/>
  <c r="M83" i="18"/>
  <c r="M82" i="18" s="1"/>
  <c r="O83" i="18"/>
  <c r="Q83" i="18"/>
  <c r="Q82" i="18" s="1"/>
  <c r="V83" i="18"/>
  <c r="G85" i="18"/>
  <c r="I85" i="18"/>
  <c r="I84" i="18" s="1"/>
  <c r="K85" i="18"/>
  <c r="M85" i="18"/>
  <c r="O85" i="18"/>
  <c r="Q85" i="18"/>
  <c r="Q84" i="18" s="1"/>
  <c r="V85" i="18"/>
  <c r="G86" i="18"/>
  <c r="G84" i="18" s="1"/>
  <c r="I86" i="18"/>
  <c r="K86" i="18"/>
  <c r="O86" i="18"/>
  <c r="O84" i="18" s="1"/>
  <c r="Q86" i="18"/>
  <c r="V86" i="18"/>
  <c r="G87" i="18"/>
  <c r="I87" i="18"/>
  <c r="K87" i="18"/>
  <c r="M87" i="18"/>
  <c r="O87" i="18"/>
  <c r="Q87" i="18"/>
  <c r="V87" i="18"/>
  <c r="G88" i="18"/>
  <c r="M88" i="18" s="1"/>
  <c r="I88" i="18"/>
  <c r="K88" i="18"/>
  <c r="K84" i="18" s="1"/>
  <c r="O88" i="18"/>
  <c r="Q88" i="18"/>
  <c r="V88" i="18"/>
  <c r="V84" i="18" s="1"/>
  <c r="G89" i="18"/>
  <c r="I89" i="18"/>
  <c r="K89" i="18"/>
  <c r="M89" i="18"/>
  <c r="O89" i="18"/>
  <c r="Q89" i="18"/>
  <c r="V89" i="18"/>
  <c r="G91" i="18"/>
  <c r="I91" i="18"/>
  <c r="I90" i="18" s="1"/>
  <c r="K91" i="18"/>
  <c r="M91" i="18"/>
  <c r="O91" i="18"/>
  <c r="Q91" i="18"/>
  <c r="Q90" i="18" s="1"/>
  <c r="V91" i="18"/>
  <c r="G93" i="18"/>
  <c r="M93" i="18" s="1"/>
  <c r="I93" i="18"/>
  <c r="K93" i="18"/>
  <c r="K90" i="18" s="1"/>
  <c r="O93" i="18"/>
  <c r="Q93" i="18"/>
  <c r="V93" i="18"/>
  <c r="V90" i="18" s="1"/>
  <c r="G94" i="18"/>
  <c r="I94" i="18"/>
  <c r="K94" i="18"/>
  <c r="M94" i="18"/>
  <c r="O94" i="18"/>
  <c r="Q94" i="18"/>
  <c r="V94" i="18"/>
  <c r="G95" i="18"/>
  <c r="M95" i="18" s="1"/>
  <c r="I95" i="18"/>
  <c r="K95" i="18"/>
  <c r="O95" i="18"/>
  <c r="O90" i="18" s="1"/>
  <c r="Q95" i="18"/>
  <c r="V95" i="18"/>
  <c r="I96" i="18"/>
  <c r="Q96" i="18"/>
  <c r="G97" i="18"/>
  <c r="G96" i="18" s="1"/>
  <c r="I97" i="18"/>
  <c r="K97" i="18"/>
  <c r="K96" i="18" s="1"/>
  <c r="O97" i="18"/>
  <c r="O96" i="18" s="1"/>
  <c r="Q97" i="18"/>
  <c r="V97" i="18"/>
  <c r="V96" i="18" s="1"/>
  <c r="G99" i="18"/>
  <c r="M99" i="18" s="1"/>
  <c r="I99" i="18"/>
  <c r="K99" i="18"/>
  <c r="K98" i="18" s="1"/>
  <c r="O99" i="18"/>
  <c r="O98" i="18" s="1"/>
  <c r="Q99" i="18"/>
  <c r="V99" i="18"/>
  <c r="V98" i="18" s="1"/>
  <c r="G103" i="18"/>
  <c r="I103" i="18"/>
  <c r="I98" i="18" s="1"/>
  <c r="K103" i="18"/>
  <c r="M103" i="18"/>
  <c r="O103" i="18"/>
  <c r="Q103" i="18"/>
  <c r="Q98" i="18" s="1"/>
  <c r="V103" i="18"/>
  <c r="G104" i="18"/>
  <c r="M104" i="18" s="1"/>
  <c r="I104" i="18"/>
  <c r="K104" i="18"/>
  <c r="O104" i="18"/>
  <c r="Q104" i="18"/>
  <c r="V104" i="18"/>
  <c r="G105" i="18"/>
  <c r="I105" i="18"/>
  <c r="K105" i="18"/>
  <c r="M105" i="18"/>
  <c r="O105" i="18"/>
  <c r="Q105" i="18"/>
  <c r="V105" i="18"/>
  <c r="G106" i="18"/>
  <c r="M106" i="18" s="1"/>
  <c r="I106" i="18"/>
  <c r="K106" i="18"/>
  <c r="O106" i="18"/>
  <c r="Q106" i="18"/>
  <c r="V106" i="18"/>
  <c r="G110" i="18"/>
  <c r="I110" i="18"/>
  <c r="K110" i="18"/>
  <c r="M110" i="18"/>
  <c r="O110" i="18"/>
  <c r="Q110" i="18"/>
  <c r="V110" i="18"/>
  <c r="G112" i="18"/>
  <c r="M112" i="18" s="1"/>
  <c r="I112" i="18"/>
  <c r="K112" i="18"/>
  <c r="O112" i="18"/>
  <c r="Q112" i="18"/>
  <c r="V112" i="18"/>
  <c r="G114" i="18"/>
  <c r="I114" i="18"/>
  <c r="K114" i="18"/>
  <c r="M114" i="18"/>
  <c r="O114" i="18"/>
  <c r="Q114" i="18"/>
  <c r="V114" i="18"/>
  <c r="G116" i="18"/>
  <c r="M116" i="18" s="1"/>
  <c r="I116" i="18"/>
  <c r="K116" i="18"/>
  <c r="O116" i="18"/>
  <c r="Q116" i="18"/>
  <c r="V116" i="18"/>
  <c r="G118" i="18"/>
  <c r="I118" i="18"/>
  <c r="K118" i="18"/>
  <c r="M118" i="18"/>
  <c r="O118" i="18"/>
  <c r="Q118" i="18"/>
  <c r="V118" i="18"/>
  <c r="G119" i="18"/>
  <c r="M119" i="18" s="1"/>
  <c r="I119" i="18"/>
  <c r="K119" i="18"/>
  <c r="O119" i="18"/>
  <c r="Q119" i="18"/>
  <c r="V119" i="18"/>
  <c r="G121" i="18"/>
  <c r="I121" i="18"/>
  <c r="K121" i="18"/>
  <c r="M121" i="18"/>
  <c r="O121" i="18"/>
  <c r="Q121" i="18"/>
  <c r="V121" i="18"/>
  <c r="G123" i="18"/>
  <c r="M123" i="18" s="1"/>
  <c r="I123" i="18"/>
  <c r="K123" i="18"/>
  <c r="O123" i="18"/>
  <c r="Q123" i="18"/>
  <c r="V123" i="18"/>
  <c r="G124" i="18"/>
  <c r="I124" i="18"/>
  <c r="K124" i="18"/>
  <c r="M124" i="18"/>
  <c r="O124" i="18"/>
  <c r="Q124" i="18"/>
  <c r="V124" i="18"/>
  <c r="G126" i="18"/>
  <c r="I126" i="18"/>
  <c r="I125" i="18" s="1"/>
  <c r="K126" i="18"/>
  <c r="M126" i="18"/>
  <c r="O126" i="18"/>
  <c r="Q126" i="18"/>
  <c r="Q125" i="18" s="1"/>
  <c r="V126" i="18"/>
  <c r="G128" i="18"/>
  <c r="G125" i="18" s="1"/>
  <c r="I128" i="18"/>
  <c r="K128" i="18"/>
  <c r="K125" i="18" s="1"/>
  <c r="O128" i="18"/>
  <c r="O125" i="18" s="1"/>
  <c r="Q128" i="18"/>
  <c r="V128" i="18"/>
  <c r="V125" i="18" s="1"/>
  <c r="G130" i="18"/>
  <c r="I130" i="18"/>
  <c r="K130" i="18"/>
  <c r="M130" i="18"/>
  <c r="O130" i="18"/>
  <c r="Q130" i="18"/>
  <c r="V130" i="18"/>
  <c r="G132" i="18"/>
  <c r="M132" i="18" s="1"/>
  <c r="I132" i="18"/>
  <c r="K132" i="18"/>
  <c r="O132" i="18"/>
  <c r="Q132" i="18"/>
  <c r="V132" i="18"/>
  <c r="G135" i="18"/>
  <c r="M135" i="18" s="1"/>
  <c r="M134" i="18" s="1"/>
  <c r="I135" i="18"/>
  <c r="K135" i="18"/>
  <c r="K134" i="18" s="1"/>
  <c r="O135" i="18"/>
  <c r="O134" i="18" s="1"/>
  <c r="Q135" i="18"/>
  <c r="V135" i="18"/>
  <c r="V134" i="18" s="1"/>
  <c r="G136" i="18"/>
  <c r="I136" i="18"/>
  <c r="I134" i="18" s="1"/>
  <c r="K136" i="18"/>
  <c r="M136" i="18"/>
  <c r="O136" i="18"/>
  <c r="Q136" i="18"/>
  <c r="Q134" i="18" s="1"/>
  <c r="V136" i="18"/>
  <c r="G137" i="18"/>
  <c r="M137" i="18" s="1"/>
  <c r="I137" i="18"/>
  <c r="K137" i="18"/>
  <c r="O137" i="18"/>
  <c r="Q137" i="18"/>
  <c r="V137" i="18"/>
  <c r="G138" i="18"/>
  <c r="I138" i="18"/>
  <c r="K138" i="18"/>
  <c r="M138" i="18"/>
  <c r="O138" i="18"/>
  <c r="Q138" i="18"/>
  <c r="V138" i="18"/>
  <c r="G139" i="18"/>
  <c r="M139" i="18" s="1"/>
  <c r="I139" i="18"/>
  <c r="K139" i="18"/>
  <c r="O139" i="18"/>
  <c r="Q139" i="18"/>
  <c r="V139" i="18"/>
  <c r="AE141" i="18"/>
  <c r="AF141" i="18"/>
  <c r="G85" i="17"/>
  <c r="BA75" i="17"/>
  <c r="BA36" i="17"/>
  <c r="BA26" i="17"/>
  <c r="BA19" i="17"/>
  <c r="BA16" i="17"/>
  <c r="BA13" i="17"/>
  <c r="BA10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2" i="17"/>
  <c r="I12" i="17"/>
  <c r="K12" i="17"/>
  <c r="M12" i="17"/>
  <c r="O12" i="17"/>
  <c r="Q12" i="17"/>
  <c r="V12" i="17"/>
  <c r="G15" i="17"/>
  <c r="I15" i="17"/>
  <c r="K15" i="17"/>
  <c r="M15" i="17"/>
  <c r="O15" i="17"/>
  <c r="Q15" i="17"/>
  <c r="V15" i="17"/>
  <c r="G18" i="17"/>
  <c r="M18" i="17" s="1"/>
  <c r="I18" i="17"/>
  <c r="K18" i="17"/>
  <c r="O18" i="17"/>
  <c r="O8" i="17" s="1"/>
  <c r="Q18" i="17"/>
  <c r="V18" i="17"/>
  <c r="G21" i="17"/>
  <c r="M21" i="17" s="1"/>
  <c r="I21" i="17"/>
  <c r="K21" i="17"/>
  <c r="O21" i="17"/>
  <c r="Q21" i="17"/>
  <c r="V21" i="17"/>
  <c r="G25" i="17"/>
  <c r="I25" i="17"/>
  <c r="K25" i="17"/>
  <c r="M25" i="17"/>
  <c r="O25" i="17"/>
  <c r="Q25" i="17"/>
  <c r="V25" i="17"/>
  <c r="G29" i="17"/>
  <c r="I29" i="17"/>
  <c r="K29" i="17"/>
  <c r="M29" i="17"/>
  <c r="O29" i="17"/>
  <c r="Q29" i="17"/>
  <c r="V29" i="17"/>
  <c r="G32" i="17"/>
  <c r="M32" i="17" s="1"/>
  <c r="I32" i="17"/>
  <c r="K32" i="17"/>
  <c r="O32" i="17"/>
  <c r="Q32" i="17"/>
  <c r="V32" i="17"/>
  <c r="G35" i="17"/>
  <c r="I35" i="17"/>
  <c r="K35" i="17"/>
  <c r="M35" i="17"/>
  <c r="O35" i="17"/>
  <c r="Q35" i="17"/>
  <c r="V35" i="17"/>
  <c r="G38" i="17"/>
  <c r="K38" i="17"/>
  <c r="O38" i="17"/>
  <c r="V38" i="17"/>
  <c r="G39" i="17"/>
  <c r="I39" i="17"/>
  <c r="I38" i="17" s="1"/>
  <c r="K39" i="17"/>
  <c r="M39" i="17"/>
  <c r="M38" i="17" s="1"/>
  <c r="O39" i="17"/>
  <c r="Q39" i="17"/>
  <c r="Q38" i="17" s="1"/>
  <c r="V39" i="17"/>
  <c r="G43" i="17"/>
  <c r="K43" i="17"/>
  <c r="O43" i="17"/>
  <c r="V43" i="17"/>
  <c r="G44" i="17"/>
  <c r="I44" i="17"/>
  <c r="I43" i="17" s="1"/>
  <c r="K44" i="17"/>
  <c r="M44" i="17"/>
  <c r="M43" i="17" s="1"/>
  <c r="O44" i="17"/>
  <c r="Q44" i="17"/>
  <c r="Q43" i="17" s="1"/>
  <c r="V44" i="17"/>
  <c r="G48" i="17"/>
  <c r="I48" i="17"/>
  <c r="I47" i="17" s="1"/>
  <c r="K48" i="17"/>
  <c r="M48" i="17"/>
  <c r="O48" i="17"/>
  <c r="Q48" i="17"/>
  <c r="Q47" i="17" s="1"/>
  <c r="V48" i="17"/>
  <c r="G51" i="17"/>
  <c r="AF85" i="17" s="1"/>
  <c r="I51" i="17"/>
  <c r="K51" i="17"/>
  <c r="O51" i="17"/>
  <c r="O47" i="17" s="1"/>
  <c r="Q51" i="17"/>
  <c r="V51" i="17"/>
  <c r="G56" i="17"/>
  <c r="I56" i="17"/>
  <c r="K56" i="17"/>
  <c r="M56" i="17"/>
  <c r="O56" i="17"/>
  <c r="Q56" i="17"/>
  <c r="V56" i="17"/>
  <c r="G59" i="17"/>
  <c r="M59" i="17" s="1"/>
  <c r="I59" i="17"/>
  <c r="K59" i="17"/>
  <c r="K47" i="17" s="1"/>
  <c r="O59" i="17"/>
  <c r="Q59" i="17"/>
  <c r="V59" i="17"/>
  <c r="V47" i="17" s="1"/>
  <c r="G64" i="17"/>
  <c r="I64" i="17"/>
  <c r="K64" i="17"/>
  <c r="M64" i="17"/>
  <c r="O64" i="17"/>
  <c r="Q64" i="17"/>
  <c r="V64" i="17"/>
  <c r="G69" i="17"/>
  <c r="M69" i="17" s="1"/>
  <c r="I69" i="17"/>
  <c r="K69" i="17"/>
  <c r="O69" i="17"/>
  <c r="Q69" i="17"/>
  <c r="V69" i="17"/>
  <c r="G74" i="17"/>
  <c r="I74" i="17"/>
  <c r="K74" i="17"/>
  <c r="M74" i="17"/>
  <c r="O74" i="17"/>
  <c r="Q74" i="17"/>
  <c r="V74" i="17"/>
  <c r="G76" i="17"/>
  <c r="M76" i="17" s="1"/>
  <c r="I76" i="17"/>
  <c r="K76" i="17"/>
  <c r="O76" i="17"/>
  <c r="Q76" i="17"/>
  <c r="V76" i="17"/>
  <c r="G81" i="17"/>
  <c r="I81" i="17"/>
  <c r="K81" i="17"/>
  <c r="M81" i="17"/>
  <c r="O81" i="17"/>
  <c r="Q81" i="17"/>
  <c r="V81" i="17"/>
  <c r="AE85" i="17"/>
  <c r="G238" i="16"/>
  <c r="BA236" i="16"/>
  <c r="BA234" i="16"/>
  <c r="BA232" i="16"/>
  <c r="BA230" i="16"/>
  <c r="BA221" i="16"/>
  <c r="BA217" i="16"/>
  <c r="BA196" i="16"/>
  <c r="BA171" i="16"/>
  <c r="BA151" i="16"/>
  <c r="BA125" i="16"/>
  <c r="BA96" i="16"/>
  <c r="BA83" i="16"/>
  <c r="BA80" i="16"/>
  <c r="BA63" i="16"/>
  <c r="BA46" i="16"/>
  <c r="BA37" i="16"/>
  <c r="BA34" i="16"/>
  <c r="BA31" i="16"/>
  <c r="BA24" i="16"/>
  <c r="BA21" i="16"/>
  <c r="BA18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1" i="16"/>
  <c r="I11" i="16"/>
  <c r="K11" i="16"/>
  <c r="M11" i="16"/>
  <c r="O11" i="16"/>
  <c r="Q11" i="16"/>
  <c r="V11" i="16"/>
  <c r="G15" i="16"/>
  <c r="I15" i="16"/>
  <c r="K15" i="16"/>
  <c r="M15" i="16"/>
  <c r="O15" i="16"/>
  <c r="Q15" i="16"/>
  <c r="V15" i="16"/>
  <c r="G17" i="16"/>
  <c r="M17" i="16" s="1"/>
  <c r="I17" i="16"/>
  <c r="K17" i="16"/>
  <c r="O17" i="16"/>
  <c r="O8" i="16" s="1"/>
  <c r="Q17" i="16"/>
  <c r="V17" i="16"/>
  <c r="G20" i="16"/>
  <c r="M20" i="16" s="1"/>
  <c r="I20" i="16"/>
  <c r="K20" i="16"/>
  <c r="O20" i="16"/>
  <c r="Q20" i="16"/>
  <c r="V20" i="16"/>
  <c r="G23" i="16"/>
  <c r="I23" i="16"/>
  <c r="K23" i="16"/>
  <c r="M23" i="16"/>
  <c r="O23" i="16"/>
  <c r="Q23" i="16"/>
  <c r="V23" i="16"/>
  <c r="G27" i="16"/>
  <c r="I27" i="16"/>
  <c r="K27" i="16"/>
  <c r="M27" i="16"/>
  <c r="O27" i="16"/>
  <c r="Q27" i="16"/>
  <c r="V27" i="16"/>
  <c r="G30" i="16"/>
  <c r="M30" i="16" s="1"/>
  <c r="I30" i="16"/>
  <c r="K30" i="16"/>
  <c r="O30" i="16"/>
  <c r="Q30" i="16"/>
  <c r="V30" i="16"/>
  <c r="G33" i="16"/>
  <c r="M33" i="16" s="1"/>
  <c r="I33" i="16"/>
  <c r="K33" i="16"/>
  <c r="O33" i="16"/>
  <c r="Q33" i="16"/>
  <c r="V33" i="16"/>
  <c r="G36" i="16"/>
  <c r="I36" i="16"/>
  <c r="K36" i="16"/>
  <c r="M36" i="16"/>
  <c r="O36" i="16"/>
  <c r="Q36" i="16"/>
  <c r="V36" i="16"/>
  <c r="G39" i="16"/>
  <c r="I39" i="16"/>
  <c r="K39" i="16"/>
  <c r="M39" i="16"/>
  <c r="O39" i="16"/>
  <c r="Q39" i="16"/>
  <c r="V39" i="16"/>
  <c r="G44" i="16"/>
  <c r="M44" i="16" s="1"/>
  <c r="I44" i="16"/>
  <c r="K44" i="16"/>
  <c r="O44" i="16"/>
  <c r="Q44" i="16"/>
  <c r="V44" i="16"/>
  <c r="G52" i="16"/>
  <c r="M52" i="16" s="1"/>
  <c r="I52" i="16"/>
  <c r="K52" i="16"/>
  <c r="O52" i="16"/>
  <c r="Q52" i="16"/>
  <c r="V52" i="16"/>
  <c r="G55" i="16"/>
  <c r="I55" i="16"/>
  <c r="K55" i="16"/>
  <c r="M55" i="16"/>
  <c r="O55" i="16"/>
  <c r="Q55" i="16"/>
  <c r="V55" i="16"/>
  <c r="G57" i="16"/>
  <c r="I57" i="16"/>
  <c r="K57" i="16"/>
  <c r="M57" i="16"/>
  <c r="O57" i="16"/>
  <c r="Q57" i="16"/>
  <c r="V57" i="16"/>
  <c r="G60" i="16"/>
  <c r="M60" i="16" s="1"/>
  <c r="I60" i="16"/>
  <c r="K60" i="16"/>
  <c r="O60" i="16"/>
  <c r="Q60" i="16"/>
  <c r="V60" i="16"/>
  <c r="G62" i="16"/>
  <c r="I62" i="16"/>
  <c r="K62" i="16"/>
  <c r="M62" i="16"/>
  <c r="O62" i="16"/>
  <c r="Q62" i="16"/>
  <c r="V62" i="16"/>
  <c r="G65" i="16"/>
  <c r="I65" i="16"/>
  <c r="K65" i="16"/>
  <c r="M65" i="16"/>
  <c r="O65" i="16"/>
  <c r="Q65" i="16"/>
  <c r="V65" i="16"/>
  <c r="G68" i="16"/>
  <c r="I68" i="16"/>
  <c r="K68" i="16"/>
  <c r="M68" i="16"/>
  <c r="O68" i="16"/>
  <c r="Q68" i="16"/>
  <c r="V68" i="16"/>
  <c r="G71" i="16"/>
  <c r="M71" i="16" s="1"/>
  <c r="I71" i="16"/>
  <c r="K71" i="16"/>
  <c r="O71" i="16"/>
  <c r="Q71" i="16"/>
  <c r="V71" i="16"/>
  <c r="G76" i="16"/>
  <c r="M76" i="16" s="1"/>
  <c r="I76" i="16"/>
  <c r="K76" i="16"/>
  <c r="O76" i="16"/>
  <c r="Q76" i="16"/>
  <c r="V76" i="16"/>
  <c r="G79" i="16"/>
  <c r="I79" i="16"/>
  <c r="K79" i="16"/>
  <c r="M79" i="16"/>
  <c r="O79" i="16"/>
  <c r="Q79" i="16"/>
  <c r="V79" i="16"/>
  <c r="G82" i="16"/>
  <c r="I82" i="16"/>
  <c r="K82" i="16"/>
  <c r="M82" i="16"/>
  <c r="O82" i="16"/>
  <c r="Q82" i="16"/>
  <c r="V82" i="16"/>
  <c r="G85" i="16"/>
  <c r="M85" i="16" s="1"/>
  <c r="I85" i="16"/>
  <c r="K85" i="16"/>
  <c r="O85" i="16"/>
  <c r="Q85" i="16"/>
  <c r="V85" i="16"/>
  <c r="G89" i="16"/>
  <c r="M89" i="16" s="1"/>
  <c r="I89" i="16"/>
  <c r="K89" i="16"/>
  <c r="O89" i="16"/>
  <c r="Q89" i="16"/>
  <c r="V89" i="16"/>
  <c r="G94" i="16"/>
  <c r="K94" i="16"/>
  <c r="O94" i="16"/>
  <c r="V94" i="16"/>
  <c r="G95" i="16"/>
  <c r="I95" i="16"/>
  <c r="I94" i="16" s="1"/>
  <c r="K95" i="16"/>
  <c r="M95" i="16"/>
  <c r="M94" i="16" s="1"/>
  <c r="O95" i="16"/>
  <c r="Q95" i="16"/>
  <c r="Q94" i="16" s="1"/>
  <c r="V95" i="16"/>
  <c r="G98" i="16"/>
  <c r="O98" i="16"/>
  <c r="G99" i="16"/>
  <c r="I99" i="16"/>
  <c r="I98" i="16" s="1"/>
  <c r="K99" i="16"/>
  <c r="M99" i="16"/>
  <c r="O99" i="16"/>
  <c r="Q99" i="16"/>
  <c r="Q98" i="16" s="1"/>
  <c r="V99" i="16"/>
  <c r="G101" i="16"/>
  <c r="M101" i="16" s="1"/>
  <c r="I101" i="16"/>
  <c r="K101" i="16"/>
  <c r="K98" i="16" s="1"/>
  <c r="O101" i="16"/>
  <c r="Q101" i="16"/>
  <c r="V101" i="16"/>
  <c r="V98" i="16" s="1"/>
  <c r="G106" i="16"/>
  <c r="I106" i="16"/>
  <c r="K106" i="16"/>
  <c r="M106" i="16"/>
  <c r="O106" i="16"/>
  <c r="Q106" i="16"/>
  <c r="V106" i="16"/>
  <c r="G109" i="16"/>
  <c r="K109" i="16"/>
  <c r="O109" i="16"/>
  <c r="V109" i="16"/>
  <c r="G110" i="16"/>
  <c r="I110" i="16"/>
  <c r="I109" i="16" s="1"/>
  <c r="K110" i="16"/>
  <c r="M110" i="16"/>
  <c r="M109" i="16" s="1"/>
  <c r="O110" i="16"/>
  <c r="Q110" i="16"/>
  <c r="Q109" i="16" s="1"/>
  <c r="V110" i="16"/>
  <c r="G114" i="16"/>
  <c r="I114" i="16"/>
  <c r="I113" i="16" s="1"/>
  <c r="K114" i="16"/>
  <c r="M114" i="16"/>
  <c r="O114" i="16"/>
  <c r="Q114" i="16"/>
  <c r="Q113" i="16" s="1"/>
  <c r="V114" i="16"/>
  <c r="G117" i="16"/>
  <c r="M117" i="16" s="1"/>
  <c r="I117" i="16"/>
  <c r="K117" i="16"/>
  <c r="O117" i="16"/>
  <c r="O113" i="16" s="1"/>
  <c r="Q117" i="16"/>
  <c r="V117" i="16"/>
  <c r="G120" i="16"/>
  <c r="I120" i="16"/>
  <c r="K120" i="16"/>
  <c r="M120" i="16"/>
  <c r="O120" i="16"/>
  <c r="Q120" i="16"/>
  <c r="V120" i="16"/>
  <c r="G122" i="16"/>
  <c r="M122" i="16" s="1"/>
  <c r="I122" i="16"/>
  <c r="K122" i="16"/>
  <c r="K113" i="16" s="1"/>
  <c r="O122" i="16"/>
  <c r="Q122" i="16"/>
  <c r="V122" i="16"/>
  <c r="V113" i="16" s="1"/>
  <c r="G124" i="16"/>
  <c r="I124" i="16"/>
  <c r="K124" i="16"/>
  <c r="M124" i="16"/>
  <c r="O124" i="16"/>
  <c r="Q124" i="16"/>
  <c r="V124" i="16"/>
  <c r="G127" i="16"/>
  <c r="M127" i="16" s="1"/>
  <c r="I127" i="16"/>
  <c r="K127" i="16"/>
  <c r="O127" i="16"/>
  <c r="Q127" i="16"/>
  <c r="V127" i="16"/>
  <c r="G129" i="16"/>
  <c r="I129" i="16"/>
  <c r="K129" i="16"/>
  <c r="M129" i="16"/>
  <c r="O129" i="16"/>
  <c r="Q129" i="16"/>
  <c r="V129" i="16"/>
  <c r="G133" i="16"/>
  <c r="M133" i="16" s="1"/>
  <c r="I133" i="16"/>
  <c r="K133" i="16"/>
  <c r="O133" i="16"/>
  <c r="Q133" i="16"/>
  <c r="V133" i="16"/>
  <c r="G136" i="16"/>
  <c r="I136" i="16"/>
  <c r="K136" i="16"/>
  <c r="M136" i="16"/>
  <c r="O136" i="16"/>
  <c r="Q136" i="16"/>
  <c r="V136" i="16"/>
  <c r="G140" i="16"/>
  <c r="M140" i="16" s="1"/>
  <c r="I140" i="16"/>
  <c r="K140" i="16"/>
  <c r="O140" i="16"/>
  <c r="Q140" i="16"/>
  <c r="V140" i="16"/>
  <c r="G143" i="16"/>
  <c r="I143" i="16"/>
  <c r="K143" i="16"/>
  <c r="M143" i="16"/>
  <c r="O143" i="16"/>
  <c r="Q143" i="16"/>
  <c r="V143" i="16"/>
  <c r="G146" i="16"/>
  <c r="M146" i="16" s="1"/>
  <c r="I146" i="16"/>
  <c r="K146" i="16"/>
  <c r="O146" i="16"/>
  <c r="Q146" i="16"/>
  <c r="V146" i="16"/>
  <c r="G148" i="16"/>
  <c r="I148" i="16"/>
  <c r="K148" i="16"/>
  <c r="M148" i="16"/>
  <c r="O148" i="16"/>
  <c r="Q148" i="16"/>
  <c r="V148" i="16"/>
  <c r="G150" i="16"/>
  <c r="M150" i="16" s="1"/>
  <c r="I150" i="16"/>
  <c r="K150" i="16"/>
  <c r="O150" i="16"/>
  <c r="Q150" i="16"/>
  <c r="V150" i="16"/>
  <c r="G153" i="16"/>
  <c r="I153" i="16"/>
  <c r="K153" i="16"/>
  <c r="M153" i="16"/>
  <c r="O153" i="16"/>
  <c r="Q153" i="16"/>
  <c r="V153" i="16"/>
  <c r="G155" i="16"/>
  <c r="M155" i="16" s="1"/>
  <c r="I155" i="16"/>
  <c r="K155" i="16"/>
  <c r="O155" i="16"/>
  <c r="Q155" i="16"/>
  <c r="V155" i="16"/>
  <c r="G157" i="16"/>
  <c r="I157" i="16"/>
  <c r="K157" i="16"/>
  <c r="M157" i="16"/>
  <c r="O157" i="16"/>
  <c r="Q157" i="16"/>
  <c r="V157" i="16"/>
  <c r="G159" i="16"/>
  <c r="M159" i="16" s="1"/>
  <c r="I159" i="16"/>
  <c r="K159" i="16"/>
  <c r="O159" i="16"/>
  <c r="Q159" i="16"/>
  <c r="V159" i="16"/>
  <c r="G162" i="16"/>
  <c r="I162" i="16"/>
  <c r="K162" i="16"/>
  <c r="M162" i="16"/>
  <c r="O162" i="16"/>
  <c r="Q162" i="16"/>
  <c r="V162" i="16"/>
  <c r="K164" i="16"/>
  <c r="V164" i="16"/>
  <c r="G165" i="16"/>
  <c r="I165" i="16"/>
  <c r="I164" i="16" s="1"/>
  <c r="K165" i="16"/>
  <c r="M165" i="16"/>
  <c r="O165" i="16"/>
  <c r="Q165" i="16"/>
  <c r="Q164" i="16" s="1"/>
  <c r="V165" i="16"/>
  <c r="G167" i="16"/>
  <c r="M167" i="16" s="1"/>
  <c r="I167" i="16"/>
  <c r="K167" i="16"/>
  <c r="O167" i="16"/>
  <c r="O164" i="16" s="1"/>
  <c r="Q167" i="16"/>
  <c r="V167" i="16"/>
  <c r="G170" i="16"/>
  <c r="G169" i="16" s="1"/>
  <c r="I170" i="16"/>
  <c r="K170" i="16"/>
  <c r="K169" i="16" s="1"/>
  <c r="O170" i="16"/>
  <c r="O169" i="16" s="1"/>
  <c r="Q170" i="16"/>
  <c r="V170" i="16"/>
  <c r="V169" i="16" s="1"/>
  <c r="G178" i="16"/>
  <c r="I178" i="16"/>
  <c r="K178" i="16"/>
  <c r="M178" i="16"/>
  <c r="O178" i="16"/>
  <c r="Q178" i="16"/>
  <c r="V178" i="16"/>
  <c r="G181" i="16"/>
  <c r="M181" i="16" s="1"/>
  <c r="I181" i="16"/>
  <c r="K181" i="16"/>
  <c r="O181" i="16"/>
  <c r="Q181" i="16"/>
  <c r="V181" i="16"/>
  <c r="G184" i="16"/>
  <c r="I184" i="16"/>
  <c r="I169" i="16" s="1"/>
  <c r="K184" i="16"/>
  <c r="M184" i="16"/>
  <c r="O184" i="16"/>
  <c r="Q184" i="16"/>
  <c r="Q169" i="16" s="1"/>
  <c r="V184" i="16"/>
  <c r="G187" i="16"/>
  <c r="M187" i="16" s="1"/>
  <c r="I187" i="16"/>
  <c r="K187" i="16"/>
  <c r="O187" i="16"/>
  <c r="Q187" i="16"/>
  <c r="V187" i="16"/>
  <c r="G190" i="16"/>
  <c r="I190" i="16"/>
  <c r="K190" i="16"/>
  <c r="M190" i="16"/>
  <c r="O190" i="16"/>
  <c r="Q190" i="16"/>
  <c r="V190" i="16"/>
  <c r="G192" i="16"/>
  <c r="M192" i="16" s="1"/>
  <c r="I192" i="16"/>
  <c r="K192" i="16"/>
  <c r="O192" i="16"/>
  <c r="Q192" i="16"/>
  <c r="V192" i="16"/>
  <c r="G195" i="16"/>
  <c r="I195" i="16"/>
  <c r="K195" i="16"/>
  <c r="M195" i="16"/>
  <c r="O195" i="16"/>
  <c r="Q195" i="16"/>
  <c r="V195" i="16"/>
  <c r="G197" i="16"/>
  <c r="K197" i="16"/>
  <c r="O197" i="16"/>
  <c r="V197" i="16"/>
  <c r="G198" i="16"/>
  <c r="I198" i="16"/>
  <c r="I197" i="16" s="1"/>
  <c r="K198" i="16"/>
  <c r="M198" i="16"/>
  <c r="M197" i="16" s="1"/>
  <c r="O198" i="16"/>
  <c r="Q198" i="16"/>
  <c r="Q197" i="16" s="1"/>
  <c r="V198" i="16"/>
  <c r="G201" i="16"/>
  <c r="K201" i="16"/>
  <c r="O201" i="16"/>
  <c r="V201" i="16"/>
  <c r="G202" i="16"/>
  <c r="I202" i="16"/>
  <c r="I201" i="16" s="1"/>
  <c r="K202" i="16"/>
  <c r="M202" i="16"/>
  <c r="M201" i="16" s="1"/>
  <c r="O202" i="16"/>
  <c r="Q202" i="16"/>
  <c r="Q201" i="16" s="1"/>
  <c r="V202" i="16"/>
  <c r="K205" i="16"/>
  <c r="V205" i="16"/>
  <c r="G206" i="16"/>
  <c r="I206" i="16"/>
  <c r="I205" i="16" s="1"/>
  <c r="K206" i="16"/>
  <c r="M206" i="16"/>
  <c r="O206" i="16"/>
  <c r="Q206" i="16"/>
  <c r="Q205" i="16" s="1"/>
  <c r="V206" i="16"/>
  <c r="G209" i="16"/>
  <c r="M209" i="16" s="1"/>
  <c r="I209" i="16"/>
  <c r="K209" i="16"/>
  <c r="O209" i="16"/>
  <c r="O205" i="16" s="1"/>
  <c r="Q209" i="16"/>
  <c r="V209" i="16"/>
  <c r="G211" i="16"/>
  <c r="I211" i="16"/>
  <c r="K211" i="16"/>
  <c r="M211" i="16"/>
  <c r="O211" i="16"/>
  <c r="Q211" i="16"/>
  <c r="V211" i="16"/>
  <c r="G214" i="16"/>
  <c r="I214" i="16"/>
  <c r="I213" i="16" s="1"/>
  <c r="K214" i="16"/>
  <c r="M214" i="16"/>
  <c r="O214" i="16"/>
  <c r="Q214" i="16"/>
  <c r="Q213" i="16" s="1"/>
  <c r="V214" i="16"/>
  <c r="G216" i="16"/>
  <c r="M216" i="16" s="1"/>
  <c r="I216" i="16"/>
  <c r="K216" i="16"/>
  <c r="K213" i="16" s="1"/>
  <c r="O216" i="16"/>
  <c r="O213" i="16" s="1"/>
  <c r="Q216" i="16"/>
  <c r="V216" i="16"/>
  <c r="V213" i="16" s="1"/>
  <c r="G218" i="16"/>
  <c r="I218" i="16"/>
  <c r="K218" i="16"/>
  <c r="M218" i="16"/>
  <c r="O218" i="16"/>
  <c r="Q218" i="16"/>
  <c r="V218" i="16"/>
  <c r="G220" i="16"/>
  <c r="M220" i="16" s="1"/>
  <c r="I220" i="16"/>
  <c r="K220" i="16"/>
  <c r="O220" i="16"/>
  <c r="Q220" i="16"/>
  <c r="V220" i="16"/>
  <c r="G223" i="16"/>
  <c r="I223" i="16"/>
  <c r="K223" i="16"/>
  <c r="M223" i="16"/>
  <c r="O223" i="16"/>
  <c r="Q223" i="16"/>
  <c r="V223" i="16"/>
  <c r="G227" i="16"/>
  <c r="I227" i="16"/>
  <c r="I226" i="16" s="1"/>
  <c r="K227" i="16"/>
  <c r="M227" i="16"/>
  <c r="O227" i="16"/>
  <c r="Q227" i="16"/>
  <c r="Q226" i="16" s="1"/>
  <c r="V227" i="16"/>
  <c r="G229" i="16"/>
  <c r="M229" i="16" s="1"/>
  <c r="I229" i="16"/>
  <c r="K229" i="16"/>
  <c r="K226" i="16" s="1"/>
  <c r="O229" i="16"/>
  <c r="Q229" i="16"/>
  <c r="V229" i="16"/>
  <c r="V226" i="16" s="1"/>
  <c r="G231" i="16"/>
  <c r="I231" i="16"/>
  <c r="K231" i="16"/>
  <c r="M231" i="16"/>
  <c r="O231" i="16"/>
  <c r="Q231" i="16"/>
  <c r="V231" i="16"/>
  <c r="G233" i="16"/>
  <c r="M233" i="16" s="1"/>
  <c r="I233" i="16"/>
  <c r="K233" i="16"/>
  <c r="O233" i="16"/>
  <c r="O226" i="16" s="1"/>
  <c r="Q233" i="16"/>
  <c r="V233" i="16"/>
  <c r="G235" i="16"/>
  <c r="I235" i="16"/>
  <c r="K235" i="16"/>
  <c r="M235" i="16"/>
  <c r="O235" i="16"/>
  <c r="Q235" i="16"/>
  <c r="V235" i="16"/>
  <c r="AE238" i="16"/>
  <c r="G53" i="15"/>
  <c r="BA50" i="15"/>
  <c r="BA27" i="15"/>
  <c r="BA16" i="15"/>
  <c r="BA13" i="15"/>
  <c r="BA10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2" i="15"/>
  <c r="I12" i="15"/>
  <c r="K12" i="15"/>
  <c r="M12" i="15"/>
  <c r="O12" i="15"/>
  <c r="Q12" i="15"/>
  <c r="V12" i="15"/>
  <c r="G15" i="15"/>
  <c r="I15" i="15"/>
  <c r="K15" i="15"/>
  <c r="M15" i="15"/>
  <c r="O15" i="15"/>
  <c r="Q15" i="15"/>
  <c r="V15" i="15"/>
  <c r="G18" i="15"/>
  <c r="M18" i="15" s="1"/>
  <c r="I18" i="15"/>
  <c r="K18" i="15"/>
  <c r="O18" i="15"/>
  <c r="O8" i="15" s="1"/>
  <c r="Q18" i="15"/>
  <c r="V18" i="15"/>
  <c r="G22" i="15"/>
  <c r="M22" i="15" s="1"/>
  <c r="I22" i="15"/>
  <c r="K22" i="15"/>
  <c r="O22" i="15"/>
  <c r="Q22" i="15"/>
  <c r="V22" i="15"/>
  <c r="G26" i="15"/>
  <c r="I26" i="15"/>
  <c r="K26" i="15"/>
  <c r="M26" i="15"/>
  <c r="O26" i="15"/>
  <c r="Q26" i="15"/>
  <c r="V26" i="15"/>
  <c r="G29" i="15"/>
  <c r="I29" i="15"/>
  <c r="K29" i="15"/>
  <c r="M29" i="15"/>
  <c r="O29" i="15"/>
  <c r="Q29" i="15"/>
  <c r="V29" i="15"/>
  <c r="G31" i="15"/>
  <c r="M31" i="15" s="1"/>
  <c r="I31" i="15"/>
  <c r="K31" i="15"/>
  <c r="O31" i="15"/>
  <c r="Q31" i="15"/>
  <c r="V31" i="15"/>
  <c r="G34" i="15"/>
  <c r="I34" i="15"/>
  <c r="O34" i="15"/>
  <c r="Q34" i="15"/>
  <c r="G35" i="15"/>
  <c r="I35" i="15"/>
  <c r="K35" i="15"/>
  <c r="K34" i="15" s="1"/>
  <c r="M35" i="15"/>
  <c r="M34" i="15" s="1"/>
  <c r="O35" i="15"/>
  <c r="Q35" i="15"/>
  <c r="V35" i="15"/>
  <c r="V34" i="15" s="1"/>
  <c r="G38" i="15"/>
  <c r="I38" i="15"/>
  <c r="K38" i="15"/>
  <c r="M38" i="15"/>
  <c r="O38" i="15"/>
  <c r="Q38" i="15"/>
  <c r="V38" i="15"/>
  <c r="G41" i="15"/>
  <c r="O41" i="15"/>
  <c r="G42" i="15"/>
  <c r="M42" i="15" s="1"/>
  <c r="M41" i="15" s="1"/>
  <c r="I42" i="15"/>
  <c r="I41" i="15" s="1"/>
  <c r="K42" i="15"/>
  <c r="K41" i="15" s="1"/>
  <c r="O42" i="15"/>
  <c r="Q42" i="15"/>
  <c r="Q41" i="15" s="1"/>
  <c r="V42" i="15"/>
  <c r="V41" i="15" s="1"/>
  <c r="I45" i="15"/>
  <c r="K45" i="15"/>
  <c r="Q45" i="15"/>
  <c r="V45" i="15"/>
  <c r="G46" i="15"/>
  <c r="I46" i="15"/>
  <c r="K46" i="15"/>
  <c r="M46" i="15"/>
  <c r="O46" i="15"/>
  <c r="Q46" i="15"/>
  <c r="V46" i="15"/>
  <c r="G47" i="15"/>
  <c r="M47" i="15" s="1"/>
  <c r="I47" i="15"/>
  <c r="K47" i="15"/>
  <c r="O47" i="15"/>
  <c r="O45" i="15" s="1"/>
  <c r="Q47" i="15"/>
  <c r="V47" i="15"/>
  <c r="G48" i="15"/>
  <c r="I48" i="15"/>
  <c r="O48" i="15"/>
  <c r="G49" i="15"/>
  <c r="M49" i="15" s="1"/>
  <c r="M48" i="15" s="1"/>
  <c r="I49" i="15"/>
  <c r="K49" i="15"/>
  <c r="K48" i="15" s="1"/>
  <c r="O49" i="15"/>
  <c r="Q49" i="15"/>
  <c r="Q48" i="15" s="1"/>
  <c r="V49" i="15"/>
  <c r="V48" i="15" s="1"/>
  <c r="AE53" i="15"/>
  <c r="G83" i="14"/>
  <c r="BA64" i="14"/>
  <c r="BA32" i="14"/>
  <c r="BA18" i="14"/>
  <c r="BA14" i="14"/>
  <c r="BA10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3" i="14"/>
  <c r="I13" i="14"/>
  <c r="K13" i="14"/>
  <c r="M13" i="14"/>
  <c r="O13" i="14"/>
  <c r="Q13" i="14"/>
  <c r="V13" i="14"/>
  <c r="G17" i="14"/>
  <c r="I17" i="14"/>
  <c r="K17" i="14"/>
  <c r="M17" i="14"/>
  <c r="O17" i="14"/>
  <c r="Q17" i="14"/>
  <c r="V17" i="14"/>
  <c r="G20" i="14"/>
  <c r="M20" i="14" s="1"/>
  <c r="I20" i="14"/>
  <c r="K20" i="14"/>
  <c r="O20" i="14"/>
  <c r="O8" i="14" s="1"/>
  <c r="Q20" i="14"/>
  <c r="V20" i="14"/>
  <c r="G24" i="14"/>
  <c r="M24" i="14" s="1"/>
  <c r="I24" i="14"/>
  <c r="K24" i="14"/>
  <c r="O24" i="14"/>
  <c r="Q24" i="14"/>
  <c r="V24" i="14"/>
  <c r="G27" i="14"/>
  <c r="I27" i="14"/>
  <c r="K27" i="14"/>
  <c r="M27" i="14"/>
  <c r="O27" i="14"/>
  <c r="Q27" i="14"/>
  <c r="V27" i="14"/>
  <c r="G31" i="14"/>
  <c r="I31" i="14"/>
  <c r="K31" i="14"/>
  <c r="M31" i="14"/>
  <c r="O31" i="14"/>
  <c r="Q31" i="14"/>
  <c r="V31" i="14"/>
  <c r="G34" i="14"/>
  <c r="M34" i="14" s="1"/>
  <c r="I34" i="14"/>
  <c r="K34" i="14"/>
  <c r="O34" i="14"/>
  <c r="Q34" i="14"/>
  <c r="V34" i="14"/>
  <c r="G37" i="14"/>
  <c r="M37" i="14" s="1"/>
  <c r="I37" i="14"/>
  <c r="K37" i="14"/>
  <c r="O37" i="14"/>
  <c r="Q37" i="14"/>
  <c r="V37" i="14"/>
  <c r="G40" i="14"/>
  <c r="I40" i="14"/>
  <c r="K40" i="14"/>
  <c r="M40" i="14"/>
  <c r="O40" i="14"/>
  <c r="Q40" i="14"/>
  <c r="V40" i="14"/>
  <c r="K43" i="14"/>
  <c r="V43" i="14"/>
  <c r="G44" i="14"/>
  <c r="M44" i="14" s="1"/>
  <c r="M43" i="14" s="1"/>
  <c r="I44" i="14"/>
  <c r="I43" i="14" s="1"/>
  <c r="K44" i="14"/>
  <c r="O44" i="14"/>
  <c r="O43" i="14" s="1"/>
  <c r="Q44" i="14"/>
  <c r="Q43" i="14" s="1"/>
  <c r="V44" i="14"/>
  <c r="G50" i="14"/>
  <c r="I50" i="14"/>
  <c r="K50" i="14"/>
  <c r="K49" i="14" s="1"/>
  <c r="M50" i="14"/>
  <c r="O50" i="14"/>
  <c r="Q50" i="14"/>
  <c r="V50" i="14"/>
  <c r="V49" i="14" s="1"/>
  <c r="G54" i="14"/>
  <c r="G49" i="14" s="1"/>
  <c r="I54" i="14"/>
  <c r="K54" i="14"/>
  <c r="M54" i="14"/>
  <c r="O54" i="14"/>
  <c r="O49" i="14" s="1"/>
  <c r="Q54" i="14"/>
  <c r="V54" i="14"/>
  <c r="G56" i="14"/>
  <c r="M56" i="14" s="1"/>
  <c r="I56" i="14"/>
  <c r="K56" i="14"/>
  <c r="O56" i="14"/>
  <c r="Q56" i="14"/>
  <c r="V56" i="14"/>
  <c r="G59" i="14"/>
  <c r="M59" i="14" s="1"/>
  <c r="I59" i="14"/>
  <c r="I49" i="14" s="1"/>
  <c r="K59" i="14"/>
  <c r="O59" i="14"/>
  <c r="Q59" i="14"/>
  <c r="Q49" i="14" s="1"/>
  <c r="V59" i="14"/>
  <c r="G61" i="14"/>
  <c r="I61" i="14"/>
  <c r="K61" i="14"/>
  <c r="M61" i="14"/>
  <c r="O61" i="14"/>
  <c r="Q61" i="14"/>
  <c r="V61" i="14"/>
  <c r="G63" i="14"/>
  <c r="I63" i="14"/>
  <c r="K63" i="14"/>
  <c r="M63" i="14"/>
  <c r="O63" i="14"/>
  <c r="Q63" i="14"/>
  <c r="V63" i="14"/>
  <c r="G66" i="14"/>
  <c r="M66" i="14" s="1"/>
  <c r="I66" i="14"/>
  <c r="K66" i="14"/>
  <c r="O66" i="14"/>
  <c r="Q66" i="14"/>
  <c r="V66" i="14"/>
  <c r="G69" i="14"/>
  <c r="M69" i="14" s="1"/>
  <c r="I69" i="14"/>
  <c r="K69" i="14"/>
  <c r="O69" i="14"/>
  <c r="Q69" i="14"/>
  <c r="V69" i="14"/>
  <c r="G72" i="14"/>
  <c r="I72" i="14"/>
  <c r="K72" i="14"/>
  <c r="M72" i="14"/>
  <c r="O72" i="14"/>
  <c r="Q72" i="14"/>
  <c r="V72" i="14"/>
  <c r="G75" i="14"/>
  <c r="I75" i="14"/>
  <c r="K75" i="14"/>
  <c r="M75" i="14"/>
  <c r="O75" i="14"/>
  <c r="Q75" i="14"/>
  <c r="V75" i="14"/>
  <c r="G77" i="14"/>
  <c r="O77" i="14"/>
  <c r="G78" i="14"/>
  <c r="M78" i="14" s="1"/>
  <c r="M77" i="14" s="1"/>
  <c r="I78" i="14"/>
  <c r="I77" i="14" s="1"/>
  <c r="K78" i="14"/>
  <c r="K77" i="14" s="1"/>
  <c r="O78" i="14"/>
  <c r="Q78" i="14"/>
  <c r="Q77" i="14" s="1"/>
  <c r="V78" i="14"/>
  <c r="V77" i="14" s="1"/>
  <c r="AE83" i="14"/>
  <c r="AF83" i="14"/>
  <c r="G144" i="13"/>
  <c r="BA126" i="13"/>
  <c r="BA41" i="13"/>
  <c r="BA26" i="13"/>
  <c r="BA21" i="13"/>
  <c r="BA18" i="13"/>
  <c r="BA13" i="13"/>
  <c r="BA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7" i="13"/>
  <c r="I17" i="13"/>
  <c r="K17" i="13"/>
  <c r="M17" i="13"/>
  <c r="O17" i="13"/>
  <c r="Q17" i="13"/>
  <c r="V17" i="13"/>
  <c r="G20" i="13"/>
  <c r="M20" i="13" s="1"/>
  <c r="I20" i="13"/>
  <c r="K20" i="13"/>
  <c r="O20" i="13"/>
  <c r="O8" i="13" s="1"/>
  <c r="Q20" i="13"/>
  <c r="V20" i="13"/>
  <c r="G25" i="13"/>
  <c r="M25" i="13" s="1"/>
  <c r="I25" i="13"/>
  <c r="K25" i="13"/>
  <c r="O25" i="13"/>
  <c r="Q25" i="13"/>
  <c r="V25" i="13"/>
  <c r="G28" i="13"/>
  <c r="I28" i="13"/>
  <c r="K28" i="13"/>
  <c r="M28" i="13"/>
  <c r="O28" i="13"/>
  <c r="Q28" i="13"/>
  <c r="V28" i="13"/>
  <c r="G32" i="13"/>
  <c r="I32" i="13"/>
  <c r="K32" i="13"/>
  <c r="M32" i="13"/>
  <c r="O32" i="13"/>
  <c r="Q32" i="13"/>
  <c r="V32" i="13"/>
  <c r="G36" i="13"/>
  <c r="M36" i="13" s="1"/>
  <c r="I36" i="13"/>
  <c r="K36" i="13"/>
  <c r="O36" i="13"/>
  <c r="Q36" i="13"/>
  <c r="V36" i="13"/>
  <c r="G40" i="13"/>
  <c r="M40" i="13" s="1"/>
  <c r="I40" i="13"/>
  <c r="K40" i="13"/>
  <c r="O40" i="13"/>
  <c r="Q40" i="13"/>
  <c r="V40" i="13"/>
  <c r="G46" i="13"/>
  <c r="I46" i="13"/>
  <c r="K46" i="13"/>
  <c r="M46" i="13"/>
  <c r="O46" i="13"/>
  <c r="Q46" i="13"/>
  <c r="V46" i="13"/>
  <c r="G50" i="13"/>
  <c r="I50" i="13"/>
  <c r="K50" i="13"/>
  <c r="M50" i="13"/>
  <c r="O50" i="13"/>
  <c r="Q50" i="13"/>
  <c r="V50" i="13"/>
  <c r="G53" i="13"/>
  <c r="M53" i="13" s="1"/>
  <c r="I53" i="13"/>
  <c r="K53" i="13"/>
  <c r="O53" i="13"/>
  <c r="Q53" i="13"/>
  <c r="V53" i="13"/>
  <c r="G55" i="13"/>
  <c r="I55" i="13"/>
  <c r="O55" i="13"/>
  <c r="Q55" i="13"/>
  <c r="G56" i="13"/>
  <c r="I56" i="13"/>
  <c r="K56" i="13"/>
  <c r="K55" i="13" s="1"/>
  <c r="M56" i="13"/>
  <c r="M55" i="13" s="1"/>
  <c r="O56" i="13"/>
  <c r="Q56" i="13"/>
  <c r="V56" i="13"/>
  <c r="V55" i="13" s="1"/>
  <c r="G65" i="13"/>
  <c r="G64" i="13" s="1"/>
  <c r="I65" i="13"/>
  <c r="I64" i="13" s="1"/>
  <c r="K65" i="13"/>
  <c r="O65" i="13"/>
  <c r="O64" i="13" s="1"/>
  <c r="Q65" i="13"/>
  <c r="Q64" i="13" s="1"/>
  <c r="V65" i="13"/>
  <c r="G68" i="13"/>
  <c r="M68" i="13" s="1"/>
  <c r="I68" i="13"/>
  <c r="K68" i="13"/>
  <c r="O68" i="13"/>
  <c r="Q68" i="13"/>
  <c r="V68" i="13"/>
  <c r="G70" i="13"/>
  <c r="I70" i="13"/>
  <c r="K70" i="13"/>
  <c r="K64" i="13" s="1"/>
  <c r="M70" i="13"/>
  <c r="O70" i="13"/>
  <c r="Q70" i="13"/>
  <c r="V70" i="13"/>
  <c r="V64" i="13" s="1"/>
  <c r="G73" i="13"/>
  <c r="I73" i="13"/>
  <c r="K73" i="13"/>
  <c r="M73" i="13"/>
  <c r="O73" i="13"/>
  <c r="Q73" i="13"/>
  <c r="V73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79" i="13"/>
  <c r="I79" i="13"/>
  <c r="K79" i="13"/>
  <c r="M79" i="13"/>
  <c r="O79" i="13"/>
  <c r="Q79" i="13"/>
  <c r="V79" i="13"/>
  <c r="G81" i="13"/>
  <c r="I81" i="13"/>
  <c r="K81" i="13"/>
  <c r="M81" i="13"/>
  <c r="O81" i="13"/>
  <c r="Q81" i="13"/>
  <c r="V81" i="13"/>
  <c r="G85" i="13"/>
  <c r="M85" i="13" s="1"/>
  <c r="I85" i="13"/>
  <c r="K85" i="13"/>
  <c r="O85" i="13"/>
  <c r="Q85" i="13"/>
  <c r="V85" i="13"/>
  <c r="G89" i="13"/>
  <c r="M89" i="13" s="1"/>
  <c r="I89" i="13"/>
  <c r="K89" i="13"/>
  <c r="O89" i="13"/>
  <c r="Q89" i="13"/>
  <c r="V89" i="13"/>
  <c r="G93" i="13"/>
  <c r="I93" i="13"/>
  <c r="K93" i="13"/>
  <c r="M93" i="13"/>
  <c r="O93" i="13"/>
  <c r="Q93" i="13"/>
  <c r="V93" i="13"/>
  <c r="G97" i="13"/>
  <c r="I97" i="13"/>
  <c r="K97" i="13"/>
  <c r="M97" i="13"/>
  <c r="O97" i="13"/>
  <c r="Q97" i="13"/>
  <c r="V97" i="13"/>
  <c r="G101" i="13"/>
  <c r="M101" i="13" s="1"/>
  <c r="I101" i="13"/>
  <c r="K101" i="13"/>
  <c r="O101" i="13"/>
  <c r="Q101" i="13"/>
  <c r="V101" i="13"/>
  <c r="G105" i="13"/>
  <c r="M105" i="13" s="1"/>
  <c r="I105" i="13"/>
  <c r="K105" i="13"/>
  <c r="O105" i="13"/>
  <c r="Q105" i="13"/>
  <c r="V105" i="13"/>
  <c r="G109" i="13"/>
  <c r="I109" i="13"/>
  <c r="K109" i="13"/>
  <c r="M109" i="13"/>
  <c r="O109" i="13"/>
  <c r="Q109" i="13"/>
  <c r="V109" i="13"/>
  <c r="G113" i="13"/>
  <c r="I113" i="13"/>
  <c r="K113" i="13"/>
  <c r="M113" i="13"/>
  <c r="O113" i="13"/>
  <c r="Q113" i="13"/>
  <c r="V113" i="13"/>
  <c r="G117" i="13"/>
  <c r="M117" i="13" s="1"/>
  <c r="I117" i="13"/>
  <c r="K117" i="13"/>
  <c r="O117" i="13"/>
  <c r="Q117" i="13"/>
  <c r="V117" i="13"/>
  <c r="G121" i="13"/>
  <c r="M121" i="13" s="1"/>
  <c r="I121" i="13"/>
  <c r="K121" i="13"/>
  <c r="O121" i="13"/>
  <c r="Q121" i="13"/>
  <c r="V121" i="13"/>
  <c r="G125" i="13"/>
  <c r="I125" i="13"/>
  <c r="K125" i="13"/>
  <c r="M125" i="13"/>
  <c r="O125" i="13"/>
  <c r="Q125" i="13"/>
  <c r="V125" i="13"/>
  <c r="G128" i="13"/>
  <c r="I128" i="13"/>
  <c r="K128" i="13"/>
  <c r="M128" i="13"/>
  <c r="O128" i="13"/>
  <c r="Q128" i="13"/>
  <c r="V128" i="13"/>
  <c r="G130" i="13"/>
  <c r="M130" i="13" s="1"/>
  <c r="I130" i="13"/>
  <c r="K130" i="13"/>
  <c r="O130" i="13"/>
  <c r="Q130" i="13"/>
  <c r="V130" i="13"/>
  <c r="G134" i="13"/>
  <c r="M134" i="13" s="1"/>
  <c r="I134" i="13"/>
  <c r="K134" i="13"/>
  <c r="O134" i="13"/>
  <c r="Q134" i="13"/>
  <c r="V134" i="13"/>
  <c r="G141" i="13"/>
  <c r="I141" i="13"/>
  <c r="K141" i="13"/>
  <c r="M141" i="13"/>
  <c r="O141" i="13"/>
  <c r="Q141" i="13"/>
  <c r="V141" i="13"/>
  <c r="AE144" i="13"/>
  <c r="AF144" i="13"/>
  <c r="G126" i="12"/>
  <c r="BA58" i="12"/>
  <c r="BA38" i="12"/>
  <c r="BA24" i="12"/>
  <c r="BA20" i="12"/>
  <c r="BA17" i="12"/>
  <c r="BA13" i="12"/>
  <c r="BA10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6" i="12"/>
  <c r="I16" i="12"/>
  <c r="K16" i="12"/>
  <c r="M16" i="12"/>
  <c r="O16" i="12"/>
  <c r="Q16" i="12"/>
  <c r="V16" i="12"/>
  <c r="G19" i="12"/>
  <c r="M19" i="12" s="1"/>
  <c r="I19" i="12"/>
  <c r="K19" i="12"/>
  <c r="O19" i="12"/>
  <c r="O8" i="12" s="1"/>
  <c r="Q19" i="12"/>
  <c r="V19" i="12"/>
  <c r="G23" i="12"/>
  <c r="M23" i="12" s="1"/>
  <c r="I23" i="12"/>
  <c r="K23" i="12"/>
  <c r="O23" i="12"/>
  <c r="Q23" i="12"/>
  <c r="V23" i="12"/>
  <c r="G26" i="12"/>
  <c r="I26" i="12"/>
  <c r="K26" i="12"/>
  <c r="M26" i="12"/>
  <c r="O26" i="12"/>
  <c r="Q26" i="12"/>
  <c r="V26" i="12"/>
  <c r="G30" i="12"/>
  <c r="I30" i="12"/>
  <c r="K30" i="12"/>
  <c r="M30" i="12"/>
  <c r="O30" i="12"/>
  <c r="Q30" i="12"/>
  <c r="V30" i="12"/>
  <c r="G34" i="12"/>
  <c r="M34" i="12" s="1"/>
  <c r="I34" i="12"/>
  <c r="K34" i="12"/>
  <c r="O34" i="12"/>
  <c r="Q34" i="12"/>
  <c r="V34" i="12"/>
  <c r="G37" i="12"/>
  <c r="M37" i="12" s="1"/>
  <c r="I37" i="12"/>
  <c r="K37" i="12"/>
  <c r="O37" i="12"/>
  <c r="Q37" i="12"/>
  <c r="V37" i="12"/>
  <c r="G40" i="12"/>
  <c r="I40" i="12"/>
  <c r="K40" i="12"/>
  <c r="M40" i="12"/>
  <c r="O40" i="12"/>
  <c r="Q40" i="12"/>
  <c r="V40" i="12"/>
  <c r="G43" i="12"/>
  <c r="I43" i="12"/>
  <c r="K43" i="12"/>
  <c r="M43" i="12"/>
  <c r="O43" i="12"/>
  <c r="Q43" i="12"/>
  <c r="V43" i="12"/>
  <c r="G45" i="12"/>
  <c r="M45" i="12" s="1"/>
  <c r="I45" i="12"/>
  <c r="K45" i="12"/>
  <c r="O45" i="12"/>
  <c r="Q45" i="12"/>
  <c r="V45" i="12"/>
  <c r="G48" i="12"/>
  <c r="I48" i="12"/>
  <c r="O48" i="12"/>
  <c r="Q48" i="12"/>
  <c r="G49" i="12"/>
  <c r="I49" i="12"/>
  <c r="K49" i="12"/>
  <c r="K48" i="12" s="1"/>
  <c r="M49" i="12"/>
  <c r="M48" i="12" s="1"/>
  <c r="O49" i="12"/>
  <c r="Q49" i="12"/>
  <c r="V49" i="12"/>
  <c r="V48" i="12" s="1"/>
  <c r="G57" i="12"/>
  <c r="G56" i="12" s="1"/>
  <c r="I57" i="12"/>
  <c r="I56" i="12" s="1"/>
  <c r="K57" i="12"/>
  <c r="O57" i="12"/>
  <c r="O56" i="12" s="1"/>
  <c r="Q57" i="12"/>
  <c r="Q56" i="12" s="1"/>
  <c r="V57" i="12"/>
  <c r="G60" i="12"/>
  <c r="M60" i="12" s="1"/>
  <c r="I60" i="12"/>
  <c r="K60" i="12"/>
  <c r="O60" i="12"/>
  <c r="Q60" i="12"/>
  <c r="V60" i="12"/>
  <c r="G63" i="12"/>
  <c r="I63" i="12"/>
  <c r="K63" i="12"/>
  <c r="K56" i="12" s="1"/>
  <c r="M63" i="12"/>
  <c r="O63" i="12"/>
  <c r="Q63" i="12"/>
  <c r="V63" i="12"/>
  <c r="V56" i="12" s="1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G69" i="12"/>
  <c r="M69" i="12" s="1"/>
  <c r="I69" i="12"/>
  <c r="K69" i="12"/>
  <c r="O69" i="12"/>
  <c r="Q69" i="12"/>
  <c r="V69" i="12"/>
  <c r="G72" i="12"/>
  <c r="I72" i="12"/>
  <c r="K72" i="12"/>
  <c r="M72" i="12"/>
  <c r="O72" i="12"/>
  <c r="Q72" i="12"/>
  <c r="V72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9" i="12"/>
  <c r="M79" i="12" s="1"/>
  <c r="I79" i="12"/>
  <c r="K79" i="12"/>
  <c r="O79" i="12"/>
  <c r="Q79" i="12"/>
  <c r="V79" i="12"/>
  <c r="G83" i="12"/>
  <c r="I83" i="12"/>
  <c r="K83" i="12"/>
  <c r="M83" i="12"/>
  <c r="O83" i="12"/>
  <c r="Q83" i="12"/>
  <c r="V83" i="12"/>
  <c r="G87" i="12"/>
  <c r="I87" i="12"/>
  <c r="K87" i="12"/>
  <c r="M87" i="12"/>
  <c r="O87" i="12"/>
  <c r="Q87" i="12"/>
  <c r="V87" i="12"/>
  <c r="G91" i="12"/>
  <c r="M91" i="12" s="1"/>
  <c r="I91" i="12"/>
  <c r="K91" i="12"/>
  <c r="O91" i="12"/>
  <c r="Q91" i="12"/>
  <c r="V91" i="12"/>
  <c r="G95" i="12"/>
  <c r="M95" i="12" s="1"/>
  <c r="I95" i="12"/>
  <c r="K95" i="12"/>
  <c r="O95" i="12"/>
  <c r="Q95" i="12"/>
  <c r="V95" i="12"/>
  <c r="G99" i="12"/>
  <c r="I99" i="12"/>
  <c r="K99" i="12"/>
  <c r="M99" i="12"/>
  <c r="O99" i="12"/>
  <c r="Q99" i="12"/>
  <c r="V99" i="12"/>
  <c r="G103" i="12"/>
  <c r="I103" i="12"/>
  <c r="K103" i="12"/>
  <c r="M103" i="12"/>
  <c r="O103" i="12"/>
  <c r="Q103" i="12"/>
  <c r="V103" i="12"/>
  <c r="G107" i="12"/>
  <c r="M107" i="12" s="1"/>
  <c r="I107" i="12"/>
  <c r="K107" i="12"/>
  <c r="O107" i="12"/>
  <c r="Q107" i="12"/>
  <c r="V107" i="12"/>
  <c r="G111" i="12"/>
  <c r="M111" i="12" s="1"/>
  <c r="I111" i="12"/>
  <c r="K111" i="12"/>
  <c r="O111" i="12"/>
  <c r="Q111" i="12"/>
  <c r="V111" i="12"/>
  <c r="G115" i="12"/>
  <c r="I115" i="12"/>
  <c r="K115" i="12"/>
  <c r="M115" i="12"/>
  <c r="O115" i="12"/>
  <c r="Q115" i="12"/>
  <c r="V115" i="12"/>
  <c r="G119" i="12"/>
  <c r="I119" i="12"/>
  <c r="K119" i="12"/>
  <c r="M119" i="12"/>
  <c r="O119" i="12"/>
  <c r="Q119" i="12"/>
  <c r="V119" i="12"/>
  <c r="G123" i="12"/>
  <c r="M123" i="12" s="1"/>
  <c r="I123" i="12"/>
  <c r="K123" i="12"/>
  <c r="O123" i="12"/>
  <c r="Q123" i="12"/>
  <c r="V123" i="12"/>
  <c r="AE126" i="12"/>
  <c r="AF126" i="12"/>
  <c r="I20" i="1"/>
  <c r="I19" i="1"/>
  <c r="I18" i="1"/>
  <c r="I17" i="1"/>
  <c r="I16" i="1"/>
  <c r="I77" i="1"/>
  <c r="J76" i="1" s="1"/>
  <c r="F49" i="1"/>
  <c r="G23" i="1" s="1"/>
  <c r="G49" i="1"/>
  <c r="G25" i="1" s="1"/>
  <c r="A25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H39" i="1"/>
  <c r="H49" i="1" s="1"/>
  <c r="J28" i="1"/>
  <c r="J26" i="1"/>
  <c r="G38" i="1"/>
  <c r="F38" i="1"/>
  <c r="J23" i="1"/>
  <c r="J24" i="1"/>
  <c r="J25" i="1"/>
  <c r="J27" i="1"/>
  <c r="E24" i="1"/>
  <c r="E26" i="1"/>
  <c r="J67" i="1" l="1"/>
  <c r="J70" i="1"/>
  <c r="J60" i="1"/>
  <c r="J64" i="1"/>
  <c r="J56" i="1"/>
  <c r="J61" i="1"/>
  <c r="J62" i="1"/>
  <c r="J59" i="1"/>
  <c r="J63" i="1"/>
  <c r="J57" i="1"/>
  <c r="J65" i="1"/>
  <c r="J66" i="1"/>
  <c r="J68" i="1"/>
  <c r="J58" i="1"/>
  <c r="J69" i="1"/>
  <c r="J72" i="1"/>
  <c r="J71" i="1"/>
  <c r="J75" i="1"/>
  <c r="J73" i="1"/>
  <c r="G26" i="1"/>
  <c r="A26" i="1"/>
  <c r="A23" i="1"/>
  <c r="G28" i="1"/>
  <c r="M90" i="18"/>
  <c r="M15" i="18"/>
  <c r="M98" i="18"/>
  <c r="M22" i="18"/>
  <c r="G134" i="18"/>
  <c r="G98" i="18"/>
  <c r="M97" i="18"/>
  <c r="M96" i="18" s="1"/>
  <c r="G15" i="18"/>
  <c r="G90" i="18"/>
  <c r="M128" i="18"/>
  <c r="M125" i="18" s="1"/>
  <c r="M86" i="18"/>
  <c r="M84" i="18" s="1"/>
  <c r="M8" i="17"/>
  <c r="G8" i="17"/>
  <c r="M51" i="17"/>
  <c r="M47" i="17" s="1"/>
  <c r="G47" i="17"/>
  <c r="M113" i="16"/>
  <c r="M213" i="16"/>
  <c r="M205" i="16"/>
  <c r="M164" i="16"/>
  <c r="M8" i="16"/>
  <c r="M226" i="16"/>
  <c r="M98" i="16"/>
  <c r="G213" i="16"/>
  <c r="G205" i="16"/>
  <c r="G164" i="16"/>
  <c r="G113" i="16"/>
  <c r="M170" i="16"/>
  <c r="M169" i="16" s="1"/>
  <c r="G226" i="16"/>
  <c r="G8" i="16"/>
  <c r="AF238" i="16"/>
  <c r="M45" i="15"/>
  <c r="M8" i="15"/>
  <c r="AF53" i="15"/>
  <c r="G45" i="15"/>
  <c r="G8" i="15"/>
  <c r="M49" i="14"/>
  <c r="M8" i="14"/>
  <c r="G43" i="14"/>
  <c r="G8" i="14"/>
  <c r="M8" i="13"/>
  <c r="G8" i="13"/>
  <c r="M65" i="13"/>
  <c r="M64" i="13" s="1"/>
  <c r="M8" i="12"/>
  <c r="G8" i="12"/>
  <c r="M57" i="12"/>
  <c r="M56" i="12" s="1"/>
  <c r="I21" i="1"/>
  <c r="J74" i="1"/>
  <c r="I39" i="1"/>
  <c r="I49" i="1" s="1"/>
  <c r="J77" i="1" l="1"/>
  <c r="G24" i="1"/>
  <c r="A27" i="1" s="1"/>
  <c r="A24" i="1"/>
  <c r="J48" i="1"/>
  <c r="J44" i="1"/>
  <c r="J39" i="1"/>
  <c r="J49" i="1" s="1"/>
  <c r="J47" i="1"/>
  <c r="J45" i="1"/>
  <c r="J41" i="1"/>
  <c r="J43" i="1"/>
  <c r="J46" i="1"/>
  <c r="J42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8AED9EAD-5ACC-4839-BEE5-7EF6FB79622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C658593-3851-4EA1-9090-FFF9F31A4B8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1DE57207-6F99-4DC5-B535-026147BBB55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0178971-52CE-4E33-B70C-4E74892F946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AE9610E0-EB16-4114-81F3-9C3DEAD3629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890FA69-7519-42C2-AA60-4C8CEA85303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275D6CDC-0F19-4750-B63C-2F8A7C7E0A6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DC0CBDF-A246-4E8C-AA5A-F26725F24BE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A9A2B455-A9A9-4A4E-A4CE-67CCF6C50E2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5DD6F44-D62C-4285-AD02-0DA46EC5EAC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506EF000-1E34-4688-AC74-4842A6E3FEC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B15482E-3B49-461C-8208-1C8835B470C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 RTS</author>
  </authors>
  <commentList>
    <comment ref="S6" authorId="0" shapeId="0" xr:uid="{05F0BD8F-A08C-48D9-AD29-85C7A38C568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59D6CCB-A20C-43A0-8282-4008EE1DC3F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<sst xmlns="http://schemas.openxmlformats.org/spreadsheetml/2006/main" count="3589" uniqueCount="852">
  <si>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</si>
  <si>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</si>
  <si>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</si>
  <si>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</si>
  <si>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</si>
  <si>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</si>
  <si>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</si>
  <si>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</si>
  <si>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</si>
  <si>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</si>
  <si>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</si>
  <si>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</si>
  <si>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</si>
  <si>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</si>
  <si>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</si>
  <si>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</si>
  <si>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</si>
  <si>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</si>
  <si>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</si>
  <si>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</si>
  <si>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</si>
  <si>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</si>
  <si>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</si>
  <si>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</si>
  <si>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</si>
  <si>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</si>
  <si>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</si>
  <si>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</si>
  <si>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</si>
  <si>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</si>
  <si>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</si>
  <si>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</si>
  <si>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</si>
  <si>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</si>
  <si>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</si>
  <si>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</si>
  <si>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</si>
  <si>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</si>
  <si>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</si>
  <si>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</si>
  <si>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</si>
  <si>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</si>
  <si>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</si>
  <si>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112020_3</t>
  </si>
  <si>
    <t>Inženýrské sítě pro zástavbu RD Žilina - Za Školou - III. etapa</t>
  </si>
  <si>
    <t>Stavba</t>
  </si>
  <si>
    <t>Stavební objekt</t>
  </si>
  <si>
    <t>02</t>
  </si>
  <si>
    <t>Splašková kanalizace, přípojky splaškové kanalizace</t>
  </si>
  <si>
    <t>03</t>
  </si>
  <si>
    <t>Dešťová kanalizace, přípojky dešťové kanalizace</t>
  </si>
  <si>
    <t>04</t>
  </si>
  <si>
    <t>Vodovod</t>
  </si>
  <si>
    <t>07</t>
  </si>
  <si>
    <t>Rezervní chráničky</t>
  </si>
  <si>
    <t>100</t>
  </si>
  <si>
    <t>Komunikace</t>
  </si>
  <si>
    <t>300</t>
  </si>
  <si>
    <t>Zatrubnění příkopy</t>
  </si>
  <si>
    <t>400</t>
  </si>
  <si>
    <t>Veřejné osvětlení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</si>
  <si>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</si>
  <si>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</si>
  <si>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</si>
  <si>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</si>
  <si>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</si>
  <si>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</si>
  <si>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</si>
  <si>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</si>
  <si>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</si>
  <si>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</si>
  <si>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</si>
  <si>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Úprava rozvaděče VO</t>
  </si>
  <si>
    <t>Vodorovné konstrukce</t>
  </si>
  <si>
    <t>5</t>
  </si>
  <si>
    <t>Materiály</t>
  </si>
  <si>
    <t>6</t>
  </si>
  <si>
    <t>Dodávky zařízení (specifikace)</t>
  </si>
  <si>
    <t>7</t>
  </si>
  <si>
    <t>Práce v HZS</t>
  </si>
  <si>
    <t>8</t>
  </si>
  <si>
    <t>Trubní vedení</t>
  </si>
  <si>
    <t>91</t>
  </si>
  <si>
    <t>Doplňující práce na komunikaci</t>
  </si>
  <si>
    <t>99</t>
  </si>
  <si>
    <t>Staveništní přesun hmot</t>
  </si>
  <si>
    <t>C46M</t>
  </si>
  <si>
    <t>Ceny</t>
  </si>
  <si>
    <t>TKC</t>
  </si>
  <si>
    <t>722</t>
  </si>
  <si>
    <t>Vnitřní vodovod</t>
  </si>
  <si>
    <t>M21</t>
  </si>
  <si>
    <t>Elektromontáže</t>
  </si>
  <si>
    <t>M23</t>
  </si>
  <si>
    <t>Montáže potrubí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</si>
  <si>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</si>
  <si>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</si>
  <si>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</si>
  <si>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</si>
  <si>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</si>
  <si>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</si>
  <si>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</si>
  <si>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</si>
  <si>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</si>
  <si>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</si>
  <si>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</si>
  <si>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</si>
  <si>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</si>
  <si>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</si>
  <si>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</si>
  <si>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</si>
  <si>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</si>
  <si>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</si>
  <si>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</si>
  <si>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</si>
  <si>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</si>
  <si>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</si>
  <si>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</si>
  <si>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</si>
  <si>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</si>
  <si>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</si>
  <si>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</si>
  <si>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</si>
  <si>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</si>
  <si>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</si>
  <si>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</si>
  <si>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</si>
  <si>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</si>
  <si>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</si>
  <si>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</si>
  <si>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121101101R00</t>
  </si>
  <si>
    <t>Sejmutí ornice s přemístěním na vzdálenost do 50 m</t>
  </si>
  <si>
    <t>m3</t>
  </si>
  <si>
    <t>800-1</t>
  </si>
  <si>
    <t>RTS 21/ I</t>
  </si>
  <si>
    <t>RTS 20/ I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</si>
  <si>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</si>
  <si>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</si>
  <si>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</si>
  <si>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</si>
  <si>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sejmutí v místě přípojek - ponecháno pro zpětné ohumusování : 40,42</t>
  </si>
  <si>
    <t>VV</t>
  </si>
  <si>
    <t>131201111R00</t>
  </si>
  <si>
    <t>Hloubení nezapažených jam a zářezů do 100 m3, v hornině 3, hloubení strojně</t>
  </si>
  <si>
    <t>RTS 20/ II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</si>
  <si>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</si>
  <si>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výkop pro šachet hlavního řadu : 84,6</t>
  </si>
  <si>
    <t>výkop šachet přípojek : 46,45</t>
  </si>
  <si>
    <t>131201119R00</t>
  </si>
  <si>
    <t xml:space="preserve">Hloubení nezapažených jam a zářezů příplatek za lepivost, v hornině 3,  </t>
  </si>
  <si>
    <t>131,050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</si>
  <si>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</si>
  <si>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</si>
  <si>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</si>
  <si>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hlavní řad : 1502,6</t>
  </si>
  <si>
    <t>přípojky : 225,46</t>
  </si>
  <si>
    <t>132201219R00</t>
  </si>
  <si>
    <t xml:space="preserve">Hloubení rýh šířky přes 60 do 200 cm příplatek za lepivost, v hornině 3,  </t>
  </si>
  <si>
    <t>1728,06</t>
  </si>
  <si>
    <t>162701105R00</t>
  </si>
  <si>
    <t>Vodorovné přemístění výkopku z horniny 1 až 4, na vzdálenost přes 9 000  do 10 000 m</t>
  </si>
  <si>
    <t>Indiv</t>
  </si>
  <si>
    <t>po suchu, bez naložení výkopku, avšak se složením bez rozhrnutí, zpáteční cesta vozidla.</t>
  </si>
  <si>
    <t>Odvoz zeminy na skládku. Předpoklad skládka Mořkov - 10km.</t>
  </si>
  <si>
    <t>POP</t>
  </si>
  <si>
    <t>odvoz přebytečné zeminy : 131,050+1728,06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</si>
  <si>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</si>
  <si>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</si>
  <si>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</si>
  <si>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</si>
  <si>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zásyp (materiál - viz položka 58337306R) : 999+158,72</t>
  </si>
  <si>
    <t>175101101RTR</t>
  </si>
  <si>
    <t>bez prohození sypaniny, s dodáním štěrkopísku frakce 0 - 8 mm</t>
  </si>
  <si>
    <t>Vlastní</t>
  </si>
  <si>
    <t>hlavní řad : 388,60</t>
  </si>
  <si>
    <t>přípojky : 49,42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</si>
  <si>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</si>
  <si>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</si>
  <si>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</si>
  <si>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obsyp šachet (materiál viz položka 58337306R) - hlavní řad a přípojky : 56,65+39,77</t>
  </si>
  <si>
    <t>58337306R</t>
  </si>
  <si>
    <t>štěrkopísek frakce 0,0 až 8,0 mm; třída B</t>
  </si>
  <si>
    <t>t</t>
  </si>
  <si>
    <t>SPCM</t>
  </si>
  <si>
    <t>Specifikace</t>
  </si>
  <si>
    <t>POL3_</t>
  </si>
  <si>
    <t>zásyp jam, rýh. šachet - viz položka 174101101R00, obj.hm. předpoklad 1,65t/m3 : 1157,72*1,65</t>
  </si>
  <si>
    <t>obsyp objektů - viz položka 175101201R00, obj.hm. předpoklad 1,65t/m3 : 96,42*1,65</t>
  </si>
  <si>
    <t>181301102R0R</t>
  </si>
  <si>
    <t>Rozprostření ornice, rovina, tl. 35 cm,do 500m2</t>
  </si>
  <si>
    <t>m2</t>
  </si>
  <si>
    <t>v místě přípojek : 144,36*0,8</t>
  </si>
  <si>
    <t>199000005R00</t>
  </si>
  <si>
    <t>Poplatky za skládku zeminy 1- 4, skupina 17 05 04 z Katalogu odpadů</t>
  </si>
  <si>
    <t>Předpokládaná objemová hmotnost zeminy 1,8t/m3</t>
  </si>
  <si>
    <t>1859,11*1,8</t>
  </si>
  <si>
    <t>451572211R00</t>
  </si>
  <si>
    <t>Lože pod potrubí, stoky a drobné objekty z kameniva těženého 4÷8 mm</t>
  </si>
  <si>
    <t>827-1</t>
  </si>
  <si>
    <t>v otevřeném výkopu,</t>
  </si>
  <si>
    <t>Předpokladá se materiál ŠP 0/8</t>
  </si>
  <si>
    <t>hlavní řad : 110,53</t>
  </si>
  <si>
    <t>přípojky : 17,32</t>
  </si>
  <si>
    <t>podsyp pod šachtami hlavní řad : 3,6</t>
  </si>
  <si>
    <t>podsyp pod šachtami přípojky : 2,4</t>
  </si>
  <si>
    <t>871318111R0R</t>
  </si>
  <si>
    <t>Kladení drenážního pojistného potrubí z plastických hmot</t>
  </si>
  <si>
    <t>m</t>
  </si>
  <si>
    <t>Pojistné drenážní potrubí ve dně rýhy pro provizorní dočasné odvodnění. Kompletní dodávka včetně drenážní trouby, zřízení a odstranění.</t>
  </si>
  <si>
    <t>144,36+404,34+251,65</t>
  </si>
  <si>
    <t>892591111R0R</t>
  </si>
  <si>
    <t>Zkouška těsnosti kanalizace DN do 400</t>
  </si>
  <si>
    <t>Zkouška těsnosti viz TZ.</t>
  </si>
  <si>
    <t>800,35</t>
  </si>
  <si>
    <t>871313121RTR</t>
  </si>
  <si>
    <t>Montáž trub z plastu, gumový kroužek, DN 150, SN8, včetně dodávky trub PVC hrdlových 160x4,7x5000</t>
  </si>
  <si>
    <t>přípojky : 144,36</t>
  </si>
  <si>
    <t>871373121RTR2</t>
  </si>
  <si>
    <t>Montáž trub z plastu, gumový kroužek, DN 300, SN8, včetně dodávky trub PVC hrdlových 315x9,2x5000</t>
  </si>
  <si>
    <t>hlavní řad DN300 : 404,34</t>
  </si>
  <si>
    <t>871373121RTR3</t>
  </si>
  <si>
    <t>Montáž trub z plastu, gumový kroužek, DN 250, SN8, včetně dodávky trub PVC hrdlových delky 5000mm</t>
  </si>
  <si>
    <t>hlavní řad DN 250 : 107,65+94+50</t>
  </si>
  <si>
    <t>894421112R00</t>
  </si>
  <si>
    <t>Osazení betonových dílců pro šachty podle DIN 4034 skruže rovné, o hmotnosti do 1,4 t</t>
  </si>
  <si>
    <t>kus</t>
  </si>
  <si>
    <t>na kroužek,</t>
  </si>
  <si>
    <t>šachty na hlavní řadu : 16</t>
  </si>
  <si>
    <t>892855116R00</t>
  </si>
  <si>
    <t>Kamerové prohlídky potrubí nad 500 m</t>
  </si>
  <si>
    <t>Zkouška kamorou viz TZ.</t>
  </si>
  <si>
    <t>2731136R</t>
  </si>
  <si>
    <t>Těsnění šachtové DN1000</t>
  </si>
  <si>
    <t>55340325R</t>
  </si>
  <si>
    <t>poklop kanalizační s tlumící vložkou; litinový; D výrobku 785 mm; únosnost D 400 kN; bez odvětrání</t>
  </si>
  <si>
    <t>Označení konkrétního výrobku určuje technický srovnávací standard dodávky a</t>
  </si>
  <si>
    <t>zadavatel v takovém případě umožní pro plnění veřejné zakázky použití i</t>
  </si>
  <si>
    <t>jiných, kvalitativně a technických obdobných řešení.</t>
  </si>
  <si>
    <t>5922432R</t>
  </si>
  <si>
    <t>Konus šachetní TBR-Q.1 100-63/58</t>
  </si>
  <si>
    <t>59224332.AR</t>
  </si>
  <si>
    <t>skruž železobetonová TBS; DN = 1 000,0 mm; h = 250,0 mm; s = 90,00 mm; počet stupadel 1; ocelové s PE povlakem; beton C 40/50</t>
  </si>
  <si>
    <t>59224334.AR</t>
  </si>
  <si>
    <t>skruž železobetonová TBS; DN = 1 000,0 mm; h = 500,0 mm; s = 90,00 mm; počet stupadel 2; ocelové s PE povlakem; beton C 40/50</t>
  </si>
  <si>
    <t>59224338.AR</t>
  </si>
  <si>
    <t>skruž železobetonová TBS; DN = 1 000,0 mm; h = 1 000,0 mm; s = 90,00 mm; počet stupadel 4; ocelové s PE povlakem; beton C 40/50</t>
  </si>
  <si>
    <t>59224348.AR</t>
  </si>
  <si>
    <t>prstenec vyrovnávací šachetní; betonový; TBW; DN = 625,0 mm; h = 80,0 mm; s = 120,00 mm</t>
  </si>
  <si>
    <t>5922434R1</t>
  </si>
  <si>
    <t>Prstenec vyrovnávací šachetní TBW-Q.1 63/12</t>
  </si>
  <si>
    <t>5922434R2</t>
  </si>
  <si>
    <t>Prstenec vyrovnávací šachetní TBW-Q.1 63/10</t>
  </si>
  <si>
    <t>5922434R3</t>
  </si>
  <si>
    <t>Prstenec vyrovnávací šachetní TBW-Q.1 63/6</t>
  </si>
  <si>
    <t>5922434R4</t>
  </si>
  <si>
    <t>Prstenec vyrovnávací šachetní TBW-Q.1 63/4</t>
  </si>
  <si>
    <t>59224366.AR</t>
  </si>
  <si>
    <t>dno šachetní přímé; železobeton; TBZ; DN = 1 000,0 mm; D odtoku do 400 mm; h = 600 mm; t = 150 mm; beton C 40/50</t>
  </si>
  <si>
    <t>592243541R</t>
  </si>
  <si>
    <t>deska zákrytová šachetní železobetonová; TZK; D1 = 1 200 mm; D = 1 470 mm; D vnitřní 625 mm; h = 165 mm</t>
  </si>
  <si>
    <t>894431112R0R</t>
  </si>
  <si>
    <t>Osazení plastové šachty z dílů prům. do DN600 mm</t>
  </si>
  <si>
    <t>Kompletní dodávka, včetně dna, teleskopické části, poklopu a těsnění. Předopkládá se DN425.</t>
  </si>
  <si>
    <t>SUM</t>
  </si>
  <si>
    <t>END</t>
  </si>
  <si>
    <t>v místě přípojek - ponecháno pro zpětné ohumusování : 48,68</t>
  </si>
  <si>
    <t>131201112R00</t>
  </si>
  <si>
    <t>Hloubení nezapažených jam a zářezů do 1000 m3, v hornině 3, hloubení strojně</t>
  </si>
  <si>
    <t>šachty hlavní řad : 83,61</t>
  </si>
  <si>
    <t>šachty přípojky : 56,04</t>
  </si>
  <si>
    <t>šachty UV : 18</t>
  </si>
  <si>
    <t>157,65</t>
  </si>
  <si>
    <t>132201214R00</t>
  </si>
  <si>
    <t xml:space="preserve">Hloubení rýh šířky přes 60 do 200 cm nad 10000 m3, v hornině 3, hloubení strojně </t>
  </si>
  <si>
    <t>hlavní řad : 1797,6</t>
  </si>
  <si>
    <t>přípojky : 315,193</t>
  </si>
  <si>
    <t>přípojky UV : 61,29</t>
  </si>
  <si>
    <t>2174,083</t>
  </si>
  <si>
    <t>zásyp rýh (materiál - viz položka 58337306R) : 1098,8+234,47+25,72</t>
  </si>
  <si>
    <t>odvoz přebytečné zeminy : 157,65+2174,083</t>
  </si>
  <si>
    <t>bez prohození sypaniny, s dodáním štěrkopísku frakce 0 - 8mm</t>
  </si>
  <si>
    <t>hlavní řad : 498,85</t>
  </si>
  <si>
    <t>přípojky : 59,86</t>
  </si>
  <si>
    <t>přípojky UV : 26,38</t>
  </si>
  <si>
    <t>Materiál - viz položka 58337306R</t>
  </si>
  <si>
    <t>obsyp šachet hl. řad : 57,75</t>
  </si>
  <si>
    <t>obsyp šachet přípojky : 48,46</t>
  </si>
  <si>
    <t>obsyp UV : 15,45</t>
  </si>
  <si>
    <t>Materiál pro obsypy a zásypy</t>
  </si>
  <si>
    <t>zásyp jam, rýh. šachet - viz položka 174101101R00, obj.hm. předpoklad 1,65t/m3 : 1358,99*1,65</t>
  </si>
  <si>
    <t>obsyp objektů - viz položka 175101201R00, obj.hm. předpoklad 1,65t/m3 : 121,66*1,65</t>
  </si>
  <si>
    <t>2331,733*1,8</t>
  </si>
  <si>
    <t>v místě přípojek : 154,55*0,9</t>
  </si>
  <si>
    <t>hlavní řad : 127,76</t>
  </si>
  <si>
    <t>přípojky : 20,86</t>
  </si>
  <si>
    <t>přípojky UV : 9,19</t>
  </si>
  <si>
    <t>podsyp šachet : 3,6+2,4</t>
  </si>
  <si>
    <t>podsyp UV : 1,8</t>
  </si>
  <si>
    <t>přípojky : 154,55</t>
  </si>
  <si>
    <t>přípojky UV : 68,1</t>
  </si>
  <si>
    <t>871373121RTR</t>
  </si>
  <si>
    <t>hlavní řad DN300 : 110,68+91,4+50</t>
  </si>
  <si>
    <t>871393121RT2</t>
  </si>
  <si>
    <t>Montáž potrubí z trub z plastů těsněných gumovým kroužkem  včetně dodávky trub hrdlových_x000D_
 D 400 mm, tloušťka stěny 9,8 mm, délky 5000 mm</t>
  </si>
  <si>
    <t>v otevřeném výkopu ve sklonu do 20 %,</t>
  </si>
  <si>
    <t>hlavní řad DN400 : 392,32</t>
  </si>
  <si>
    <t>16+16+9+8+13+4+3+8+4+2+12+4</t>
  </si>
  <si>
    <t>222,65+252,08+392,32</t>
  </si>
  <si>
    <t>Kompletní dodávka, včetně dna, teleskopické části, poklopu a těsnění. Předpokládá se DN425.</t>
  </si>
  <si>
    <t>59224368.AR</t>
  </si>
  <si>
    <t>dno šachetní přímé; železobeton; TBZ; DN = 1 000,0 mm; D odtoku do 600 mm; h = 1 000 mm; t = 150 mm; beton C 40/50</t>
  </si>
  <si>
    <t>895941311RT2</t>
  </si>
  <si>
    <t xml:space="preserve">Zřízení vpusti kanalizační uliční z betonových dílců_x000D_
 včetně dodávky dílců pro uliční vpusti TBV_x000D_
 pro typ UVB-50 </t>
  </si>
  <si>
    <t>včetně zřízení lože ze štěrkopísku,</t>
  </si>
  <si>
    <t>Skladba uličních vpustí uvedena v PD.</t>
  </si>
  <si>
    <t>18</t>
  </si>
  <si>
    <t>899203111RT3</t>
  </si>
  <si>
    <t>Osazení mříží litinových včetně dodání mříže _x000D_
 500 x 500 mm, únosnost D400</t>
  </si>
  <si>
    <t>včetně rámů a košů na bahno,</t>
  </si>
  <si>
    <t>hlavní řad : 73,409</t>
  </si>
  <si>
    <t>přípojky : 47,25</t>
  </si>
  <si>
    <t>hlavní řad : 679,86</t>
  </si>
  <si>
    <t>přípojky : 155,25</t>
  </si>
  <si>
    <t>835,11</t>
  </si>
  <si>
    <t>odvoz přebytečné zeminy z výkopu : 835,11</t>
  </si>
  <si>
    <t>hlavní řad : 223,63</t>
  </si>
  <si>
    <t>přípojky : 53,62</t>
  </si>
  <si>
    <t>zásyp (materiál viz položka 58337306R ) : 467,2+88,13</t>
  </si>
  <si>
    <t>v místě obou hydrantů (materál viz položka 58337306R) : 1+1</t>
  </si>
  <si>
    <t>ohumusování hlavní řad v místě mimo těleso : 209,74</t>
  </si>
  <si>
    <t>ohumusování přípojky : 135</t>
  </si>
  <si>
    <t>zásyp jam, rýh. šachet - viz položka 174101101R00, obj.hm. předpoklad 1,65t/m3 : 555,33*1,65</t>
  </si>
  <si>
    <t>obsyp objektů - viz položka 175101201R00, obj. hm. předpoklad 1,65t/m3 : 2*1,65</t>
  </si>
  <si>
    <t>835,11*1,8</t>
  </si>
  <si>
    <t>hlavní řad : 56,55</t>
  </si>
  <si>
    <t>přípojky : 13,5</t>
  </si>
  <si>
    <t>871241121R00</t>
  </si>
  <si>
    <t>Montáž potrubí z plastických hmot z tlakových trubek polyetylenových, vnějšího průměru 90 mm</t>
  </si>
  <si>
    <t>hlavní řad, větev B : 122,16</t>
  </si>
  <si>
    <t>přípojky : 135</t>
  </si>
  <si>
    <t>28613499R1</t>
  </si>
  <si>
    <t>Trubka tlaková PE100 RC DN 80 (d90x8,2) SDR11</t>
  </si>
  <si>
    <t xml:space="preserve">m     </t>
  </si>
  <si>
    <t>257,16</t>
  </si>
  <si>
    <t>871251121R00</t>
  </si>
  <si>
    <t>Montáž potrubí z plastických hmot z tlakových trubek polyetylenových, vnějšího průměru 110 mm</t>
  </si>
  <si>
    <t>hlavní řad větev A : 565,52</t>
  </si>
  <si>
    <t>28613499R2</t>
  </si>
  <si>
    <t>Trubka tlaková PE100 RC DN 100 (d110x10,0) SDR11</t>
  </si>
  <si>
    <t>Odkaz na mn. položky pořadí 14 : 565,52000</t>
  </si>
  <si>
    <t>891261111R00</t>
  </si>
  <si>
    <t>Montáž vodovodních armatur na potrubí šoupátek v otevřeném výkopu nebo v šachtách s osazením zemní soupravy (bez poklopů), DN 100 mm</t>
  </si>
  <si>
    <t>v místě přípojek : 14</t>
  </si>
  <si>
    <t>257,16+565,52</t>
  </si>
  <si>
    <t>891247211R0R</t>
  </si>
  <si>
    <t>Montáž hydrantů nadzemních</t>
  </si>
  <si>
    <t>kompletní dodávka včetně napojení</t>
  </si>
  <si>
    <t>požární hydrant H2 : 1</t>
  </si>
  <si>
    <t>891247211RR1</t>
  </si>
  <si>
    <t>Montáž hydrantů - kalník</t>
  </si>
  <si>
    <t>kalník : 1</t>
  </si>
  <si>
    <t>892271111RRR</t>
  </si>
  <si>
    <t>Tlaková zkouška vodovodního potrubí do DN 125</t>
  </si>
  <si>
    <t>hlavní řad : 565,52</t>
  </si>
  <si>
    <t>89124111R</t>
  </si>
  <si>
    <t>Montáž vodovodních armatur</t>
  </si>
  <si>
    <t>soubor</t>
  </si>
  <si>
    <t>Kompletní dodávka a montáž armatur dle kladečského schéma objektu.</t>
  </si>
  <si>
    <t>722290237RRR</t>
  </si>
  <si>
    <t>Proplach a dezinfekce vodovod.potrubí do DN 200</t>
  </si>
  <si>
    <t>Včetně dodání desinfekčního prostředku.</t>
  </si>
  <si>
    <t>v místě rezervních chrániček, ponecháno pro zpětné použití : 241,65*1*0,35</t>
  </si>
  <si>
    <t>155,25+106,65*1</t>
  </si>
  <si>
    <t>261,9</t>
  </si>
  <si>
    <t>odvoz přebytečné zeminy : 53,62+13,5+106,65*0,1*1+106,65*0,3*1</t>
  </si>
  <si>
    <t>zásyp vykopanou zeminou : 88,13+106,5*1*0,6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</si>
  <si>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</si>
  <si>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</si>
  <si>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</si>
  <si>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53,62+106,65*0,3*1</t>
  </si>
  <si>
    <t>ohumusování sejmutou ornicí v tl. 0,35m : 135*1</t>
  </si>
  <si>
    <t>109,78*1,8</t>
  </si>
  <si>
    <t>388996111R00</t>
  </si>
  <si>
    <t>Trubky tělesa trubkového kabelovodu chránička kabelu z HDPE, do DN 63 mm, v otevřeném výkopu</t>
  </si>
  <si>
    <t>828-1</t>
  </si>
  <si>
    <t>Přípojky vodovodu. Včetně spojovacího materiálu.</t>
  </si>
  <si>
    <t>uložení chráničky : 135</t>
  </si>
  <si>
    <t>388996141R00</t>
  </si>
  <si>
    <t>Trubky tělesa trubkového kabelovodu chránička kabelu z HDPE, DN do 110 mm, v otevřeném výkopu</t>
  </si>
  <si>
    <t>Chránička rezervní. Včetně spojek.</t>
  </si>
  <si>
    <t>11,9+11,25+10,5+10,5+11,8+18,3+12,1+10,3+10</t>
  </si>
  <si>
    <t>13,5+106,65*1*0,1</t>
  </si>
  <si>
    <t>877313126RR1</t>
  </si>
  <si>
    <t>Montáž víčka nebo zátky plast chrániček DN63</t>
  </si>
  <si>
    <t>877313126RR2</t>
  </si>
  <si>
    <t>Montáž víčka nebo zátky plast chrániček DN110</t>
  </si>
  <si>
    <t>913322111RR</t>
  </si>
  <si>
    <t>Stabilizační značka/kolík</t>
  </si>
  <si>
    <t>Značka pro označení konců rezervních chrániček. Materiál plast/kov. Kompletní montáž včetně dodávky značek.</t>
  </si>
  <si>
    <t>28+18</t>
  </si>
  <si>
    <t>111301111R0R</t>
  </si>
  <si>
    <t>Sejmutí drnu tl. do 15 cm, s přemístěním do 50 m</t>
  </si>
  <si>
    <t>svahy stávající komunikace, oddrnovani v tl. 0,10m : 1241,4</t>
  </si>
  <si>
    <t>113106231R00</t>
  </si>
  <si>
    <t>Rozebrání vozovek a ploch s jakoukoliv výplní spár _x000D_
 v jakékoliv ploše, ze zámkové dlažky, kladených do lože z kameniva</t>
  </si>
  <si>
    <t>822-1</t>
  </si>
  <si>
    <t>s přemístěním hmot na skládku na vzdálenost do 3 m nebo s naložením na dopravní prostředek</t>
  </si>
  <si>
    <t>Stávající dlažba bude po rozebrání předána vlastníkovi přilehlého pozemku.</t>
  </si>
  <si>
    <t>rozebrání bet. dlažby : 21</t>
  </si>
  <si>
    <t>113108405R00</t>
  </si>
  <si>
    <t>Odstranění podkladů nebo krytů živičných, v ploše jednotlivě nad 50 m2, tloušťka vrstvy 50 mm</t>
  </si>
  <si>
    <t>Odstranění stávající vozovky zbylé po odfrézování v tl. cca 5cm : 890</t>
  </si>
  <si>
    <t>113151219R00</t>
  </si>
  <si>
    <t>Odstranění podkladu, krytu frézováním povrch živičný, plochy přes 500 m2 na jednom objektu nebo při provádění pruhu šířky přes  750 mm bez překážek v trase, tloušťky 100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</si>
  <si>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</si>
  <si>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Frézování povrchu stávající vozovky : 890</t>
  </si>
  <si>
    <t>Ornice a podornice v celkové tl. 0,35m : 147,7+881,265+646,224+445,495+273,171</t>
  </si>
  <si>
    <t>131201113R00</t>
  </si>
  <si>
    <t>Hloubení nezapažených jam a zářezů do 10000 m3, v hornině 3, hloubení strojně</t>
  </si>
  <si>
    <t>výkop pro kumunikaci a chodník : 1888,038</t>
  </si>
  <si>
    <t>odkop ŠD stávající komunikace : 307,72</t>
  </si>
  <si>
    <t>131201113R0R</t>
  </si>
  <si>
    <t>Hloubení nezapaž. jam hor.3 do 10000 m3, STROJNĚ - výkop pro výměnu podloží</t>
  </si>
  <si>
    <t>položka bude uplatněna v případě výměny podloží po odsouhlasení geotechnikem a investorem</t>
  </si>
  <si>
    <t>Výkop pro přípanou výměnu podloží (větve A, B, C, D, E) : 1138,8+1124+836,36+550,68+363,78</t>
  </si>
  <si>
    <t>2195,758+4013,62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</si>
  <si>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</si>
  <si>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</si>
  <si>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</si>
  <si>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drenážní rýhy : 44,20</t>
  </si>
  <si>
    <t>132201119R00</t>
  </si>
  <si>
    <t xml:space="preserve">Hloubení rýh šířky do 60 cm příplatek za lepivost, v hornině 3,  </t>
  </si>
  <si>
    <t>44,20</t>
  </si>
  <si>
    <t>Odvoz zeminy na skládku. Předpokládaná vzdálenost do 10km : 2195,758+44,20+124,14+4013,62</t>
  </si>
  <si>
    <t>Odvoz přebytečné ornice na pozemek 600/2 : 2063,951</t>
  </si>
  <si>
    <t>184102113R00</t>
  </si>
  <si>
    <t xml:space="preserve">Výsadba dřevin s balem průměr přes 300 do 400 mm, v rovině nebo na svahu do 1:5,  </t>
  </si>
  <si>
    <t>823-1</t>
  </si>
  <si>
    <t>do předem vyhloubené jamky se zalitím,</t>
  </si>
  <si>
    <t>Druhová skladba dle TZ. Položka včetně kotevních kůlů a s ochranou proti okusu. Součástí jsou také nutné zemní práce včetně mulčovací kůry.</t>
  </si>
  <si>
    <t>Tilia Cordata : 3</t>
  </si>
  <si>
    <t>Prunus Avium : 3</t>
  </si>
  <si>
    <t>Sorbus Intermedia : 5</t>
  </si>
  <si>
    <t>Pyrus Cummunis : 1</t>
  </si>
  <si>
    <t>Prunus Domestica : 3</t>
  </si>
  <si>
    <t>184102211R00</t>
  </si>
  <si>
    <t xml:space="preserve">Výsadba keře bez balu výška do 1 m, v rovině nebo na svahu do 1:5,  </t>
  </si>
  <si>
    <t>Ribes Alpinum : 60+50</t>
  </si>
  <si>
    <t>0266213RR</t>
  </si>
  <si>
    <t>Keřová výsadba</t>
  </si>
  <si>
    <t>Odkaz na mn. položky pořadí 13 : 110,00000</t>
  </si>
  <si>
    <t>0265604RR</t>
  </si>
  <si>
    <t>Výsadbové dřeviny</t>
  </si>
  <si>
    <t>Druhová skladba dle TZ.</t>
  </si>
  <si>
    <t>Odkaz na mn. položky pořadí 12 : 15,00000</t>
  </si>
  <si>
    <t>167101102R00</t>
  </si>
  <si>
    <t>Nakládání, skládání, překládání neulehlého výkopku nakládání výkopku_x000D_
 přes 100 m3, z horniny 1 až 4</t>
  </si>
  <si>
    <t>Nakládání přebytečné ornice pro odvoz na pozemek 600/2 : 2393,855-329,904</t>
  </si>
  <si>
    <t>Obsyp drenáže větev B, C, D, E. Větev A obsypána v rámci SO301 : 6,579+5,528+4,212+4,212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</si>
  <si>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</si>
  <si>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</si>
  <si>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</si>
  <si>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viz položka 181301102R00 : 170,271</t>
  </si>
  <si>
    <t>180402112R00</t>
  </si>
  <si>
    <t>Založení trávníku parkový trávník, výsevem, na svahu přes 1:5 do 1:2</t>
  </si>
  <si>
    <t>viz položka 182301122R00 : 2029,089</t>
  </si>
  <si>
    <t>00572471R</t>
  </si>
  <si>
    <t>směs travní luční, střednědobá</t>
  </si>
  <si>
    <t>kg</t>
  </si>
  <si>
    <t>Předpoklad 0,025kg/m2. Pro položky výsadby v rovině a ve svahu : 2199,363*0,025</t>
  </si>
  <si>
    <t>181101102R00</t>
  </si>
  <si>
    <t>Úprava pláně v zářezech v hornině 1 až 4, se zhutněním</t>
  </si>
  <si>
    <t>vyrovnáním výškových rozdílů, ploch vodorovných a ploch do sklonu 1 : 5.</t>
  </si>
  <si>
    <t>úprava pláně : 2277,6+2248+1672,718+1101,353+727,56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</si>
  <si>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</si>
  <si>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</si>
  <si>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</si>
  <si>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Ornice v rovině v tl. 0,15m : 25,1+52,926+51,245+41</t>
  </si>
  <si>
    <t>182301122R00</t>
  </si>
  <si>
    <t>Rozprostření a urovnání ornice ve svahu v souvislé ploše do 500 m2, tloušťka vrstvy přes 100 do 150 mm</t>
  </si>
  <si>
    <t>s případným nutným přemístěním hromad nebo dočasných skládek na místo potřeby ze vzdálenosti do 30 m, ve svahu sklonu přes 1 : 5,</t>
  </si>
  <si>
    <t>na svazích nového silničního tělesa v tl. 0,15 : 617,6+619,9+462,946+223,433+105,21</t>
  </si>
  <si>
    <t>185804312R00</t>
  </si>
  <si>
    <t xml:space="preserve">Zalití rostlin vodou plocha přes 20 m2,  </t>
  </si>
  <si>
    <t>zatravnění - 5l/m2, předpoklad 3 x zaletí : 2199,363*5*0,001*3</t>
  </si>
  <si>
    <t>stromy - 15l/ks, předpoklad 3x zaletí : 15*15*0,001*3</t>
  </si>
  <si>
    <t>keře - 5l/ks, předpoklad 3x zaletí : 110*5*0,001*3</t>
  </si>
  <si>
    <t>výkop pro komunikaci a výkop rýh : (2195,758+44,2)*1,8</t>
  </si>
  <si>
    <t>oddrnování : 124,14*1,8</t>
  </si>
  <si>
    <t>výkop pro sanaci : 4013,62*1,8</t>
  </si>
  <si>
    <t>271531111R0R</t>
  </si>
  <si>
    <t>Polštář základu z kameniva hr. drceného</t>
  </si>
  <si>
    <t>Včetně materiálu pro výměnu podloží - předpokládaná hloubka 0,50m. Včetně dodávky vhodného materiálu a geotextilie dle TP 97. Položka bude uplatněna v případě výměny podloží po odsouhlasení investorem.</t>
  </si>
  <si>
    <t>materiál pro výměnu podloží : 4013,62</t>
  </si>
  <si>
    <t>338920022R00</t>
  </si>
  <si>
    <t>Osazení betonových palisád šířka do 20 cm, délka do 90 cm</t>
  </si>
  <si>
    <t>Palisáda 200x800mm : 19</t>
  </si>
  <si>
    <t>59228413R</t>
  </si>
  <si>
    <t>palisáda beton; průřez kruh s úsečí; d = 200,0 mm; l = 175 mm; h = 800 mm; barva šedá; odlehčená</t>
  </si>
  <si>
    <t>Palisáda 200x800mm : 19/0,2</t>
  </si>
  <si>
    <t>388993111R00</t>
  </si>
  <si>
    <t>Trubky tělesa trubkového kabelovodu chránička kabelu z PVC, 110/2,2 mm, v otevřeném výkopu</t>
  </si>
  <si>
    <t>Včetně spojovacího materiálu.</t>
  </si>
  <si>
    <t>Náhradní prostup v km 0,005500 u větve B : 11</t>
  </si>
  <si>
    <t>lože drenáže. Větve B, C, D, E. Větev A viz  SO301 : 5,09+4,28+3,26+2,11</t>
  </si>
  <si>
    <t>564251111R00</t>
  </si>
  <si>
    <t>Podklad nebo podsyp ze štěrkopísku tloušťka po zhutnění 150 mm</t>
  </si>
  <si>
    <t>s rozprostřením, vlhčením a zhutněním</t>
  </si>
  <si>
    <t>spodní vrstva chodníku : 270+395+339,5+265,125+190,225</t>
  </si>
  <si>
    <t>564261111R00</t>
  </si>
  <si>
    <t>Podklad nebo podsyp ze štěrkopísku tloušťka po zhutnění 200 mm</t>
  </si>
  <si>
    <t>pod parkovací plochou : 133</t>
  </si>
  <si>
    <t>564831111RR1</t>
  </si>
  <si>
    <t>Podklad z vibrovaného štěrku po zhutnění tloušťky 10 cm, štěrkodrť frakce 0-32 mm</t>
  </si>
  <si>
    <t>vrstva vibrovaného štěrku pod chodníkem : 270+395+339,5+265,125+190,225</t>
  </si>
  <si>
    <t>564831111RT2</t>
  </si>
  <si>
    <t>Podklad ze štěrkodrti s rozprostřením a zhutněním frakce 0-32 mm, tloušťka po zhutnění 100 mm</t>
  </si>
  <si>
    <t>vrstva ŠD pod sjezdy : 82,5+61,85+2,5</t>
  </si>
  <si>
    <t>567211115R00</t>
  </si>
  <si>
    <t>Podklad z prostého betonu třídy I., tloušťky 150 mm</t>
  </si>
  <si>
    <t>Zpevnění v místě sjezdů. Včetně dodávky a položení kari sítí 100x100x6mm - dle přílohy Vzorové řešení sjezdů.</t>
  </si>
  <si>
    <t>větve A+B+C+D+E : 21+40+113+100+10</t>
  </si>
  <si>
    <t>564851111RT4</t>
  </si>
  <si>
    <t>Podklad ze štěrkodrti s rozprostřením a zhutněním frakce 0-63 mm, tloušťka po zhutnění 150 mm</t>
  </si>
  <si>
    <t>564861111RT4</t>
  </si>
  <si>
    <t>Podklad ze štěrkodrti s rozprostřením a zhutněním frakce 0-63 mm, tloušťka po zhutnění 200 mm</t>
  </si>
  <si>
    <t>Frakce jednotlivých vrstev dle PD.</t>
  </si>
  <si>
    <t>1. vrstva vozovka : 1717,774+1813,58+1199,656+783,789+540,277</t>
  </si>
  <si>
    <t>2. vrstva vozovka : 1669,386+1716,804+1164,372+835,185+575,705</t>
  </si>
  <si>
    <t>565161212R00</t>
  </si>
  <si>
    <t>Podklad z kameniva obaleného asfaltem ACP 22+, v pruhu šířky přes 3 m, třídy 1, tloušťka po zhutnění 90 mm</t>
  </si>
  <si>
    <t>s rozprostřením a zhutněním</t>
  </si>
  <si>
    <t>větve A, B, C, D, E. : 1528,2+1401+1017+745+525</t>
  </si>
  <si>
    <t>569903311R0R</t>
  </si>
  <si>
    <t>Zřízení zemních krajnic se zhutněním</t>
  </si>
  <si>
    <t>zásyp u obrub, včetně nakupovaného materiálu</t>
  </si>
  <si>
    <t>podél chodníkové obruby : 0,25*(198+215+190+149,5+118,5)</t>
  </si>
  <si>
    <t>podél silniční obruby : 0,25*(242+186+149+113+82)</t>
  </si>
  <si>
    <t>573111112R00</t>
  </si>
  <si>
    <t>Postřik živičný infiltrační s posypem kamenivem v množství 1 kg/m2</t>
  </si>
  <si>
    <t>z asfaltu silničního</t>
  </si>
  <si>
    <t>1528,2+1401+1017+745+525</t>
  </si>
  <si>
    <t>573231110R00</t>
  </si>
  <si>
    <t>Postřik živičný spojovací bez posypu kamenivem z emulze, v množství od 0,3 do 0,5 kg/m2</t>
  </si>
  <si>
    <t>Položka bude uplatněna na základě posouzení na stavbě.</t>
  </si>
  <si>
    <t>na vrstvě ACP a ACL : (1528,2+1401+1017+745+525)*2</t>
  </si>
  <si>
    <t>577142112R00</t>
  </si>
  <si>
    <t>Beton asfaltový s rozprostřením a zhutněním v pruhu šířky přes 3 m, ACO 11+ nebo ACO 16+, tloušťky 50 mm, plochy přes 1000 m2</t>
  </si>
  <si>
    <t>577142122R00</t>
  </si>
  <si>
    <t>Beton asfaltový s rozprostřením a zhutněním v pruhu šířky přes 3 m, ACL 16+, tloušťky 50 mm, plochy přes 1000 m2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</si>
  <si>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</si>
  <si>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</si>
  <si>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</si>
  <si>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Chodníky : 260+189,8+252,2+196,95+141,31+42</t>
  </si>
  <si>
    <t>5924502R3</t>
  </si>
  <si>
    <t>Dlažba zámková 20x10x6, klasická</t>
  </si>
  <si>
    <t>dlažba klasická 20x10x6, kost : 253,2+180,2+237,96+180,31+129,63+42</t>
  </si>
  <si>
    <t>5924502R4</t>
  </si>
  <si>
    <t>Dlažba zámková 20x10x6, reliéfní</t>
  </si>
  <si>
    <t>reliéfní dlažba 20x10x6, kost : 3,6+9,6+14,24+16,64+11,68</t>
  </si>
  <si>
    <t>5924502R5</t>
  </si>
  <si>
    <t>Dlažba zámková 60mm, drážkovaná</t>
  </si>
  <si>
    <t>Drážkovaná dlažba v místě stávajícího sjezdu na větvi A : 3,2</t>
  </si>
  <si>
    <t>596215040R0R</t>
  </si>
  <si>
    <t>Kladení zámkové dlažby tl. 8 cm do drtě tl. 3 cm</t>
  </si>
  <si>
    <t>Včetně podkladu dle PD v tl. 3cm</t>
  </si>
  <si>
    <t>parkovací stání : 133</t>
  </si>
  <si>
    <t>5924502R1</t>
  </si>
  <si>
    <t>Dlažba zámková 20x10x8, klasická</t>
  </si>
  <si>
    <t>dlažba 20x10x8, klasická, kost : 133</t>
  </si>
  <si>
    <t>28611225.AR</t>
  </si>
  <si>
    <t>trubka plastová drenážní PVC; ohebná; perforovaná po celém obvodu; DN 160,0 mm</t>
  </si>
  <si>
    <t>Odkaz na mn. položky pořadí 51 : 829,30000</t>
  </si>
  <si>
    <t>871318111R00</t>
  </si>
  <si>
    <t>Kladení drenážního potrubí z plastických hmot</t>
  </si>
  <si>
    <t>Drenáž ve větvích A, B, C, D. : 240+203,5+171+130,3+84,5</t>
  </si>
  <si>
    <t>914001121RT6</t>
  </si>
  <si>
    <t>Osazení a montáž svislých dopravních značek sloupek, do betonového základu a AL patky, včetně dodávky sloupku a značky</t>
  </si>
  <si>
    <t>Včetně dodávky sloupku a značek. Počet sloupků 8. ks, počet značek 6. ks. Předpokládá se osazení značek řady IZ na dva sloupky.</t>
  </si>
  <si>
    <t>IZ 8a : 1</t>
  </si>
  <si>
    <t>IZ 8b : 1</t>
  </si>
  <si>
    <t>P2 : 1</t>
  </si>
  <si>
    <t>P4 : 1</t>
  </si>
  <si>
    <t>IP 11b : 1</t>
  </si>
  <si>
    <t>IP 12 - reserve se symbolem 225 : 1</t>
  </si>
  <si>
    <t>914001121RTR</t>
  </si>
  <si>
    <t>Posun a osaz.svislé dopr.značky a sloupku,Al patka, základ, včetně dodávky sloupku a značky</t>
  </si>
  <si>
    <t>Posun stávající dopravní značky na začátku větve A.</t>
  </si>
  <si>
    <t>posun stávající svislé dopravní značky : 1</t>
  </si>
  <si>
    <t>917862111RR1</t>
  </si>
  <si>
    <t>Osazení stojat. obrub.bet. s opěrou,lože z C20/25n XF3, včetně obrubníku ABO 100/10/20</t>
  </si>
  <si>
    <t>Lože obrub z betonu C20/25n XF3</t>
  </si>
  <si>
    <t>chodníkový obrubník : 198+215+273+214,6+132</t>
  </si>
  <si>
    <t>917862111RT4</t>
  </si>
  <si>
    <t>Osazení stojat. obrub.bet. s opěrou,lože z C20/25n XF3, včetně obrubníku ABO 100/15/15</t>
  </si>
  <si>
    <t>přejezdný obrubník : 8+68+56+46+17</t>
  </si>
  <si>
    <t>917862111RTR</t>
  </si>
  <si>
    <t>Osazení stojat. obrub.bet. s opěrou,lože z C20/25n XF3, včetně obrubníku ABO 100/15/25</t>
  </si>
  <si>
    <t>Silniční obruba 15/25/100 : 434+380+306+220+168</t>
  </si>
  <si>
    <t>917932131RT2</t>
  </si>
  <si>
    <t>Osazení silniční přídlažby  z betonových dlaždic o rozměru 500x250 mm,  , lože z betonu C20/25, včetně dodávky přídlažby</t>
  </si>
  <si>
    <t>434+380+306+220+168</t>
  </si>
  <si>
    <t>919726213R0R</t>
  </si>
  <si>
    <t>Těsnění spár vozovek zálivkou za tepla, včetně materiálu zálivky</t>
  </si>
  <si>
    <t>Včetně vyčištění a s případnou impregnací spár před těsněním a zalitím.</t>
  </si>
  <si>
    <t>v místě napojení na stávající vozovku : 8+6+5,5+5,5+11</t>
  </si>
  <si>
    <t>914991001R0R</t>
  </si>
  <si>
    <t>Přechodné dopravní značení</t>
  </si>
  <si>
    <t>Kompletní dodávka přechodného dopravního značení včetně jeho odstranění po dokončení stavby. PLatí pro celou stavbu.</t>
  </si>
  <si>
    <t>998225111R00</t>
  </si>
  <si>
    <t>Přesun hmot komunikací a letišť, kryt živičný jakékoliv délky objektu</t>
  </si>
  <si>
    <t>vodorovně do 200 m</t>
  </si>
  <si>
    <t>5216,2*0,05*3*2,1</t>
  </si>
  <si>
    <t>230200102R0R</t>
  </si>
  <si>
    <t>Montáž podélně půlených chrániček, včetně chráničky</t>
  </si>
  <si>
    <t>Předpokládá se podélně půlená plastová chránička průměru 160</t>
  </si>
  <si>
    <t>Ochrana stávajícího vedení Cetin - větev B, km 0,005500 : 11</t>
  </si>
  <si>
    <t>979081111R00</t>
  </si>
  <si>
    <t>Odvoz suti a vybouraných hmot na skládku do 1 km</t>
  </si>
  <si>
    <t>801-3</t>
  </si>
  <si>
    <t>Včetně naložení na dopravní prostředek a složení na skládku, bez poplatku za skládku.</t>
  </si>
  <si>
    <t>asfalty : (890*0,05+890*0,1)*2,1</t>
  </si>
  <si>
    <t>979091221R00</t>
  </si>
  <si>
    <t>Vodorovné přemístění suti za každý další 1 km</t>
  </si>
  <si>
    <t>Odvoz asfaltů na skládku. Předpokládaná celková vzdálenost do 10km : (890*0,05+890*0,1)*2,1*9</t>
  </si>
  <si>
    <t>979990112R00</t>
  </si>
  <si>
    <t>Poplatek za skládku obalovaný asfalt , skupina 17 09 04 z Katalogu odpadů</t>
  </si>
  <si>
    <t>Odstraňované asfltové vrstvy stávající vozovky : (890*0,05+890*0,1)*2,1</t>
  </si>
  <si>
    <t>00511 R</t>
  </si>
  <si>
    <t xml:space="preserve">Geodetické práce </t>
  </si>
  <si>
    <t>Soubor</t>
  </si>
  <si>
    <t>VRN</t>
  </si>
  <si>
    <t>POL99_8</t>
  </si>
  <si>
    <t>Společné pro celou stavbu.</t>
  </si>
  <si>
    <t>005121 R</t>
  </si>
  <si>
    <t>Zařízení staveniště</t>
  </si>
  <si>
    <t>Veškeré náklady spojené s vybudováním, provozem a odstraněním zařízení staveniště. Platí pro celou stavbu.</t>
  </si>
  <si>
    <t>005124010RR</t>
  </si>
  <si>
    <t>Koordinační činnost - inženýrská činnost</t>
  </si>
  <si>
    <t>Koordinace stavebních a technologických dodávek stavby. Společné pro celou stavbu.</t>
  </si>
  <si>
    <t>00523  R</t>
  </si>
  <si>
    <t>Zkoušky a revize</t>
  </si>
  <si>
    <t>Náklady zhotovitele, související s prováděním zkoušek a revizí předepsaných technickými normami nebo objednatelem a které jsou pro provedení díla nezbytné. Předpokládá se 30x zkoušky různého druhu (např. únosnost pláně Edef,2 ...). Společné pro celou stavbu.</t>
  </si>
  <si>
    <t>Předpokládaný počet zkoušek 30x : 1</t>
  </si>
  <si>
    <t>0052R</t>
  </si>
  <si>
    <t>Ostatních činnosti a práce</t>
  </si>
  <si>
    <t>Zajištění ostatních činností a prací nezbytných k realizaci díla hlavně</t>
  </si>
  <si>
    <t>činnosti dle odstavců 3.2.2 a 12.4.1 v SoD</t>
  </si>
  <si>
    <t>005211010R</t>
  </si>
  <si>
    <t>Předání a převzetí staveniště</t>
  </si>
  <si>
    <t>Náklady spojené s účastí zhotovitele na předání a převzetí staveniště. Společné pro celou stavbu.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</si>
  <si>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</si>
  <si>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</si>
  <si>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Společné pro celou stavbu.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</si>
  <si>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</si>
  <si>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</si>
  <si>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 Společné pro celou stavbu.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</si>
  <si>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</si>
  <si>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</si>
  <si>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 Platí pro celou stavbu.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</si>
  <si>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</si>
  <si>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</si>
  <si>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 Společné pro celou stavbu.</t>
  </si>
  <si>
    <t>Výkop pro šachty : 14,85</t>
  </si>
  <si>
    <t>14,85</t>
  </si>
  <si>
    <t>Rýha pro troubu DN500 : 147,71</t>
  </si>
  <si>
    <t>147,71</t>
  </si>
  <si>
    <t>Odvoz přebytečného výkopku na skládku, předpoklad do 10km : 22,98+1,35</t>
  </si>
  <si>
    <t>obsyp a zásyp trouby vykopanou zeminou : 95,96</t>
  </si>
  <si>
    <t>obsyp a zásyp šachet : 10,14</t>
  </si>
  <si>
    <t>přebytečná zemina z výkopu : 24,33*1,8</t>
  </si>
  <si>
    <t>151101211R00</t>
  </si>
  <si>
    <t>Odstranění pažení stěn výkopu příložné, hloubky do 4 m</t>
  </si>
  <si>
    <t>s uložením pažin na vzdálenost do 3 m od okraje výkopu,</t>
  </si>
  <si>
    <t>71*2</t>
  </si>
  <si>
    <t>151101201R0R</t>
  </si>
  <si>
    <t>Pažení stěn výkopu - příložné - hloubky do 4 m</t>
  </si>
  <si>
    <t>Pojistné pažení výkopu u větve A. Položa bude uplatně v případě, že bude nutné pažení využít. Plocha je přdpokládaná na základě dostupných podkladů. Kompletní dodávka, včetně potřebného pažení, kotvení a spojovacího materiálu.</t>
  </si>
  <si>
    <t>u větve "A". Předpokládaná délka 71m, výška 2m. : 71*2</t>
  </si>
  <si>
    <t>Lože trouby. Lože společné i pro drenáž SO 101. : 22,982</t>
  </si>
  <si>
    <t>Lože pod šachtami : 1,35</t>
  </si>
  <si>
    <t>594511111RTR</t>
  </si>
  <si>
    <t>Dlažba z lomového kamene,lože z betonu, tloušťky 200 mm, tř. 1, včetně dodávky kamene</t>
  </si>
  <si>
    <t>Přepokládá se lomový kámen tl. min. 150mm do lože z betonu min. 150mm</t>
  </si>
  <si>
    <t>kámen do betonu v místě vtoku a výtoku zatrubněného příkopu : 29,7</t>
  </si>
  <si>
    <t>871413121R00</t>
  </si>
  <si>
    <t>Montáž potrubí z trub z plastů těsněných gumovým kroužkem  DN 500 mm</t>
  </si>
  <si>
    <t>zatrubnění stávajícího příkopu : 241,92</t>
  </si>
  <si>
    <t>2861127R</t>
  </si>
  <si>
    <t>Trubka kanalizační KGEM SN 8 PVC 500x14,6x5000</t>
  </si>
  <si>
    <t>zatrubnění příkopu : 241,92/5</t>
  </si>
  <si>
    <t>894411141R00</t>
  </si>
  <si>
    <t>Zřízení šachet kanalizačních z betonových dílců na potrubí s obložením dna betonem C 25/30 z cementu portlandského nebo struskoportlandského, na potrubí DN 500 mm</t>
  </si>
  <si>
    <t>výšky vstupu do 1,5 m, podkladní deska z betonu B5, montáž a dodávka stupadel,</t>
  </si>
  <si>
    <t>revizní šachty na zatrubnění příkopu : 6</t>
  </si>
  <si>
    <t>59224354R</t>
  </si>
  <si>
    <t>Deska zákrytová TZK</t>
  </si>
  <si>
    <t>59224301R</t>
  </si>
  <si>
    <t>prstenec do uliční vpusti; betonový; TBV; DN = 390,0 mm; h = 60,0 mm</t>
  </si>
  <si>
    <t>5534032R</t>
  </si>
  <si>
    <t>Poklop šachtový D 400</t>
  </si>
  <si>
    <t>5922436R</t>
  </si>
  <si>
    <t>Dno šachetní přímé TBZ-Q.1 průtočné</t>
  </si>
  <si>
    <t>Odkaz na mn. položky pořadí 14 : 6,00000</t>
  </si>
  <si>
    <t>895931111R0R</t>
  </si>
  <si>
    <t>Vpusti kanal. horské z betonu, monolitické, včetně lapače splavenin</t>
  </si>
  <si>
    <t>Kompletní dodávka.</t>
  </si>
  <si>
    <t>51,986+34,657</t>
  </si>
  <si>
    <t>A-9622-0-R</t>
  </si>
  <si>
    <t>Popisný štítek</t>
  </si>
  <si>
    <t xml:space="preserve">ks    </t>
  </si>
  <si>
    <t>E-2000-2-R</t>
  </si>
  <si>
    <t>Jističe jednopólové do 25A, (stávající)</t>
  </si>
  <si>
    <t>F-0239-2-R</t>
  </si>
  <si>
    <t>Stykače do 60A, (stávající)</t>
  </si>
  <si>
    <t>P-0220-1-R</t>
  </si>
  <si>
    <t>Svorka zapojená do 60A</t>
  </si>
  <si>
    <t>P-4040-0-R</t>
  </si>
  <si>
    <t>Vývodka do P42</t>
  </si>
  <si>
    <t>Z-03-R</t>
  </si>
  <si>
    <t>Zapojením vodičem CU, 10mm2, 60A</t>
  </si>
  <si>
    <t>009101R</t>
  </si>
  <si>
    <t>PROTEC Pojistka 6A gG</t>
  </si>
  <si>
    <t>0105R</t>
  </si>
  <si>
    <t>H07V-U 10mm2 černý</t>
  </si>
  <si>
    <t>01050R1</t>
  </si>
  <si>
    <t>70W, SON-T (ATOS/70W/SON-T/B1)</t>
  </si>
  <si>
    <t>venkovní svítidlo výbojkové : 15</t>
  </si>
  <si>
    <t>01050R2</t>
  </si>
  <si>
    <t>50W, SON-T (ATOS/50W/SON-T/C4)</t>
  </si>
  <si>
    <t>vemkovní svítidlo výbojkové : 12</t>
  </si>
  <si>
    <t>01075R</t>
  </si>
  <si>
    <t>Typ stožáru ocelového GA 6 - 114/89/76</t>
  </si>
  <si>
    <t>02915R</t>
  </si>
  <si>
    <t>CYKY-J 3x1,5mm2</t>
  </si>
  <si>
    <t>02929R</t>
  </si>
  <si>
    <t>CYKY-J 4x16mm2</t>
  </si>
  <si>
    <t>délka kabelu mimo sloupy : 774</t>
  </si>
  <si>
    <t>zohlednění délky kabelu ve sloupech, předpoklad 4,5m a 6,5m na sloup : 4,5*12+6,5*15</t>
  </si>
  <si>
    <t>3457114700R</t>
  </si>
  <si>
    <t>trubka kabelová ohebná dvouplášťová korugovaná chránička; vnější plášť z HDPE, vnitřní z LDPE; vnější pr.= 40,0 mm; vnitřní pr.= 32,0 mm; mezní hodnota zatížení 450 N/5 cm; teplot.rozsah -45 až 60 °C; stupeň hořlavosti A1; mat. bezhalogenový; IP 40, při použití těsnicího kroužku IP 67</t>
  </si>
  <si>
    <t>10.044.903R</t>
  </si>
  <si>
    <t>Výložník GD1 - 1000/ Z, žár. zinek</t>
  </si>
  <si>
    <t>10.075.379R</t>
  </si>
  <si>
    <t>Vývodka SCAME PG 29 s matkou</t>
  </si>
  <si>
    <t>10.501.609R</t>
  </si>
  <si>
    <t>Elektro výzbroj stožáru SI - A 8.35.4</t>
  </si>
  <si>
    <t>211791R</t>
  </si>
  <si>
    <t>Svorka RSA 16 A 161186 (černá)</t>
  </si>
  <si>
    <t>211793R</t>
  </si>
  <si>
    <t>Svorka RSA PE 16</t>
  </si>
  <si>
    <t>43000R</t>
  </si>
  <si>
    <t>Super monoflex - ohebná trubka 1216E_L50</t>
  </si>
  <si>
    <t>90006R</t>
  </si>
  <si>
    <t>Fólie 33cm Výstražná fólie do výkopu</t>
  </si>
  <si>
    <t>59223113R</t>
  </si>
  <si>
    <t>trouba betonová hrdlová TBH; Di = 400,0 mm; l = 2 500 mm; Fn 118,5 kN/m</t>
  </si>
  <si>
    <t>11163230R</t>
  </si>
  <si>
    <t>emulze asfaltová penetrační zpracování za studena; obsah asfaltu do 40%hm.; hustota při 20°C 1 g/cm3; bez rozpouštědel,netoxická,není požárně nebezpečná,rychleschnoucí; obsah vody a emulgátoru nad 52%hm.; bod měknutí pevné části +50°C; doba tvrdnutí 5 hod.; výtoková doba 22 s</t>
  </si>
  <si>
    <t>Předpoklad 0,4kg/m2</t>
  </si>
  <si>
    <t>V040R</t>
  </si>
  <si>
    <t>Svorka připojovací SP, SP FeZn</t>
  </si>
  <si>
    <t>ks</t>
  </si>
  <si>
    <t>V120R</t>
  </si>
  <si>
    <t>Svorka připojovací SR 3b FeZn</t>
  </si>
  <si>
    <t>Z215R</t>
  </si>
  <si>
    <t>Drát D=10mm FeZn (0,62kg/m2)</t>
  </si>
  <si>
    <t>Z250R</t>
  </si>
  <si>
    <t>Páska 30x4 FeZn (0,95 kg/m2)</t>
  </si>
  <si>
    <t>10.056.053R</t>
  </si>
  <si>
    <t>Beton B7,5</t>
  </si>
  <si>
    <t xml:space="preserve">m3    </t>
  </si>
  <si>
    <t>50435105R</t>
  </si>
  <si>
    <t>komplexní vyzkoušení - oživení, předání</t>
  </si>
  <si>
    <t>hod</t>
  </si>
  <si>
    <t>HZS</t>
  </si>
  <si>
    <t>POL10_</t>
  </si>
  <si>
    <t>5043515R</t>
  </si>
  <si>
    <t>Úprava rozvaděče</t>
  </si>
  <si>
    <t>50445106R</t>
  </si>
  <si>
    <t>Provoz nákladního vozu</t>
  </si>
  <si>
    <t>Zpracování výchozí revizní zprávy</t>
  </si>
  <si>
    <t>R-položka</t>
  </si>
  <si>
    <t>POL12_1</t>
  </si>
  <si>
    <t>8170/88R</t>
  </si>
  <si>
    <t>Mechanizmy - montážní plošina</t>
  </si>
  <si>
    <t>460080002R00</t>
  </si>
  <si>
    <t>Betonový základ do bednění</t>
  </si>
  <si>
    <t>Betonový základ B7,5 do 5m3 do bednění - nakupovaná směs.</t>
  </si>
  <si>
    <t>460490012R00</t>
  </si>
  <si>
    <t>Fólie výstražná z PVC, šířka 33 cm</t>
  </si>
  <si>
    <t>460510004R</t>
  </si>
  <si>
    <t>Betonové roury délky 1m x sv+světlost do 40cm do základu</t>
  </si>
  <si>
    <t>460510021R</t>
  </si>
  <si>
    <t>kabel. prostup z PVC roury světl. do 10,5cm</t>
  </si>
  <si>
    <t>979R</t>
  </si>
  <si>
    <t>Poplatky za skládku</t>
  </si>
  <si>
    <t>210010002R</t>
  </si>
  <si>
    <t>Trubka oheb.el.inst.typ 23 R=16mm (PO)</t>
  </si>
  <si>
    <t>210100001R</t>
  </si>
  <si>
    <t>ukonč.vod.v rozv.vč.zap.a konc.do 2,5mm2</t>
  </si>
  <si>
    <t>210100003R</t>
  </si>
  <si>
    <t>ukonč.vod.v rozv.vč.zap.a konc.do 16mm2</t>
  </si>
  <si>
    <t>210120001R</t>
  </si>
  <si>
    <t>Pojistka vč. vložek E27 do 25A</t>
  </si>
  <si>
    <t>210202010R</t>
  </si>
  <si>
    <t>444 19 70 - 70W SHC Ramenové</t>
  </si>
  <si>
    <t>210204011R00</t>
  </si>
  <si>
    <t xml:space="preserve">Montáž stožáru veřejného osvětlení uličního, ocelového, délky do 12 m,  </t>
  </si>
  <si>
    <t>Montáž stožárů, jejich rozvoz po trase, postavení, vyrovnání a definitivní zajištění v základu.</t>
  </si>
  <si>
    <t>210204011RR9</t>
  </si>
  <si>
    <t>Demontáž - Stožár osvětlovací ocelový délky do 12 m, včetně propojení na novou el. soustavu, včetně nákladů na autojeřáb</t>
  </si>
  <si>
    <t>Kompletní dodávka, včetně odvozu a uložení odpau na skládku, včetně případného propojení el. rozvodu na okolní el. soustavu a to včetně všech prací a materiálů s tím souvisejících.</t>
  </si>
  <si>
    <t>210204103RS2</t>
  </si>
  <si>
    <t>Montáž ocelového výložníku jednoramenného, na ocelový sloup, hmotnost výložníku do 35 kg, včetně nákladů na montážní plošinu</t>
  </si>
  <si>
    <t>Montáž výložníku, jejich rozvoz po trase, postavení, vyrovnání a definitivní zajištění v poloze.</t>
  </si>
  <si>
    <t>210204202R00R</t>
  </si>
  <si>
    <t>Elektrovýzbroj stožáru pro 1 okruh</t>
  </si>
  <si>
    <t>Montáž stožárové rozvodnice, montáže kabelu mezi rozvodnicí a vlastním svítidlem včetně jeho ukončení a zapojení v rozvodnici. U stožárů typu Ž je v položce zakalkulováno i zapojení dotykové spojky.</t>
  </si>
  <si>
    <t>210220010R</t>
  </si>
  <si>
    <t>Nátěr zemnící kulatiny do 10mm2 1x vč.žlut.p.</t>
  </si>
  <si>
    <t>210220021R00</t>
  </si>
  <si>
    <t xml:space="preserve">Montáž uzemňovacího vedení v zemi, včetně svorek, propojení a izolace spojů, z profilů ocelových pozinkovaných  (FeZn), průřezu do 120 mm2,  </t>
  </si>
  <si>
    <t>včetně montáže svorek spojovacích, odbočných, upevňovacích a spojovacího materiálu.</t>
  </si>
  <si>
    <t>210220021R0R</t>
  </si>
  <si>
    <t>Vedení uzemňovací v zemi FeZn R=8-10mm vč.svorek; propoj aj.</t>
  </si>
  <si>
    <t>210810005R00</t>
  </si>
  <si>
    <t>Montáž kabelu CYKY 750 V, 3 x 1,5 mm2, volně uloženého</t>
  </si>
  <si>
    <t>210810014R00</t>
  </si>
  <si>
    <t>Montáž kabelu CYKY 750 V, 4 x 16 mm2, volně uloženého</t>
  </si>
  <si>
    <t>460200133R0R</t>
  </si>
  <si>
    <t>Výkop kabelové rýhy 35/60 cm  hor.3</t>
  </si>
  <si>
    <t>Rýha pro kabel šířky 35cm : (774,2+216)*0,6*0,35</t>
  </si>
  <si>
    <t>460560133R0R</t>
  </si>
  <si>
    <t>Obsyp kabelu pískem, Včetně dodávky obsypového materiálu</t>
  </si>
  <si>
    <t>Obsyp kabelu v tl. 0,15m : (774,2+216)*0,15*0,35</t>
  </si>
  <si>
    <t>460420022R00</t>
  </si>
  <si>
    <t>Zřízení kabelového lože v rýze š. do 65 cm z písku</t>
  </si>
  <si>
    <t>kabelové lože tl. 0,10m : (774,2+216)*0,1*0,35</t>
  </si>
  <si>
    <t>460560133R00</t>
  </si>
  <si>
    <t>Zához rýhy 35/50 cm, hornina třídy 3</t>
  </si>
  <si>
    <t>Zpětný zához rýhy výkopovým materiálem : (216+774,2)*0,35*0,35</t>
  </si>
  <si>
    <t>005VRN1</t>
  </si>
  <si>
    <t>Ekologická přirážka z C21M a navázaného materiálu (5%)</t>
  </si>
  <si>
    <t>005VRN2</t>
  </si>
  <si>
    <t>GZS z C21M a navázaného materiálu (2%)</t>
  </si>
  <si>
    <t>005VRN3</t>
  </si>
  <si>
    <t>Podíl přidružených výkonů z C21M a navázaného materiálu (6%)</t>
  </si>
  <si>
    <t>005VRN4</t>
  </si>
  <si>
    <t>Doprava p. B (3,6%)</t>
  </si>
  <si>
    <t>005VRN5</t>
  </si>
  <si>
    <t>Přesun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</si>
</sst>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V8CN9NSjKPp5pK/nRhXn1Xri9hwxPcXVzTo9wTd0/8n9n3acY375te3T6oej5AChifHUDqWrxabfELy2x4UnWg==" saltValue="ceZz5g4kHL9vTWL1JVT/l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DF57-FCCC-4935-8A54-12D7914D9A3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59</v>
      </c>
      <c r="C4" s="202" t="s">
        <v>60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SUMIF(AG9:AG14,"&lt;&gt;NOR",G9:G14)</f>
        <v>0</v>
      </c>
      <c r="H8" s="227"/>
      <c r="I8" s="227">
        <f>SUM(I9:I14)</f>
        <v>0</v>
      </c>
      <c r="J8" s="227"/>
      <c r="K8" s="227">
        <f>SUM(K9:K14)</f>
        <v>0</v>
      </c>
      <c r="L8" s="227"/>
      <c r="M8" s="227">
        <f>SUM(M9:M14)</f>
        <v>0</v>
      </c>
      <c r="N8" s="227"/>
      <c r="O8" s="227">
        <f>SUM(O9:O14)</f>
        <v>0</v>
      </c>
      <c r="P8" s="227"/>
      <c r="Q8" s="227">
        <f>SUM(Q9:Q14)</f>
        <v>0</v>
      </c>
      <c r="R8" s="227"/>
      <c r="S8" s="227"/>
      <c r="T8" s="228"/>
      <c r="U8" s="222"/>
      <c r="V8" s="222">
        <f>SUM(V9:V14)</f>
        <v>0.87</v>
      </c>
      <c r="W8" s="222"/>
      <c r="X8" s="222"/>
      <c r="AG8" t="s">
        <v>129</v>
      </c>
    </row>
    <row r="9" spans="1:60" ht="22.5" outlineLevel="1" x14ac:dyDescent="0.2">
      <c r="A9" s="229">
        <v>1</v>
      </c>
      <c r="B9" s="230" t="s">
        <v>159</v>
      </c>
      <c r="C9" s="249" t="s">
        <v>160</v>
      </c>
      <c r="D9" s="231" t="s">
        <v>132</v>
      </c>
      <c r="E9" s="232">
        <v>86.643000000000001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161</v>
      </c>
      <c r="U9" s="219">
        <v>0.01</v>
      </c>
      <c r="V9" s="219">
        <f>ROUND(E9*U9,2)</f>
        <v>0.87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162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2" t="s">
        <v>163</v>
      </c>
      <c r="D11" s="238"/>
      <c r="E11" s="238"/>
      <c r="F11" s="238"/>
      <c r="G11" s="238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164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1" t="s">
        <v>707</v>
      </c>
      <c r="D12" s="220"/>
      <c r="E12" s="221">
        <v>86.643000000000001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141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9">
        <v>2</v>
      </c>
      <c r="B13" s="230" t="s">
        <v>192</v>
      </c>
      <c r="C13" s="249" t="s">
        <v>193</v>
      </c>
      <c r="D13" s="231" t="s">
        <v>182</v>
      </c>
      <c r="E13" s="232">
        <v>86.643000000000001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34">
        <v>0</v>
      </c>
      <c r="O13" s="234">
        <f>ROUND(E13*N13,2)</f>
        <v>0</v>
      </c>
      <c r="P13" s="234">
        <v>0</v>
      </c>
      <c r="Q13" s="234">
        <f>ROUND(E13*P13,2)</f>
        <v>0</v>
      </c>
      <c r="R13" s="234" t="s">
        <v>133</v>
      </c>
      <c r="S13" s="234" t="s">
        <v>134</v>
      </c>
      <c r="T13" s="235" t="s">
        <v>161</v>
      </c>
      <c r="U13" s="219">
        <v>0</v>
      </c>
      <c r="V13" s="219">
        <f>ROUND(E13*U13,2)</f>
        <v>0</v>
      </c>
      <c r="W13" s="219"/>
      <c r="X13" s="219" t="s">
        <v>136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137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3" t="s">
        <v>194</v>
      </c>
      <c r="D14" s="239"/>
      <c r="E14" s="239"/>
      <c r="F14" s="239"/>
      <c r="G14" s="23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164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3" t="s">
        <v>128</v>
      </c>
      <c r="B15" s="224" t="s">
        <v>71</v>
      </c>
      <c r="C15" s="248" t="s">
        <v>72</v>
      </c>
      <c r="D15" s="225"/>
      <c r="E15" s="226"/>
      <c r="F15" s="227"/>
      <c r="G15" s="227">
        <f>SUMIF(AG16:AG21,"&lt;&gt;NOR",G16:G21)</f>
        <v>0</v>
      </c>
      <c r="H15" s="227"/>
      <c r="I15" s="227">
        <f>SUM(I16:I21)</f>
        <v>0</v>
      </c>
      <c r="J15" s="227"/>
      <c r="K15" s="227">
        <f>SUM(K16:K21)</f>
        <v>0</v>
      </c>
      <c r="L15" s="227"/>
      <c r="M15" s="227">
        <f>SUM(M16:M21)</f>
        <v>0</v>
      </c>
      <c r="N15" s="227"/>
      <c r="O15" s="227">
        <f>SUM(O16:O21)</f>
        <v>0</v>
      </c>
      <c r="P15" s="227"/>
      <c r="Q15" s="227">
        <f>SUM(Q16:Q21)</f>
        <v>0</v>
      </c>
      <c r="R15" s="227"/>
      <c r="S15" s="227"/>
      <c r="T15" s="228"/>
      <c r="U15" s="222"/>
      <c r="V15" s="222">
        <f>SUM(V16:V21)</f>
        <v>0</v>
      </c>
      <c r="W15" s="222"/>
      <c r="X15" s="222"/>
      <c r="AG15" t="s">
        <v>129</v>
      </c>
    </row>
    <row r="16" spans="1:60" outlineLevel="1" x14ac:dyDescent="0.2">
      <c r="A16" s="240">
        <v>3</v>
      </c>
      <c r="B16" s="241" t="s">
        <v>708</v>
      </c>
      <c r="C16" s="254" t="s">
        <v>709</v>
      </c>
      <c r="D16" s="242" t="s">
        <v>710</v>
      </c>
      <c r="E16" s="243">
        <v>27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21</v>
      </c>
      <c r="M16" s="245">
        <f>G16*(1+L16/100)</f>
        <v>0</v>
      </c>
      <c r="N16" s="245">
        <v>0</v>
      </c>
      <c r="O16" s="245">
        <f>ROUND(E16*N16,2)</f>
        <v>0</v>
      </c>
      <c r="P16" s="245">
        <v>0</v>
      </c>
      <c r="Q16" s="245">
        <f>ROUND(E16*P16,2)</f>
        <v>0</v>
      </c>
      <c r="R16" s="245"/>
      <c r="S16" s="245" t="s">
        <v>173</v>
      </c>
      <c r="T16" s="246" t="s">
        <v>161</v>
      </c>
      <c r="U16" s="219">
        <v>0</v>
      </c>
      <c r="V16" s="219">
        <f>ROUND(E16*U16,2)</f>
        <v>0</v>
      </c>
      <c r="W16" s="219"/>
      <c r="X16" s="219" t="s">
        <v>136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137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4</v>
      </c>
      <c r="B17" s="241" t="s">
        <v>711</v>
      </c>
      <c r="C17" s="254" t="s">
        <v>712</v>
      </c>
      <c r="D17" s="242" t="s">
        <v>710</v>
      </c>
      <c r="E17" s="243">
        <v>27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21</v>
      </c>
      <c r="M17" s="245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5"/>
      <c r="S17" s="245" t="s">
        <v>173</v>
      </c>
      <c r="T17" s="246" t="s">
        <v>161</v>
      </c>
      <c r="U17" s="219">
        <v>0</v>
      </c>
      <c r="V17" s="219">
        <f>ROUND(E17*U17,2)</f>
        <v>0</v>
      </c>
      <c r="W17" s="219"/>
      <c r="X17" s="219" t="s">
        <v>136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137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5</v>
      </c>
      <c r="B18" s="241" t="s">
        <v>713</v>
      </c>
      <c r="C18" s="254" t="s">
        <v>714</v>
      </c>
      <c r="D18" s="242" t="s">
        <v>710</v>
      </c>
      <c r="E18" s="243">
        <v>27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21</v>
      </c>
      <c r="M18" s="245">
        <f>G18*(1+L18/100)</f>
        <v>0</v>
      </c>
      <c r="N18" s="245">
        <v>0</v>
      </c>
      <c r="O18" s="245">
        <f>ROUND(E18*N18,2)</f>
        <v>0</v>
      </c>
      <c r="P18" s="245">
        <v>0</v>
      </c>
      <c r="Q18" s="245">
        <f>ROUND(E18*P18,2)</f>
        <v>0</v>
      </c>
      <c r="R18" s="245"/>
      <c r="S18" s="245" t="s">
        <v>173</v>
      </c>
      <c r="T18" s="246" t="s">
        <v>161</v>
      </c>
      <c r="U18" s="219">
        <v>0</v>
      </c>
      <c r="V18" s="219">
        <f>ROUND(E18*U18,2)</f>
        <v>0</v>
      </c>
      <c r="W18" s="219"/>
      <c r="X18" s="219" t="s">
        <v>136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137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0">
        <v>6</v>
      </c>
      <c r="B19" s="241" t="s">
        <v>715</v>
      </c>
      <c r="C19" s="254" t="s">
        <v>716</v>
      </c>
      <c r="D19" s="242" t="s">
        <v>710</v>
      </c>
      <c r="E19" s="243">
        <v>54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21</v>
      </c>
      <c r="M19" s="245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5"/>
      <c r="S19" s="245" t="s">
        <v>173</v>
      </c>
      <c r="T19" s="246" t="s">
        <v>161</v>
      </c>
      <c r="U19" s="219">
        <v>0</v>
      </c>
      <c r="V19" s="219">
        <f>ROUND(E19*U19,2)</f>
        <v>0</v>
      </c>
      <c r="W19" s="219"/>
      <c r="X19" s="219" t="s">
        <v>136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137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0">
        <v>7</v>
      </c>
      <c r="B20" s="241" t="s">
        <v>717</v>
      </c>
      <c r="C20" s="254" t="s">
        <v>718</v>
      </c>
      <c r="D20" s="242" t="s">
        <v>710</v>
      </c>
      <c r="E20" s="243">
        <v>1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21</v>
      </c>
      <c r="M20" s="245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5"/>
      <c r="S20" s="245" t="s">
        <v>173</v>
      </c>
      <c r="T20" s="246" t="s">
        <v>161</v>
      </c>
      <c r="U20" s="219">
        <v>0</v>
      </c>
      <c r="V20" s="219">
        <f>ROUND(E20*U20,2)</f>
        <v>0</v>
      </c>
      <c r="W20" s="219"/>
      <c r="X20" s="219" t="s">
        <v>136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137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0">
        <v>8</v>
      </c>
      <c r="B21" s="241" t="s">
        <v>719</v>
      </c>
      <c r="C21" s="254" t="s">
        <v>720</v>
      </c>
      <c r="D21" s="242" t="s">
        <v>710</v>
      </c>
      <c r="E21" s="243">
        <v>54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21</v>
      </c>
      <c r="M21" s="245">
        <f>G21*(1+L21/100)</f>
        <v>0</v>
      </c>
      <c r="N21" s="245">
        <v>0</v>
      </c>
      <c r="O21" s="245">
        <f>ROUND(E21*N21,2)</f>
        <v>0</v>
      </c>
      <c r="P21" s="245">
        <v>0</v>
      </c>
      <c r="Q21" s="245">
        <f>ROUND(E21*P21,2)</f>
        <v>0</v>
      </c>
      <c r="R21" s="245"/>
      <c r="S21" s="245" t="s">
        <v>173</v>
      </c>
      <c r="T21" s="246" t="s">
        <v>161</v>
      </c>
      <c r="U21" s="219">
        <v>0</v>
      </c>
      <c r="V21" s="219">
        <f>ROUND(E21*U21,2)</f>
        <v>0</v>
      </c>
      <c r="W21" s="219"/>
      <c r="X21" s="219" t="s">
        <v>136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137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3" t="s">
        <v>128</v>
      </c>
      <c r="B22" s="224" t="s">
        <v>74</v>
      </c>
      <c r="C22" s="248" t="s">
        <v>75</v>
      </c>
      <c r="D22" s="225"/>
      <c r="E22" s="226"/>
      <c r="F22" s="227"/>
      <c r="G22" s="227">
        <f>SUMIF(AG23:AG81,"&lt;&gt;NOR",G23:G81)</f>
        <v>0</v>
      </c>
      <c r="H22" s="227"/>
      <c r="I22" s="227">
        <f>SUM(I23:I81)</f>
        <v>0</v>
      </c>
      <c r="J22" s="227"/>
      <c r="K22" s="227">
        <f>SUM(K23:K81)</f>
        <v>0</v>
      </c>
      <c r="L22" s="227"/>
      <c r="M22" s="227">
        <f>SUM(M23:M81)</f>
        <v>0</v>
      </c>
      <c r="N22" s="227"/>
      <c r="O22" s="227">
        <f>SUM(O23:O81)</f>
        <v>21.29</v>
      </c>
      <c r="P22" s="227"/>
      <c r="Q22" s="227">
        <f>SUM(Q23:Q81)</f>
        <v>0</v>
      </c>
      <c r="R22" s="227"/>
      <c r="S22" s="227"/>
      <c r="T22" s="228"/>
      <c r="U22" s="222"/>
      <c r="V22" s="222">
        <f>SUM(V23:V81)</f>
        <v>0</v>
      </c>
      <c r="W22" s="222"/>
      <c r="X22" s="222"/>
      <c r="AG22" t="s">
        <v>129</v>
      </c>
    </row>
    <row r="23" spans="1:60" outlineLevel="1" x14ac:dyDescent="0.2">
      <c r="A23" s="229">
        <v>9</v>
      </c>
      <c r="B23" s="230" t="s">
        <v>721</v>
      </c>
      <c r="C23" s="249" t="s">
        <v>722</v>
      </c>
      <c r="D23" s="231" t="s">
        <v>710</v>
      </c>
      <c r="E23" s="232">
        <v>27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4"/>
      <c r="S23" s="234" t="s">
        <v>173</v>
      </c>
      <c r="T23" s="235" t="s">
        <v>161</v>
      </c>
      <c r="U23" s="219">
        <v>0</v>
      </c>
      <c r="V23" s="219">
        <f>ROUND(E23*U23,2)</f>
        <v>0</v>
      </c>
      <c r="W23" s="219"/>
      <c r="X23" s="219" t="s">
        <v>184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185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3" t="s">
        <v>235</v>
      </c>
      <c r="D24" s="239"/>
      <c r="E24" s="239"/>
      <c r="F24" s="239"/>
      <c r="G24" s="23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164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2" t="s">
        <v>236</v>
      </c>
      <c r="D25" s="238"/>
      <c r="E25" s="238"/>
      <c r="F25" s="238"/>
      <c r="G25" s="238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164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2" t="s">
        <v>237</v>
      </c>
      <c r="D26" s="238"/>
      <c r="E26" s="238"/>
      <c r="F26" s="238"/>
      <c r="G26" s="238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164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9">
        <v>10</v>
      </c>
      <c r="B27" s="230" t="s">
        <v>723</v>
      </c>
      <c r="C27" s="249" t="s">
        <v>724</v>
      </c>
      <c r="D27" s="231" t="s">
        <v>342</v>
      </c>
      <c r="E27" s="232">
        <v>27</v>
      </c>
      <c r="F27" s="233"/>
      <c r="G27" s="234">
        <f>ROUND(E27*F27,2)</f>
        <v>0</v>
      </c>
      <c r="H27" s="233"/>
      <c r="I27" s="234">
        <f>ROUND(E27*H27,2)</f>
        <v>0</v>
      </c>
      <c r="J27" s="233"/>
      <c r="K27" s="234">
        <f>ROUND(E27*J27,2)</f>
        <v>0</v>
      </c>
      <c r="L27" s="234">
        <v>21</v>
      </c>
      <c r="M27" s="234">
        <f>G27*(1+L27/100)</f>
        <v>0</v>
      </c>
      <c r="N27" s="234">
        <v>0</v>
      </c>
      <c r="O27" s="234">
        <f>ROUND(E27*N27,2)</f>
        <v>0</v>
      </c>
      <c r="P27" s="234">
        <v>0</v>
      </c>
      <c r="Q27" s="234">
        <f>ROUND(E27*P27,2)</f>
        <v>0</v>
      </c>
      <c r="R27" s="234"/>
      <c r="S27" s="234" t="s">
        <v>173</v>
      </c>
      <c r="T27" s="235" t="s">
        <v>161</v>
      </c>
      <c r="U27" s="219">
        <v>0</v>
      </c>
      <c r="V27" s="219">
        <f>ROUND(E27*U27,2)</f>
        <v>0</v>
      </c>
      <c r="W27" s="219"/>
      <c r="X27" s="219" t="s">
        <v>184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185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3" t="s">
        <v>235</v>
      </c>
      <c r="D28" s="239"/>
      <c r="E28" s="239"/>
      <c r="F28" s="239"/>
      <c r="G28" s="23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2" t="s">
        <v>236</v>
      </c>
      <c r="D29" s="238"/>
      <c r="E29" s="238"/>
      <c r="F29" s="238"/>
      <c r="G29" s="238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164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2" t="s">
        <v>237</v>
      </c>
      <c r="D30" s="238"/>
      <c r="E30" s="238"/>
      <c r="F30" s="238"/>
      <c r="G30" s="23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9">
        <v>11</v>
      </c>
      <c r="B31" s="230" t="s">
        <v>725</v>
      </c>
      <c r="C31" s="249" t="s">
        <v>726</v>
      </c>
      <c r="D31" s="231" t="s">
        <v>710</v>
      </c>
      <c r="E31" s="232">
        <v>15</v>
      </c>
      <c r="F31" s="233"/>
      <c r="G31" s="234">
        <f>ROUND(E31*F31,2)</f>
        <v>0</v>
      </c>
      <c r="H31" s="233"/>
      <c r="I31" s="234">
        <f>ROUND(E31*H31,2)</f>
        <v>0</v>
      </c>
      <c r="J31" s="233"/>
      <c r="K31" s="234">
        <f>ROUND(E31*J31,2)</f>
        <v>0</v>
      </c>
      <c r="L31" s="234">
        <v>21</v>
      </c>
      <c r="M31" s="234">
        <f>G31*(1+L31/100)</f>
        <v>0</v>
      </c>
      <c r="N31" s="234">
        <v>0</v>
      </c>
      <c r="O31" s="234">
        <f>ROUND(E31*N31,2)</f>
        <v>0</v>
      </c>
      <c r="P31" s="234">
        <v>0</v>
      </c>
      <c r="Q31" s="234">
        <f>ROUND(E31*P31,2)</f>
        <v>0</v>
      </c>
      <c r="R31" s="234"/>
      <c r="S31" s="234" t="s">
        <v>173</v>
      </c>
      <c r="T31" s="235" t="s">
        <v>161</v>
      </c>
      <c r="U31" s="219">
        <v>0</v>
      </c>
      <c r="V31" s="219">
        <f>ROUND(E31*U31,2)</f>
        <v>0</v>
      </c>
      <c r="W31" s="219"/>
      <c r="X31" s="219" t="s">
        <v>184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185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1" t="s">
        <v>727</v>
      </c>
      <c r="D32" s="220"/>
      <c r="E32" s="221">
        <v>15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141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9">
        <v>12</v>
      </c>
      <c r="B33" s="230" t="s">
        <v>728</v>
      </c>
      <c r="C33" s="249" t="s">
        <v>729</v>
      </c>
      <c r="D33" s="231" t="s">
        <v>710</v>
      </c>
      <c r="E33" s="232">
        <v>12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21</v>
      </c>
      <c r="M33" s="234">
        <f>G33*(1+L33/100)</f>
        <v>0</v>
      </c>
      <c r="N33" s="234">
        <v>0</v>
      </c>
      <c r="O33" s="234">
        <f>ROUND(E33*N33,2)</f>
        <v>0</v>
      </c>
      <c r="P33" s="234">
        <v>0</v>
      </c>
      <c r="Q33" s="234">
        <f>ROUND(E33*P33,2)</f>
        <v>0</v>
      </c>
      <c r="R33" s="234"/>
      <c r="S33" s="234" t="s">
        <v>173</v>
      </c>
      <c r="T33" s="235" t="s">
        <v>161</v>
      </c>
      <c r="U33" s="219">
        <v>0</v>
      </c>
      <c r="V33" s="219">
        <f>ROUND(E33*U33,2)</f>
        <v>0</v>
      </c>
      <c r="W33" s="219"/>
      <c r="X33" s="219" t="s">
        <v>184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185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1" t="s">
        <v>730</v>
      </c>
      <c r="D34" s="220"/>
      <c r="E34" s="221">
        <v>12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141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9">
        <v>13</v>
      </c>
      <c r="B35" s="230" t="s">
        <v>731</v>
      </c>
      <c r="C35" s="249" t="s">
        <v>732</v>
      </c>
      <c r="D35" s="231" t="s">
        <v>710</v>
      </c>
      <c r="E35" s="232">
        <v>27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34">
        <v>0</v>
      </c>
      <c r="O35" s="234">
        <f>ROUND(E35*N35,2)</f>
        <v>0</v>
      </c>
      <c r="P35" s="234">
        <v>0</v>
      </c>
      <c r="Q35" s="234">
        <f>ROUND(E35*P35,2)</f>
        <v>0</v>
      </c>
      <c r="R35" s="234"/>
      <c r="S35" s="234" t="s">
        <v>173</v>
      </c>
      <c r="T35" s="235" t="s">
        <v>161</v>
      </c>
      <c r="U35" s="219">
        <v>0</v>
      </c>
      <c r="V35" s="219">
        <f>ROUND(E35*U35,2)</f>
        <v>0</v>
      </c>
      <c r="W35" s="219"/>
      <c r="X35" s="219" t="s">
        <v>184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185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3" t="s">
        <v>235</v>
      </c>
      <c r="D36" s="239"/>
      <c r="E36" s="239"/>
      <c r="F36" s="239"/>
      <c r="G36" s="23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164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2" t="s">
        <v>236</v>
      </c>
      <c r="D37" s="238"/>
      <c r="E37" s="238"/>
      <c r="F37" s="238"/>
      <c r="G37" s="238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164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2" t="s">
        <v>237</v>
      </c>
      <c r="D38" s="238"/>
      <c r="E38" s="238"/>
      <c r="F38" s="238"/>
      <c r="G38" s="238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164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14</v>
      </c>
      <c r="B39" s="241" t="s">
        <v>733</v>
      </c>
      <c r="C39" s="254" t="s">
        <v>734</v>
      </c>
      <c r="D39" s="242" t="s">
        <v>342</v>
      </c>
      <c r="E39" s="243">
        <v>216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21</v>
      </c>
      <c r="M39" s="245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5"/>
      <c r="S39" s="245" t="s">
        <v>173</v>
      </c>
      <c r="T39" s="246" t="s">
        <v>161</v>
      </c>
      <c r="U39" s="219">
        <v>0</v>
      </c>
      <c r="V39" s="219">
        <f>ROUND(E39*U39,2)</f>
        <v>0</v>
      </c>
      <c r="W39" s="219"/>
      <c r="X39" s="219" t="s">
        <v>184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185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9">
        <v>15</v>
      </c>
      <c r="B40" s="230" t="s">
        <v>735</v>
      </c>
      <c r="C40" s="249" t="s">
        <v>736</v>
      </c>
      <c r="D40" s="231" t="s">
        <v>342</v>
      </c>
      <c r="E40" s="232">
        <v>925.5</v>
      </c>
      <c r="F40" s="233"/>
      <c r="G40" s="234">
        <f>ROUND(E40*F40,2)</f>
        <v>0</v>
      </c>
      <c r="H40" s="233"/>
      <c r="I40" s="234">
        <f>ROUND(E40*H40,2)</f>
        <v>0</v>
      </c>
      <c r="J40" s="233"/>
      <c r="K40" s="234">
        <f>ROUND(E40*J40,2)</f>
        <v>0</v>
      </c>
      <c r="L40" s="234">
        <v>21</v>
      </c>
      <c r="M40" s="234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4"/>
      <c r="S40" s="234" t="s">
        <v>173</v>
      </c>
      <c r="T40" s="235" t="s">
        <v>161</v>
      </c>
      <c r="U40" s="219">
        <v>0</v>
      </c>
      <c r="V40" s="219">
        <f>ROUND(E40*U40,2)</f>
        <v>0</v>
      </c>
      <c r="W40" s="219"/>
      <c r="X40" s="219" t="s">
        <v>184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185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1" t="s">
        <v>737</v>
      </c>
      <c r="D41" s="220"/>
      <c r="E41" s="221">
        <v>774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141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1" t="s">
        <v>738</v>
      </c>
      <c r="D42" s="220"/>
      <c r="E42" s="221">
        <v>151.5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141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45" outlineLevel="1" x14ac:dyDescent="0.2">
      <c r="A43" s="229">
        <v>16</v>
      </c>
      <c r="B43" s="230" t="s">
        <v>739</v>
      </c>
      <c r="C43" s="249" t="s">
        <v>740</v>
      </c>
      <c r="D43" s="231" t="s">
        <v>207</v>
      </c>
      <c r="E43" s="232">
        <v>774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34">
        <v>1.9000000000000001E-4</v>
      </c>
      <c r="O43" s="234">
        <f>ROUND(E43*N43,2)</f>
        <v>0.15</v>
      </c>
      <c r="P43" s="234">
        <v>0</v>
      </c>
      <c r="Q43" s="234">
        <f>ROUND(E43*P43,2)</f>
        <v>0</v>
      </c>
      <c r="R43" s="234" t="s">
        <v>183</v>
      </c>
      <c r="S43" s="234" t="s">
        <v>134</v>
      </c>
      <c r="T43" s="235" t="s">
        <v>144</v>
      </c>
      <c r="U43" s="219">
        <v>0</v>
      </c>
      <c r="V43" s="219">
        <f>ROUND(E43*U43,2)</f>
        <v>0</v>
      </c>
      <c r="W43" s="219"/>
      <c r="X43" s="219" t="s">
        <v>184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185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3" t="s">
        <v>235</v>
      </c>
      <c r="D44" s="239"/>
      <c r="E44" s="239"/>
      <c r="F44" s="239"/>
      <c r="G44" s="23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164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2" t="s">
        <v>236</v>
      </c>
      <c r="D45" s="238"/>
      <c r="E45" s="238"/>
      <c r="F45" s="238"/>
      <c r="G45" s="238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164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2" t="s">
        <v>237</v>
      </c>
      <c r="D46" s="238"/>
      <c r="E46" s="238"/>
      <c r="F46" s="238"/>
      <c r="G46" s="238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29">
        <v>17</v>
      </c>
      <c r="B47" s="230" t="s">
        <v>741</v>
      </c>
      <c r="C47" s="249" t="s">
        <v>742</v>
      </c>
      <c r="D47" s="231" t="s">
        <v>225</v>
      </c>
      <c r="E47" s="232">
        <v>27</v>
      </c>
      <c r="F47" s="233"/>
      <c r="G47" s="234">
        <f>ROUND(E47*F47,2)</f>
        <v>0</v>
      </c>
      <c r="H47" s="233"/>
      <c r="I47" s="234">
        <f>ROUND(E47*H47,2)</f>
        <v>0</v>
      </c>
      <c r="J47" s="233"/>
      <c r="K47" s="234">
        <f>ROUND(E47*J47,2)</f>
        <v>0</v>
      </c>
      <c r="L47" s="234">
        <v>21</v>
      </c>
      <c r="M47" s="234">
        <f>G47*(1+L47/100)</f>
        <v>0</v>
      </c>
      <c r="N47" s="234">
        <v>1.2E-2</v>
      </c>
      <c r="O47" s="234">
        <f>ROUND(E47*N47,2)</f>
        <v>0.32</v>
      </c>
      <c r="P47" s="234">
        <v>0</v>
      </c>
      <c r="Q47" s="234">
        <f>ROUND(E47*P47,2)</f>
        <v>0</v>
      </c>
      <c r="R47" s="234"/>
      <c r="S47" s="234" t="s">
        <v>173</v>
      </c>
      <c r="T47" s="235" t="s">
        <v>144</v>
      </c>
      <c r="U47" s="219">
        <v>0</v>
      </c>
      <c r="V47" s="219">
        <f>ROUND(E47*U47,2)</f>
        <v>0</v>
      </c>
      <c r="W47" s="219"/>
      <c r="X47" s="219" t="s">
        <v>184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185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3" t="s">
        <v>235</v>
      </c>
      <c r="D48" s="239"/>
      <c r="E48" s="239"/>
      <c r="F48" s="239"/>
      <c r="G48" s="23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164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2" t="s">
        <v>236</v>
      </c>
      <c r="D49" s="238"/>
      <c r="E49" s="238"/>
      <c r="F49" s="238"/>
      <c r="G49" s="238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164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2" t="s">
        <v>237</v>
      </c>
      <c r="D50" s="238"/>
      <c r="E50" s="238"/>
      <c r="F50" s="238"/>
      <c r="G50" s="238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164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9">
        <v>18</v>
      </c>
      <c r="B51" s="230" t="s">
        <v>743</v>
      </c>
      <c r="C51" s="249" t="s">
        <v>744</v>
      </c>
      <c r="D51" s="231" t="s">
        <v>710</v>
      </c>
      <c r="E51" s="232">
        <v>1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21</v>
      </c>
      <c r="M51" s="234">
        <f>G51*(1+L51/100)</f>
        <v>0</v>
      </c>
      <c r="N51" s="234">
        <v>0</v>
      </c>
      <c r="O51" s="234">
        <f>ROUND(E51*N51,2)</f>
        <v>0</v>
      </c>
      <c r="P51" s="234">
        <v>0</v>
      </c>
      <c r="Q51" s="234">
        <f>ROUND(E51*P51,2)</f>
        <v>0</v>
      </c>
      <c r="R51" s="234"/>
      <c r="S51" s="234" t="s">
        <v>173</v>
      </c>
      <c r="T51" s="235" t="s">
        <v>161</v>
      </c>
      <c r="U51" s="219">
        <v>0</v>
      </c>
      <c r="V51" s="219">
        <f>ROUND(E51*U51,2)</f>
        <v>0</v>
      </c>
      <c r="W51" s="219"/>
      <c r="X51" s="219" t="s">
        <v>184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185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3" t="s">
        <v>235</v>
      </c>
      <c r="D52" s="239"/>
      <c r="E52" s="239"/>
      <c r="F52" s="239"/>
      <c r="G52" s="23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164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2" t="s">
        <v>236</v>
      </c>
      <c r="D53" s="238"/>
      <c r="E53" s="238"/>
      <c r="F53" s="238"/>
      <c r="G53" s="238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164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2" t="s">
        <v>237</v>
      </c>
      <c r="D54" s="238"/>
      <c r="E54" s="238"/>
      <c r="F54" s="238"/>
      <c r="G54" s="238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164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9">
        <v>19</v>
      </c>
      <c r="B55" s="230" t="s">
        <v>745</v>
      </c>
      <c r="C55" s="249" t="s">
        <v>746</v>
      </c>
      <c r="D55" s="231" t="s">
        <v>710</v>
      </c>
      <c r="E55" s="232">
        <v>27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21</v>
      </c>
      <c r="M55" s="234">
        <f>G55*(1+L55/100)</f>
        <v>0</v>
      </c>
      <c r="N55" s="234">
        <v>0</v>
      </c>
      <c r="O55" s="234">
        <f>ROUND(E55*N55,2)</f>
        <v>0</v>
      </c>
      <c r="P55" s="234">
        <v>0</v>
      </c>
      <c r="Q55" s="234">
        <f>ROUND(E55*P55,2)</f>
        <v>0</v>
      </c>
      <c r="R55" s="234"/>
      <c r="S55" s="234" t="s">
        <v>173</v>
      </c>
      <c r="T55" s="235" t="s">
        <v>161</v>
      </c>
      <c r="U55" s="219">
        <v>0</v>
      </c>
      <c r="V55" s="219">
        <f>ROUND(E55*U55,2)</f>
        <v>0</v>
      </c>
      <c r="W55" s="219"/>
      <c r="X55" s="219" t="s">
        <v>184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185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3" t="s">
        <v>235</v>
      </c>
      <c r="D56" s="239"/>
      <c r="E56" s="239"/>
      <c r="F56" s="239"/>
      <c r="G56" s="23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164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2" t="s">
        <v>236</v>
      </c>
      <c r="D57" s="238"/>
      <c r="E57" s="238"/>
      <c r="F57" s="238"/>
      <c r="G57" s="238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164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2" t="s">
        <v>237</v>
      </c>
      <c r="D58" s="238"/>
      <c r="E58" s="238"/>
      <c r="F58" s="238"/>
      <c r="G58" s="238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164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9">
        <v>20</v>
      </c>
      <c r="B59" s="230" t="s">
        <v>747</v>
      </c>
      <c r="C59" s="249" t="s">
        <v>748</v>
      </c>
      <c r="D59" s="231" t="s">
        <v>710</v>
      </c>
      <c r="E59" s="232">
        <v>27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21</v>
      </c>
      <c r="M59" s="234">
        <f>G59*(1+L59/100)</f>
        <v>0</v>
      </c>
      <c r="N59" s="234">
        <v>0</v>
      </c>
      <c r="O59" s="234">
        <f>ROUND(E59*N59,2)</f>
        <v>0</v>
      </c>
      <c r="P59" s="234">
        <v>0</v>
      </c>
      <c r="Q59" s="234">
        <f>ROUND(E59*P59,2)</f>
        <v>0</v>
      </c>
      <c r="R59" s="234"/>
      <c r="S59" s="234" t="s">
        <v>173</v>
      </c>
      <c r="T59" s="235" t="s">
        <v>161</v>
      </c>
      <c r="U59" s="219">
        <v>0</v>
      </c>
      <c r="V59" s="219">
        <f>ROUND(E59*U59,2)</f>
        <v>0</v>
      </c>
      <c r="W59" s="219"/>
      <c r="X59" s="219" t="s">
        <v>184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185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3" t="s">
        <v>235</v>
      </c>
      <c r="D60" s="239"/>
      <c r="E60" s="239"/>
      <c r="F60" s="239"/>
      <c r="G60" s="23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164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2" t="s">
        <v>236</v>
      </c>
      <c r="D61" s="238"/>
      <c r="E61" s="238"/>
      <c r="F61" s="238"/>
      <c r="G61" s="238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164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2" t="s">
        <v>237</v>
      </c>
      <c r="D62" s="238"/>
      <c r="E62" s="238"/>
      <c r="F62" s="238"/>
      <c r="G62" s="238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164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9">
        <v>21</v>
      </c>
      <c r="B63" s="230" t="s">
        <v>749</v>
      </c>
      <c r="C63" s="249" t="s">
        <v>750</v>
      </c>
      <c r="D63" s="231" t="s">
        <v>710</v>
      </c>
      <c r="E63" s="232">
        <v>27</v>
      </c>
      <c r="F63" s="233"/>
      <c r="G63" s="234">
        <f>ROUND(E63*F63,2)</f>
        <v>0</v>
      </c>
      <c r="H63" s="233"/>
      <c r="I63" s="234">
        <f>ROUND(E63*H63,2)</f>
        <v>0</v>
      </c>
      <c r="J63" s="233"/>
      <c r="K63" s="234">
        <f>ROUND(E63*J63,2)</f>
        <v>0</v>
      </c>
      <c r="L63" s="234">
        <v>21</v>
      </c>
      <c r="M63" s="234">
        <f>G63*(1+L63/100)</f>
        <v>0</v>
      </c>
      <c r="N63" s="234">
        <v>0</v>
      </c>
      <c r="O63" s="234">
        <f>ROUND(E63*N63,2)</f>
        <v>0</v>
      </c>
      <c r="P63" s="234">
        <v>0</v>
      </c>
      <c r="Q63" s="234">
        <f>ROUND(E63*P63,2)</f>
        <v>0</v>
      </c>
      <c r="R63" s="234"/>
      <c r="S63" s="234" t="s">
        <v>173</v>
      </c>
      <c r="T63" s="235" t="s">
        <v>161</v>
      </c>
      <c r="U63" s="219">
        <v>0</v>
      </c>
      <c r="V63" s="219">
        <f>ROUND(E63*U63,2)</f>
        <v>0</v>
      </c>
      <c r="W63" s="219"/>
      <c r="X63" s="219" t="s">
        <v>184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185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3" t="s">
        <v>235</v>
      </c>
      <c r="D64" s="239"/>
      <c r="E64" s="239"/>
      <c r="F64" s="239"/>
      <c r="G64" s="23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164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2" t="s">
        <v>236</v>
      </c>
      <c r="D65" s="238"/>
      <c r="E65" s="238"/>
      <c r="F65" s="238"/>
      <c r="G65" s="238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164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2" t="s">
        <v>237</v>
      </c>
      <c r="D66" s="238"/>
      <c r="E66" s="238"/>
      <c r="F66" s="238"/>
      <c r="G66" s="238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164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29">
        <v>22</v>
      </c>
      <c r="B67" s="230" t="s">
        <v>751</v>
      </c>
      <c r="C67" s="249" t="s">
        <v>752</v>
      </c>
      <c r="D67" s="231" t="s">
        <v>342</v>
      </c>
      <c r="E67" s="232">
        <v>216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21</v>
      </c>
      <c r="M67" s="234">
        <f>G67*(1+L67/100)</f>
        <v>0</v>
      </c>
      <c r="N67" s="234">
        <v>0</v>
      </c>
      <c r="O67" s="234">
        <f>ROUND(E67*N67,2)</f>
        <v>0</v>
      </c>
      <c r="P67" s="234">
        <v>0</v>
      </c>
      <c r="Q67" s="234">
        <f>ROUND(E67*P67,2)</f>
        <v>0</v>
      </c>
      <c r="R67" s="234"/>
      <c r="S67" s="234" t="s">
        <v>173</v>
      </c>
      <c r="T67" s="235" t="s">
        <v>161</v>
      </c>
      <c r="U67" s="219">
        <v>0</v>
      </c>
      <c r="V67" s="219">
        <f>ROUND(E67*U67,2)</f>
        <v>0</v>
      </c>
      <c r="W67" s="219"/>
      <c r="X67" s="219" t="s">
        <v>184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185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3" t="s">
        <v>235</v>
      </c>
      <c r="D68" s="239"/>
      <c r="E68" s="239"/>
      <c r="F68" s="239"/>
      <c r="G68" s="23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164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2" t="s">
        <v>236</v>
      </c>
      <c r="D69" s="238"/>
      <c r="E69" s="238"/>
      <c r="F69" s="238"/>
      <c r="G69" s="238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164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2" t="s">
        <v>237</v>
      </c>
      <c r="D70" s="238"/>
      <c r="E70" s="238"/>
      <c r="F70" s="238"/>
      <c r="G70" s="238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164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0">
        <v>23</v>
      </c>
      <c r="B71" s="241" t="s">
        <v>753</v>
      </c>
      <c r="C71" s="254" t="s">
        <v>754</v>
      </c>
      <c r="D71" s="242" t="s">
        <v>342</v>
      </c>
      <c r="E71" s="243">
        <v>774.2</v>
      </c>
      <c r="F71" s="244"/>
      <c r="G71" s="245">
        <f>ROUND(E71*F71,2)</f>
        <v>0</v>
      </c>
      <c r="H71" s="244"/>
      <c r="I71" s="245">
        <f>ROUND(E71*H71,2)</f>
        <v>0</v>
      </c>
      <c r="J71" s="244"/>
      <c r="K71" s="245">
        <f>ROUND(E71*J71,2)</f>
        <v>0</v>
      </c>
      <c r="L71" s="245">
        <v>21</v>
      </c>
      <c r="M71" s="245">
        <f>G71*(1+L71/100)</f>
        <v>0</v>
      </c>
      <c r="N71" s="245">
        <v>0</v>
      </c>
      <c r="O71" s="245">
        <f>ROUND(E71*N71,2)</f>
        <v>0</v>
      </c>
      <c r="P71" s="245">
        <v>0</v>
      </c>
      <c r="Q71" s="245">
        <f>ROUND(E71*P71,2)</f>
        <v>0</v>
      </c>
      <c r="R71" s="245"/>
      <c r="S71" s="245" t="s">
        <v>173</v>
      </c>
      <c r="T71" s="246" t="s">
        <v>161</v>
      </c>
      <c r="U71" s="219">
        <v>0</v>
      </c>
      <c r="V71" s="219">
        <f>ROUND(E71*U71,2)</f>
        <v>0</v>
      </c>
      <c r="W71" s="219"/>
      <c r="X71" s="219" t="s">
        <v>184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185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40">
        <v>24</v>
      </c>
      <c r="B72" s="241" t="s">
        <v>755</v>
      </c>
      <c r="C72" s="254" t="s">
        <v>756</v>
      </c>
      <c r="D72" s="242" t="s">
        <v>207</v>
      </c>
      <c r="E72" s="243">
        <v>27</v>
      </c>
      <c r="F72" s="244"/>
      <c r="G72" s="245">
        <f>ROUND(E72*F72,2)</f>
        <v>0</v>
      </c>
      <c r="H72" s="244"/>
      <c r="I72" s="245">
        <f>ROUND(E72*H72,2)</f>
        <v>0</v>
      </c>
      <c r="J72" s="244"/>
      <c r="K72" s="245">
        <f>ROUND(E72*J72,2)</f>
        <v>0</v>
      </c>
      <c r="L72" s="245">
        <v>21</v>
      </c>
      <c r="M72" s="245">
        <f>G72*(1+L72/100)</f>
        <v>0</v>
      </c>
      <c r="N72" s="245">
        <v>0.77</v>
      </c>
      <c r="O72" s="245">
        <f>ROUND(E72*N72,2)</f>
        <v>20.79</v>
      </c>
      <c r="P72" s="245">
        <v>0</v>
      </c>
      <c r="Q72" s="245">
        <f>ROUND(E72*P72,2)</f>
        <v>0</v>
      </c>
      <c r="R72" s="245" t="s">
        <v>183</v>
      </c>
      <c r="S72" s="245" t="s">
        <v>134</v>
      </c>
      <c r="T72" s="246" t="s">
        <v>144</v>
      </c>
      <c r="U72" s="219">
        <v>0</v>
      </c>
      <c r="V72" s="219">
        <f>ROUND(E72*U72,2)</f>
        <v>0</v>
      </c>
      <c r="W72" s="219"/>
      <c r="X72" s="219" t="s">
        <v>184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185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ht="45" outlineLevel="1" x14ac:dyDescent="0.2">
      <c r="A73" s="229">
        <v>25</v>
      </c>
      <c r="B73" s="230" t="s">
        <v>757</v>
      </c>
      <c r="C73" s="249" t="s">
        <v>758</v>
      </c>
      <c r="D73" s="231" t="s">
        <v>468</v>
      </c>
      <c r="E73" s="232">
        <v>25</v>
      </c>
      <c r="F73" s="233"/>
      <c r="G73" s="234">
        <f>ROUND(E73*F73,2)</f>
        <v>0</v>
      </c>
      <c r="H73" s="233"/>
      <c r="I73" s="234">
        <f>ROUND(E73*H73,2)</f>
        <v>0</v>
      </c>
      <c r="J73" s="233"/>
      <c r="K73" s="234">
        <f>ROUND(E73*J73,2)</f>
        <v>0</v>
      </c>
      <c r="L73" s="234">
        <v>21</v>
      </c>
      <c r="M73" s="234">
        <f>G73*(1+L73/100)</f>
        <v>0</v>
      </c>
      <c r="N73" s="234">
        <v>1E-3</v>
      </c>
      <c r="O73" s="234">
        <f>ROUND(E73*N73,2)</f>
        <v>0.03</v>
      </c>
      <c r="P73" s="234">
        <v>0</v>
      </c>
      <c r="Q73" s="234">
        <f>ROUND(E73*P73,2)</f>
        <v>0</v>
      </c>
      <c r="R73" s="234" t="s">
        <v>183</v>
      </c>
      <c r="S73" s="234" t="s">
        <v>134</v>
      </c>
      <c r="T73" s="235" t="s">
        <v>144</v>
      </c>
      <c r="U73" s="219">
        <v>0</v>
      </c>
      <c r="V73" s="219">
        <f>ROUND(E73*U73,2)</f>
        <v>0</v>
      </c>
      <c r="W73" s="219"/>
      <c r="X73" s="219" t="s">
        <v>184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185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3" t="s">
        <v>759</v>
      </c>
      <c r="D74" s="239"/>
      <c r="E74" s="239"/>
      <c r="F74" s="239"/>
      <c r="G74" s="23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164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2" t="s">
        <v>235</v>
      </c>
      <c r="D75" s="238"/>
      <c r="E75" s="238"/>
      <c r="F75" s="238"/>
      <c r="G75" s="238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164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2" t="s">
        <v>236</v>
      </c>
      <c r="D76" s="238"/>
      <c r="E76" s="238"/>
      <c r="F76" s="238"/>
      <c r="G76" s="238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164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2" t="s">
        <v>237</v>
      </c>
      <c r="D77" s="238"/>
      <c r="E77" s="238"/>
      <c r="F77" s="238"/>
      <c r="G77" s="238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164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40">
        <v>26</v>
      </c>
      <c r="B78" s="241" t="s">
        <v>760</v>
      </c>
      <c r="C78" s="254" t="s">
        <v>761</v>
      </c>
      <c r="D78" s="242" t="s">
        <v>762</v>
      </c>
      <c r="E78" s="243">
        <v>27</v>
      </c>
      <c r="F78" s="244"/>
      <c r="G78" s="245">
        <f>ROUND(E78*F78,2)</f>
        <v>0</v>
      </c>
      <c r="H78" s="244"/>
      <c r="I78" s="245">
        <f>ROUND(E78*H78,2)</f>
        <v>0</v>
      </c>
      <c r="J78" s="244"/>
      <c r="K78" s="245">
        <f>ROUND(E78*J78,2)</f>
        <v>0</v>
      </c>
      <c r="L78" s="245">
        <v>21</v>
      </c>
      <c r="M78" s="245">
        <f>G78*(1+L78/100)</f>
        <v>0</v>
      </c>
      <c r="N78" s="245">
        <v>0</v>
      </c>
      <c r="O78" s="245">
        <f>ROUND(E78*N78,2)</f>
        <v>0</v>
      </c>
      <c r="P78" s="245">
        <v>0</v>
      </c>
      <c r="Q78" s="245">
        <f>ROUND(E78*P78,2)</f>
        <v>0</v>
      </c>
      <c r="R78" s="245"/>
      <c r="S78" s="245" t="s">
        <v>173</v>
      </c>
      <c r="T78" s="246" t="s">
        <v>161</v>
      </c>
      <c r="U78" s="219">
        <v>0</v>
      </c>
      <c r="V78" s="219">
        <f>ROUND(E78*U78,2)</f>
        <v>0</v>
      </c>
      <c r="W78" s="219"/>
      <c r="X78" s="219" t="s">
        <v>184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185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0">
        <v>27</v>
      </c>
      <c r="B79" s="241" t="s">
        <v>763</v>
      </c>
      <c r="C79" s="254" t="s">
        <v>764</v>
      </c>
      <c r="D79" s="242" t="s">
        <v>762</v>
      </c>
      <c r="E79" s="243">
        <v>54</v>
      </c>
      <c r="F79" s="244"/>
      <c r="G79" s="245">
        <f>ROUND(E79*F79,2)</f>
        <v>0</v>
      </c>
      <c r="H79" s="244"/>
      <c r="I79" s="245">
        <f>ROUND(E79*H79,2)</f>
        <v>0</v>
      </c>
      <c r="J79" s="244"/>
      <c r="K79" s="245">
        <f>ROUND(E79*J79,2)</f>
        <v>0</v>
      </c>
      <c r="L79" s="245">
        <v>21</v>
      </c>
      <c r="M79" s="245">
        <f>G79*(1+L79/100)</f>
        <v>0</v>
      </c>
      <c r="N79" s="245">
        <v>0</v>
      </c>
      <c r="O79" s="245">
        <f>ROUND(E79*N79,2)</f>
        <v>0</v>
      </c>
      <c r="P79" s="245">
        <v>0</v>
      </c>
      <c r="Q79" s="245">
        <f>ROUND(E79*P79,2)</f>
        <v>0</v>
      </c>
      <c r="R79" s="245"/>
      <c r="S79" s="245" t="s">
        <v>173</v>
      </c>
      <c r="T79" s="246" t="s">
        <v>161</v>
      </c>
      <c r="U79" s="219">
        <v>0</v>
      </c>
      <c r="V79" s="219">
        <f>ROUND(E79*U79,2)</f>
        <v>0</v>
      </c>
      <c r="W79" s="219"/>
      <c r="X79" s="219" t="s">
        <v>184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185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0">
        <v>28</v>
      </c>
      <c r="B80" s="241" t="s">
        <v>765</v>
      </c>
      <c r="C80" s="254" t="s">
        <v>766</v>
      </c>
      <c r="D80" s="242" t="s">
        <v>468</v>
      </c>
      <c r="E80" s="243">
        <v>19.5</v>
      </c>
      <c r="F80" s="244"/>
      <c r="G80" s="245">
        <f>ROUND(E80*F80,2)</f>
        <v>0</v>
      </c>
      <c r="H80" s="244"/>
      <c r="I80" s="245">
        <f>ROUND(E80*H80,2)</f>
        <v>0</v>
      </c>
      <c r="J80" s="244"/>
      <c r="K80" s="245">
        <f>ROUND(E80*J80,2)</f>
        <v>0</v>
      </c>
      <c r="L80" s="245">
        <v>21</v>
      </c>
      <c r="M80" s="245">
        <f>G80*(1+L80/100)</f>
        <v>0</v>
      </c>
      <c r="N80" s="245">
        <v>0</v>
      </c>
      <c r="O80" s="245">
        <f>ROUND(E80*N80,2)</f>
        <v>0</v>
      </c>
      <c r="P80" s="245">
        <v>0</v>
      </c>
      <c r="Q80" s="245">
        <f>ROUND(E80*P80,2)</f>
        <v>0</v>
      </c>
      <c r="R80" s="245"/>
      <c r="S80" s="245" t="s">
        <v>173</v>
      </c>
      <c r="T80" s="246" t="s">
        <v>161</v>
      </c>
      <c r="U80" s="219">
        <v>0</v>
      </c>
      <c r="V80" s="219">
        <f>ROUND(E80*U80,2)</f>
        <v>0</v>
      </c>
      <c r="W80" s="219"/>
      <c r="X80" s="219" t="s">
        <v>184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185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0">
        <v>29</v>
      </c>
      <c r="B81" s="241" t="s">
        <v>767</v>
      </c>
      <c r="C81" s="254" t="s">
        <v>768</v>
      </c>
      <c r="D81" s="242" t="s">
        <v>468</v>
      </c>
      <c r="E81" s="243">
        <v>285</v>
      </c>
      <c r="F81" s="244"/>
      <c r="G81" s="245">
        <f>ROUND(E81*F81,2)</f>
        <v>0</v>
      </c>
      <c r="H81" s="244"/>
      <c r="I81" s="245">
        <f>ROUND(E81*H81,2)</f>
        <v>0</v>
      </c>
      <c r="J81" s="244"/>
      <c r="K81" s="245">
        <f>ROUND(E81*J81,2)</f>
        <v>0</v>
      </c>
      <c r="L81" s="245">
        <v>21</v>
      </c>
      <c r="M81" s="245">
        <f>G81*(1+L81/100)</f>
        <v>0</v>
      </c>
      <c r="N81" s="245">
        <v>0</v>
      </c>
      <c r="O81" s="245">
        <f>ROUND(E81*N81,2)</f>
        <v>0</v>
      </c>
      <c r="P81" s="245">
        <v>0</v>
      </c>
      <c r="Q81" s="245">
        <f>ROUND(E81*P81,2)</f>
        <v>0</v>
      </c>
      <c r="R81" s="245"/>
      <c r="S81" s="245" t="s">
        <v>173</v>
      </c>
      <c r="T81" s="246" t="s">
        <v>161</v>
      </c>
      <c r="U81" s="219">
        <v>0</v>
      </c>
      <c r="V81" s="219">
        <f>ROUND(E81*U81,2)</f>
        <v>0</v>
      </c>
      <c r="W81" s="219"/>
      <c r="X81" s="219" t="s">
        <v>184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185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x14ac:dyDescent="0.2">
      <c r="A82" s="223" t="s">
        <v>128</v>
      </c>
      <c r="B82" s="224" t="s">
        <v>76</v>
      </c>
      <c r="C82" s="248" t="s">
        <v>77</v>
      </c>
      <c r="D82" s="225"/>
      <c r="E82" s="226"/>
      <c r="F82" s="227"/>
      <c r="G82" s="227">
        <f>SUMIF(AG83:AG83,"&lt;&gt;NOR",G83:G83)</f>
        <v>0</v>
      </c>
      <c r="H82" s="227"/>
      <c r="I82" s="227">
        <f>SUM(I83:I83)</f>
        <v>0</v>
      </c>
      <c r="J82" s="227"/>
      <c r="K82" s="227">
        <f>SUM(K83:K83)</f>
        <v>0</v>
      </c>
      <c r="L82" s="227"/>
      <c r="M82" s="227">
        <f>SUM(M83:M83)</f>
        <v>0</v>
      </c>
      <c r="N82" s="227"/>
      <c r="O82" s="227">
        <f>SUM(O83:O83)</f>
        <v>0</v>
      </c>
      <c r="P82" s="227"/>
      <c r="Q82" s="227">
        <f>SUM(Q83:Q83)</f>
        <v>0</v>
      </c>
      <c r="R82" s="227"/>
      <c r="S82" s="227"/>
      <c r="T82" s="228"/>
      <c r="U82" s="222"/>
      <c r="V82" s="222">
        <f>SUM(V83:V83)</f>
        <v>0</v>
      </c>
      <c r="W82" s="222"/>
      <c r="X82" s="222"/>
      <c r="AG82" t="s">
        <v>129</v>
      </c>
    </row>
    <row r="83" spans="1:60" outlineLevel="1" x14ac:dyDescent="0.2">
      <c r="A83" s="240">
        <v>30</v>
      </c>
      <c r="B83" s="241" t="s">
        <v>769</v>
      </c>
      <c r="C83" s="254" t="s">
        <v>770</v>
      </c>
      <c r="D83" s="242" t="s">
        <v>771</v>
      </c>
      <c r="E83" s="243">
        <v>29.7</v>
      </c>
      <c r="F83" s="244"/>
      <c r="G83" s="245">
        <f>ROUND(E83*F83,2)</f>
        <v>0</v>
      </c>
      <c r="H83" s="244"/>
      <c r="I83" s="245">
        <f>ROUND(E83*H83,2)</f>
        <v>0</v>
      </c>
      <c r="J83" s="244"/>
      <c r="K83" s="245">
        <f>ROUND(E83*J83,2)</f>
        <v>0</v>
      </c>
      <c r="L83" s="245">
        <v>21</v>
      </c>
      <c r="M83" s="245">
        <f>G83*(1+L83/100)</f>
        <v>0</v>
      </c>
      <c r="N83" s="245">
        <v>0</v>
      </c>
      <c r="O83" s="245">
        <f>ROUND(E83*N83,2)</f>
        <v>0</v>
      </c>
      <c r="P83" s="245">
        <v>0</v>
      </c>
      <c r="Q83" s="245">
        <f>ROUND(E83*P83,2)</f>
        <v>0</v>
      </c>
      <c r="R83" s="245"/>
      <c r="S83" s="245" t="s">
        <v>173</v>
      </c>
      <c r="T83" s="246" t="s">
        <v>161</v>
      </c>
      <c r="U83" s="219">
        <v>0</v>
      </c>
      <c r="V83" s="219">
        <f>ROUND(E83*U83,2)</f>
        <v>0</v>
      </c>
      <c r="W83" s="219"/>
      <c r="X83" s="219" t="s">
        <v>184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185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x14ac:dyDescent="0.2">
      <c r="A84" s="223" t="s">
        <v>128</v>
      </c>
      <c r="B84" s="224" t="s">
        <v>78</v>
      </c>
      <c r="C84" s="248" t="s">
        <v>79</v>
      </c>
      <c r="D84" s="225"/>
      <c r="E84" s="226"/>
      <c r="F84" s="227"/>
      <c r="G84" s="227">
        <f>SUMIF(AG85:AG89,"&lt;&gt;NOR",G85:G89)</f>
        <v>0</v>
      </c>
      <c r="H84" s="227"/>
      <c r="I84" s="227">
        <f>SUM(I85:I89)</f>
        <v>0</v>
      </c>
      <c r="J84" s="227"/>
      <c r="K84" s="227">
        <f>SUM(K85:K89)</f>
        <v>0</v>
      </c>
      <c r="L84" s="227"/>
      <c r="M84" s="227">
        <f>SUM(M85:M89)</f>
        <v>0</v>
      </c>
      <c r="N84" s="227"/>
      <c r="O84" s="227">
        <f>SUM(O85:O89)</f>
        <v>0</v>
      </c>
      <c r="P84" s="227"/>
      <c r="Q84" s="227">
        <f>SUM(Q85:Q89)</f>
        <v>0</v>
      </c>
      <c r="R84" s="227"/>
      <c r="S84" s="227"/>
      <c r="T84" s="228"/>
      <c r="U84" s="222"/>
      <c r="V84" s="222">
        <f>SUM(V85:V89)</f>
        <v>0</v>
      </c>
      <c r="W84" s="222"/>
      <c r="X84" s="222"/>
      <c r="AG84" t="s">
        <v>129</v>
      </c>
    </row>
    <row r="85" spans="1:60" outlineLevel="1" x14ac:dyDescent="0.2">
      <c r="A85" s="240">
        <v>31</v>
      </c>
      <c r="B85" s="241" t="s">
        <v>772</v>
      </c>
      <c r="C85" s="254" t="s">
        <v>773</v>
      </c>
      <c r="D85" s="242" t="s">
        <v>774</v>
      </c>
      <c r="E85" s="243">
        <v>16</v>
      </c>
      <c r="F85" s="244"/>
      <c r="G85" s="245">
        <f>ROUND(E85*F85,2)</f>
        <v>0</v>
      </c>
      <c r="H85" s="244"/>
      <c r="I85" s="245">
        <f>ROUND(E85*H85,2)</f>
        <v>0</v>
      </c>
      <c r="J85" s="244"/>
      <c r="K85" s="245">
        <f>ROUND(E85*J85,2)</f>
        <v>0</v>
      </c>
      <c r="L85" s="245">
        <v>21</v>
      </c>
      <c r="M85" s="245">
        <f>G85*(1+L85/100)</f>
        <v>0</v>
      </c>
      <c r="N85" s="245">
        <v>0</v>
      </c>
      <c r="O85" s="245">
        <f>ROUND(E85*N85,2)</f>
        <v>0</v>
      </c>
      <c r="P85" s="245">
        <v>0</v>
      </c>
      <c r="Q85" s="245">
        <f>ROUND(E85*P85,2)</f>
        <v>0</v>
      </c>
      <c r="R85" s="245"/>
      <c r="S85" s="245" t="s">
        <v>173</v>
      </c>
      <c r="T85" s="246" t="s">
        <v>161</v>
      </c>
      <c r="U85" s="219">
        <v>0</v>
      </c>
      <c r="V85" s="219">
        <f>ROUND(E85*U85,2)</f>
        <v>0</v>
      </c>
      <c r="W85" s="219"/>
      <c r="X85" s="219" t="s">
        <v>775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776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40">
        <v>32</v>
      </c>
      <c r="B86" s="241" t="s">
        <v>777</v>
      </c>
      <c r="C86" s="254" t="s">
        <v>778</v>
      </c>
      <c r="D86" s="242" t="s">
        <v>774</v>
      </c>
      <c r="E86" s="243">
        <v>16</v>
      </c>
      <c r="F86" s="244"/>
      <c r="G86" s="245">
        <f>ROUND(E86*F86,2)</f>
        <v>0</v>
      </c>
      <c r="H86" s="244"/>
      <c r="I86" s="245">
        <f>ROUND(E86*H86,2)</f>
        <v>0</v>
      </c>
      <c r="J86" s="244"/>
      <c r="K86" s="245">
        <f>ROUND(E86*J86,2)</f>
        <v>0</v>
      </c>
      <c r="L86" s="245">
        <v>21</v>
      </c>
      <c r="M86" s="245">
        <f>G86*(1+L86/100)</f>
        <v>0</v>
      </c>
      <c r="N86" s="245">
        <v>0</v>
      </c>
      <c r="O86" s="245">
        <f>ROUND(E86*N86,2)</f>
        <v>0</v>
      </c>
      <c r="P86" s="245">
        <v>0</v>
      </c>
      <c r="Q86" s="245">
        <f>ROUND(E86*P86,2)</f>
        <v>0</v>
      </c>
      <c r="R86" s="245"/>
      <c r="S86" s="245" t="s">
        <v>173</v>
      </c>
      <c r="T86" s="246" t="s">
        <v>161</v>
      </c>
      <c r="U86" s="219">
        <v>0</v>
      </c>
      <c r="V86" s="219">
        <f>ROUND(E86*U86,2)</f>
        <v>0</v>
      </c>
      <c r="W86" s="219"/>
      <c r="X86" s="219" t="s">
        <v>775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776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40">
        <v>33</v>
      </c>
      <c r="B87" s="241" t="s">
        <v>779</v>
      </c>
      <c r="C87" s="254" t="s">
        <v>780</v>
      </c>
      <c r="D87" s="242" t="s">
        <v>774</v>
      </c>
      <c r="E87" s="243">
        <v>32</v>
      </c>
      <c r="F87" s="244"/>
      <c r="G87" s="245">
        <f>ROUND(E87*F87,2)</f>
        <v>0</v>
      </c>
      <c r="H87" s="244"/>
      <c r="I87" s="245">
        <f>ROUND(E87*H87,2)</f>
        <v>0</v>
      </c>
      <c r="J87" s="244"/>
      <c r="K87" s="245">
        <f>ROUND(E87*J87,2)</f>
        <v>0</v>
      </c>
      <c r="L87" s="245">
        <v>21</v>
      </c>
      <c r="M87" s="245">
        <f>G87*(1+L87/100)</f>
        <v>0</v>
      </c>
      <c r="N87" s="245">
        <v>0</v>
      </c>
      <c r="O87" s="245">
        <f>ROUND(E87*N87,2)</f>
        <v>0</v>
      </c>
      <c r="P87" s="245">
        <v>0</v>
      </c>
      <c r="Q87" s="245">
        <f>ROUND(E87*P87,2)</f>
        <v>0</v>
      </c>
      <c r="R87" s="245"/>
      <c r="S87" s="245" t="s">
        <v>173</v>
      </c>
      <c r="T87" s="246" t="s">
        <v>161</v>
      </c>
      <c r="U87" s="219">
        <v>0</v>
      </c>
      <c r="V87" s="219">
        <f>ROUND(E87*U87,2)</f>
        <v>0</v>
      </c>
      <c r="W87" s="219"/>
      <c r="X87" s="219" t="s">
        <v>775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776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0">
        <v>34</v>
      </c>
      <c r="B88" s="241" t="s">
        <v>779</v>
      </c>
      <c r="C88" s="254" t="s">
        <v>781</v>
      </c>
      <c r="D88" s="242" t="s">
        <v>774</v>
      </c>
      <c r="E88" s="243">
        <v>20</v>
      </c>
      <c r="F88" s="244"/>
      <c r="G88" s="245">
        <f>ROUND(E88*F88,2)</f>
        <v>0</v>
      </c>
      <c r="H88" s="244"/>
      <c r="I88" s="245">
        <f>ROUND(E88*H88,2)</f>
        <v>0</v>
      </c>
      <c r="J88" s="244"/>
      <c r="K88" s="245">
        <f>ROUND(E88*J88,2)</f>
        <v>0</v>
      </c>
      <c r="L88" s="245">
        <v>21</v>
      </c>
      <c r="M88" s="245">
        <f>G88*(1+L88/100)</f>
        <v>0</v>
      </c>
      <c r="N88" s="245">
        <v>0</v>
      </c>
      <c r="O88" s="245">
        <f>ROUND(E88*N88,2)</f>
        <v>0</v>
      </c>
      <c r="P88" s="245">
        <v>0</v>
      </c>
      <c r="Q88" s="245">
        <f>ROUND(E88*P88,2)</f>
        <v>0</v>
      </c>
      <c r="R88" s="245"/>
      <c r="S88" s="245" t="s">
        <v>173</v>
      </c>
      <c r="T88" s="246" t="s">
        <v>161</v>
      </c>
      <c r="U88" s="219">
        <v>0</v>
      </c>
      <c r="V88" s="219">
        <f>ROUND(E88*U88,2)</f>
        <v>0</v>
      </c>
      <c r="W88" s="219"/>
      <c r="X88" s="219" t="s">
        <v>782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783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0">
        <v>35</v>
      </c>
      <c r="B89" s="241" t="s">
        <v>784</v>
      </c>
      <c r="C89" s="254" t="s">
        <v>785</v>
      </c>
      <c r="D89" s="242" t="s">
        <v>774</v>
      </c>
      <c r="E89" s="243">
        <v>30</v>
      </c>
      <c r="F89" s="244"/>
      <c r="G89" s="245">
        <f>ROUND(E89*F89,2)</f>
        <v>0</v>
      </c>
      <c r="H89" s="244"/>
      <c r="I89" s="245">
        <f>ROUND(E89*H89,2)</f>
        <v>0</v>
      </c>
      <c r="J89" s="244"/>
      <c r="K89" s="245">
        <f>ROUND(E89*J89,2)</f>
        <v>0</v>
      </c>
      <c r="L89" s="245">
        <v>21</v>
      </c>
      <c r="M89" s="245">
        <f>G89*(1+L89/100)</f>
        <v>0</v>
      </c>
      <c r="N89" s="245">
        <v>0</v>
      </c>
      <c r="O89" s="245">
        <f>ROUND(E89*N89,2)</f>
        <v>0</v>
      </c>
      <c r="P89" s="245">
        <v>0</v>
      </c>
      <c r="Q89" s="245">
        <f>ROUND(E89*P89,2)</f>
        <v>0</v>
      </c>
      <c r="R89" s="245"/>
      <c r="S89" s="245" t="s">
        <v>173</v>
      </c>
      <c r="T89" s="246" t="s">
        <v>161</v>
      </c>
      <c r="U89" s="219">
        <v>0</v>
      </c>
      <c r="V89" s="219">
        <f>ROUND(E89*U89,2)</f>
        <v>0</v>
      </c>
      <c r="W89" s="219"/>
      <c r="X89" s="219" t="s">
        <v>775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776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x14ac:dyDescent="0.2">
      <c r="A90" s="223" t="s">
        <v>128</v>
      </c>
      <c r="B90" s="224" t="s">
        <v>86</v>
      </c>
      <c r="C90" s="248" t="s">
        <v>66</v>
      </c>
      <c r="D90" s="225"/>
      <c r="E90" s="226"/>
      <c r="F90" s="227"/>
      <c r="G90" s="227">
        <f>SUMIF(AG91:AG95,"&lt;&gt;NOR",G91:G95)</f>
        <v>0</v>
      </c>
      <c r="H90" s="227"/>
      <c r="I90" s="227">
        <f>SUM(I91:I95)</f>
        <v>0</v>
      </c>
      <c r="J90" s="227"/>
      <c r="K90" s="227">
        <f>SUM(K91:K95)</f>
        <v>0</v>
      </c>
      <c r="L90" s="227"/>
      <c r="M90" s="227">
        <f>SUM(M91:M95)</f>
        <v>0</v>
      </c>
      <c r="N90" s="227"/>
      <c r="O90" s="227">
        <f>SUM(O91:O95)</f>
        <v>145.13999999999999</v>
      </c>
      <c r="P90" s="227"/>
      <c r="Q90" s="227">
        <f>SUM(Q91:Q95)</f>
        <v>0</v>
      </c>
      <c r="R90" s="227"/>
      <c r="S90" s="227"/>
      <c r="T90" s="228"/>
      <c r="U90" s="222"/>
      <c r="V90" s="222">
        <f>SUM(V91:V95)</f>
        <v>250.03</v>
      </c>
      <c r="W90" s="222"/>
      <c r="X90" s="222"/>
      <c r="AG90" t="s">
        <v>129</v>
      </c>
    </row>
    <row r="91" spans="1:60" outlineLevel="1" x14ac:dyDescent="0.2">
      <c r="A91" s="229">
        <v>36</v>
      </c>
      <c r="B91" s="230" t="s">
        <v>786</v>
      </c>
      <c r="C91" s="249" t="s">
        <v>787</v>
      </c>
      <c r="D91" s="231" t="s">
        <v>132</v>
      </c>
      <c r="E91" s="232">
        <v>29.7</v>
      </c>
      <c r="F91" s="233"/>
      <c r="G91" s="234">
        <f>ROUND(E91*F91,2)</f>
        <v>0</v>
      </c>
      <c r="H91" s="233"/>
      <c r="I91" s="234">
        <f>ROUND(E91*H91,2)</f>
        <v>0</v>
      </c>
      <c r="J91" s="233"/>
      <c r="K91" s="234">
        <f>ROUND(E91*J91,2)</f>
        <v>0</v>
      </c>
      <c r="L91" s="234">
        <v>21</v>
      </c>
      <c r="M91" s="234">
        <f>G91*(1+L91/100)</f>
        <v>0</v>
      </c>
      <c r="N91" s="234">
        <v>2.5589200000000001</v>
      </c>
      <c r="O91" s="234">
        <f>ROUND(E91*N91,2)</f>
        <v>76</v>
      </c>
      <c r="P91" s="234">
        <v>0</v>
      </c>
      <c r="Q91" s="234">
        <f>ROUND(E91*P91,2)</f>
        <v>0</v>
      </c>
      <c r="R91" s="234"/>
      <c r="S91" s="234" t="s">
        <v>134</v>
      </c>
      <c r="T91" s="235" t="s">
        <v>144</v>
      </c>
      <c r="U91" s="219">
        <v>4</v>
      </c>
      <c r="V91" s="219">
        <f>ROUND(E91*U91,2)</f>
        <v>118.8</v>
      </c>
      <c r="W91" s="219"/>
      <c r="X91" s="219" t="s">
        <v>136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137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3" t="s">
        <v>788</v>
      </c>
      <c r="D92" s="239"/>
      <c r="E92" s="239"/>
      <c r="F92" s="239"/>
      <c r="G92" s="23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164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40">
        <v>37</v>
      </c>
      <c r="B93" s="241" t="s">
        <v>789</v>
      </c>
      <c r="C93" s="254" t="s">
        <v>790</v>
      </c>
      <c r="D93" s="242" t="s">
        <v>207</v>
      </c>
      <c r="E93" s="243">
        <v>774.2</v>
      </c>
      <c r="F93" s="244"/>
      <c r="G93" s="245">
        <f>ROUND(E93*F93,2)</f>
        <v>0</v>
      </c>
      <c r="H93" s="244"/>
      <c r="I93" s="245">
        <f>ROUND(E93*H93,2)</f>
        <v>0</v>
      </c>
      <c r="J93" s="244"/>
      <c r="K93" s="245">
        <f>ROUND(E93*J93,2)</f>
        <v>0</v>
      </c>
      <c r="L93" s="245">
        <v>21</v>
      </c>
      <c r="M93" s="245">
        <f>G93*(1+L93/100)</f>
        <v>0</v>
      </c>
      <c r="N93" s="245">
        <v>6.0000000000000002E-5</v>
      </c>
      <c r="O93" s="245">
        <f>ROUND(E93*N93,2)</f>
        <v>0.05</v>
      </c>
      <c r="P93" s="245">
        <v>0</v>
      </c>
      <c r="Q93" s="245">
        <f>ROUND(E93*P93,2)</f>
        <v>0</v>
      </c>
      <c r="R93" s="245"/>
      <c r="S93" s="245" t="s">
        <v>134</v>
      </c>
      <c r="T93" s="246" t="s">
        <v>144</v>
      </c>
      <c r="U93" s="219">
        <v>0.03</v>
      </c>
      <c r="V93" s="219">
        <f>ROUND(E93*U93,2)</f>
        <v>23.23</v>
      </c>
      <c r="W93" s="219"/>
      <c r="X93" s="219" t="s">
        <v>136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137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0">
        <v>38</v>
      </c>
      <c r="B94" s="241" t="s">
        <v>791</v>
      </c>
      <c r="C94" s="254" t="s">
        <v>792</v>
      </c>
      <c r="D94" s="242" t="s">
        <v>342</v>
      </c>
      <c r="E94" s="243">
        <v>27</v>
      </c>
      <c r="F94" s="244"/>
      <c r="G94" s="245">
        <f>ROUND(E94*F94,2)</f>
        <v>0</v>
      </c>
      <c r="H94" s="244"/>
      <c r="I94" s="245">
        <f>ROUND(E94*H94,2)</f>
        <v>0</v>
      </c>
      <c r="J94" s="244"/>
      <c r="K94" s="245">
        <f>ROUND(E94*J94,2)</f>
        <v>0</v>
      </c>
      <c r="L94" s="245">
        <v>21</v>
      </c>
      <c r="M94" s="245">
        <f>G94*(1+L94/100)</f>
        <v>0</v>
      </c>
      <c r="N94" s="245">
        <v>2.5589200000000001</v>
      </c>
      <c r="O94" s="245">
        <f>ROUND(E94*N94,2)</f>
        <v>69.09</v>
      </c>
      <c r="P94" s="245">
        <v>0</v>
      </c>
      <c r="Q94" s="245">
        <f>ROUND(E94*P94,2)</f>
        <v>0</v>
      </c>
      <c r="R94" s="245"/>
      <c r="S94" s="245" t="s">
        <v>173</v>
      </c>
      <c r="T94" s="246" t="s">
        <v>161</v>
      </c>
      <c r="U94" s="219">
        <v>4</v>
      </c>
      <c r="V94" s="219">
        <f>ROUND(E94*U94,2)</f>
        <v>108</v>
      </c>
      <c r="W94" s="219"/>
      <c r="X94" s="219" t="s">
        <v>136</v>
      </c>
      <c r="Y94" s="210"/>
      <c r="Z94" s="210"/>
      <c r="AA94" s="210"/>
      <c r="AB94" s="210"/>
      <c r="AC94" s="210"/>
      <c r="AD94" s="210"/>
      <c r="AE94" s="210"/>
      <c r="AF94" s="210"/>
      <c r="AG94" s="210" t="s">
        <v>137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40">
        <v>39</v>
      </c>
      <c r="B95" s="241" t="s">
        <v>793</v>
      </c>
      <c r="C95" s="254" t="s">
        <v>794</v>
      </c>
      <c r="D95" s="242" t="s">
        <v>342</v>
      </c>
      <c r="E95" s="243">
        <v>774.2</v>
      </c>
      <c r="F95" s="244"/>
      <c r="G95" s="245">
        <f>ROUND(E95*F95,2)</f>
        <v>0</v>
      </c>
      <c r="H95" s="244"/>
      <c r="I95" s="245">
        <f>ROUND(E95*H95,2)</f>
        <v>0</v>
      </c>
      <c r="J95" s="244"/>
      <c r="K95" s="245">
        <f>ROUND(E95*J95,2)</f>
        <v>0</v>
      </c>
      <c r="L95" s="245">
        <v>21</v>
      </c>
      <c r="M95" s="245">
        <f>G95*(1+L95/100)</f>
        <v>0</v>
      </c>
      <c r="N95" s="245">
        <v>0</v>
      </c>
      <c r="O95" s="245">
        <f>ROUND(E95*N95,2)</f>
        <v>0</v>
      </c>
      <c r="P95" s="245">
        <v>0</v>
      </c>
      <c r="Q95" s="245">
        <f>ROUND(E95*P95,2)</f>
        <v>0</v>
      </c>
      <c r="R95" s="245"/>
      <c r="S95" s="245" t="s">
        <v>173</v>
      </c>
      <c r="T95" s="246" t="s">
        <v>161</v>
      </c>
      <c r="U95" s="219">
        <v>0</v>
      </c>
      <c r="V95" s="219">
        <f>ROUND(E95*U95,2)</f>
        <v>0</v>
      </c>
      <c r="W95" s="219"/>
      <c r="X95" s="219" t="s">
        <v>136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137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x14ac:dyDescent="0.2">
      <c r="A96" s="223" t="s">
        <v>128</v>
      </c>
      <c r="B96" s="224" t="s">
        <v>87</v>
      </c>
      <c r="C96" s="248" t="s">
        <v>88</v>
      </c>
      <c r="D96" s="225"/>
      <c r="E96" s="226"/>
      <c r="F96" s="227"/>
      <c r="G96" s="227">
        <f>SUMIF(AG97:AG97,"&lt;&gt;NOR",G97:G97)</f>
        <v>0</v>
      </c>
      <c r="H96" s="227"/>
      <c r="I96" s="227">
        <f>SUM(I97:I97)</f>
        <v>0</v>
      </c>
      <c r="J96" s="227"/>
      <c r="K96" s="227">
        <f>SUM(K97:K97)</f>
        <v>0</v>
      </c>
      <c r="L96" s="227"/>
      <c r="M96" s="227">
        <f>SUM(M97:M97)</f>
        <v>0</v>
      </c>
      <c r="N96" s="227"/>
      <c r="O96" s="227">
        <f>SUM(O97:O97)</f>
        <v>0</v>
      </c>
      <c r="P96" s="227"/>
      <c r="Q96" s="227">
        <f>SUM(Q97:Q97)</f>
        <v>0</v>
      </c>
      <c r="R96" s="227"/>
      <c r="S96" s="227"/>
      <c r="T96" s="228"/>
      <c r="U96" s="222"/>
      <c r="V96" s="222">
        <f>SUM(V97:V97)</f>
        <v>0</v>
      </c>
      <c r="W96" s="222"/>
      <c r="X96" s="222"/>
      <c r="AG96" t="s">
        <v>129</v>
      </c>
    </row>
    <row r="97" spans="1:60" outlineLevel="1" x14ac:dyDescent="0.2">
      <c r="A97" s="240">
        <v>40</v>
      </c>
      <c r="B97" s="241" t="s">
        <v>795</v>
      </c>
      <c r="C97" s="254" t="s">
        <v>796</v>
      </c>
      <c r="D97" s="242" t="s">
        <v>225</v>
      </c>
      <c r="E97" s="243">
        <v>1</v>
      </c>
      <c r="F97" s="244"/>
      <c r="G97" s="245">
        <f>ROUND(E97*F97,2)</f>
        <v>0</v>
      </c>
      <c r="H97" s="244"/>
      <c r="I97" s="245">
        <f>ROUND(E97*H97,2)</f>
        <v>0</v>
      </c>
      <c r="J97" s="244"/>
      <c r="K97" s="245">
        <f>ROUND(E97*J97,2)</f>
        <v>0</v>
      </c>
      <c r="L97" s="245">
        <v>21</v>
      </c>
      <c r="M97" s="245">
        <f>G97*(1+L97/100)</f>
        <v>0</v>
      </c>
      <c r="N97" s="245">
        <v>0</v>
      </c>
      <c r="O97" s="245">
        <f>ROUND(E97*N97,2)</f>
        <v>0</v>
      </c>
      <c r="P97" s="245">
        <v>0</v>
      </c>
      <c r="Q97" s="245">
        <f>ROUND(E97*P97,2)</f>
        <v>0</v>
      </c>
      <c r="R97" s="245"/>
      <c r="S97" s="245" t="s">
        <v>173</v>
      </c>
      <c r="T97" s="246" t="s">
        <v>161</v>
      </c>
      <c r="U97" s="219">
        <v>0</v>
      </c>
      <c r="V97" s="219">
        <f>ROUND(E97*U97,2)</f>
        <v>0</v>
      </c>
      <c r="W97" s="219"/>
      <c r="X97" s="219" t="s">
        <v>136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137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x14ac:dyDescent="0.2">
      <c r="A98" s="223" t="s">
        <v>128</v>
      </c>
      <c r="B98" s="224" t="s">
        <v>91</v>
      </c>
      <c r="C98" s="248" t="s">
        <v>92</v>
      </c>
      <c r="D98" s="225"/>
      <c r="E98" s="226"/>
      <c r="F98" s="227"/>
      <c r="G98" s="227">
        <f>SUMIF(AG99:AG124,"&lt;&gt;NOR",G99:G124)</f>
        <v>0</v>
      </c>
      <c r="H98" s="227"/>
      <c r="I98" s="227">
        <f>SUM(I99:I124)</f>
        <v>0</v>
      </c>
      <c r="J98" s="227"/>
      <c r="K98" s="227">
        <f>SUM(K99:K124)</f>
        <v>0</v>
      </c>
      <c r="L98" s="227"/>
      <c r="M98" s="227">
        <f>SUM(M99:M124)</f>
        <v>0</v>
      </c>
      <c r="N98" s="227"/>
      <c r="O98" s="227">
        <f>SUM(O99:O124)</f>
        <v>0</v>
      </c>
      <c r="P98" s="227"/>
      <c r="Q98" s="227">
        <f>SUM(Q99:Q124)</f>
        <v>0</v>
      </c>
      <c r="R98" s="227"/>
      <c r="S98" s="227"/>
      <c r="T98" s="228"/>
      <c r="U98" s="222"/>
      <c r="V98" s="222">
        <f>SUM(V99:V124)</f>
        <v>352.34000000000003</v>
      </c>
      <c r="W98" s="222"/>
      <c r="X98" s="222"/>
      <c r="AG98" t="s">
        <v>129</v>
      </c>
    </row>
    <row r="99" spans="1:60" outlineLevel="1" x14ac:dyDescent="0.2">
      <c r="A99" s="229">
        <v>41</v>
      </c>
      <c r="B99" s="230" t="s">
        <v>797</v>
      </c>
      <c r="C99" s="249" t="s">
        <v>798</v>
      </c>
      <c r="D99" s="231" t="s">
        <v>207</v>
      </c>
      <c r="E99" s="232">
        <v>216</v>
      </c>
      <c r="F99" s="233"/>
      <c r="G99" s="234">
        <f>ROUND(E99*F99,2)</f>
        <v>0</v>
      </c>
      <c r="H99" s="233"/>
      <c r="I99" s="234">
        <f>ROUND(E99*H99,2)</f>
        <v>0</v>
      </c>
      <c r="J99" s="233"/>
      <c r="K99" s="234">
        <f>ROUND(E99*J99,2)</f>
        <v>0</v>
      </c>
      <c r="L99" s="234">
        <v>21</v>
      </c>
      <c r="M99" s="234">
        <f>G99*(1+L99/100)</f>
        <v>0</v>
      </c>
      <c r="N99" s="234">
        <v>0</v>
      </c>
      <c r="O99" s="234">
        <f>ROUND(E99*N99,2)</f>
        <v>0</v>
      </c>
      <c r="P99" s="234">
        <v>0</v>
      </c>
      <c r="Q99" s="234">
        <f>ROUND(E99*P99,2)</f>
        <v>0</v>
      </c>
      <c r="R99" s="234"/>
      <c r="S99" s="234" t="s">
        <v>173</v>
      </c>
      <c r="T99" s="235" t="s">
        <v>161</v>
      </c>
      <c r="U99" s="219">
        <v>0</v>
      </c>
      <c r="V99" s="219">
        <f>ROUND(E99*U99,2)</f>
        <v>0</v>
      </c>
      <c r="W99" s="219"/>
      <c r="X99" s="219" t="s">
        <v>136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137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3" t="s">
        <v>235</v>
      </c>
      <c r="D100" s="239"/>
      <c r="E100" s="239"/>
      <c r="F100" s="239"/>
      <c r="G100" s="23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164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2" t="s">
        <v>236</v>
      </c>
      <c r="D101" s="238"/>
      <c r="E101" s="238"/>
      <c r="F101" s="238"/>
      <c r="G101" s="238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164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2" t="s">
        <v>237</v>
      </c>
      <c r="D102" s="238"/>
      <c r="E102" s="238"/>
      <c r="F102" s="238"/>
      <c r="G102" s="238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164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40">
        <v>42</v>
      </c>
      <c r="B103" s="241" t="s">
        <v>799</v>
      </c>
      <c r="C103" s="254" t="s">
        <v>800</v>
      </c>
      <c r="D103" s="242" t="s">
        <v>762</v>
      </c>
      <c r="E103" s="243">
        <v>162</v>
      </c>
      <c r="F103" s="244"/>
      <c r="G103" s="245">
        <f>ROUND(E103*F103,2)</f>
        <v>0</v>
      </c>
      <c r="H103" s="244"/>
      <c r="I103" s="245">
        <f>ROUND(E103*H103,2)</f>
        <v>0</v>
      </c>
      <c r="J103" s="244"/>
      <c r="K103" s="245">
        <f>ROUND(E103*J103,2)</f>
        <v>0</v>
      </c>
      <c r="L103" s="245">
        <v>21</v>
      </c>
      <c r="M103" s="245">
        <f>G103*(1+L103/100)</f>
        <v>0</v>
      </c>
      <c r="N103" s="245">
        <v>0</v>
      </c>
      <c r="O103" s="245">
        <f>ROUND(E103*N103,2)</f>
        <v>0</v>
      </c>
      <c r="P103" s="245">
        <v>0</v>
      </c>
      <c r="Q103" s="245">
        <f>ROUND(E103*P103,2)</f>
        <v>0</v>
      </c>
      <c r="R103" s="245"/>
      <c r="S103" s="245" t="s">
        <v>173</v>
      </c>
      <c r="T103" s="246" t="s">
        <v>161</v>
      </c>
      <c r="U103" s="219">
        <v>0</v>
      </c>
      <c r="V103" s="219">
        <f>ROUND(E103*U103,2)</f>
        <v>0</v>
      </c>
      <c r="W103" s="219"/>
      <c r="X103" s="219" t="s">
        <v>136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137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40">
        <v>43</v>
      </c>
      <c r="B104" s="241" t="s">
        <v>801</v>
      </c>
      <c r="C104" s="254" t="s">
        <v>802</v>
      </c>
      <c r="D104" s="242" t="s">
        <v>762</v>
      </c>
      <c r="E104" s="243">
        <v>324</v>
      </c>
      <c r="F104" s="244"/>
      <c r="G104" s="245">
        <f>ROUND(E104*F104,2)</f>
        <v>0</v>
      </c>
      <c r="H104" s="244"/>
      <c r="I104" s="245">
        <f>ROUND(E104*H104,2)</f>
        <v>0</v>
      </c>
      <c r="J104" s="244"/>
      <c r="K104" s="245">
        <f>ROUND(E104*J104,2)</f>
        <v>0</v>
      </c>
      <c r="L104" s="245">
        <v>21</v>
      </c>
      <c r="M104" s="245">
        <f>G104*(1+L104/100)</f>
        <v>0</v>
      </c>
      <c r="N104" s="245">
        <v>0</v>
      </c>
      <c r="O104" s="245">
        <f>ROUND(E104*N104,2)</f>
        <v>0</v>
      </c>
      <c r="P104" s="245">
        <v>0</v>
      </c>
      <c r="Q104" s="245">
        <f>ROUND(E104*P104,2)</f>
        <v>0</v>
      </c>
      <c r="R104" s="245"/>
      <c r="S104" s="245" t="s">
        <v>173</v>
      </c>
      <c r="T104" s="246" t="s">
        <v>161</v>
      </c>
      <c r="U104" s="219">
        <v>0</v>
      </c>
      <c r="V104" s="219">
        <f>ROUND(E104*U104,2)</f>
        <v>0</v>
      </c>
      <c r="W104" s="219"/>
      <c r="X104" s="219" t="s">
        <v>136</v>
      </c>
      <c r="Y104" s="210"/>
      <c r="Z104" s="210"/>
      <c r="AA104" s="210"/>
      <c r="AB104" s="210"/>
      <c r="AC104" s="210"/>
      <c r="AD104" s="210"/>
      <c r="AE104" s="210"/>
      <c r="AF104" s="210"/>
      <c r="AG104" s="210" t="s">
        <v>137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40">
        <v>44</v>
      </c>
      <c r="B105" s="241" t="s">
        <v>803</v>
      </c>
      <c r="C105" s="254" t="s">
        <v>804</v>
      </c>
      <c r="D105" s="242" t="s">
        <v>762</v>
      </c>
      <c r="E105" s="243">
        <v>27</v>
      </c>
      <c r="F105" s="244"/>
      <c r="G105" s="245">
        <f>ROUND(E105*F105,2)</f>
        <v>0</v>
      </c>
      <c r="H105" s="244"/>
      <c r="I105" s="245">
        <f>ROUND(E105*H105,2)</f>
        <v>0</v>
      </c>
      <c r="J105" s="244"/>
      <c r="K105" s="245">
        <f>ROUND(E105*J105,2)</f>
        <v>0</v>
      </c>
      <c r="L105" s="245">
        <v>21</v>
      </c>
      <c r="M105" s="245">
        <f>G105*(1+L105/100)</f>
        <v>0</v>
      </c>
      <c r="N105" s="245">
        <v>0</v>
      </c>
      <c r="O105" s="245">
        <f>ROUND(E105*N105,2)</f>
        <v>0</v>
      </c>
      <c r="P105" s="245">
        <v>0</v>
      </c>
      <c r="Q105" s="245">
        <f>ROUND(E105*P105,2)</f>
        <v>0</v>
      </c>
      <c r="R105" s="245"/>
      <c r="S105" s="245" t="s">
        <v>173</v>
      </c>
      <c r="T105" s="246" t="s">
        <v>161</v>
      </c>
      <c r="U105" s="219">
        <v>0</v>
      </c>
      <c r="V105" s="219">
        <f>ROUND(E105*U105,2)</f>
        <v>0</v>
      </c>
      <c r="W105" s="219"/>
      <c r="X105" s="219" t="s">
        <v>136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137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29">
        <v>45</v>
      </c>
      <c r="B106" s="230" t="s">
        <v>805</v>
      </c>
      <c r="C106" s="249" t="s">
        <v>806</v>
      </c>
      <c r="D106" s="231" t="s">
        <v>762</v>
      </c>
      <c r="E106" s="232">
        <v>27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21</v>
      </c>
      <c r="M106" s="234">
        <f>G106*(1+L106/100)</f>
        <v>0</v>
      </c>
      <c r="N106" s="234">
        <v>0</v>
      </c>
      <c r="O106" s="234">
        <f>ROUND(E106*N106,2)</f>
        <v>0</v>
      </c>
      <c r="P106" s="234">
        <v>0</v>
      </c>
      <c r="Q106" s="234">
        <f>ROUND(E106*P106,2)</f>
        <v>0</v>
      </c>
      <c r="R106" s="234"/>
      <c r="S106" s="234" t="s">
        <v>173</v>
      </c>
      <c r="T106" s="235" t="s">
        <v>161</v>
      </c>
      <c r="U106" s="219">
        <v>0</v>
      </c>
      <c r="V106" s="219">
        <f>ROUND(E106*U106,2)</f>
        <v>0</v>
      </c>
      <c r="W106" s="219"/>
      <c r="X106" s="219" t="s">
        <v>136</v>
      </c>
      <c r="Y106" s="210"/>
      <c r="Z106" s="210"/>
      <c r="AA106" s="210"/>
      <c r="AB106" s="210"/>
      <c r="AC106" s="210"/>
      <c r="AD106" s="210"/>
      <c r="AE106" s="210"/>
      <c r="AF106" s="210"/>
      <c r="AG106" s="210" t="s">
        <v>137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3" t="s">
        <v>235</v>
      </c>
      <c r="D107" s="239"/>
      <c r="E107" s="239"/>
      <c r="F107" s="239"/>
      <c r="G107" s="23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164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2" t="s">
        <v>236</v>
      </c>
      <c r="D108" s="238"/>
      <c r="E108" s="238"/>
      <c r="F108" s="238"/>
      <c r="G108" s="238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164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2" t="s">
        <v>237</v>
      </c>
      <c r="D109" s="238"/>
      <c r="E109" s="238"/>
      <c r="F109" s="238"/>
      <c r="G109" s="238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164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29">
        <v>46</v>
      </c>
      <c r="B110" s="230" t="s">
        <v>807</v>
      </c>
      <c r="C110" s="249" t="s">
        <v>808</v>
      </c>
      <c r="D110" s="231" t="s">
        <v>225</v>
      </c>
      <c r="E110" s="232">
        <v>27</v>
      </c>
      <c r="F110" s="233"/>
      <c r="G110" s="234">
        <f>ROUND(E110*F110,2)</f>
        <v>0</v>
      </c>
      <c r="H110" s="233"/>
      <c r="I110" s="234">
        <f>ROUND(E110*H110,2)</f>
        <v>0</v>
      </c>
      <c r="J110" s="233"/>
      <c r="K110" s="234">
        <f>ROUND(E110*J110,2)</f>
        <v>0</v>
      </c>
      <c r="L110" s="234">
        <v>21</v>
      </c>
      <c r="M110" s="234">
        <f>G110*(1+L110/100)</f>
        <v>0</v>
      </c>
      <c r="N110" s="234">
        <v>0</v>
      </c>
      <c r="O110" s="234">
        <f>ROUND(E110*N110,2)</f>
        <v>0</v>
      </c>
      <c r="P110" s="234">
        <v>0</v>
      </c>
      <c r="Q110" s="234">
        <f>ROUND(E110*P110,2)</f>
        <v>0</v>
      </c>
      <c r="R110" s="234" t="s">
        <v>91</v>
      </c>
      <c r="S110" s="234" t="s">
        <v>134</v>
      </c>
      <c r="T110" s="235" t="s">
        <v>144</v>
      </c>
      <c r="U110" s="219">
        <v>3.4166699999999999</v>
      </c>
      <c r="V110" s="219">
        <f>ROUND(E110*U110,2)</f>
        <v>92.25</v>
      </c>
      <c r="W110" s="219"/>
      <c r="X110" s="219" t="s">
        <v>136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137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3" t="s">
        <v>809</v>
      </c>
      <c r="D111" s="239"/>
      <c r="E111" s="239"/>
      <c r="F111" s="239"/>
      <c r="G111" s="23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164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22.5" outlineLevel="1" x14ac:dyDescent="0.2">
      <c r="A112" s="229">
        <v>47</v>
      </c>
      <c r="B112" s="230" t="s">
        <v>810</v>
      </c>
      <c r="C112" s="249" t="s">
        <v>811</v>
      </c>
      <c r="D112" s="231" t="s">
        <v>225</v>
      </c>
      <c r="E112" s="232">
        <v>1</v>
      </c>
      <c r="F112" s="233"/>
      <c r="G112" s="234">
        <f>ROUND(E112*F112,2)</f>
        <v>0</v>
      </c>
      <c r="H112" s="233"/>
      <c r="I112" s="234">
        <f>ROUND(E112*H112,2)</f>
        <v>0</v>
      </c>
      <c r="J112" s="233"/>
      <c r="K112" s="234">
        <f>ROUND(E112*J112,2)</f>
        <v>0</v>
      </c>
      <c r="L112" s="234">
        <v>21</v>
      </c>
      <c r="M112" s="234">
        <f>G112*(1+L112/100)</f>
        <v>0</v>
      </c>
      <c r="N112" s="234">
        <v>0</v>
      </c>
      <c r="O112" s="234">
        <f>ROUND(E112*N112,2)</f>
        <v>0</v>
      </c>
      <c r="P112" s="234">
        <v>0</v>
      </c>
      <c r="Q112" s="234">
        <f>ROUND(E112*P112,2)</f>
        <v>0</v>
      </c>
      <c r="R112" s="234"/>
      <c r="S112" s="234" t="s">
        <v>173</v>
      </c>
      <c r="T112" s="235" t="s">
        <v>161</v>
      </c>
      <c r="U112" s="219">
        <v>3.42</v>
      </c>
      <c r="V112" s="219">
        <f>ROUND(E112*U112,2)</f>
        <v>3.42</v>
      </c>
      <c r="W112" s="219"/>
      <c r="X112" s="219" t="s">
        <v>136</v>
      </c>
      <c r="Y112" s="210"/>
      <c r="Z112" s="210"/>
      <c r="AA112" s="210"/>
      <c r="AB112" s="210"/>
      <c r="AC112" s="210"/>
      <c r="AD112" s="210"/>
      <c r="AE112" s="210"/>
      <c r="AF112" s="210"/>
      <c r="AG112" s="210" t="s">
        <v>137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17"/>
      <c r="B113" s="218"/>
      <c r="C113" s="253" t="s">
        <v>812</v>
      </c>
      <c r="D113" s="239"/>
      <c r="E113" s="239"/>
      <c r="F113" s="239"/>
      <c r="G113" s="23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164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36" t="str">
        <f>C113</f>
        <v>Kompletní dodávka, včetně odvozu a uložení odpau na skládku, včetně případného propojení el. rozvodu na okolní el. soustavu a to včetně všech prací a materiálů s tím souvisejících.</v>
      </c>
      <c r="BB113" s="210"/>
      <c r="BC113" s="210"/>
      <c r="BD113" s="210"/>
      <c r="BE113" s="210"/>
      <c r="BF113" s="210"/>
      <c r="BG113" s="210"/>
      <c r="BH113" s="210"/>
    </row>
    <row r="114" spans="1:60" ht="22.5" outlineLevel="1" x14ac:dyDescent="0.2">
      <c r="A114" s="229">
        <v>48</v>
      </c>
      <c r="B114" s="230" t="s">
        <v>813</v>
      </c>
      <c r="C114" s="249" t="s">
        <v>814</v>
      </c>
      <c r="D114" s="231" t="s">
        <v>225</v>
      </c>
      <c r="E114" s="232">
        <v>27</v>
      </c>
      <c r="F114" s="233"/>
      <c r="G114" s="234">
        <f>ROUND(E114*F114,2)</f>
        <v>0</v>
      </c>
      <c r="H114" s="233"/>
      <c r="I114" s="234">
        <f>ROUND(E114*H114,2)</f>
        <v>0</v>
      </c>
      <c r="J114" s="233"/>
      <c r="K114" s="234">
        <f>ROUND(E114*J114,2)</f>
        <v>0</v>
      </c>
      <c r="L114" s="234">
        <v>21</v>
      </c>
      <c r="M114" s="234">
        <f>G114*(1+L114/100)</f>
        <v>0</v>
      </c>
      <c r="N114" s="234">
        <v>0</v>
      </c>
      <c r="O114" s="234">
        <f>ROUND(E114*N114,2)</f>
        <v>0</v>
      </c>
      <c r="P114" s="234">
        <v>0</v>
      </c>
      <c r="Q114" s="234">
        <f>ROUND(E114*P114,2)</f>
        <v>0</v>
      </c>
      <c r="R114" s="234" t="s">
        <v>91</v>
      </c>
      <c r="S114" s="234" t="s">
        <v>134</v>
      </c>
      <c r="T114" s="235" t="s">
        <v>144</v>
      </c>
      <c r="U114" s="219">
        <v>1.81667</v>
      </c>
      <c r="V114" s="219">
        <f>ROUND(E114*U114,2)</f>
        <v>49.05</v>
      </c>
      <c r="W114" s="219"/>
      <c r="X114" s="219" t="s">
        <v>136</v>
      </c>
      <c r="Y114" s="210"/>
      <c r="Z114" s="210"/>
      <c r="AA114" s="210"/>
      <c r="AB114" s="210"/>
      <c r="AC114" s="210"/>
      <c r="AD114" s="210"/>
      <c r="AE114" s="210"/>
      <c r="AF114" s="210"/>
      <c r="AG114" s="210" t="s">
        <v>137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3" t="s">
        <v>815</v>
      </c>
      <c r="D115" s="239"/>
      <c r="E115" s="239"/>
      <c r="F115" s="239"/>
      <c r="G115" s="23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164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29">
        <v>49</v>
      </c>
      <c r="B116" s="230" t="s">
        <v>816</v>
      </c>
      <c r="C116" s="249" t="s">
        <v>817</v>
      </c>
      <c r="D116" s="231" t="s">
        <v>225</v>
      </c>
      <c r="E116" s="232">
        <v>27</v>
      </c>
      <c r="F116" s="233"/>
      <c r="G116" s="234">
        <f>ROUND(E116*F116,2)</f>
        <v>0</v>
      </c>
      <c r="H116" s="233"/>
      <c r="I116" s="234">
        <f>ROUND(E116*H116,2)</f>
        <v>0</v>
      </c>
      <c r="J116" s="233"/>
      <c r="K116" s="234">
        <f>ROUND(E116*J116,2)</f>
        <v>0</v>
      </c>
      <c r="L116" s="234">
        <v>21</v>
      </c>
      <c r="M116" s="234">
        <f>G116*(1+L116/100)</f>
        <v>0</v>
      </c>
      <c r="N116" s="234">
        <v>0</v>
      </c>
      <c r="O116" s="234">
        <f>ROUND(E116*N116,2)</f>
        <v>0</v>
      </c>
      <c r="P116" s="234">
        <v>0</v>
      </c>
      <c r="Q116" s="234">
        <f>ROUND(E116*P116,2)</f>
        <v>0</v>
      </c>
      <c r="R116" s="234"/>
      <c r="S116" s="234" t="s">
        <v>173</v>
      </c>
      <c r="T116" s="235" t="s">
        <v>161</v>
      </c>
      <c r="U116" s="219">
        <v>1.4166700000000001</v>
      </c>
      <c r="V116" s="219">
        <f>ROUND(E116*U116,2)</f>
        <v>38.25</v>
      </c>
      <c r="W116" s="219"/>
      <c r="X116" s="219" t="s">
        <v>136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137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ht="22.5" outlineLevel="1" x14ac:dyDescent="0.2">
      <c r="A117" s="217"/>
      <c r="B117" s="218"/>
      <c r="C117" s="253" t="s">
        <v>818</v>
      </c>
      <c r="D117" s="239"/>
      <c r="E117" s="239"/>
      <c r="F117" s="239"/>
      <c r="G117" s="23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164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36" t="str">
        <f>C117</f>
        <v>Montáž stožárové rozvodnice, montáže kabelu mezi rozvodnicí a vlastním svítidlem včetně jeho ukončení a zapojení v rozvodnici. U stožárů typu Ž je v položce zakalkulováno i zapojení dotykové spojky.</v>
      </c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40">
        <v>50</v>
      </c>
      <c r="B118" s="241" t="s">
        <v>819</v>
      </c>
      <c r="C118" s="254" t="s">
        <v>820</v>
      </c>
      <c r="D118" s="242" t="s">
        <v>207</v>
      </c>
      <c r="E118" s="243">
        <v>54</v>
      </c>
      <c r="F118" s="244"/>
      <c r="G118" s="245">
        <f>ROUND(E118*F118,2)</f>
        <v>0</v>
      </c>
      <c r="H118" s="244"/>
      <c r="I118" s="245">
        <f>ROUND(E118*H118,2)</f>
        <v>0</v>
      </c>
      <c r="J118" s="244"/>
      <c r="K118" s="245">
        <f>ROUND(E118*J118,2)</f>
        <v>0</v>
      </c>
      <c r="L118" s="245">
        <v>21</v>
      </c>
      <c r="M118" s="245">
        <f>G118*(1+L118/100)</f>
        <v>0</v>
      </c>
      <c r="N118" s="245">
        <v>0</v>
      </c>
      <c r="O118" s="245">
        <f>ROUND(E118*N118,2)</f>
        <v>0</v>
      </c>
      <c r="P118" s="245">
        <v>0</v>
      </c>
      <c r="Q118" s="245">
        <f>ROUND(E118*P118,2)</f>
        <v>0</v>
      </c>
      <c r="R118" s="245"/>
      <c r="S118" s="245" t="s">
        <v>173</v>
      </c>
      <c r="T118" s="246" t="s">
        <v>161</v>
      </c>
      <c r="U118" s="219">
        <v>0</v>
      </c>
      <c r="V118" s="219">
        <f>ROUND(E118*U118,2)</f>
        <v>0</v>
      </c>
      <c r="W118" s="219"/>
      <c r="X118" s="219" t="s">
        <v>136</v>
      </c>
      <c r="Y118" s="210"/>
      <c r="Z118" s="210"/>
      <c r="AA118" s="210"/>
      <c r="AB118" s="210"/>
      <c r="AC118" s="210"/>
      <c r="AD118" s="210"/>
      <c r="AE118" s="210"/>
      <c r="AF118" s="210"/>
      <c r="AG118" s="210" t="s">
        <v>137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ht="22.5" outlineLevel="1" x14ac:dyDescent="0.2">
      <c r="A119" s="229">
        <v>51</v>
      </c>
      <c r="B119" s="230" t="s">
        <v>821</v>
      </c>
      <c r="C119" s="249" t="s">
        <v>822</v>
      </c>
      <c r="D119" s="231" t="s">
        <v>207</v>
      </c>
      <c r="E119" s="232">
        <v>774.2</v>
      </c>
      <c r="F119" s="233"/>
      <c r="G119" s="234">
        <f>ROUND(E119*F119,2)</f>
        <v>0</v>
      </c>
      <c r="H119" s="233"/>
      <c r="I119" s="234">
        <f>ROUND(E119*H119,2)</f>
        <v>0</v>
      </c>
      <c r="J119" s="233"/>
      <c r="K119" s="234">
        <f>ROUND(E119*J119,2)</f>
        <v>0</v>
      </c>
      <c r="L119" s="234">
        <v>21</v>
      </c>
      <c r="M119" s="234">
        <f>G119*(1+L119/100)</f>
        <v>0</v>
      </c>
      <c r="N119" s="234">
        <v>0</v>
      </c>
      <c r="O119" s="234">
        <f>ROUND(E119*N119,2)</f>
        <v>0</v>
      </c>
      <c r="P119" s="234">
        <v>0</v>
      </c>
      <c r="Q119" s="234">
        <f>ROUND(E119*P119,2)</f>
        <v>0</v>
      </c>
      <c r="R119" s="234" t="s">
        <v>91</v>
      </c>
      <c r="S119" s="234" t="s">
        <v>134</v>
      </c>
      <c r="T119" s="235" t="s">
        <v>144</v>
      </c>
      <c r="U119" s="219">
        <v>0.12</v>
      </c>
      <c r="V119" s="219">
        <f>ROUND(E119*U119,2)</f>
        <v>92.9</v>
      </c>
      <c r="W119" s="219"/>
      <c r="X119" s="219" t="s">
        <v>136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137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3" t="s">
        <v>823</v>
      </c>
      <c r="D120" s="239"/>
      <c r="E120" s="239"/>
      <c r="F120" s="239"/>
      <c r="G120" s="23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164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29">
        <v>52</v>
      </c>
      <c r="B121" s="230" t="s">
        <v>824</v>
      </c>
      <c r="C121" s="249" t="s">
        <v>825</v>
      </c>
      <c r="D121" s="231" t="s">
        <v>207</v>
      </c>
      <c r="E121" s="232">
        <v>67.5</v>
      </c>
      <c r="F121" s="233"/>
      <c r="G121" s="234">
        <f>ROUND(E121*F121,2)</f>
        <v>0</v>
      </c>
      <c r="H121" s="233"/>
      <c r="I121" s="234">
        <f>ROUND(E121*H121,2)</f>
        <v>0</v>
      </c>
      <c r="J121" s="233"/>
      <c r="K121" s="234">
        <f>ROUND(E121*J121,2)</f>
        <v>0</v>
      </c>
      <c r="L121" s="234">
        <v>21</v>
      </c>
      <c r="M121" s="234">
        <f>G121*(1+L121/100)</f>
        <v>0</v>
      </c>
      <c r="N121" s="234">
        <v>0</v>
      </c>
      <c r="O121" s="234">
        <f>ROUND(E121*N121,2)</f>
        <v>0</v>
      </c>
      <c r="P121" s="234">
        <v>0</v>
      </c>
      <c r="Q121" s="234">
        <f>ROUND(E121*P121,2)</f>
        <v>0</v>
      </c>
      <c r="R121" s="234"/>
      <c r="S121" s="234" t="s">
        <v>173</v>
      </c>
      <c r="T121" s="235" t="s">
        <v>161</v>
      </c>
      <c r="U121" s="219">
        <v>0.12</v>
      </c>
      <c r="V121" s="219">
        <f>ROUND(E121*U121,2)</f>
        <v>8.1</v>
      </c>
      <c r="W121" s="219"/>
      <c r="X121" s="219" t="s">
        <v>136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137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3" t="s">
        <v>823</v>
      </c>
      <c r="D122" s="239"/>
      <c r="E122" s="239"/>
      <c r="F122" s="239"/>
      <c r="G122" s="23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164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40">
        <v>53</v>
      </c>
      <c r="B123" s="241" t="s">
        <v>826</v>
      </c>
      <c r="C123" s="254" t="s">
        <v>827</v>
      </c>
      <c r="D123" s="242" t="s">
        <v>207</v>
      </c>
      <c r="E123" s="243">
        <v>216</v>
      </c>
      <c r="F123" s="244"/>
      <c r="G123" s="245">
        <f>ROUND(E123*F123,2)</f>
        <v>0</v>
      </c>
      <c r="H123" s="244"/>
      <c r="I123" s="245">
        <f>ROUND(E123*H123,2)</f>
        <v>0</v>
      </c>
      <c r="J123" s="244"/>
      <c r="K123" s="245">
        <f>ROUND(E123*J123,2)</f>
        <v>0</v>
      </c>
      <c r="L123" s="245">
        <v>21</v>
      </c>
      <c r="M123" s="245">
        <f>G123*(1+L123/100)</f>
        <v>0</v>
      </c>
      <c r="N123" s="245">
        <v>0</v>
      </c>
      <c r="O123" s="245">
        <f>ROUND(E123*N123,2)</f>
        <v>0</v>
      </c>
      <c r="P123" s="245">
        <v>0</v>
      </c>
      <c r="Q123" s="245">
        <f>ROUND(E123*P123,2)</f>
        <v>0</v>
      </c>
      <c r="R123" s="245" t="s">
        <v>91</v>
      </c>
      <c r="S123" s="245" t="s">
        <v>134</v>
      </c>
      <c r="T123" s="246" t="s">
        <v>144</v>
      </c>
      <c r="U123" s="219">
        <v>5.0959999999999998E-2</v>
      </c>
      <c r="V123" s="219">
        <f>ROUND(E123*U123,2)</f>
        <v>11.01</v>
      </c>
      <c r="W123" s="219"/>
      <c r="X123" s="219" t="s">
        <v>136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137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40">
        <v>54</v>
      </c>
      <c r="B124" s="241" t="s">
        <v>828</v>
      </c>
      <c r="C124" s="254" t="s">
        <v>829</v>
      </c>
      <c r="D124" s="242" t="s">
        <v>207</v>
      </c>
      <c r="E124" s="243">
        <v>774.5</v>
      </c>
      <c r="F124" s="244"/>
      <c r="G124" s="245">
        <f>ROUND(E124*F124,2)</f>
        <v>0</v>
      </c>
      <c r="H124" s="244"/>
      <c r="I124" s="245">
        <f>ROUND(E124*H124,2)</f>
        <v>0</v>
      </c>
      <c r="J124" s="244"/>
      <c r="K124" s="245">
        <f>ROUND(E124*J124,2)</f>
        <v>0</v>
      </c>
      <c r="L124" s="245">
        <v>21</v>
      </c>
      <c r="M124" s="245">
        <f>G124*(1+L124/100)</f>
        <v>0</v>
      </c>
      <c r="N124" s="245">
        <v>0</v>
      </c>
      <c r="O124" s="245">
        <f>ROUND(E124*N124,2)</f>
        <v>0</v>
      </c>
      <c r="P124" s="245">
        <v>0</v>
      </c>
      <c r="Q124" s="245">
        <f>ROUND(E124*P124,2)</f>
        <v>0</v>
      </c>
      <c r="R124" s="245" t="s">
        <v>91</v>
      </c>
      <c r="S124" s="245" t="s">
        <v>134</v>
      </c>
      <c r="T124" s="246" t="s">
        <v>144</v>
      </c>
      <c r="U124" s="219">
        <v>7.4060000000000001E-2</v>
      </c>
      <c r="V124" s="219">
        <f>ROUND(E124*U124,2)</f>
        <v>57.36</v>
      </c>
      <c r="W124" s="219"/>
      <c r="X124" s="219" t="s">
        <v>136</v>
      </c>
      <c r="Y124" s="210"/>
      <c r="Z124" s="210"/>
      <c r="AA124" s="210"/>
      <c r="AB124" s="210"/>
      <c r="AC124" s="210"/>
      <c r="AD124" s="210"/>
      <c r="AE124" s="210"/>
      <c r="AF124" s="210"/>
      <c r="AG124" s="210" t="s">
        <v>137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x14ac:dyDescent="0.2">
      <c r="A125" s="223" t="s">
        <v>128</v>
      </c>
      <c r="B125" s="224" t="s">
        <v>95</v>
      </c>
      <c r="C125" s="248" t="s">
        <v>96</v>
      </c>
      <c r="D125" s="225"/>
      <c r="E125" s="226"/>
      <c r="F125" s="227"/>
      <c r="G125" s="227">
        <f>SUMIF(AG126:AG133,"&lt;&gt;NOR",G126:G133)</f>
        <v>0</v>
      </c>
      <c r="H125" s="227"/>
      <c r="I125" s="227">
        <f>SUM(I126:I133)</f>
        <v>0</v>
      </c>
      <c r="J125" s="227"/>
      <c r="K125" s="227">
        <f>SUM(K126:K133)</f>
        <v>0</v>
      </c>
      <c r="L125" s="227"/>
      <c r="M125" s="227">
        <f>SUM(M126:M133)</f>
        <v>0</v>
      </c>
      <c r="N125" s="227"/>
      <c r="O125" s="227">
        <f>SUM(O126:O133)</f>
        <v>7.1</v>
      </c>
      <c r="P125" s="227"/>
      <c r="Q125" s="227">
        <f>SUM(Q126:Q133)</f>
        <v>0</v>
      </c>
      <c r="R125" s="227"/>
      <c r="S125" s="227"/>
      <c r="T125" s="228"/>
      <c r="U125" s="222"/>
      <c r="V125" s="222">
        <f>SUM(V126:V133)</f>
        <v>27.73</v>
      </c>
      <c r="W125" s="222"/>
      <c r="X125" s="222"/>
      <c r="AG125" t="s">
        <v>129</v>
      </c>
    </row>
    <row r="126" spans="1:60" outlineLevel="1" x14ac:dyDescent="0.2">
      <c r="A126" s="229">
        <v>55</v>
      </c>
      <c r="B126" s="230" t="s">
        <v>830</v>
      </c>
      <c r="C126" s="249" t="s">
        <v>831</v>
      </c>
      <c r="D126" s="231" t="s">
        <v>132</v>
      </c>
      <c r="E126" s="232">
        <v>207.94200000000001</v>
      </c>
      <c r="F126" s="233"/>
      <c r="G126" s="234">
        <f>ROUND(E126*F126,2)</f>
        <v>0</v>
      </c>
      <c r="H126" s="233"/>
      <c r="I126" s="234">
        <f>ROUND(E126*H126,2)</f>
        <v>0</v>
      </c>
      <c r="J126" s="233"/>
      <c r="K126" s="234">
        <f>ROUND(E126*J126,2)</f>
        <v>0</v>
      </c>
      <c r="L126" s="234">
        <v>21</v>
      </c>
      <c r="M126" s="234">
        <f>G126*(1+L126/100)</f>
        <v>0</v>
      </c>
      <c r="N126" s="234">
        <v>0</v>
      </c>
      <c r="O126" s="234">
        <f>ROUND(E126*N126,2)</f>
        <v>0</v>
      </c>
      <c r="P126" s="234">
        <v>0</v>
      </c>
      <c r="Q126" s="234">
        <f>ROUND(E126*P126,2)</f>
        <v>0</v>
      </c>
      <c r="R126" s="234"/>
      <c r="S126" s="234" t="s">
        <v>173</v>
      </c>
      <c r="T126" s="235" t="s">
        <v>161</v>
      </c>
      <c r="U126" s="219">
        <v>0.05</v>
      </c>
      <c r="V126" s="219">
        <f>ROUND(E126*U126,2)</f>
        <v>10.4</v>
      </c>
      <c r="W126" s="219"/>
      <c r="X126" s="219" t="s">
        <v>136</v>
      </c>
      <c r="Y126" s="210"/>
      <c r="Z126" s="210"/>
      <c r="AA126" s="210"/>
      <c r="AB126" s="210"/>
      <c r="AC126" s="210"/>
      <c r="AD126" s="210"/>
      <c r="AE126" s="210"/>
      <c r="AF126" s="210"/>
      <c r="AG126" s="210" t="s">
        <v>137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1" t="s">
        <v>832</v>
      </c>
      <c r="D127" s="220"/>
      <c r="E127" s="221">
        <v>207.94200000000001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141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29">
        <v>56</v>
      </c>
      <c r="B128" s="230" t="s">
        <v>833</v>
      </c>
      <c r="C128" s="249" t="s">
        <v>834</v>
      </c>
      <c r="D128" s="231" t="s">
        <v>132</v>
      </c>
      <c r="E128" s="232">
        <v>51.985500000000002</v>
      </c>
      <c r="F128" s="233"/>
      <c r="G128" s="234">
        <f>ROUND(E128*F128,2)</f>
        <v>0</v>
      </c>
      <c r="H128" s="233"/>
      <c r="I128" s="234">
        <f>ROUND(E128*H128,2)</f>
        <v>0</v>
      </c>
      <c r="J128" s="233"/>
      <c r="K128" s="234">
        <f>ROUND(E128*J128,2)</f>
        <v>0</v>
      </c>
      <c r="L128" s="234">
        <v>21</v>
      </c>
      <c r="M128" s="234">
        <f>G128*(1+L128/100)</f>
        <v>0</v>
      </c>
      <c r="N128" s="234">
        <v>0</v>
      </c>
      <c r="O128" s="234">
        <f>ROUND(E128*N128,2)</f>
        <v>0</v>
      </c>
      <c r="P128" s="234">
        <v>0</v>
      </c>
      <c r="Q128" s="234">
        <f>ROUND(E128*P128,2)</f>
        <v>0</v>
      </c>
      <c r="R128" s="234"/>
      <c r="S128" s="234" t="s">
        <v>173</v>
      </c>
      <c r="T128" s="235" t="s">
        <v>161</v>
      </c>
      <c r="U128" s="219">
        <v>0.08</v>
      </c>
      <c r="V128" s="219">
        <f>ROUND(E128*U128,2)</f>
        <v>4.16</v>
      </c>
      <c r="W128" s="219"/>
      <c r="X128" s="219" t="s">
        <v>136</v>
      </c>
      <c r="Y128" s="210"/>
      <c r="Z128" s="210"/>
      <c r="AA128" s="210"/>
      <c r="AB128" s="210"/>
      <c r="AC128" s="210"/>
      <c r="AD128" s="210"/>
      <c r="AE128" s="210"/>
      <c r="AF128" s="210"/>
      <c r="AG128" s="210" t="s">
        <v>137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1" t="s">
        <v>835</v>
      </c>
      <c r="D129" s="220"/>
      <c r="E129" s="221">
        <v>51.985500000000002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141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29">
        <v>57</v>
      </c>
      <c r="B130" s="230" t="s">
        <v>836</v>
      </c>
      <c r="C130" s="249" t="s">
        <v>837</v>
      </c>
      <c r="D130" s="231" t="s">
        <v>132</v>
      </c>
      <c r="E130" s="232">
        <v>34.656999999999996</v>
      </c>
      <c r="F130" s="233"/>
      <c r="G130" s="234">
        <f>ROUND(E130*F130,2)</f>
        <v>0</v>
      </c>
      <c r="H130" s="233"/>
      <c r="I130" s="234">
        <f>ROUND(E130*H130,2)</f>
        <v>0</v>
      </c>
      <c r="J130" s="233"/>
      <c r="K130" s="234">
        <f>ROUND(E130*J130,2)</f>
        <v>0</v>
      </c>
      <c r="L130" s="234">
        <v>21</v>
      </c>
      <c r="M130" s="234">
        <f>G130*(1+L130/100)</f>
        <v>0</v>
      </c>
      <c r="N130" s="234">
        <v>0.20474999999999999</v>
      </c>
      <c r="O130" s="234">
        <f>ROUND(E130*N130,2)</f>
        <v>7.1</v>
      </c>
      <c r="P130" s="234">
        <v>0</v>
      </c>
      <c r="Q130" s="234">
        <f>ROUND(E130*P130,2)</f>
        <v>0</v>
      </c>
      <c r="R130" s="234"/>
      <c r="S130" s="234" t="s">
        <v>134</v>
      </c>
      <c r="T130" s="235" t="s">
        <v>161</v>
      </c>
      <c r="U130" s="219">
        <v>0.1</v>
      </c>
      <c r="V130" s="219">
        <f>ROUND(E130*U130,2)</f>
        <v>3.47</v>
      </c>
      <c r="W130" s="219"/>
      <c r="X130" s="219" t="s">
        <v>136</v>
      </c>
      <c r="Y130" s="210"/>
      <c r="Z130" s="210"/>
      <c r="AA130" s="210"/>
      <c r="AB130" s="210"/>
      <c r="AC130" s="210"/>
      <c r="AD130" s="210"/>
      <c r="AE130" s="210"/>
      <c r="AF130" s="210"/>
      <c r="AG130" s="210" t="s">
        <v>137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1" t="s">
        <v>838</v>
      </c>
      <c r="D131" s="220"/>
      <c r="E131" s="221">
        <v>34.656999999999996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141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29">
        <v>58</v>
      </c>
      <c r="B132" s="230" t="s">
        <v>839</v>
      </c>
      <c r="C132" s="249" t="s">
        <v>840</v>
      </c>
      <c r="D132" s="231" t="s">
        <v>132</v>
      </c>
      <c r="E132" s="232">
        <v>121.29949999999999</v>
      </c>
      <c r="F132" s="233"/>
      <c r="G132" s="234">
        <f>ROUND(E132*F132,2)</f>
        <v>0</v>
      </c>
      <c r="H132" s="233"/>
      <c r="I132" s="234">
        <f>ROUND(E132*H132,2)</f>
        <v>0</v>
      </c>
      <c r="J132" s="233"/>
      <c r="K132" s="234">
        <f>ROUND(E132*J132,2)</f>
        <v>0</v>
      </c>
      <c r="L132" s="234">
        <v>21</v>
      </c>
      <c r="M132" s="234">
        <f>G132*(1+L132/100)</f>
        <v>0</v>
      </c>
      <c r="N132" s="234">
        <v>0</v>
      </c>
      <c r="O132" s="234">
        <f>ROUND(E132*N132,2)</f>
        <v>0</v>
      </c>
      <c r="P132" s="234">
        <v>0</v>
      </c>
      <c r="Q132" s="234">
        <f>ROUND(E132*P132,2)</f>
        <v>0</v>
      </c>
      <c r="R132" s="234"/>
      <c r="S132" s="234" t="s">
        <v>134</v>
      </c>
      <c r="T132" s="235" t="s">
        <v>161</v>
      </c>
      <c r="U132" s="219">
        <v>0.08</v>
      </c>
      <c r="V132" s="219">
        <f>ROUND(E132*U132,2)</f>
        <v>9.6999999999999993</v>
      </c>
      <c r="W132" s="219"/>
      <c r="X132" s="219" t="s">
        <v>136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137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1" t="s">
        <v>841</v>
      </c>
      <c r="D133" s="220"/>
      <c r="E133" s="221">
        <v>121.29949999999999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141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x14ac:dyDescent="0.2">
      <c r="A134" s="223" t="s">
        <v>128</v>
      </c>
      <c r="B134" s="224" t="s">
        <v>100</v>
      </c>
      <c r="C134" s="248" t="s">
        <v>27</v>
      </c>
      <c r="D134" s="225"/>
      <c r="E134" s="226"/>
      <c r="F134" s="227"/>
      <c r="G134" s="227">
        <f>SUMIF(AG135:AG139,"&lt;&gt;NOR",G135:G139)</f>
        <v>0</v>
      </c>
      <c r="H134" s="227"/>
      <c r="I134" s="227">
        <f>SUM(I135:I139)</f>
        <v>0</v>
      </c>
      <c r="J134" s="227"/>
      <c r="K134" s="227">
        <f>SUM(K135:K139)</f>
        <v>0</v>
      </c>
      <c r="L134" s="227"/>
      <c r="M134" s="227">
        <f>SUM(M135:M139)</f>
        <v>0</v>
      </c>
      <c r="N134" s="227"/>
      <c r="O134" s="227">
        <f>SUM(O135:O139)</f>
        <v>0</v>
      </c>
      <c r="P134" s="227"/>
      <c r="Q134" s="227">
        <f>SUM(Q135:Q139)</f>
        <v>0</v>
      </c>
      <c r="R134" s="227"/>
      <c r="S134" s="227"/>
      <c r="T134" s="228"/>
      <c r="U134" s="222"/>
      <c r="V134" s="222">
        <f>SUM(V135:V139)</f>
        <v>0</v>
      </c>
      <c r="W134" s="222"/>
      <c r="X134" s="222"/>
      <c r="AG134" t="s">
        <v>129</v>
      </c>
    </row>
    <row r="135" spans="1:60" outlineLevel="1" x14ac:dyDescent="0.2">
      <c r="A135" s="240">
        <v>59</v>
      </c>
      <c r="B135" s="241" t="s">
        <v>842</v>
      </c>
      <c r="C135" s="254" t="s">
        <v>843</v>
      </c>
      <c r="D135" s="242" t="s">
        <v>630</v>
      </c>
      <c r="E135" s="243">
        <v>1</v>
      </c>
      <c r="F135" s="244"/>
      <c r="G135" s="245">
        <f>ROUND(E135*F135,2)</f>
        <v>0</v>
      </c>
      <c r="H135" s="244"/>
      <c r="I135" s="245">
        <f>ROUND(E135*H135,2)</f>
        <v>0</v>
      </c>
      <c r="J135" s="244"/>
      <c r="K135" s="245">
        <f>ROUND(E135*J135,2)</f>
        <v>0</v>
      </c>
      <c r="L135" s="245">
        <v>21</v>
      </c>
      <c r="M135" s="245">
        <f>G135*(1+L135/100)</f>
        <v>0</v>
      </c>
      <c r="N135" s="245">
        <v>0</v>
      </c>
      <c r="O135" s="245">
        <f>ROUND(E135*N135,2)</f>
        <v>0</v>
      </c>
      <c r="P135" s="245">
        <v>0</v>
      </c>
      <c r="Q135" s="245">
        <f>ROUND(E135*P135,2)</f>
        <v>0</v>
      </c>
      <c r="R135" s="245"/>
      <c r="S135" s="245" t="s">
        <v>173</v>
      </c>
      <c r="T135" s="246" t="s">
        <v>161</v>
      </c>
      <c r="U135" s="219">
        <v>0</v>
      </c>
      <c r="V135" s="219">
        <f>ROUND(E135*U135,2)</f>
        <v>0</v>
      </c>
      <c r="W135" s="219"/>
      <c r="X135" s="219" t="s">
        <v>631</v>
      </c>
      <c r="Y135" s="210"/>
      <c r="Z135" s="210"/>
      <c r="AA135" s="210"/>
      <c r="AB135" s="210"/>
      <c r="AC135" s="210"/>
      <c r="AD135" s="210"/>
      <c r="AE135" s="210"/>
      <c r="AF135" s="210"/>
      <c r="AG135" s="210" t="s">
        <v>632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40">
        <v>60</v>
      </c>
      <c r="B136" s="241" t="s">
        <v>844</v>
      </c>
      <c r="C136" s="254" t="s">
        <v>845</v>
      </c>
      <c r="D136" s="242" t="s">
        <v>630</v>
      </c>
      <c r="E136" s="243">
        <v>1</v>
      </c>
      <c r="F136" s="244"/>
      <c r="G136" s="245">
        <f>ROUND(E136*F136,2)</f>
        <v>0</v>
      </c>
      <c r="H136" s="244"/>
      <c r="I136" s="245">
        <f>ROUND(E136*H136,2)</f>
        <v>0</v>
      </c>
      <c r="J136" s="244"/>
      <c r="K136" s="245">
        <f>ROUND(E136*J136,2)</f>
        <v>0</v>
      </c>
      <c r="L136" s="245">
        <v>21</v>
      </c>
      <c r="M136" s="245">
        <f>G136*(1+L136/100)</f>
        <v>0</v>
      </c>
      <c r="N136" s="245">
        <v>0</v>
      </c>
      <c r="O136" s="245">
        <f>ROUND(E136*N136,2)</f>
        <v>0</v>
      </c>
      <c r="P136" s="245">
        <v>0</v>
      </c>
      <c r="Q136" s="245">
        <f>ROUND(E136*P136,2)</f>
        <v>0</v>
      </c>
      <c r="R136" s="245"/>
      <c r="S136" s="245" t="s">
        <v>173</v>
      </c>
      <c r="T136" s="246" t="s">
        <v>161</v>
      </c>
      <c r="U136" s="219">
        <v>0</v>
      </c>
      <c r="V136" s="219">
        <f>ROUND(E136*U136,2)</f>
        <v>0</v>
      </c>
      <c r="W136" s="219"/>
      <c r="X136" s="219" t="s">
        <v>631</v>
      </c>
      <c r="Y136" s="210"/>
      <c r="Z136" s="210"/>
      <c r="AA136" s="210"/>
      <c r="AB136" s="210"/>
      <c r="AC136" s="210"/>
      <c r="AD136" s="210"/>
      <c r="AE136" s="210"/>
      <c r="AF136" s="210"/>
      <c r="AG136" s="210" t="s">
        <v>632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40">
        <v>61</v>
      </c>
      <c r="B137" s="241" t="s">
        <v>846</v>
      </c>
      <c r="C137" s="254" t="s">
        <v>847</v>
      </c>
      <c r="D137" s="242" t="s">
        <v>630</v>
      </c>
      <c r="E137" s="243">
        <v>1</v>
      </c>
      <c r="F137" s="244"/>
      <c r="G137" s="245">
        <f>ROUND(E137*F137,2)</f>
        <v>0</v>
      </c>
      <c r="H137" s="244"/>
      <c r="I137" s="245">
        <f>ROUND(E137*H137,2)</f>
        <v>0</v>
      </c>
      <c r="J137" s="244"/>
      <c r="K137" s="245">
        <f>ROUND(E137*J137,2)</f>
        <v>0</v>
      </c>
      <c r="L137" s="245">
        <v>21</v>
      </c>
      <c r="M137" s="245">
        <f>G137*(1+L137/100)</f>
        <v>0</v>
      </c>
      <c r="N137" s="245">
        <v>0</v>
      </c>
      <c r="O137" s="245">
        <f>ROUND(E137*N137,2)</f>
        <v>0</v>
      </c>
      <c r="P137" s="245">
        <v>0</v>
      </c>
      <c r="Q137" s="245">
        <f>ROUND(E137*P137,2)</f>
        <v>0</v>
      </c>
      <c r="R137" s="245"/>
      <c r="S137" s="245" t="s">
        <v>173</v>
      </c>
      <c r="T137" s="246" t="s">
        <v>161</v>
      </c>
      <c r="U137" s="219">
        <v>0</v>
      </c>
      <c r="V137" s="219">
        <f>ROUND(E137*U137,2)</f>
        <v>0</v>
      </c>
      <c r="W137" s="219"/>
      <c r="X137" s="219" t="s">
        <v>631</v>
      </c>
      <c r="Y137" s="210"/>
      <c r="Z137" s="210"/>
      <c r="AA137" s="210"/>
      <c r="AB137" s="210"/>
      <c r="AC137" s="210"/>
      <c r="AD137" s="210"/>
      <c r="AE137" s="210"/>
      <c r="AF137" s="210"/>
      <c r="AG137" s="210" t="s">
        <v>632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40">
        <v>62</v>
      </c>
      <c r="B138" s="241" t="s">
        <v>848</v>
      </c>
      <c r="C138" s="254" t="s">
        <v>849</v>
      </c>
      <c r="D138" s="242" t="s">
        <v>630</v>
      </c>
      <c r="E138" s="243">
        <v>1</v>
      </c>
      <c r="F138" s="244"/>
      <c r="G138" s="245">
        <f>ROUND(E138*F138,2)</f>
        <v>0</v>
      </c>
      <c r="H138" s="244"/>
      <c r="I138" s="245">
        <f>ROUND(E138*H138,2)</f>
        <v>0</v>
      </c>
      <c r="J138" s="244"/>
      <c r="K138" s="245">
        <f>ROUND(E138*J138,2)</f>
        <v>0</v>
      </c>
      <c r="L138" s="245">
        <v>21</v>
      </c>
      <c r="M138" s="245">
        <f>G138*(1+L138/100)</f>
        <v>0</v>
      </c>
      <c r="N138" s="245">
        <v>0</v>
      </c>
      <c r="O138" s="245">
        <f>ROUND(E138*N138,2)</f>
        <v>0</v>
      </c>
      <c r="P138" s="245">
        <v>0</v>
      </c>
      <c r="Q138" s="245">
        <f>ROUND(E138*P138,2)</f>
        <v>0</v>
      </c>
      <c r="R138" s="245"/>
      <c r="S138" s="245" t="s">
        <v>173</v>
      </c>
      <c r="T138" s="246" t="s">
        <v>161</v>
      </c>
      <c r="U138" s="219">
        <v>0</v>
      </c>
      <c r="V138" s="219">
        <f>ROUND(E138*U138,2)</f>
        <v>0</v>
      </c>
      <c r="W138" s="219"/>
      <c r="X138" s="219" t="s">
        <v>631</v>
      </c>
      <c r="Y138" s="210"/>
      <c r="Z138" s="210"/>
      <c r="AA138" s="210"/>
      <c r="AB138" s="210"/>
      <c r="AC138" s="210"/>
      <c r="AD138" s="210"/>
      <c r="AE138" s="210"/>
      <c r="AF138" s="210"/>
      <c r="AG138" s="210" t="s">
        <v>632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29">
        <v>63</v>
      </c>
      <c r="B139" s="230" t="s">
        <v>850</v>
      </c>
      <c r="C139" s="249" t="s">
        <v>851</v>
      </c>
      <c r="D139" s="231" t="s">
        <v>630</v>
      </c>
      <c r="E139" s="232">
        <v>1</v>
      </c>
      <c r="F139" s="233"/>
      <c r="G139" s="234">
        <f>ROUND(E139*F139,2)</f>
        <v>0</v>
      </c>
      <c r="H139" s="233"/>
      <c r="I139" s="234">
        <f>ROUND(E139*H139,2)</f>
        <v>0</v>
      </c>
      <c r="J139" s="233"/>
      <c r="K139" s="234">
        <f>ROUND(E139*J139,2)</f>
        <v>0</v>
      </c>
      <c r="L139" s="234">
        <v>21</v>
      </c>
      <c r="M139" s="234">
        <f>G139*(1+L139/100)</f>
        <v>0</v>
      </c>
      <c r="N139" s="234">
        <v>0</v>
      </c>
      <c r="O139" s="234">
        <f>ROUND(E139*N139,2)</f>
        <v>0</v>
      </c>
      <c r="P139" s="234">
        <v>0</v>
      </c>
      <c r="Q139" s="234">
        <f>ROUND(E139*P139,2)</f>
        <v>0</v>
      </c>
      <c r="R139" s="234"/>
      <c r="S139" s="234" t="s">
        <v>173</v>
      </c>
      <c r="T139" s="235" t="s">
        <v>161</v>
      </c>
      <c r="U139" s="219">
        <v>0</v>
      </c>
      <c r="V139" s="219">
        <f>ROUND(E139*U139,2)</f>
        <v>0</v>
      </c>
      <c r="W139" s="219"/>
      <c r="X139" s="219" t="s">
        <v>631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632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x14ac:dyDescent="0.2">
      <c r="A140" s="3"/>
      <c r="B140" s="4"/>
      <c r="C140" s="255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v>15</v>
      </c>
      <c r="AF140">
        <v>21</v>
      </c>
      <c r="AG140" t="s">
        <v>115</v>
      </c>
    </row>
    <row r="141" spans="1:60" x14ac:dyDescent="0.2">
      <c r="A141" s="213"/>
      <c r="B141" s="214" t="s">
        <v>29</v>
      </c>
      <c r="C141" s="256"/>
      <c r="D141" s="215"/>
      <c r="E141" s="216"/>
      <c r="F141" s="216"/>
      <c r="G141" s="247">
        <f>G8+G15+G22+G82+G84+G90+G96+G98+G125+G134</f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f>SUMIF(L7:L139,AE140,G7:G139)</f>
        <v>0</v>
      </c>
      <c r="AF141">
        <f>SUMIF(L7:L139,AF140,G7:G139)</f>
        <v>0</v>
      </c>
      <c r="AG141" t="s">
        <v>263</v>
      </c>
    </row>
    <row r="142" spans="1:60" x14ac:dyDescent="0.2">
      <c r="C142" s="257"/>
      <c r="D142" s="10"/>
      <c r="AG142" t="s">
        <v>264</v>
      </c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/VWUzChM5zE8YIxvUiRq5VZ8xuyYdF/miYHDB7yEN2+gRZRRE0goQHQDY5NjteN/o10IleMcJ4kO50Drn3oEQ==" saltValue="YonYkVmZCADuMcpuVI4qvQ==" spinCount="100000" sheet="1"/>
  <mergeCells count="54">
    <mergeCell ref="C111:G111"/>
    <mergeCell ref="C113:G113"/>
    <mergeCell ref="C115:G115"/>
    <mergeCell ref="C117:G117"/>
    <mergeCell ref="C120:G120"/>
    <mergeCell ref="C122:G122"/>
    <mergeCell ref="C100:G100"/>
    <mergeCell ref="C101:G101"/>
    <mergeCell ref="C102:G102"/>
    <mergeCell ref="C107:G107"/>
    <mergeCell ref="C108:G108"/>
    <mergeCell ref="C109:G109"/>
    <mergeCell ref="C70:G70"/>
    <mergeCell ref="C74:G74"/>
    <mergeCell ref="C75:G75"/>
    <mergeCell ref="C76:G76"/>
    <mergeCell ref="C77:G77"/>
    <mergeCell ref="C92:G92"/>
    <mergeCell ref="C62:G62"/>
    <mergeCell ref="C64:G64"/>
    <mergeCell ref="C65:G65"/>
    <mergeCell ref="C66:G66"/>
    <mergeCell ref="C68:G68"/>
    <mergeCell ref="C69:G69"/>
    <mergeCell ref="C54:G54"/>
    <mergeCell ref="C56:G56"/>
    <mergeCell ref="C57:G57"/>
    <mergeCell ref="C58:G58"/>
    <mergeCell ref="C60:G60"/>
    <mergeCell ref="C61:G61"/>
    <mergeCell ref="C46:G46"/>
    <mergeCell ref="C48:G48"/>
    <mergeCell ref="C49:G49"/>
    <mergeCell ref="C50:G50"/>
    <mergeCell ref="C52:G52"/>
    <mergeCell ref="C53:G53"/>
    <mergeCell ref="C30:G30"/>
    <mergeCell ref="C36:G36"/>
    <mergeCell ref="C37:G37"/>
    <mergeCell ref="C38:G38"/>
    <mergeCell ref="C44:G44"/>
    <mergeCell ref="C45:G45"/>
    <mergeCell ref="C14:G14"/>
    <mergeCell ref="C24:G24"/>
    <mergeCell ref="C25:G25"/>
    <mergeCell ref="C26:G26"/>
    <mergeCell ref="C28:G28"/>
    <mergeCell ref="C29:G29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0"/>
  <sheetViews>
    <sheetView showGridLines="0" topLeftCell="B20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SUMIF(F56:F76,A16,I56:I76)+SUMIF(F56:F76,"PSU",I56:I76)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SUMIF(F56:F76,A17,I56:I76)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SUMIF(F56:F76,A18,I56:I76)</f>
        <v>0</v>
      </c>
      <c r="J18" s="85"/>
    </row>
    <row r="19" spans="1:10" ht="23.25" customHeight="1" x14ac:dyDescent="0.2">
      <c r="A19" s="194" t="s">
        <v>100</v>
      </c>
      <c r="B19" s="38" t="s">
        <v>27</v>
      </c>
      <c r="C19" s="62"/>
      <c r="D19" s="63"/>
      <c r="E19" s="83"/>
      <c r="F19" s="84"/>
      <c r="G19" s="83"/>
      <c r="H19" s="84"/>
      <c r="I19" s="83">
        <f>SUMIF(F56:F76,A19,I56:I76)</f>
        <v>0</v>
      </c>
      <c r="J19" s="85"/>
    </row>
    <row r="20" spans="1:10" ht="23.25" customHeight="1" x14ac:dyDescent="0.2">
      <c r="A20" s="194" t="s">
        <v>101</v>
      </c>
      <c r="B20" s="38" t="s">
        <v>28</v>
      </c>
      <c r="C20" s="62"/>
      <c r="D20" s="63"/>
      <c r="E20" s="83"/>
      <c r="F20" s="84"/>
      <c r="G20" s="83"/>
      <c r="H20" s="84"/>
      <c r="I20" s="83">
        <f>SUMIF(F56:F76,A20,I56:I76)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45</v>
      </c>
      <c r="C39" s="146"/>
      <c r="D39" s="146"/>
      <c r="E39" s="146"/>
      <c r="F39" s="147">
        <f>'112020_3 02 Pol'!AE126+'112020_3 03 Pol'!AE144+'112020_3 04 Pol'!AE83+'112020_3 07 Pol'!AE53+'112020_3 100 Pol'!AE238+'112020_3 300 Pol'!AE85+'112020_3 400 Pol'!AE141</f>
        <v>0</v>
      </c>
      <c r="G39" s="148">
        <f>'112020_3 02 Pol'!AF126+'112020_3 03 Pol'!AF144+'112020_3 04 Pol'!AF83+'112020_3 07 Pol'!AF53+'112020_3 100 Pol'!AF238+'112020_3 300 Pol'!AF85+'112020_3 400 Pol'!AF141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46</v>
      </c>
      <c r="D40" s="152"/>
      <c r="E40" s="152"/>
      <c r="F40" s="153"/>
      <c r="G40" s="154"/>
      <c r="H40" s="154">
        <f>(F40*SazbaDPH1/100)+(G40*SazbaDPH2/100)</f>
        <v>0</v>
      </c>
      <c r="I40" s="154"/>
      <c r="J40" s="155"/>
    </row>
    <row r="41" spans="1:10" ht="25.5" customHeight="1" x14ac:dyDescent="0.2">
      <c r="A41" s="135">
        <v>2</v>
      </c>
      <c r="B41" s="151" t="s">
        <v>43</v>
      </c>
      <c r="C41" s="152" t="s">
        <v>44</v>
      </c>
      <c r="D41" s="152"/>
      <c r="E41" s="152"/>
      <c r="F41" s="153">
        <f>'112020_3 02 Pol'!AE126+'112020_3 03 Pol'!AE144+'112020_3 04 Pol'!AE83+'112020_3 07 Pol'!AE53+'112020_3 100 Pol'!AE238+'112020_3 300 Pol'!AE85+'112020_3 400 Pol'!AE141</f>
        <v>0</v>
      </c>
      <c r="G41" s="154">
        <f>'112020_3 02 Pol'!AF126+'112020_3 03 Pol'!AF144+'112020_3 04 Pol'!AF83+'112020_3 07 Pol'!AF53+'112020_3 100 Pol'!AF238+'112020_3 300 Pol'!AF85+'112020_3 400 Pol'!AF141</f>
        <v>0</v>
      </c>
      <c r="H41" s="154">
        <f>(F41*SazbaDPH1/100)+(G41*SazbaDPH2/100)</f>
        <v>0</v>
      </c>
      <c r="I41" s="154">
        <f>F41+G41+H41</f>
        <v>0</v>
      </c>
      <c r="J41" s="155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47</v>
      </c>
      <c r="C42" s="146" t="s">
        <v>48</v>
      </c>
      <c r="D42" s="146"/>
      <c r="E42" s="146"/>
      <c r="F42" s="157">
        <f>'112020_3 02 Pol'!AE126</f>
        <v>0</v>
      </c>
      <c r="G42" s="149">
        <f>'112020_3 02 Pol'!AF126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3</v>
      </c>
      <c r="B43" s="156" t="s">
        <v>49</v>
      </c>
      <c r="C43" s="146" t="s">
        <v>50</v>
      </c>
      <c r="D43" s="146"/>
      <c r="E43" s="146"/>
      <c r="F43" s="157">
        <f>'112020_3 03 Pol'!AE144</f>
        <v>0</v>
      </c>
      <c r="G43" s="149">
        <f>'112020_3 03 Pol'!AF144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51</v>
      </c>
      <c r="C44" s="146" t="s">
        <v>52</v>
      </c>
      <c r="D44" s="146"/>
      <c r="E44" s="146"/>
      <c r="F44" s="157">
        <f>'112020_3 04 Pol'!AE83</f>
        <v>0</v>
      </c>
      <c r="G44" s="149">
        <f>'112020_3 04 Pol'!AF83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53</v>
      </c>
      <c r="C45" s="146" t="s">
        <v>54</v>
      </c>
      <c r="D45" s="146"/>
      <c r="E45" s="146"/>
      <c r="F45" s="157">
        <f>'112020_3 07 Pol'!AE53</f>
        <v>0</v>
      </c>
      <c r="G45" s="149">
        <f>'112020_3 07 Pol'!AF53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55</v>
      </c>
      <c r="C46" s="146" t="s">
        <v>56</v>
      </c>
      <c r="D46" s="146"/>
      <c r="E46" s="146"/>
      <c r="F46" s="157">
        <f>'112020_3 100 Pol'!AE238</f>
        <v>0</v>
      </c>
      <c r="G46" s="149">
        <f>'112020_3 100 Pol'!AF238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>
        <v>3</v>
      </c>
      <c r="B47" s="156" t="s">
        <v>57</v>
      </c>
      <c r="C47" s="146" t="s">
        <v>58</v>
      </c>
      <c r="D47" s="146"/>
      <c r="E47" s="146"/>
      <c r="F47" s="157">
        <f>'112020_3 300 Pol'!AE85</f>
        <v>0</v>
      </c>
      <c r="G47" s="149">
        <f>'112020_3 300 Pol'!AF85</f>
        <v>0</v>
      </c>
      <c r="H47" s="149">
        <f>(F47*SazbaDPH1/100)+(G47*SazbaDPH2/100)</f>
        <v>0</v>
      </c>
      <c r="I47" s="149">
        <f>F47+G47+H47</f>
        <v>0</v>
      </c>
      <c r="J47" s="150" t="str">
        <f>IF(CenaCelkemVypocet=0,"",I47/CenaCelkemVypocet*100)</f>
        <v/>
      </c>
    </row>
    <row r="48" spans="1:10" ht="25.5" customHeight="1" x14ac:dyDescent="0.2">
      <c r="A48" s="135">
        <v>3</v>
      </c>
      <c r="B48" s="156" t="s">
        <v>59</v>
      </c>
      <c r="C48" s="146" t="s">
        <v>60</v>
      </c>
      <c r="D48" s="146"/>
      <c r="E48" s="146"/>
      <c r="F48" s="157">
        <f>'112020_3 400 Pol'!AE141</f>
        <v>0</v>
      </c>
      <c r="G48" s="149">
        <f>'112020_3 400 Pol'!AF141</f>
        <v>0</v>
      </c>
      <c r="H48" s="149">
        <f>(F48*SazbaDPH1/100)+(G48*SazbaDPH2/100)</f>
        <v>0</v>
      </c>
      <c r="I48" s="149">
        <f>F48+G48+H48</f>
        <v>0</v>
      </c>
      <c r="J48" s="150" t="str">
        <f>IF(CenaCelkemVypocet=0,"",I48/CenaCelkemVypocet*100)</f>
        <v/>
      </c>
    </row>
    <row r="49" spans="1:10" ht="25.5" customHeight="1" x14ac:dyDescent="0.2">
      <c r="A49" s="135"/>
      <c r="B49" s="158" t="s">
        <v>61</v>
      </c>
      <c r="C49" s="159"/>
      <c r="D49" s="159"/>
      <c r="E49" s="160"/>
      <c r="F49" s="161">
        <f>SUMIF(A39:A48,"=1",F39:F48)</f>
        <v>0</v>
      </c>
      <c r="G49" s="162">
        <f>SUMIF(A39:A48,"=1",G39:G48)</f>
        <v>0</v>
      </c>
      <c r="H49" s="162">
        <f>SUMIF(A39:A48,"=1",H39:H48)</f>
        <v>0</v>
      </c>
      <c r="I49" s="162">
        <f>SUMIF(A39:A48,"=1",I39:I48)</f>
        <v>0</v>
      </c>
      <c r="J49" s="163">
        <f>SUMIF(A39:A48,"=1",J39:J48)</f>
        <v>0</v>
      </c>
    </row>
    <row r="53" spans="1:10" ht="15.75" x14ac:dyDescent="0.25">
      <c r="B53" s="174" t="s">
        <v>63</v>
      </c>
    </row>
    <row r="55" spans="1:10" ht="25.5" customHeight="1" x14ac:dyDescent="0.2">
      <c r="A55" s="176"/>
      <c r="B55" s="179" t="s">
        <v>17</v>
      </c>
      <c r="C55" s="179" t="s">
        <v>5</v>
      </c>
      <c r="D55" s="180"/>
      <c r="E55" s="180"/>
      <c r="F55" s="181" t="s">
        <v>64</v>
      </c>
      <c r="G55" s="181"/>
      <c r="H55" s="181"/>
      <c r="I55" s="181" t="s">
        <v>29</v>
      </c>
      <c r="J55" s="181" t="s">
        <v>0</v>
      </c>
    </row>
    <row r="56" spans="1:10" ht="36.75" customHeight="1" x14ac:dyDescent="0.2">
      <c r="A56" s="177"/>
      <c r="B56" s="182" t="s">
        <v>65</v>
      </c>
      <c r="C56" s="183" t="s">
        <v>66</v>
      </c>
      <c r="D56" s="184"/>
      <c r="E56" s="184"/>
      <c r="F56" s="190" t="s">
        <v>24</v>
      </c>
      <c r="G56" s="191"/>
      <c r="H56" s="191"/>
      <c r="I56" s="191">
        <f>'112020_3 02 Pol'!G8+'112020_3 03 Pol'!G8+'112020_3 04 Pol'!G8+'112020_3 07 Pol'!G8+'112020_3 100 Pol'!G8+'112020_3 300 Pol'!G8+'112020_3 400 Pol'!G8</f>
        <v>0</v>
      </c>
      <c r="J56" s="188" t="str">
        <f>IF(I77=0,"",I56/I77*100)</f>
        <v/>
      </c>
    </row>
    <row r="57" spans="1:10" ht="36.75" customHeight="1" x14ac:dyDescent="0.2">
      <c r="A57" s="177"/>
      <c r="B57" s="182" t="s">
        <v>67</v>
      </c>
      <c r="C57" s="183" t="s">
        <v>68</v>
      </c>
      <c r="D57" s="184"/>
      <c r="E57" s="184"/>
      <c r="F57" s="190" t="s">
        <v>24</v>
      </c>
      <c r="G57" s="191"/>
      <c r="H57" s="191"/>
      <c r="I57" s="191">
        <f>'112020_3 100 Pol'!G94</f>
        <v>0</v>
      </c>
      <c r="J57" s="188" t="str">
        <f>IF(I77=0,"",I57/I77*100)</f>
        <v/>
      </c>
    </row>
    <row r="58" spans="1:10" ht="36.75" customHeight="1" x14ac:dyDescent="0.2">
      <c r="A58" s="177"/>
      <c r="B58" s="182" t="s">
        <v>69</v>
      </c>
      <c r="C58" s="183" t="s">
        <v>70</v>
      </c>
      <c r="D58" s="184"/>
      <c r="E58" s="184"/>
      <c r="F58" s="190" t="s">
        <v>24</v>
      </c>
      <c r="G58" s="191"/>
      <c r="H58" s="191"/>
      <c r="I58" s="191">
        <f>'112020_3 07 Pol'!G34+'112020_3 100 Pol'!G98</f>
        <v>0</v>
      </c>
      <c r="J58" s="188" t="str">
        <f>IF(I77=0,"",I58/I77*100)</f>
        <v/>
      </c>
    </row>
    <row r="59" spans="1:10" ht="36.75" customHeight="1" x14ac:dyDescent="0.2">
      <c r="A59" s="177"/>
      <c r="B59" s="182" t="s">
        <v>71</v>
      </c>
      <c r="C59" s="183" t="s">
        <v>72</v>
      </c>
      <c r="D59" s="184"/>
      <c r="E59" s="184"/>
      <c r="F59" s="190" t="s">
        <v>24</v>
      </c>
      <c r="G59" s="191"/>
      <c r="H59" s="191"/>
      <c r="I59" s="191">
        <f>'112020_3 400 Pol'!G15</f>
        <v>0</v>
      </c>
      <c r="J59" s="188" t="str">
        <f>IF(I77=0,"",I59/I77*100)</f>
        <v/>
      </c>
    </row>
    <row r="60" spans="1:10" ht="36.75" customHeight="1" x14ac:dyDescent="0.2">
      <c r="A60" s="177"/>
      <c r="B60" s="182" t="s">
        <v>71</v>
      </c>
      <c r="C60" s="183" t="s">
        <v>73</v>
      </c>
      <c r="D60" s="184"/>
      <c r="E60" s="184"/>
      <c r="F60" s="190" t="s">
        <v>24</v>
      </c>
      <c r="G60" s="191"/>
      <c r="H60" s="191"/>
      <c r="I60" s="191">
        <f>'112020_3 02 Pol'!G48+'112020_3 03 Pol'!G55+'112020_3 04 Pol'!G43+'112020_3 07 Pol'!G41+'112020_3 100 Pol'!G109+'112020_3 300 Pol'!G38</f>
        <v>0</v>
      </c>
      <c r="J60" s="188" t="str">
        <f>IF(I77=0,"",I60/I77*100)</f>
        <v/>
      </c>
    </row>
    <row r="61" spans="1:10" ht="36.75" customHeight="1" x14ac:dyDescent="0.2">
      <c r="A61" s="177"/>
      <c r="B61" s="182" t="s">
        <v>74</v>
      </c>
      <c r="C61" s="183" t="s">
        <v>56</v>
      </c>
      <c r="D61" s="184"/>
      <c r="E61" s="184"/>
      <c r="F61" s="190" t="s">
        <v>24</v>
      </c>
      <c r="G61" s="191"/>
      <c r="H61" s="191"/>
      <c r="I61" s="191">
        <f>'112020_3 100 Pol'!G113+'112020_3 300 Pol'!G43</f>
        <v>0</v>
      </c>
      <c r="J61" s="188" t="str">
        <f>IF(I77=0,"",I61/I77*100)</f>
        <v/>
      </c>
    </row>
    <row r="62" spans="1:10" ht="36.75" customHeight="1" x14ac:dyDescent="0.2">
      <c r="A62" s="177"/>
      <c r="B62" s="182" t="s">
        <v>74</v>
      </c>
      <c r="C62" s="183" t="s">
        <v>75</v>
      </c>
      <c r="D62" s="184"/>
      <c r="E62" s="184"/>
      <c r="F62" s="190" t="s">
        <v>24</v>
      </c>
      <c r="G62" s="191"/>
      <c r="H62" s="191"/>
      <c r="I62" s="191">
        <f>'112020_3 400 Pol'!G22</f>
        <v>0</v>
      </c>
      <c r="J62" s="188" t="str">
        <f>IF(I77=0,"",I62/I77*100)</f>
        <v/>
      </c>
    </row>
    <row r="63" spans="1:10" ht="36.75" customHeight="1" x14ac:dyDescent="0.2">
      <c r="A63" s="177"/>
      <c r="B63" s="182" t="s">
        <v>76</v>
      </c>
      <c r="C63" s="183" t="s">
        <v>77</v>
      </c>
      <c r="D63" s="184"/>
      <c r="E63" s="184"/>
      <c r="F63" s="190" t="s">
        <v>24</v>
      </c>
      <c r="G63" s="191"/>
      <c r="H63" s="191"/>
      <c r="I63" s="191">
        <f>'112020_3 400 Pol'!G82</f>
        <v>0</v>
      </c>
      <c r="J63" s="188" t="str">
        <f>IF(I77=0,"",I63/I77*100)</f>
        <v/>
      </c>
    </row>
    <row r="64" spans="1:10" ht="36.75" customHeight="1" x14ac:dyDescent="0.2">
      <c r="A64" s="177"/>
      <c r="B64" s="182" t="s">
        <v>78</v>
      </c>
      <c r="C64" s="183" t="s">
        <v>79</v>
      </c>
      <c r="D64" s="184"/>
      <c r="E64" s="184"/>
      <c r="F64" s="190" t="s">
        <v>24</v>
      </c>
      <c r="G64" s="191"/>
      <c r="H64" s="191"/>
      <c r="I64" s="191">
        <f>'112020_3 400 Pol'!G84</f>
        <v>0</v>
      </c>
      <c r="J64" s="188" t="str">
        <f>IF(I77=0,"",I64/I77*100)</f>
        <v/>
      </c>
    </row>
    <row r="65" spans="1:10" ht="36.75" customHeight="1" x14ac:dyDescent="0.2">
      <c r="A65" s="177"/>
      <c r="B65" s="182" t="s">
        <v>80</v>
      </c>
      <c r="C65" s="183" t="s">
        <v>81</v>
      </c>
      <c r="D65" s="184"/>
      <c r="E65" s="184"/>
      <c r="F65" s="190" t="s">
        <v>24</v>
      </c>
      <c r="G65" s="191"/>
      <c r="H65" s="191"/>
      <c r="I65" s="191">
        <f>'112020_3 02 Pol'!G56+'112020_3 03 Pol'!G64+'112020_3 04 Pol'!G49+'112020_3 07 Pol'!G45+'112020_3 100 Pol'!G164+'112020_3 300 Pol'!G47</f>
        <v>0</v>
      </c>
      <c r="J65" s="188" t="str">
        <f>IF(I77=0,"",I65/I77*100)</f>
        <v/>
      </c>
    </row>
    <row r="66" spans="1:10" ht="36.75" customHeight="1" x14ac:dyDescent="0.2">
      <c r="A66" s="177"/>
      <c r="B66" s="182" t="s">
        <v>82</v>
      </c>
      <c r="C66" s="183" t="s">
        <v>83</v>
      </c>
      <c r="D66" s="184"/>
      <c r="E66" s="184"/>
      <c r="F66" s="190" t="s">
        <v>24</v>
      </c>
      <c r="G66" s="191"/>
      <c r="H66" s="191"/>
      <c r="I66" s="191">
        <f>'112020_3 07 Pol'!G48+'112020_3 100 Pol'!G169</f>
        <v>0</v>
      </c>
      <c r="J66" s="188" t="str">
        <f>IF(I77=0,"",I66/I77*100)</f>
        <v/>
      </c>
    </row>
    <row r="67" spans="1:10" ht="36.75" customHeight="1" x14ac:dyDescent="0.2">
      <c r="A67" s="177"/>
      <c r="B67" s="182" t="s">
        <v>84</v>
      </c>
      <c r="C67" s="183" t="s">
        <v>85</v>
      </c>
      <c r="D67" s="184"/>
      <c r="E67" s="184"/>
      <c r="F67" s="190" t="s">
        <v>24</v>
      </c>
      <c r="G67" s="191"/>
      <c r="H67" s="191"/>
      <c r="I67" s="191">
        <f>'112020_3 100 Pol'!G197</f>
        <v>0</v>
      </c>
      <c r="J67" s="188" t="str">
        <f>IF(I77=0,"",I67/I77*100)</f>
        <v/>
      </c>
    </row>
    <row r="68" spans="1:10" ht="36.75" customHeight="1" x14ac:dyDescent="0.2">
      <c r="A68" s="177"/>
      <c r="B68" s="182" t="s">
        <v>86</v>
      </c>
      <c r="C68" s="183" t="s">
        <v>66</v>
      </c>
      <c r="D68" s="184"/>
      <c r="E68" s="184"/>
      <c r="F68" s="190" t="s">
        <v>24</v>
      </c>
      <c r="G68" s="191"/>
      <c r="H68" s="191"/>
      <c r="I68" s="191">
        <f>'112020_3 400 Pol'!G90</f>
        <v>0</v>
      </c>
      <c r="J68" s="188" t="str">
        <f>IF(I77=0,"",I68/I77*100)</f>
        <v/>
      </c>
    </row>
    <row r="69" spans="1:10" ht="36.75" customHeight="1" x14ac:dyDescent="0.2">
      <c r="A69" s="177"/>
      <c r="B69" s="182" t="s">
        <v>87</v>
      </c>
      <c r="C69" s="183" t="s">
        <v>88</v>
      </c>
      <c r="D69" s="184"/>
      <c r="E69" s="184"/>
      <c r="F69" s="190" t="s">
        <v>24</v>
      </c>
      <c r="G69" s="191"/>
      <c r="H69" s="191"/>
      <c r="I69" s="191">
        <f>'112020_3 400 Pol'!G96</f>
        <v>0</v>
      </c>
      <c r="J69" s="188" t="str">
        <f>IF(I77=0,"",I69/I77*100)</f>
        <v/>
      </c>
    </row>
    <row r="70" spans="1:10" ht="36.75" customHeight="1" x14ac:dyDescent="0.2">
      <c r="A70" s="177"/>
      <c r="B70" s="182" t="s">
        <v>89</v>
      </c>
      <c r="C70" s="183" t="s">
        <v>90</v>
      </c>
      <c r="D70" s="184"/>
      <c r="E70" s="184"/>
      <c r="F70" s="190" t="s">
        <v>25</v>
      </c>
      <c r="G70" s="191"/>
      <c r="H70" s="191"/>
      <c r="I70" s="191">
        <f>'112020_3 04 Pol'!G77</f>
        <v>0</v>
      </c>
      <c r="J70" s="188" t="str">
        <f>IF(I77=0,"",I70/I77*100)</f>
        <v/>
      </c>
    </row>
    <row r="71" spans="1:10" ht="36.75" customHeight="1" x14ac:dyDescent="0.2">
      <c r="A71" s="177"/>
      <c r="B71" s="182" t="s">
        <v>91</v>
      </c>
      <c r="C71" s="183" t="s">
        <v>92</v>
      </c>
      <c r="D71" s="184"/>
      <c r="E71" s="184"/>
      <c r="F71" s="190" t="s">
        <v>26</v>
      </c>
      <c r="G71" s="191"/>
      <c r="H71" s="191"/>
      <c r="I71" s="191">
        <f>'112020_3 400 Pol'!G98</f>
        <v>0</v>
      </c>
      <c r="J71" s="188" t="str">
        <f>IF(I77=0,"",I71/I77*100)</f>
        <v/>
      </c>
    </row>
    <row r="72" spans="1:10" ht="36.75" customHeight="1" x14ac:dyDescent="0.2">
      <c r="A72" s="177"/>
      <c r="B72" s="182" t="s">
        <v>93</v>
      </c>
      <c r="C72" s="183" t="s">
        <v>94</v>
      </c>
      <c r="D72" s="184"/>
      <c r="E72" s="184"/>
      <c r="F72" s="190" t="s">
        <v>26</v>
      </c>
      <c r="G72" s="191"/>
      <c r="H72" s="191"/>
      <c r="I72" s="191">
        <f>'112020_3 100 Pol'!G201</f>
        <v>0</v>
      </c>
      <c r="J72" s="188" t="str">
        <f>IF(I77=0,"",I72/I77*100)</f>
        <v/>
      </c>
    </row>
    <row r="73" spans="1:10" ht="36.75" customHeight="1" x14ac:dyDescent="0.2">
      <c r="A73" s="177"/>
      <c r="B73" s="182" t="s">
        <v>95</v>
      </c>
      <c r="C73" s="183" t="s">
        <v>96</v>
      </c>
      <c r="D73" s="184"/>
      <c r="E73" s="184"/>
      <c r="F73" s="190" t="s">
        <v>26</v>
      </c>
      <c r="G73" s="191"/>
      <c r="H73" s="191"/>
      <c r="I73" s="191">
        <f>'112020_3 400 Pol'!G125</f>
        <v>0</v>
      </c>
      <c r="J73" s="188" t="str">
        <f>IF(I77=0,"",I73/I77*100)</f>
        <v/>
      </c>
    </row>
    <row r="74" spans="1:10" ht="36.75" customHeight="1" x14ac:dyDescent="0.2">
      <c r="A74" s="177"/>
      <c r="B74" s="182" t="s">
        <v>97</v>
      </c>
      <c r="C74" s="183" t="s">
        <v>98</v>
      </c>
      <c r="D74" s="184"/>
      <c r="E74" s="184"/>
      <c r="F74" s="190" t="s">
        <v>99</v>
      </c>
      <c r="G74" s="191"/>
      <c r="H74" s="191"/>
      <c r="I74" s="191">
        <f>'112020_3 100 Pol'!G205</f>
        <v>0</v>
      </c>
      <c r="J74" s="188" t="str">
        <f>IF(I77=0,"",I74/I77*100)</f>
        <v/>
      </c>
    </row>
    <row r="75" spans="1:10" ht="36.75" customHeight="1" x14ac:dyDescent="0.2">
      <c r="A75" s="177"/>
      <c r="B75" s="182" t="s">
        <v>100</v>
      </c>
      <c r="C75" s="183" t="s">
        <v>27</v>
      </c>
      <c r="D75" s="184"/>
      <c r="E75" s="184"/>
      <c r="F75" s="190" t="s">
        <v>100</v>
      </c>
      <c r="G75" s="191"/>
      <c r="H75" s="191"/>
      <c r="I75" s="191">
        <f>'112020_3 100 Pol'!G213+'112020_3 400 Pol'!G134</f>
        <v>0</v>
      </c>
      <c r="J75" s="188" t="str">
        <f>IF(I77=0,"",I75/I77*100)</f>
        <v/>
      </c>
    </row>
    <row r="76" spans="1:10" ht="36.75" customHeight="1" x14ac:dyDescent="0.2">
      <c r="A76" s="177"/>
      <c r="B76" s="182" t="s">
        <v>101</v>
      </c>
      <c r="C76" s="183" t="s">
        <v>28</v>
      </c>
      <c r="D76" s="184"/>
      <c r="E76" s="184"/>
      <c r="F76" s="190" t="s">
        <v>101</v>
      </c>
      <c r="G76" s="191"/>
      <c r="H76" s="191"/>
      <c r="I76" s="191">
        <f>'112020_3 100 Pol'!G226</f>
        <v>0</v>
      </c>
      <c r="J76" s="188" t="str">
        <f>IF(I77=0,"",I76/I77*100)</f>
        <v/>
      </c>
    </row>
    <row r="77" spans="1:10" ht="25.5" customHeight="1" x14ac:dyDescent="0.2">
      <c r="A77" s="178"/>
      <c r="B77" s="185" t="s">
        <v>1</v>
      </c>
      <c r="C77" s="186"/>
      <c r="D77" s="187"/>
      <c r="E77" s="187"/>
      <c r="F77" s="192"/>
      <c r="G77" s="193"/>
      <c r="H77" s="193"/>
      <c r="I77" s="193">
        <f>SUM(I56:I76)</f>
        <v>0</v>
      </c>
      <c r="J77" s="189">
        <f>SUM(J56:J76)</f>
        <v>0</v>
      </c>
    </row>
    <row r="78" spans="1:10" x14ac:dyDescent="0.2">
      <c r="F78" s="133"/>
      <c r="G78" s="133"/>
      <c r="H78" s="133"/>
      <c r="I78" s="133"/>
      <c r="J78" s="134"/>
    </row>
    <row r="79" spans="1:10" x14ac:dyDescent="0.2">
      <c r="F79" s="133"/>
      <c r="G79" s="133"/>
      <c r="H79" s="133"/>
      <c r="I79" s="133"/>
      <c r="J79" s="134"/>
    </row>
    <row r="80" spans="1:10" x14ac:dyDescent="0.2">
      <c r="F80" s="133"/>
      <c r="G80" s="133"/>
      <c r="H80" s="133"/>
      <c r="I80" s="133"/>
      <c r="J80" s="134"/>
    </row>
  </sheetData>
  <sheetProtection algorithmName="SHA-512" hashValue="sgGhs4X2Dz3bUazu1GUzc74jYBr8+cafP6PemFQnxKim7HT7ktER1Y11lMOK/0gICfWu4yUjAFfmNhrnJX6gFg==" saltValue="8D/E3/8J8IMCuJ91+SA0e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C75:E75"/>
    <mergeCell ref="C76:E76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A2yeQwJPQWJvQc9J/FizHcQNy6Z/SXrDe2DuBwO5ESYwYDh9EaCdqPfb3fAWKwB1pNNb4jd641q5gFMwG9Az3g==" saltValue="R2pj9Myz8f42og6ApF/bo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9B39-046A-4601-80BD-B4B0BB8A043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47</v>
      </c>
      <c r="C4" s="202" t="s">
        <v>48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SUMIF(AG9:AG47,"&lt;&gt;NOR",G9:G47)</f>
        <v>0</v>
      </c>
      <c r="H8" s="227"/>
      <c r="I8" s="227">
        <f>SUM(I9:I47)</f>
        <v>0</v>
      </c>
      <c r="J8" s="227"/>
      <c r="K8" s="227">
        <f>SUM(K9:K47)</f>
        <v>0</v>
      </c>
      <c r="L8" s="227"/>
      <c r="M8" s="227">
        <f>SUM(M9:M47)</f>
        <v>0</v>
      </c>
      <c r="N8" s="227"/>
      <c r="O8" s="227">
        <f>SUM(O9:O47)</f>
        <v>2813.96</v>
      </c>
      <c r="P8" s="227"/>
      <c r="Q8" s="227">
        <f>SUM(Q9:Q47)</f>
        <v>0</v>
      </c>
      <c r="R8" s="227"/>
      <c r="S8" s="227"/>
      <c r="T8" s="228"/>
      <c r="U8" s="222"/>
      <c r="V8" s="222">
        <f>SUM(V9:V47)</f>
        <v>1619.23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130</v>
      </c>
      <c r="C9" s="249" t="s">
        <v>131</v>
      </c>
      <c r="D9" s="231" t="s">
        <v>132</v>
      </c>
      <c r="E9" s="232">
        <v>40.42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135</v>
      </c>
      <c r="U9" s="219">
        <v>0.1</v>
      </c>
      <c r="V9" s="219">
        <f>ROUND(E9*U9,2)</f>
        <v>4.04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138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nebo lesní půdy, s vodorovným přemístěním na hromady v místě upotřebení nebo na dočasné či trvalé skládky se složením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1" t="s">
        <v>140</v>
      </c>
      <c r="D11" s="220"/>
      <c r="E11" s="221">
        <v>40.42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141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9">
        <v>2</v>
      </c>
      <c r="B12" s="230" t="s">
        <v>142</v>
      </c>
      <c r="C12" s="249" t="s">
        <v>143</v>
      </c>
      <c r="D12" s="231" t="s">
        <v>132</v>
      </c>
      <c r="E12" s="232">
        <v>131.05000000000001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4" t="s">
        <v>133</v>
      </c>
      <c r="S12" s="234" t="s">
        <v>134</v>
      </c>
      <c r="T12" s="235" t="s">
        <v>144</v>
      </c>
      <c r="U12" s="219">
        <v>0.12</v>
      </c>
      <c r="V12" s="219">
        <f>ROUND(E12*U12,2)</f>
        <v>15.73</v>
      </c>
      <c r="W12" s="219"/>
      <c r="X12" s="219" t="s">
        <v>136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137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17"/>
      <c r="B13" s="218"/>
      <c r="C13" s="250" t="s">
        <v>145</v>
      </c>
      <c r="D13" s="237"/>
      <c r="E13" s="237"/>
      <c r="F13" s="237"/>
      <c r="G13" s="237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6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1" t="s">
        <v>146</v>
      </c>
      <c r="D14" s="220"/>
      <c r="E14" s="221">
        <v>84.6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141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1" t="s">
        <v>147</v>
      </c>
      <c r="D15" s="220"/>
      <c r="E15" s="221">
        <v>46.45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141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9">
        <v>3</v>
      </c>
      <c r="B16" s="230" t="s">
        <v>148</v>
      </c>
      <c r="C16" s="249" t="s">
        <v>149</v>
      </c>
      <c r="D16" s="231" t="s">
        <v>132</v>
      </c>
      <c r="E16" s="232">
        <v>131.05000000000001</v>
      </c>
      <c r="F16" s="233"/>
      <c r="G16" s="234">
        <f>ROUND(E16*F16,2)</f>
        <v>0</v>
      </c>
      <c r="H16" s="233"/>
      <c r="I16" s="234">
        <f>ROUND(E16*H16,2)</f>
        <v>0</v>
      </c>
      <c r="J16" s="233"/>
      <c r="K16" s="234">
        <f>ROUND(E16*J16,2)</f>
        <v>0</v>
      </c>
      <c r="L16" s="234">
        <v>21</v>
      </c>
      <c r="M16" s="234">
        <f>G16*(1+L16/100)</f>
        <v>0</v>
      </c>
      <c r="N16" s="234">
        <v>0</v>
      </c>
      <c r="O16" s="234">
        <f>ROUND(E16*N16,2)</f>
        <v>0</v>
      </c>
      <c r="P16" s="234">
        <v>0</v>
      </c>
      <c r="Q16" s="234">
        <f>ROUND(E16*P16,2)</f>
        <v>0</v>
      </c>
      <c r="R16" s="234" t="s">
        <v>133</v>
      </c>
      <c r="S16" s="234" t="s">
        <v>134</v>
      </c>
      <c r="T16" s="235" t="s">
        <v>144</v>
      </c>
      <c r="U16" s="219">
        <v>0.04</v>
      </c>
      <c r="V16" s="219">
        <f>ROUND(E16*U16,2)</f>
        <v>5.24</v>
      </c>
      <c r="W16" s="219"/>
      <c r="X16" s="219" t="s">
        <v>136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137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17"/>
      <c r="B17" s="218"/>
      <c r="C17" s="250" t="s">
        <v>145</v>
      </c>
      <c r="D17" s="237"/>
      <c r="E17" s="237"/>
      <c r="F17" s="237"/>
      <c r="G17" s="237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139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36" t="str">
        <f>C17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1" t="s">
        <v>150</v>
      </c>
      <c r="D18" s="220"/>
      <c r="E18" s="221">
        <v>131.05000000000001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141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9">
        <v>4</v>
      </c>
      <c r="B19" s="230" t="s">
        <v>151</v>
      </c>
      <c r="C19" s="249" t="s">
        <v>152</v>
      </c>
      <c r="D19" s="231" t="s">
        <v>132</v>
      </c>
      <c r="E19" s="232">
        <v>1728.06</v>
      </c>
      <c r="F19" s="233"/>
      <c r="G19" s="234">
        <f>ROUND(E19*F19,2)</f>
        <v>0</v>
      </c>
      <c r="H19" s="233"/>
      <c r="I19" s="234">
        <f>ROUND(E19*H19,2)</f>
        <v>0</v>
      </c>
      <c r="J19" s="233"/>
      <c r="K19" s="234">
        <f>ROUND(E19*J19,2)</f>
        <v>0</v>
      </c>
      <c r="L19" s="234">
        <v>21</v>
      </c>
      <c r="M19" s="234">
        <f>G19*(1+L19/100)</f>
        <v>0</v>
      </c>
      <c r="N19" s="234">
        <v>0</v>
      </c>
      <c r="O19" s="234">
        <f>ROUND(E19*N19,2)</f>
        <v>0</v>
      </c>
      <c r="P19" s="234">
        <v>0</v>
      </c>
      <c r="Q19" s="234">
        <f>ROUND(E19*P19,2)</f>
        <v>0</v>
      </c>
      <c r="R19" s="234" t="s">
        <v>133</v>
      </c>
      <c r="S19" s="234" t="s">
        <v>134</v>
      </c>
      <c r="T19" s="235" t="s">
        <v>144</v>
      </c>
      <c r="U19" s="219">
        <v>0.16</v>
      </c>
      <c r="V19" s="219">
        <f>ROUND(E19*U19,2)</f>
        <v>276.49</v>
      </c>
      <c r="W19" s="219"/>
      <c r="X19" s="219" t="s">
        <v>136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137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33.75" outlineLevel="1" x14ac:dyDescent="0.2">
      <c r="A20" s="217"/>
      <c r="B20" s="218"/>
      <c r="C20" s="250" t="s">
        <v>153</v>
      </c>
      <c r="D20" s="237"/>
      <c r="E20" s="237"/>
      <c r="F20" s="237"/>
      <c r="G20" s="237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139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36" t="str">
        <f>C20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1" t="s">
        <v>154</v>
      </c>
      <c r="D21" s="220"/>
      <c r="E21" s="221">
        <v>1502.6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141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1" t="s">
        <v>155</v>
      </c>
      <c r="D22" s="220"/>
      <c r="E22" s="221">
        <v>225.46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141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9">
        <v>5</v>
      </c>
      <c r="B23" s="230" t="s">
        <v>156</v>
      </c>
      <c r="C23" s="249" t="s">
        <v>157</v>
      </c>
      <c r="D23" s="231" t="s">
        <v>132</v>
      </c>
      <c r="E23" s="232">
        <v>1728.06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4" t="s">
        <v>133</v>
      </c>
      <c r="S23" s="234" t="s">
        <v>134</v>
      </c>
      <c r="T23" s="235" t="s">
        <v>144</v>
      </c>
      <c r="U23" s="219">
        <v>0.08</v>
      </c>
      <c r="V23" s="219">
        <f>ROUND(E23*U23,2)</f>
        <v>138.24</v>
      </c>
      <c r="W23" s="219"/>
      <c r="X23" s="219" t="s">
        <v>136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137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33.75" outlineLevel="1" x14ac:dyDescent="0.2">
      <c r="A24" s="217"/>
      <c r="B24" s="218"/>
      <c r="C24" s="250" t="s">
        <v>153</v>
      </c>
      <c r="D24" s="237"/>
      <c r="E24" s="237"/>
      <c r="F24" s="237"/>
      <c r="G24" s="237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36" t="str">
        <f>C24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1" t="s">
        <v>158</v>
      </c>
      <c r="D25" s="220"/>
      <c r="E25" s="221">
        <v>1728.06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141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29">
        <v>6</v>
      </c>
      <c r="B26" s="230" t="s">
        <v>159</v>
      </c>
      <c r="C26" s="249" t="s">
        <v>160</v>
      </c>
      <c r="D26" s="231" t="s">
        <v>132</v>
      </c>
      <c r="E26" s="232">
        <v>1859.11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21</v>
      </c>
      <c r="M26" s="234">
        <f>G26*(1+L26/100)</f>
        <v>0</v>
      </c>
      <c r="N26" s="234">
        <v>0</v>
      </c>
      <c r="O26" s="234">
        <f>ROUND(E26*N26,2)</f>
        <v>0</v>
      </c>
      <c r="P26" s="234">
        <v>0</v>
      </c>
      <c r="Q26" s="234">
        <f>ROUND(E26*P26,2)</f>
        <v>0</v>
      </c>
      <c r="R26" s="234" t="s">
        <v>133</v>
      </c>
      <c r="S26" s="234" t="s">
        <v>134</v>
      </c>
      <c r="T26" s="235" t="s">
        <v>161</v>
      </c>
      <c r="U26" s="219">
        <v>0.01</v>
      </c>
      <c r="V26" s="219">
        <f>ROUND(E26*U26,2)</f>
        <v>18.59</v>
      </c>
      <c r="W26" s="219"/>
      <c r="X26" s="219" t="s">
        <v>136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137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0" t="s">
        <v>162</v>
      </c>
      <c r="D27" s="237"/>
      <c r="E27" s="237"/>
      <c r="F27" s="237"/>
      <c r="G27" s="237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139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2" t="s">
        <v>163</v>
      </c>
      <c r="D28" s="238"/>
      <c r="E28" s="238"/>
      <c r="F28" s="238"/>
      <c r="G28" s="238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1" t="s">
        <v>165</v>
      </c>
      <c r="D29" s="220"/>
      <c r="E29" s="221">
        <v>1859.11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141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29">
        <v>7</v>
      </c>
      <c r="B30" s="230" t="s">
        <v>166</v>
      </c>
      <c r="C30" s="249" t="s">
        <v>167</v>
      </c>
      <c r="D30" s="231" t="s">
        <v>132</v>
      </c>
      <c r="E30" s="232">
        <v>1157.72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34">
        <v>0</v>
      </c>
      <c r="O30" s="234">
        <f>ROUND(E30*N30,2)</f>
        <v>0</v>
      </c>
      <c r="P30" s="234">
        <v>0</v>
      </c>
      <c r="Q30" s="234">
        <f>ROUND(E30*P30,2)</f>
        <v>0</v>
      </c>
      <c r="R30" s="234" t="s">
        <v>133</v>
      </c>
      <c r="S30" s="234" t="s">
        <v>134</v>
      </c>
      <c r="T30" s="235" t="s">
        <v>144</v>
      </c>
      <c r="U30" s="219">
        <v>0.2</v>
      </c>
      <c r="V30" s="219">
        <f>ROUND(E30*U30,2)</f>
        <v>231.54</v>
      </c>
      <c r="W30" s="219"/>
      <c r="X30" s="219" t="s">
        <v>136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137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0" t="s">
        <v>168</v>
      </c>
      <c r="D31" s="237"/>
      <c r="E31" s="237"/>
      <c r="F31" s="237"/>
      <c r="G31" s="237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139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2" t="s">
        <v>169</v>
      </c>
      <c r="D32" s="238"/>
      <c r="E32" s="238"/>
      <c r="F32" s="238"/>
      <c r="G32" s="238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164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1" t="s">
        <v>170</v>
      </c>
      <c r="D33" s="220"/>
      <c r="E33" s="221">
        <v>1157.72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141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9">
        <v>8</v>
      </c>
      <c r="B34" s="230" t="s">
        <v>171</v>
      </c>
      <c r="C34" s="249" t="s">
        <v>172</v>
      </c>
      <c r="D34" s="231" t="s">
        <v>132</v>
      </c>
      <c r="E34" s="232">
        <v>438.02</v>
      </c>
      <c r="F34" s="233"/>
      <c r="G34" s="234">
        <f>ROUND(E34*F34,2)</f>
        <v>0</v>
      </c>
      <c r="H34" s="233"/>
      <c r="I34" s="234">
        <f>ROUND(E34*H34,2)</f>
        <v>0</v>
      </c>
      <c r="J34" s="233"/>
      <c r="K34" s="234">
        <f>ROUND(E34*J34,2)</f>
        <v>0</v>
      </c>
      <c r="L34" s="234">
        <v>21</v>
      </c>
      <c r="M34" s="234">
        <f>G34*(1+L34/100)</f>
        <v>0</v>
      </c>
      <c r="N34" s="234">
        <v>1.7</v>
      </c>
      <c r="O34" s="234">
        <f>ROUND(E34*N34,2)</f>
        <v>744.63</v>
      </c>
      <c r="P34" s="234">
        <v>0</v>
      </c>
      <c r="Q34" s="234">
        <f>ROUND(E34*P34,2)</f>
        <v>0</v>
      </c>
      <c r="R34" s="234"/>
      <c r="S34" s="234" t="s">
        <v>173</v>
      </c>
      <c r="T34" s="235" t="s">
        <v>161</v>
      </c>
      <c r="U34" s="219">
        <v>1.59</v>
      </c>
      <c r="V34" s="219">
        <f>ROUND(E34*U34,2)</f>
        <v>696.45</v>
      </c>
      <c r="W34" s="219"/>
      <c r="X34" s="219" t="s">
        <v>136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137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1" t="s">
        <v>174</v>
      </c>
      <c r="D35" s="220"/>
      <c r="E35" s="221">
        <v>388.6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141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1" t="s">
        <v>175</v>
      </c>
      <c r="D36" s="220"/>
      <c r="E36" s="221">
        <v>49.42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141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9">
        <v>9</v>
      </c>
      <c r="B37" s="230" t="s">
        <v>176</v>
      </c>
      <c r="C37" s="249" t="s">
        <v>177</v>
      </c>
      <c r="D37" s="231" t="s">
        <v>132</v>
      </c>
      <c r="E37" s="232">
        <v>96.42</v>
      </c>
      <c r="F37" s="233"/>
      <c r="G37" s="234">
        <f>ROUND(E37*F37,2)</f>
        <v>0</v>
      </c>
      <c r="H37" s="233"/>
      <c r="I37" s="234">
        <f>ROUND(E37*H37,2)</f>
        <v>0</v>
      </c>
      <c r="J37" s="233"/>
      <c r="K37" s="234">
        <f>ROUND(E37*J37,2)</f>
        <v>0</v>
      </c>
      <c r="L37" s="234">
        <v>21</v>
      </c>
      <c r="M37" s="234">
        <f>G37*(1+L37/100)</f>
        <v>0</v>
      </c>
      <c r="N37" s="234">
        <v>0</v>
      </c>
      <c r="O37" s="234">
        <f>ROUND(E37*N37,2)</f>
        <v>0</v>
      </c>
      <c r="P37" s="234">
        <v>0</v>
      </c>
      <c r="Q37" s="234">
        <f>ROUND(E37*P37,2)</f>
        <v>0</v>
      </c>
      <c r="R37" s="234" t="s">
        <v>133</v>
      </c>
      <c r="S37" s="234" t="s">
        <v>134</v>
      </c>
      <c r="T37" s="235" t="s">
        <v>144</v>
      </c>
      <c r="U37" s="219">
        <v>2.2000000000000002</v>
      </c>
      <c r="V37" s="219">
        <f>ROUND(E37*U37,2)</f>
        <v>212.12</v>
      </c>
      <c r="W37" s="219"/>
      <c r="X37" s="219" t="s">
        <v>136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137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17"/>
      <c r="B38" s="218"/>
      <c r="C38" s="250" t="s">
        <v>178</v>
      </c>
      <c r="D38" s="237"/>
      <c r="E38" s="237"/>
      <c r="F38" s="237"/>
      <c r="G38" s="237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139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36" t="str">
        <f>C38</f>
        <v>sypaninou z vhodných hornin tř. 1 - 4 nebo materiálem, uloženým ve vzdálenosti do 30 m od vnějšího kraje objektu, pro jakoukoliv míru zhutnění,</v>
      </c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1" t="s">
        <v>179</v>
      </c>
      <c r="D39" s="220"/>
      <c r="E39" s="221">
        <v>96.42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141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9">
        <v>10</v>
      </c>
      <c r="B40" s="230" t="s">
        <v>180</v>
      </c>
      <c r="C40" s="249" t="s">
        <v>181</v>
      </c>
      <c r="D40" s="231" t="s">
        <v>182</v>
      </c>
      <c r="E40" s="232">
        <v>2069.3310000000001</v>
      </c>
      <c r="F40" s="233"/>
      <c r="G40" s="234">
        <f>ROUND(E40*F40,2)</f>
        <v>0</v>
      </c>
      <c r="H40" s="233"/>
      <c r="I40" s="234">
        <f>ROUND(E40*H40,2)</f>
        <v>0</v>
      </c>
      <c r="J40" s="233"/>
      <c r="K40" s="234">
        <f>ROUND(E40*J40,2)</f>
        <v>0</v>
      </c>
      <c r="L40" s="234">
        <v>21</v>
      </c>
      <c r="M40" s="234">
        <f>G40*(1+L40/100)</f>
        <v>0</v>
      </c>
      <c r="N40" s="234">
        <v>1</v>
      </c>
      <c r="O40" s="234">
        <f>ROUND(E40*N40,2)</f>
        <v>2069.33</v>
      </c>
      <c r="P40" s="234">
        <v>0</v>
      </c>
      <c r="Q40" s="234">
        <f>ROUND(E40*P40,2)</f>
        <v>0</v>
      </c>
      <c r="R40" s="234" t="s">
        <v>183</v>
      </c>
      <c r="S40" s="234" t="s">
        <v>134</v>
      </c>
      <c r="T40" s="235" t="s">
        <v>144</v>
      </c>
      <c r="U40" s="219">
        <v>0</v>
      </c>
      <c r="V40" s="219">
        <f>ROUND(E40*U40,2)</f>
        <v>0</v>
      </c>
      <c r="W40" s="219"/>
      <c r="X40" s="219" t="s">
        <v>184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185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17"/>
      <c r="B41" s="218"/>
      <c r="C41" s="251" t="s">
        <v>186</v>
      </c>
      <c r="D41" s="220"/>
      <c r="E41" s="221">
        <v>1910.2380000000001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141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1" t="s">
        <v>187</v>
      </c>
      <c r="D42" s="220"/>
      <c r="E42" s="221">
        <v>159.09299999999999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141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29">
        <v>11</v>
      </c>
      <c r="B43" s="230" t="s">
        <v>188</v>
      </c>
      <c r="C43" s="249" t="s">
        <v>189</v>
      </c>
      <c r="D43" s="231" t="s">
        <v>190</v>
      </c>
      <c r="E43" s="232">
        <v>115.488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34">
        <v>0</v>
      </c>
      <c r="O43" s="234">
        <f>ROUND(E43*N43,2)</f>
        <v>0</v>
      </c>
      <c r="P43" s="234">
        <v>0</v>
      </c>
      <c r="Q43" s="234">
        <f>ROUND(E43*P43,2)</f>
        <v>0</v>
      </c>
      <c r="R43" s="234"/>
      <c r="S43" s="234" t="s">
        <v>173</v>
      </c>
      <c r="T43" s="235" t="s">
        <v>135</v>
      </c>
      <c r="U43" s="219">
        <v>0.18</v>
      </c>
      <c r="V43" s="219">
        <f>ROUND(E43*U43,2)</f>
        <v>20.79</v>
      </c>
      <c r="W43" s="219"/>
      <c r="X43" s="219" t="s">
        <v>136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137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1" t="s">
        <v>191</v>
      </c>
      <c r="D44" s="220"/>
      <c r="E44" s="221">
        <v>115.488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141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9">
        <v>12</v>
      </c>
      <c r="B45" s="230" t="s">
        <v>192</v>
      </c>
      <c r="C45" s="249" t="s">
        <v>193</v>
      </c>
      <c r="D45" s="231" t="s">
        <v>182</v>
      </c>
      <c r="E45" s="232">
        <v>3346.3980000000001</v>
      </c>
      <c r="F45" s="233"/>
      <c r="G45" s="234">
        <f>ROUND(E45*F45,2)</f>
        <v>0</v>
      </c>
      <c r="H45" s="233"/>
      <c r="I45" s="234">
        <f>ROUND(E45*H45,2)</f>
        <v>0</v>
      </c>
      <c r="J45" s="233"/>
      <c r="K45" s="234">
        <f>ROUND(E45*J45,2)</f>
        <v>0</v>
      </c>
      <c r="L45" s="234">
        <v>21</v>
      </c>
      <c r="M45" s="234">
        <f>G45*(1+L45/100)</f>
        <v>0</v>
      </c>
      <c r="N45" s="234">
        <v>0</v>
      </c>
      <c r="O45" s="234">
        <f>ROUND(E45*N45,2)</f>
        <v>0</v>
      </c>
      <c r="P45" s="234">
        <v>0</v>
      </c>
      <c r="Q45" s="234">
        <f>ROUND(E45*P45,2)</f>
        <v>0</v>
      </c>
      <c r="R45" s="234" t="s">
        <v>133</v>
      </c>
      <c r="S45" s="234" t="s">
        <v>134</v>
      </c>
      <c r="T45" s="235" t="s">
        <v>161</v>
      </c>
      <c r="U45" s="219">
        <v>0</v>
      </c>
      <c r="V45" s="219">
        <f>ROUND(E45*U45,2)</f>
        <v>0</v>
      </c>
      <c r="W45" s="219"/>
      <c r="X45" s="219" t="s">
        <v>136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137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3" t="s">
        <v>194</v>
      </c>
      <c r="D46" s="239"/>
      <c r="E46" s="239"/>
      <c r="F46" s="239"/>
      <c r="G46" s="23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1" t="s">
        <v>195</v>
      </c>
      <c r="D47" s="220"/>
      <c r="E47" s="221">
        <v>3346.3980000000001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141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223" t="s">
        <v>128</v>
      </c>
      <c r="B48" s="224" t="s">
        <v>71</v>
      </c>
      <c r="C48" s="248" t="s">
        <v>73</v>
      </c>
      <c r="D48" s="225"/>
      <c r="E48" s="226"/>
      <c r="F48" s="227"/>
      <c r="G48" s="227">
        <f>SUMIF(AG49:AG55,"&lt;&gt;NOR",G49:G55)</f>
        <v>0</v>
      </c>
      <c r="H48" s="227"/>
      <c r="I48" s="227">
        <f>SUM(I49:I55)</f>
        <v>0</v>
      </c>
      <c r="J48" s="227"/>
      <c r="K48" s="227">
        <f>SUM(K49:K55)</f>
        <v>0</v>
      </c>
      <c r="L48" s="227"/>
      <c r="M48" s="227">
        <f>SUM(M49:M55)</f>
        <v>0</v>
      </c>
      <c r="N48" s="227"/>
      <c r="O48" s="227">
        <f>SUM(O49:O55)</f>
        <v>151.54</v>
      </c>
      <c r="P48" s="227"/>
      <c r="Q48" s="227">
        <f>SUM(Q49:Q55)</f>
        <v>0</v>
      </c>
      <c r="R48" s="227"/>
      <c r="S48" s="227"/>
      <c r="T48" s="228"/>
      <c r="U48" s="222"/>
      <c r="V48" s="222">
        <f>SUM(V49:V55)</f>
        <v>227.55</v>
      </c>
      <c r="W48" s="222"/>
      <c r="X48" s="222"/>
      <c r="AG48" t="s">
        <v>129</v>
      </c>
    </row>
    <row r="49" spans="1:60" outlineLevel="1" x14ac:dyDescent="0.2">
      <c r="A49" s="229">
        <v>13</v>
      </c>
      <c r="B49" s="230" t="s">
        <v>196</v>
      </c>
      <c r="C49" s="249" t="s">
        <v>197</v>
      </c>
      <c r="D49" s="231" t="s">
        <v>132</v>
      </c>
      <c r="E49" s="232">
        <v>133.85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21</v>
      </c>
      <c r="M49" s="234">
        <f>G49*(1+L49/100)</f>
        <v>0</v>
      </c>
      <c r="N49" s="234">
        <v>1.1322000000000001</v>
      </c>
      <c r="O49" s="234">
        <f>ROUND(E49*N49,2)</f>
        <v>151.54</v>
      </c>
      <c r="P49" s="234">
        <v>0</v>
      </c>
      <c r="Q49" s="234">
        <f>ROUND(E49*P49,2)</f>
        <v>0</v>
      </c>
      <c r="R49" s="234" t="s">
        <v>198</v>
      </c>
      <c r="S49" s="234" t="s">
        <v>134</v>
      </c>
      <c r="T49" s="235" t="s">
        <v>161</v>
      </c>
      <c r="U49" s="219">
        <v>1.7</v>
      </c>
      <c r="V49" s="219">
        <f>ROUND(E49*U49,2)</f>
        <v>227.55</v>
      </c>
      <c r="W49" s="219"/>
      <c r="X49" s="219" t="s">
        <v>136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137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0" t="s">
        <v>199</v>
      </c>
      <c r="D50" s="237"/>
      <c r="E50" s="237"/>
      <c r="F50" s="237"/>
      <c r="G50" s="237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139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2" t="s">
        <v>200</v>
      </c>
      <c r="D51" s="238"/>
      <c r="E51" s="238"/>
      <c r="F51" s="238"/>
      <c r="G51" s="238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164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1" t="s">
        <v>201</v>
      </c>
      <c r="D52" s="220"/>
      <c r="E52" s="221">
        <v>110.53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141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1" t="s">
        <v>202</v>
      </c>
      <c r="D53" s="220"/>
      <c r="E53" s="221">
        <v>17.32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141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1" t="s">
        <v>203</v>
      </c>
      <c r="D54" s="220"/>
      <c r="E54" s="221">
        <v>3.6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141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1" t="s">
        <v>204</v>
      </c>
      <c r="D55" s="220"/>
      <c r="E55" s="221">
        <v>2.4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141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x14ac:dyDescent="0.2">
      <c r="A56" s="223" t="s">
        <v>128</v>
      </c>
      <c r="B56" s="224" t="s">
        <v>80</v>
      </c>
      <c r="C56" s="248" t="s">
        <v>81</v>
      </c>
      <c r="D56" s="225"/>
      <c r="E56" s="226"/>
      <c r="F56" s="227"/>
      <c r="G56" s="227">
        <f>SUMIF(AG57:AG124,"&lt;&gt;NOR",G57:G124)</f>
        <v>0</v>
      </c>
      <c r="H56" s="227"/>
      <c r="I56" s="227">
        <f>SUM(I57:I124)</f>
        <v>0</v>
      </c>
      <c r="J56" s="227"/>
      <c r="K56" s="227">
        <f>SUM(K57:K124)</f>
        <v>0</v>
      </c>
      <c r="L56" s="227"/>
      <c r="M56" s="227">
        <f>SUM(M57:M124)</f>
        <v>0</v>
      </c>
      <c r="N56" s="227"/>
      <c r="O56" s="227">
        <f>SUM(O57:O124)</f>
        <v>60.61</v>
      </c>
      <c r="P56" s="227"/>
      <c r="Q56" s="227">
        <f>SUM(Q57:Q124)</f>
        <v>0</v>
      </c>
      <c r="R56" s="227"/>
      <c r="S56" s="227"/>
      <c r="T56" s="228"/>
      <c r="U56" s="222"/>
      <c r="V56" s="222">
        <f>SUM(V57:V124)</f>
        <v>259.31</v>
      </c>
      <c r="W56" s="222"/>
      <c r="X56" s="222"/>
      <c r="AG56" t="s">
        <v>129</v>
      </c>
    </row>
    <row r="57" spans="1:60" outlineLevel="1" x14ac:dyDescent="0.2">
      <c r="A57" s="229">
        <v>14</v>
      </c>
      <c r="B57" s="230" t="s">
        <v>205</v>
      </c>
      <c r="C57" s="249" t="s">
        <v>206</v>
      </c>
      <c r="D57" s="231" t="s">
        <v>207</v>
      </c>
      <c r="E57" s="232">
        <v>800.35</v>
      </c>
      <c r="F57" s="233"/>
      <c r="G57" s="234">
        <f>ROUND(E57*F57,2)</f>
        <v>0</v>
      </c>
      <c r="H57" s="233"/>
      <c r="I57" s="234">
        <f>ROUND(E57*H57,2)</f>
        <v>0</v>
      </c>
      <c r="J57" s="233"/>
      <c r="K57" s="234">
        <f>ROUND(E57*J57,2)</f>
        <v>0</v>
      </c>
      <c r="L57" s="234">
        <v>21</v>
      </c>
      <c r="M57" s="234">
        <f>G57*(1+L57/100)</f>
        <v>0</v>
      </c>
      <c r="N57" s="234">
        <v>0</v>
      </c>
      <c r="O57" s="234">
        <f>ROUND(E57*N57,2)</f>
        <v>0</v>
      </c>
      <c r="P57" s="234">
        <v>0</v>
      </c>
      <c r="Q57" s="234">
        <f>ROUND(E57*P57,2)</f>
        <v>0</v>
      </c>
      <c r="R57" s="234"/>
      <c r="S57" s="234" t="s">
        <v>173</v>
      </c>
      <c r="T57" s="235" t="s">
        <v>161</v>
      </c>
      <c r="U57" s="219">
        <v>0.05</v>
      </c>
      <c r="V57" s="219">
        <f>ROUND(E57*U57,2)</f>
        <v>40.020000000000003</v>
      </c>
      <c r="W57" s="219"/>
      <c r="X57" s="219" t="s">
        <v>136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137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3" t="s">
        <v>208</v>
      </c>
      <c r="D58" s="239"/>
      <c r="E58" s="239"/>
      <c r="F58" s="239"/>
      <c r="G58" s="23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164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36" t="str">
        <f>C58</f>
        <v>Pojistné drenážní potrubí ve dně rýhy pro provizorní dočasné odvodnění. Kompletní dodávka včetně drenážní trouby, zřízení a odstranění.</v>
      </c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1" t="s">
        <v>209</v>
      </c>
      <c r="D59" s="220"/>
      <c r="E59" s="221">
        <v>800.35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141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29">
        <v>15</v>
      </c>
      <c r="B60" s="230" t="s">
        <v>210</v>
      </c>
      <c r="C60" s="249" t="s">
        <v>211</v>
      </c>
      <c r="D60" s="231" t="s">
        <v>207</v>
      </c>
      <c r="E60" s="232">
        <v>800.35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21</v>
      </c>
      <c r="M60" s="234">
        <f>G60*(1+L60/100)</f>
        <v>0</v>
      </c>
      <c r="N60" s="234">
        <v>0</v>
      </c>
      <c r="O60" s="234">
        <f>ROUND(E60*N60,2)</f>
        <v>0</v>
      </c>
      <c r="P60" s="234">
        <v>0</v>
      </c>
      <c r="Q60" s="234">
        <f>ROUND(E60*P60,2)</f>
        <v>0</v>
      </c>
      <c r="R60" s="234"/>
      <c r="S60" s="234" t="s">
        <v>173</v>
      </c>
      <c r="T60" s="235" t="s">
        <v>144</v>
      </c>
      <c r="U60" s="219">
        <v>9.1999999999999998E-2</v>
      </c>
      <c r="V60" s="219">
        <f>ROUND(E60*U60,2)</f>
        <v>73.63</v>
      </c>
      <c r="W60" s="219"/>
      <c r="X60" s="219" t="s">
        <v>136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137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3" t="s">
        <v>212</v>
      </c>
      <c r="D61" s="239"/>
      <c r="E61" s="239"/>
      <c r="F61" s="239"/>
      <c r="G61" s="23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164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1" t="s">
        <v>213</v>
      </c>
      <c r="D62" s="220"/>
      <c r="E62" s="221">
        <v>800.35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141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ht="22.5" outlineLevel="1" x14ac:dyDescent="0.2">
      <c r="A63" s="229">
        <v>16</v>
      </c>
      <c r="B63" s="230" t="s">
        <v>214</v>
      </c>
      <c r="C63" s="249" t="s">
        <v>215</v>
      </c>
      <c r="D63" s="231" t="s">
        <v>207</v>
      </c>
      <c r="E63" s="232">
        <v>144.36000000000001</v>
      </c>
      <c r="F63" s="233"/>
      <c r="G63" s="234">
        <f>ROUND(E63*F63,2)</f>
        <v>0</v>
      </c>
      <c r="H63" s="233"/>
      <c r="I63" s="234">
        <f>ROUND(E63*H63,2)</f>
        <v>0</v>
      </c>
      <c r="J63" s="233"/>
      <c r="K63" s="234">
        <f>ROUND(E63*J63,2)</f>
        <v>0</v>
      </c>
      <c r="L63" s="234">
        <v>21</v>
      </c>
      <c r="M63" s="234">
        <f>G63*(1+L63/100)</f>
        <v>0</v>
      </c>
      <c r="N63" s="234">
        <v>2.2000000000000001E-3</v>
      </c>
      <c r="O63" s="234">
        <f>ROUND(E63*N63,2)</f>
        <v>0.32</v>
      </c>
      <c r="P63" s="234">
        <v>0</v>
      </c>
      <c r="Q63" s="234">
        <f>ROUND(E63*P63,2)</f>
        <v>0</v>
      </c>
      <c r="R63" s="234"/>
      <c r="S63" s="234" t="s">
        <v>173</v>
      </c>
      <c r="T63" s="235" t="s">
        <v>144</v>
      </c>
      <c r="U63" s="219">
        <v>7.0000000000000007E-2</v>
      </c>
      <c r="V63" s="219">
        <f>ROUND(E63*U63,2)</f>
        <v>10.11</v>
      </c>
      <c r="W63" s="219"/>
      <c r="X63" s="219" t="s">
        <v>136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137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1" t="s">
        <v>216</v>
      </c>
      <c r="D64" s="220"/>
      <c r="E64" s="221">
        <v>144.36000000000001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141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ht="22.5" outlineLevel="1" x14ac:dyDescent="0.2">
      <c r="A65" s="229">
        <v>17</v>
      </c>
      <c r="B65" s="230" t="s">
        <v>217</v>
      </c>
      <c r="C65" s="249" t="s">
        <v>218</v>
      </c>
      <c r="D65" s="231" t="s">
        <v>207</v>
      </c>
      <c r="E65" s="232">
        <v>404.34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21</v>
      </c>
      <c r="M65" s="234">
        <f>G65*(1+L65/100)</f>
        <v>0</v>
      </c>
      <c r="N65" s="234">
        <v>1.2149999999999999E-2</v>
      </c>
      <c r="O65" s="234">
        <f>ROUND(E65*N65,2)</f>
        <v>4.91</v>
      </c>
      <c r="P65" s="234">
        <v>0</v>
      </c>
      <c r="Q65" s="234">
        <f>ROUND(E65*P65,2)</f>
        <v>0</v>
      </c>
      <c r="R65" s="234"/>
      <c r="S65" s="234" t="s">
        <v>173</v>
      </c>
      <c r="T65" s="235" t="s">
        <v>144</v>
      </c>
      <c r="U65" s="219">
        <v>0.1</v>
      </c>
      <c r="V65" s="219">
        <f>ROUND(E65*U65,2)</f>
        <v>40.43</v>
      </c>
      <c r="W65" s="219"/>
      <c r="X65" s="219" t="s">
        <v>136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137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1" t="s">
        <v>219</v>
      </c>
      <c r="D66" s="220"/>
      <c r="E66" s="221">
        <v>404.34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141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1" x14ac:dyDescent="0.2">
      <c r="A67" s="229">
        <v>18</v>
      </c>
      <c r="B67" s="230" t="s">
        <v>220</v>
      </c>
      <c r="C67" s="249" t="s">
        <v>221</v>
      </c>
      <c r="D67" s="231" t="s">
        <v>207</v>
      </c>
      <c r="E67" s="232">
        <v>251.65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21</v>
      </c>
      <c r="M67" s="234">
        <f>G67*(1+L67/100)</f>
        <v>0</v>
      </c>
      <c r="N67" s="234">
        <v>1.2149999999999999E-2</v>
      </c>
      <c r="O67" s="234">
        <f>ROUND(E67*N67,2)</f>
        <v>3.06</v>
      </c>
      <c r="P67" s="234">
        <v>0</v>
      </c>
      <c r="Q67" s="234">
        <f>ROUND(E67*P67,2)</f>
        <v>0</v>
      </c>
      <c r="R67" s="234"/>
      <c r="S67" s="234" t="s">
        <v>173</v>
      </c>
      <c r="T67" s="235" t="s">
        <v>161</v>
      </c>
      <c r="U67" s="219">
        <v>0.1</v>
      </c>
      <c r="V67" s="219">
        <f>ROUND(E67*U67,2)</f>
        <v>25.17</v>
      </c>
      <c r="W67" s="219"/>
      <c r="X67" s="219" t="s">
        <v>136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137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1" t="s">
        <v>222</v>
      </c>
      <c r="D68" s="220"/>
      <c r="E68" s="221">
        <v>251.65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141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9">
        <v>19</v>
      </c>
      <c r="B69" s="230" t="s">
        <v>223</v>
      </c>
      <c r="C69" s="249" t="s">
        <v>224</v>
      </c>
      <c r="D69" s="231" t="s">
        <v>225</v>
      </c>
      <c r="E69" s="232">
        <v>16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21</v>
      </c>
      <c r="M69" s="234">
        <f>G69*(1+L69/100)</f>
        <v>0</v>
      </c>
      <c r="N69" s="234">
        <v>0</v>
      </c>
      <c r="O69" s="234">
        <f>ROUND(E69*N69,2)</f>
        <v>0</v>
      </c>
      <c r="P69" s="234">
        <v>0</v>
      </c>
      <c r="Q69" s="234">
        <f>ROUND(E69*P69,2)</f>
        <v>0</v>
      </c>
      <c r="R69" s="234" t="s">
        <v>198</v>
      </c>
      <c r="S69" s="234" t="s">
        <v>134</v>
      </c>
      <c r="T69" s="235" t="s">
        <v>144</v>
      </c>
      <c r="U69" s="219">
        <v>0.94599999999999995</v>
      </c>
      <c r="V69" s="219">
        <f>ROUND(E69*U69,2)</f>
        <v>15.14</v>
      </c>
      <c r="W69" s="219"/>
      <c r="X69" s="219" t="s">
        <v>136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137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0" t="s">
        <v>226</v>
      </c>
      <c r="D70" s="237"/>
      <c r="E70" s="237"/>
      <c r="F70" s="237"/>
      <c r="G70" s="237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139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1" t="s">
        <v>227</v>
      </c>
      <c r="D71" s="220"/>
      <c r="E71" s="221">
        <v>16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141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9">
        <v>20</v>
      </c>
      <c r="B72" s="230" t="s">
        <v>228</v>
      </c>
      <c r="C72" s="249" t="s">
        <v>229</v>
      </c>
      <c r="D72" s="231" t="s">
        <v>207</v>
      </c>
      <c r="E72" s="232">
        <v>800.35</v>
      </c>
      <c r="F72" s="233"/>
      <c r="G72" s="234">
        <f>ROUND(E72*F72,2)</f>
        <v>0</v>
      </c>
      <c r="H72" s="233"/>
      <c r="I72" s="234">
        <f>ROUND(E72*H72,2)</f>
        <v>0</v>
      </c>
      <c r="J72" s="233"/>
      <c r="K72" s="234">
        <f>ROUND(E72*J72,2)</f>
        <v>0</v>
      </c>
      <c r="L72" s="234">
        <v>21</v>
      </c>
      <c r="M72" s="234">
        <f>G72*(1+L72/100)</f>
        <v>0</v>
      </c>
      <c r="N72" s="234">
        <v>0</v>
      </c>
      <c r="O72" s="234">
        <f>ROUND(E72*N72,2)</f>
        <v>0</v>
      </c>
      <c r="P72" s="234">
        <v>0</v>
      </c>
      <c r="Q72" s="234">
        <f>ROUND(E72*P72,2)</f>
        <v>0</v>
      </c>
      <c r="R72" s="234" t="s">
        <v>198</v>
      </c>
      <c r="S72" s="234" t="s">
        <v>134</v>
      </c>
      <c r="T72" s="235" t="s">
        <v>144</v>
      </c>
      <c r="U72" s="219">
        <v>3.1E-2</v>
      </c>
      <c r="V72" s="219">
        <f>ROUND(E72*U72,2)</f>
        <v>24.81</v>
      </c>
      <c r="W72" s="219"/>
      <c r="X72" s="219" t="s">
        <v>136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137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3" t="s">
        <v>230</v>
      </c>
      <c r="D73" s="239"/>
      <c r="E73" s="239"/>
      <c r="F73" s="239"/>
      <c r="G73" s="23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164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0">
        <v>21</v>
      </c>
      <c r="B74" s="241" t="s">
        <v>231</v>
      </c>
      <c r="C74" s="254" t="s">
        <v>232</v>
      </c>
      <c r="D74" s="242" t="s">
        <v>225</v>
      </c>
      <c r="E74" s="243">
        <v>46</v>
      </c>
      <c r="F74" s="244"/>
      <c r="G74" s="245">
        <f>ROUND(E74*F74,2)</f>
        <v>0</v>
      </c>
      <c r="H74" s="244"/>
      <c r="I74" s="245">
        <f>ROUND(E74*H74,2)</f>
        <v>0</v>
      </c>
      <c r="J74" s="244"/>
      <c r="K74" s="245">
        <f>ROUND(E74*J74,2)</f>
        <v>0</v>
      </c>
      <c r="L74" s="245">
        <v>21</v>
      </c>
      <c r="M74" s="245">
        <f>G74*(1+L74/100)</f>
        <v>0</v>
      </c>
      <c r="N74" s="245">
        <v>0</v>
      </c>
      <c r="O74" s="245">
        <f>ROUND(E74*N74,2)</f>
        <v>0</v>
      </c>
      <c r="P74" s="245">
        <v>0</v>
      </c>
      <c r="Q74" s="245">
        <f>ROUND(E74*P74,2)</f>
        <v>0</v>
      </c>
      <c r="R74" s="245"/>
      <c r="S74" s="245" t="s">
        <v>173</v>
      </c>
      <c r="T74" s="246" t="s">
        <v>144</v>
      </c>
      <c r="U74" s="219">
        <v>0</v>
      </c>
      <c r="V74" s="219">
        <f>ROUND(E74*U74,2)</f>
        <v>0</v>
      </c>
      <c r="W74" s="219"/>
      <c r="X74" s="219" t="s">
        <v>184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185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ht="22.5" outlineLevel="1" x14ac:dyDescent="0.2">
      <c r="A75" s="229">
        <v>22</v>
      </c>
      <c r="B75" s="230" t="s">
        <v>233</v>
      </c>
      <c r="C75" s="249" t="s">
        <v>234</v>
      </c>
      <c r="D75" s="231" t="s">
        <v>225</v>
      </c>
      <c r="E75" s="232">
        <v>16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21</v>
      </c>
      <c r="M75" s="234">
        <f>G75*(1+L75/100)</f>
        <v>0</v>
      </c>
      <c r="N75" s="234">
        <v>0.158</v>
      </c>
      <c r="O75" s="234">
        <f>ROUND(E75*N75,2)</f>
        <v>2.5299999999999998</v>
      </c>
      <c r="P75" s="234">
        <v>0</v>
      </c>
      <c r="Q75" s="234">
        <f>ROUND(E75*P75,2)</f>
        <v>0</v>
      </c>
      <c r="R75" s="234" t="s">
        <v>183</v>
      </c>
      <c r="S75" s="234" t="s">
        <v>134</v>
      </c>
      <c r="T75" s="235" t="s">
        <v>144</v>
      </c>
      <c r="U75" s="219">
        <v>0</v>
      </c>
      <c r="V75" s="219">
        <f>ROUND(E75*U75,2)</f>
        <v>0</v>
      </c>
      <c r="W75" s="219"/>
      <c r="X75" s="219" t="s">
        <v>184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185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3" t="s">
        <v>235</v>
      </c>
      <c r="D76" s="239"/>
      <c r="E76" s="239"/>
      <c r="F76" s="239"/>
      <c r="G76" s="23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164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2" t="s">
        <v>236</v>
      </c>
      <c r="D77" s="238"/>
      <c r="E77" s="238"/>
      <c r="F77" s="238"/>
      <c r="G77" s="238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164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2" t="s">
        <v>237</v>
      </c>
      <c r="D78" s="238"/>
      <c r="E78" s="238"/>
      <c r="F78" s="238"/>
      <c r="G78" s="238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164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9">
        <v>23</v>
      </c>
      <c r="B79" s="230" t="s">
        <v>238</v>
      </c>
      <c r="C79" s="249" t="s">
        <v>239</v>
      </c>
      <c r="D79" s="231" t="s">
        <v>225</v>
      </c>
      <c r="E79" s="232">
        <v>15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21</v>
      </c>
      <c r="M79" s="234">
        <f>G79*(1+L79/100)</f>
        <v>0</v>
      </c>
      <c r="N79" s="234">
        <v>0.505</v>
      </c>
      <c r="O79" s="234">
        <f>ROUND(E79*N79,2)</f>
        <v>7.58</v>
      </c>
      <c r="P79" s="234">
        <v>0</v>
      </c>
      <c r="Q79" s="234">
        <f>ROUND(E79*P79,2)</f>
        <v>0</v>
      </c>
      <c r="R79" s="234"/>
      <c r="S79" s="234" t="s">
        <v>173</v>
      </c>
      <c r="T79" s="235" t="s">
        <v>144</v>
      </c>
      <c r="U79" s="219">
        <v>0</v>
      </c>
      <c r="V79" s="219">
        <f>ROUND(E79*U79,2)</f>
        <v>0</v>
      </c>
      <c r="W79" s="219"/>
      <c r="X79" s="219" t="s">
        <v>184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185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3" t="s">
        <v>235</v>
      </c>
      <c r="D80" s="239"/>
      <c r="E80" s="239"/>
      <c r="F80" s="239"/>
      <c r="G80" s="23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164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2" t="s">
        <v>236</v>
      </c>
      <c r="D81" s="238"/>
      <c r="E81" s="238"/>
      <c r="F81" s="238"/>
      <c r="G81" s="238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164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2" t="s">
        <v>237</v>
      </c>
      <c r="D82" s="238"/>
      <c r="E82" s="238"/>
      <c r="F82" s="238"/>
      <c r="G82" s="238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164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29">
        <v>24</v>
      </c>
      <c r="B83" s="230" t="s">
        <v>240</v>
      </c>
      <c r="C83" s="249" t="s">
        <v>241</v>
      </c>
      <c r="D83" s="231" t="s">
        <v>225</v>
      </c>
      <c r="E83" s="232">
        <v>11</v>
      </c>
      <c r="F83" s="233"/>
      <c r="G83" s="234">
        <f>ROUND(E83*F83,2)</f>
        <v>0</v>
      </c>
      <c r="H83" s="233"/>
      <c r="I83" s="234">
        <f>ROUND(E83*H83,2)</f>
        <v>0</v>
      </c>
      <c r="J83" s="233"/>
      <c r="K83" s="234">
        <f>ROUND(E83*J83,2)</f>
        <v>0</v>
      </c>
      <c r="L83" s="234">
        <v>21</v>
      </c>
      <c r="M83" s="234">
        <f>G83*(1+L83/100)</f>
        <v>0</v>
      </c>
      <c r="N83" s="234">
        <v>0.185</v>
      </c>
      <c r="O83" s="234">
        <f>ROUND(E83*N83,2)</f>
        <v>2.04</v>
      </c>
      <c r="P83" s="234">
        <v>0</v>
      </c>
      <c r="Q83" s="234">
        <f>ROUND(E83*P83,2)</f>
        <v>0</v>
      </c>
      <c r="R83" s="234" t="s">
        <v>183</v>
      </c>
      <c r="S83" s="234" t="s">
        <v>134</v>
      </c>
      <c r="T83" s="235" t="s">
        <v>144</v>
      </c>
      <c r="U83" s="219">
        <v>0</v>
      </c>
      <c r="V83" s="219">
        <f>ROUND(E83*U83,2)</f>
        <v>0</v>
      </c>
      <c r="W83" s="219"/>
      <c r="X83" s="219" t="s">
        <v>184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185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3" t="s">
        <v>235</v>
      </c>
      <c r="D84" s="239"/>
      <c r="E84" s="239"/>
      <c r="F84" s="239"/>
      <c r="G84" s="23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164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2" t="s">
        <v>236</v>
      </c>
      <c r="D85" s="238"/>
      <c r="E85" s="238"/>
      <c r="F85" s="238"/>
      <c r="G85" s="238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164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2" t="s">
        <v>237</v>
      </c>
      <c r="D86" s="238"/>
      <c r="E86" s="238"/>
      <c r="F86" s="238"/>
      <c r="G86" s="238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164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29">
        <v>25</v>
      </c>
      <c r="B87" s="230" t="s">
        <v>242</v>
      </c>
      <c r="C87" s="249" t="s">
        <v>243</v>
      </c>
      <c r="D87" s="231" t="s">
        <v>225</v>
      </c>
      <c r="E87" s="232">
        <v>4</v>
      </c>
      <c r="F87" s="233"/>
      <c r="G87" s="234">
        <f>ROUND(E87*F87,2)</f>
        <v>0</v>
      </c>
      <c r="H87" s="233"/>
      <c r="I87" s="234">
        <f>ROUND(E87*H87,2)</f>
        <v>0</v>
      </c>
      <c r="J87" s="233"/>
      <c r="K87" s="234">
        <f>ROUND(E87*J87,2)</f>
        <v>0</v>
      </c>
      <c r="L87" s="234">
        <v>21</v>
      </c>
      <c r="M87" s="234">
        <f>G87*(1+L87/100)</f>
        <v>0</v>
      </c>
      <c r="N87" s="234">
        <v>0.37</v>
      </c>
      <c r="O87" s="234">
        <f>ROUND(E87*N87,2)</f>
        <v>1.48</v>
      </c>
      <c r="P87" s="234">
        <v>0</v>
      </c>
      <c r="Q87" s="234">
        <f>ROUND(E87*P87,2)</f>
        <v>0</v>
      </c>
      <c r="R87" s="234" t="s">
        <v>183</v>
      </c>
      <c r="S87" s="234" t="s">
        <v>134</v>
      </c>
      <c r="T87" s="235" t="s">
        <v>144</v>
      </c>
      <c r="U87" s="219">
        <v>0</v>
      </c>
      <c r="V87" s="219">
        <f>ROUND(E87*U87,2)</f>
        <v>0</v>
      </c>
      <c r="W87" s="219"/>
      <c r="X87" s="219" t="s">
        <v>184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185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3" t="s">
        <v>235</v>
      </c>
      <c r="D88" s="239"/>
      <c r="E88" s="239"/>
      <c r="F88" s="239"/>
      <c r="G88" s="23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164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2" t="s">
        <v>236</v>
      </c>
      <c r="D89" s="238"/>
      <c r="E89" s="238"/>
      <c r="F89" s="238"/>
      <c r="G89" s="238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164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2" t="s">
        <v>237</v>
      </c>
      <c r="D90" s="238"/>
      <c r="E90" s="238"/>
      <c r="F90" s="238"/>
      <c r="G90" s="238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164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22.5" outlineLevel="1" x14ac:dyDescent="0.2">
      <c r="A91" s="229">
        <v>26</v>
      </c>
      <c r="B91" s="230" t="s">
        <v>244</v>
      </c>
      <c r="C91" s="249" t="s">
        <v>245</v>
      </c>
      <c r="D91" s="231" t="s">
        <v>225</v>
      </c>
      <c r="E91" s="232">
        <v>15</v>
      </c>
      <c r="F91" s="233"/>
      <c r="G91" s="234">
        <f>ROUND(E91*F91,2)</f>
        <v>0</v>
      </c>
      <c r="H91" s="233"/>
      <c r="I91" s="234">
        <f>ROUND(E91*H91,2)</f>
        <v>0</v>
      </c>
      <c r="J91" s="233"/>
      <c r="K91" s="234">
        <f>ROUND(E91*J91,2)</f>
        <v>0</v>
      </c>
      <c r="L91" s="234">
        <v>21</v>
      </c>
      <c r="M91" s="234">
        <f>G91*(1+L91/100)</f>
        <v>0</v>
      </c>
      <c r="N91" s="234">
        <v>0.74</v>
      </c>
      <c r="O91" s="234">
        <f>ROUND(E91*N91,2)</f>
        <v>11.1</v>
      </c>
      <c r="P91" s="234">
        <v>0</v>
      </c>
      <c r="Q91" s="234">
        <f>ROUND(E91*P91,2)</f>
        <v>0</v>
      </c>
      <c r="R91" s="234" t="s">
        <v>183</v>
      </c>
      <c r="S91" s="234" t="s">
        <v>134</v>
      </c>
      <c r="T91" s="235" t="s">
        <v>144</v>
      </c>
      <c r="U91" s="219">
        <v>0</v>
      </c>
      <c r="V91" s="219">
        <f>ROUND(E91*U91,2)</f>
        <v>0</v>
      </c>
      <c r="W91" s="219"/>
      <c r="X91" s="219" t="s">
        <v>184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185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3" t="s">
        <v>235</v>
      </c>
      <c r="D92" s="239"/>
      <c r="E92" s="239"/>
      <c r="F92" s="239"/>
      <c r="G92" s="23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164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2" t="s">
        <v>236</v>
      </c>
      <c r="D93" s="238"/>
      <c r="E93" s="238"/>
      <c r="F93" s="238"/>
      <c r="G93" s="238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164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2" t="s">
        <v>237</v>
      </c>
      <c r="D94" s="238"/>
      <c r="E94" s="238"/>
      <c r="F94" s="238"/>
      <c r="G94" s="238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164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1" x14ac:dyDescent="0.2">
      <c r="A95" s="229">
        <v>27</v>
      </c>
      <c r="B95" s="230" t="s">
        <v>246</v>
      </c>
      <c r="C95" s="249" t="s">
        <v>247</v>
      </c>
      <c r="D95" s="231" t="s">
        <v>225</v>
      </c>
      <c r="E95" s="232">
        <v>6</v>
      </c>
      <c r="F95" s="233"/>
      <c r="G95" s="234">
        <f>ROUND(E95*F95,2)</f>
        <v>0</v>
      </c>
      <c r="H95" s="233"/>
      <c r="I95" s="234">
        <f>ROUND(E95*H95,2)</f>
        <v>0</v>
      </c>
      <c r="J95" s="233"/>
      <c r="K95" s="234">
        <f>ROUND(E95*J95,2)</f>
        <v>0</v>
      </c>
      <c r="L95" s="234">
        <v>21</v>
      </c>
      <c r="M95" s="234">
        <f>G95*(1+L95/100)</f>
        <v>0</v>
      </c>
      <c r="N95" s="234">
        <v>5.3999999999999999E-2</v>
      </c>
      <c r="O95" s="234">
        <f>ROUND(E95*N95,2)</f>
        <v>0.32</v>
      </c>
      <c r="P95" s="234">
        <v>0</v>
      </c>
      <c r="Q95" s="234">
        <f>ROUND(E95*P95,2)</f>
        <v>0</v>
      </c>
      <c r="R95" s="234" t="s">
        <v>183</v>
      </c>
      <c r="S95" s="234" t="s">
        <v>134</v>
      </c>
      <c r="T95" s="235" t="s">
        <v>144</v>
      </c>
      <c r="U95" s="219">
        <v>0</v>
      </c>
      <c r="V95" s="219">
        <f>ROUND(E95*U95,2)</f>
        <v>0</v>
      </c>
      <c r="W95" s="219"/>
      <c r="X95" s="219" t="s">
        <v>184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185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3" t="s">
        <v>235</v>
      </c>
      <c r="D96" s="239"/>
      <c r="E96" s="239"/>
      <c r="F96" s="239"/>
      <c r="G96" s="23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164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52" t="s">
        <v>236</v>
      </c>
      <c r="D97" s="238"/>
      <c r="E97" s="238"/>
      <c r="F97" s="238"/>
      <c r="G97" s="238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164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2" t="s">
        <v>237</v>
      </c>
      <c r="D98" s="238"/>
      <c r="E98" s="238"/>
      <c r="F98" s="238"/>
      <c r="G98" s="238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164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29">
        <v>28</v>
      </c>
      <c r="B99" s="230" t="s">
        <v>248</v>
      </c>
      <c r="C99" s="249" t="s">
        <v>249</v>
      </c>
      <c r="D99" s="231" t="s">
        <v>225</v>
      </c>
      <c r="E99" s="232">
        <v>3</v>
      </c>
      <c r="F99" s="233"/>
      <c r="G99" s="234">
        <f>ROUND(E99*F99,2)</f>
        <v>0</v>
      </c>
      <c r="H99" s="233"/>
      <c r="I99" s="234">
        <f>ROUND(E99*H99,2)</f>
        <v>0</v>
      </c>
      <c r="J99" s="233"/>
      <c r="K99" s="234">
        <f>ROUND(E99*J99,2)</f>
        <v>0</v>
      </c>
      <c r="L99" s="234">
        <v>21</v>
      </c>
      <c r="M99" s="234">
        <f>G99*(1+L99/100)</f>
        <v>0</v>
      </c>
      <c r="N99" s="234">
        <v>5.3999999999999999E-2</v>
      </c>
      <c r="O99" s="234">
        <f>ROUND(E99*N99,2)</f>
        <v>0.16</v>
      </c>
      <c r="P99" s="234">
        <v>0</v>
      </c>
      <c r="Q99" s="234">
        <f>ROUND(E99*P99,2)</f>
        <v>0</v>
      </c>
      <c r="R99" s="234"/>
      <c r="S99" s="234" t="s">
        <v>173</v>
      </c>
      <c r="T99" s="235" t="s">
        <v>144</v>
      </c>
      <c r="U99" s="219">
        <v>0</v>
      </c>
      <c r="V99" s="219">
        <f>ROUND(E99*U99,2)</f>
        <v>0</v>
      </c>
      <c r="W99" s="219"/>
      <c r="X99" s="219" t="s">
        <v>184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185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3" t="s">
        <v>235</v>
      </c>
      <c r="D100" s="239"/>
      <c r="E100" s="239"/>
      <c r="F100" s="239"/>
      <c r="G100" s="23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164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2" t="s">
        <v>236</v>
      </c>
      <c r="D101" s="238"/>
      <c r="E101" s="238"/>
      <c r="F101" s="238"/>
      <c r="G101" s="238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164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2" t="s">
        <v>237</v>
      </c>
      <c r="D102" s="238"/>
      <c r="E102" s="238"/>
      <c r="F102" s="238"/>
      <c r="G102" s="238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164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29">
        <v>29</v>
      </c>
      <c r="B103" s="230" t="s">
        <v>250</v>
      </c>
      <c r="C103" s="249" t="s">
        <v>251</v>
      </c>
      <c r="D103" s="231" t="s">
        <v>225</v>
      </c>
      <c r="E103" s="232">
        <v>7</v>
      </c>
      <c r="F103" s="233"/>
      <c r="G103" s="234">
        <f>ROUND(E103*F103,2)</f>
        <v>0</v>
      </c>
      <c r="H103" s="233"/>
      <c r="I103" s="234">
        <f>ROUND(E103*H103,2)</f>
        <v>0</v>
      </c>
      <c r="J103" s="233"/>
      <c r="K103" s="234">
        <f>ROUND(E103*J103,2)</f>
        <v>0</v>
      </c>
      <c r="L103" s="234">
        <v>21</v>
      </c>
      <c r="M103" s="234">
        <f>G103*(1+L103/100)</f>
        <v>0</v>
      </c>
      <c r="N103" s="234">
        <v>5.3999999999999999E-2</v>
      </c>
      <c r="O103" s="234">
        <f>ROUND(E103*N103,2)</f>
        <v>0.38</v>
      </c>
      <c r="P103" s="234">
        <v>0</v>
      </c>
      <c r="Q103" s="234">
        <f>ROUND(E103*P103,2)</f>
        <v>0</v>
      </c>
      <c r="R103" s="234"/>
      <c r="S103" s="234" t="s">
        <v>173</v>
      </c>
      <c r="T103" s="235" t="s">
        <v>144</v>
      </c>
      <c r="U103" s="219">
        <v>0</v>
      </c>
      <c r="V103" s="219">
        <f>ROUND(E103*U103,2)</f>
        <v>0</v>
      </c>
      <c r="W103" s="219"/>
      <c r="X103" s="219" t="s">
        <v>184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185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3" t="s">
        <v>235</v>
      </c>
      <c r="D104" s="239"/>
      <c r="E104" s="239"/>
      <c r="F104" s="239"/>
      <c r="G104" s="23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164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2" t="s">
        <v>236</v>
      </c>
      <c r="D105" s="238"/>
      <c r="E105" s="238"/>
      <c r="F105" s="238"/>
      <c r="G105" s="238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164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2" t="s">
        <v>237</v>
      </c>
      <c r="D106" s="238"/>
      <c r="E106" s="238"/>
      <c r="F106" s="238"/>
      <c r="G106" s="238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164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29">
        <v>30</v>
      </c>
      <c r="B107" s="230" t="s">
        <v>252</v>
      </c>
      <c r="C107" s="249" t="s">
        <v>253</v>
      </c>
      <c r="D107" s="231" t="s">
        <v>225</v>
      </c>
      <c r="E107" s="232">
        <v>5</v>
      </c>
      <c r="F107" s="233"/>
      <c r="G107" s="234">
        <f>ROUND(E107*F107,2)</f>
        <v>0</v>
      </c>
      <c r="H107" s="233"/>
      <c r="I107" s="234">
        <f>ROUND(E107*H107,2)</f>
        <v>0</v>
      </c>
      <c r="J107" s="233"/>
      <c r="K107" s="234">
        <f>ROUND(E107*J107,2)</f>
        <v>0</v>
      </c>
      <c r="L107" s="234">
        <v>21</v>
      </c>
      <c r="M107" s="234">
        <f>G107*(1+L107/100)</f>
        <v>0</v>
      </c>
      <c r="N107" s="234">
        <v>5.3999999999999999E-2</v>
      </c>
      <c r="O107" s="234">
        <f>ROUND(E107*N107,2)</f>
        <v>0.27</v>
      </c>
      <c r="P107" s="234">
        <v>0</v>
      </c>
      <c r="Q107" s="234">
        <f>ROUND(E107*P107,2)</f>
        <v>0</v>
      </c>
      <c r="R107" s="234"/>
      <c r="S107" s="234" t="s">
        <v>173</v>
      </c>
      <c r="T107" s="235" t="s">
        <v>144</v>
      </c>
      <c r="U107" s="219">
        <v>0</v>
      </c>
      <c r="V107" s="219">
        <f>ROUND(E107*U107,2)</f>
        <v>0</v>
      </c>
      <c r="W107" s="219"/>
      <c r="X107" s="219" t="s">
        <v>184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185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3" t="s">
        <v>235</v>
      </c>
      <c r="D108" s="239"/>
      <c r="E108" s="239"/>
      <c r="F108" s="239"/>
      <c r="G108" s="23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164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2" t="s">
        <v>236</v>
      </c>
      <c r="D109" s="238"/>
      <c r="E109" s="238"/>
      <c r="F109" s="238"/>
      <c r="G109" s="238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164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2" t="s">
        <v>237</v>
      </c>
      <c r="D110" s="238"/>
      <c r="E110" s="238"/>
      <c r="F110" s="238"/>
      <c r="G110" s="238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164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29">
        <v>31</v>
      </c>
      <c r="B111" s="230" t="s">
        <v>254</v>
      </c>
      <c r="C111" s="249" t="s">
        <v>255</v>
      </c>
      <c r="D111" s="231" t="s">
        <v>225</v>
      </c>
      <c r="E111" s="232">
        <v>3</v>
      </c>
      <c r="F111" s="233"/>
      <c r="G111" s="234">
        <f>ROUND(E111*F111,2)</f>
        <v>0</v>
      </c>
      <c r="H111" s="233"/>
      <c r="I111" s="234">
        <f>ROUND(E111*H111,2)</f>
        <v>0</v>
      </c>
      <c r="J111" s="233"/>
      <c r="K111" s="234">
        <f>ROUND(E111*J111,2)</f>
        <v>0</v>
      </c>
      <c r="L111" s="234">
        <v>21</v>
      </c>
      <c r="M111" s="234">
        <f>G111*(1+L111/100)</f>
        <v>0</v>
      </c>
      <c r="N111" s="234">
        <v>5.3999999999999999E-2</v>
      </c>
      <c r="O111" s="234">
        <f>ROUND(E111*N111,2)</f>
        <v>0.16</v>
      </c>
      <c r="P111" s="234">
        <v>0</v>
      </c>
      <c r="Q111" s="234">
        <f>ROUND(E111*P111,2)</f>
        <v>0</v>
      </c>
      <c r="R111" s="234"/>
      <c r="S111" s="234" t="s">
        <v>173</v>
      </c>
      <c r="T111" s="235" t="s">
        <v>144</v>
      </c>
      <c r="U111" s="219">
        <v>0</v>
      </c>
      <c r="V111" s="219">
        <f>ROUND(E111*U111,2)</f>
        <v>0</v>
      </c>
      <c r="W111" s="219"/>
      <c r="X111" s="219" t="s">
        <v>184</v>
      </c>
      <c r="Y111" s="210"/>
      <c r="Z111" s="210"/>
      <c r="AA111" s="210"/>
      <c r="AB111" s="210"/>
      <c r="AC111" s="210"/>
      <c r="AD111" s="210"/>
      <c r="AE111" s="210"/>
      <c r="AF111" s="210"/>
      <c r="AG111" s="210" t="s">
        <v>185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3" t="s">
        <v>235</v>
      </c>
      <c r="D112" s="239"/>
      <c r="E112" s="239"/>
      <c r="F112" s="239"/>
      <c r="G112" s="23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164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52" t="s">
        <v>236</v>
      </c>
      <c r="D113" s="238"/>
      <c r="E113" s="238"/>
      <c r="F113" s="238"/>
      <c r="G113" s="238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164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2" t="s">
        <v>237</v>
      </c>
      <c r="D114" s="238"/>
      <c r="E114" s="238"/>
      <c r="F114" s="238"/>
      <c r="G114" s="238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164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ht="22.5" outlineLevel="1" x14ac:dyDescent="0.2">
      <c r="A115" s="229">
        <v>32</v>
      </c>
      <c r="B115" s="230" t="s">
        <v>256</v>
      </c>
      <c r="C115" s="249" t="s">
        <v>257</v>
      </c>
      <c r="D115" s="231" t="s">
        <v>225</v>
      </c>
      <c r="E115" s="232">
        <v>16</v>
      </c>
      <c r="F115" s="233"/>
      <c r="G115" s="234">
        <f>ROUND(E115*F115,2)</f>
        <v>0</v>
      </c>
      <c r="H115" s="233"/>
      <c r="I115" s="234">
        <f>ROUND(E115*H115,2)</f>
        <v>0</v>
      </c>
      <c r="J115" s="233"/>
      <c r="K115" s="234">
        <f>ROUND(E115*J115,2)</f>
        <v>0</v>
      </c>
      <c r="L115" s="234">
        <v>21</v>
      </c>
      <c r="M115" s="234">
        <f>G115*(1+L115/100)</f>
        <v>0</v>
      </c>
      <c r="N115" s="234">
        <v>1.6</v>
      </c>
      <c r="O115" s="234">
        <f>ROUND(E115*N115,2)</f>
        <v>25.6</v>
      </c>
      <c r="P115" s="234">
        <v>0</v>
      </c>
      <c r="Q115" s="234">
        <f>ROUND(E115*P115,2)</f>
        <v>0</v>
      </c>
      <c r="R115" s="234" t="s">
        <v>183</v>
      </c>
      <c r="S115" s="234" t="s">
        <v>134</v>
      </c>
      <c r="T115" s="235" t="s">
        <v>144</v>
      </c>
      <c r="U115" s="219">
        <v>0</v>
      </c>
      <c r="V115" s="219">
        <f>ROUND(E115*U115,2)</f>
        <v>0</v>
      </c>
      <c r="W115" s="219"/>
      <c r="X115" s="219" t="s">
        <v>184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185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3" t="s">
        <v>235</v>
      </c>
      <c r="D116" s="239"/>
      <c r="E116" s="239"/>
      <c r="F116" s="239"/>
      <c r="G116" s="23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164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2" t="s">
        <v>236</v>
      </c>
      <c r="D117" s="238"/>
      <c r="E117" s="238"/>
      <c r="F117" s="238"/>
      <c r="G117" s="238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164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2" t="s">
        <v>237</v>
      </c>
      <c r="D118" s="238"/>
      <c r="E118" s="238"/>
      <c r="F118" s="238"/>
      <c r="G118" s="238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164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ht="22.5" outlineLevel="1" x14ac:dyDescent="0.2">
      <c r="A119" s="229">
        <v>33</v>
      </c>
      <c r="B119" s="230" t="s">
        <v>258</v>
      </c>
      <c r="C119" s="249" t="s">
        <v>259</v>
      </c>
      <c r="D119" s="231" t="s">
        <v>225</v>
      </c>
      <c r="E119" s="232">
        <v>1</v>
      </c>
      <c r="F119" s="233"/>
      <c r="G119" s="234">
        <f>ROUND(E119*F119,2)</f>
        <v>0</v>
      </c>
      <c r="H119" s="233"/>
      <c r="I119" s="234">
        <f>ROUND(E119*H119,2)</f>
        <v>0</v>
      </c>
      <c r="J119" s="233"/>
      <c r="K119" s="234">
        <f>ROUND(E119*J119,2)</f>
        <v>0</v>
      </c>
      <c r="L119" s="234">
        <v>21</v>
      </c>
      <c r="M119" s="234">
        <f>G119*(1+L119/100)</f>
        <v>0</v>
      </c>
      <c r="N119" s="234">
        <v>0.7</v>
      </c>
      <c r="O119" s="234">
        <f>ROUND(E119*N119,2)</f>
        <v>0.7</v>
      </c>
      <c r="P119" s="234">
        <v>0</v>
      </c>
      <c r="Q119" s="234">
        <f>ROUND(E119*P119,2)</f>
        <v>0</v>
      </c>
      <c r="R119" s="234" t="s">
        <v>183</v>
      </c>
      <c r="S119" s="234" t="s">
        <v>134</v>
      </c>
      <c r="T119" s="235" t="s">
        <v>144</v>
      </c>
      <c r="U119" s="219">
        <v>0</v>
      </c>
      <c r="V119" s="219">
        <f>ROUND(E119*U119,2)</f>
        <v>0</v>
      </c>
      <c r="W119" s="219"/>
      <c r="X119" s="219" t="s">
        <v>184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185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3" t="s">
        <v>235</v>
      </c>
      <c r="D120" s="239"/>
      <c r="E120" s="239"/>
      <c r="F120" s="239"/>
      <c r="G120" s="23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164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2" t="s">
        <v>236</v>
      </c>
      <c r="D121" s="238"/>
      <c r="E121" s="238"/>
      <c r="F121" s="238"/>
      <c r="G121" s="238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0"/>
      <c r="Z121" s="210"/>
      <c r="AA121" s="210"/>
      <c r="AB121" s="210"/>
      <c r="AC121" s="210"/>
      <c r="AD121" s="210"/>
      <c r="AE121" s="210"/>
      <c r="AF121" s="210"/>
      <c r="AG121" s="210" t="s">
        <v>164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2" t="s">
        <v>237</v>
      </c>
      <c r="D122" s="238"/>
      <c r="E122" s="238"/>
      <c r="F122" s="238"/>
      <c r="G122" s="238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164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29">
        <v>34</v>
      </c>
      <c r="B123" s="230" t="s">
        <v>260</v>
      </c>
      <c r="C123" s="249" t="s">
        <v>261</v>
      </c>
      <c r="D123" s="231" t="s">
        <v>225</v>
      </c>
      <c r="E123" s="232">
        <v>24</v>
      </c>
      <c r="F123" s="233"/>
      <c r="G123" s="234">
        <f>ROUND(E123*F123,2)</f>
        <v>0</v>
      </c>
      <c r="H123" s="233"/>
      <c r="I123" s="234">
        <f>ROUND(E123*H123,2)</f>
        <v>0</v>
      </c>
      <c r="J123" s="233"/>
      <c r="K123" s="234">
        <f>ROUND(E123*J123,2)</f>
        <v>0</v>
      </c>
      <c r="L123" s="234">
        <v>21</v>
      </c>
      <c r="M123" s="234">
        <f>G123*(1+L123/100)</f>
        <v>0</v>
      </c>
      <c r="N123" s="234">
        <v>0</v>
      </c>
      <c r="O123" s="234">
        <f>ROUND(E123*N123,2)</f>
        <v>0</v>
      </c>
      <c r="P123" s="234">
        <v>0</v>
      </c>
      <c r="Q123" s="234">
        <f>ROUND(E123*P123,2)</f>
        <v>0</v>
      </c>
      <c r="R123" s="234"/>
      <c r="S123" s="234" t="s">
        <v>173</v>
      </c>
      <c r="T123" s="235" t="s">
        <v>161</v>
      </c>
      <c r="U123" s="219">
        <v>1.25</v>
      </c>
      <c r="V123" s="219">
        <f>ROUND(E123*U123,2)</f>
        <v>30</v>
      </c>
      <c r="W123" s="219"/>
      <c r="X123" s="219" t="s">
        <v>136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137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3" t="s">
        <v>262</v>
      </c>
      <c r="D124" s="239"/>
      <c r="E124" s="239"/>
      <c r="F124" s="239"/>
      <c r="G124" s="23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164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x14ac:dyDescent="0.2">
      <c r="A125" s="3"/>
      <c r="B125" s="4"/>
      <c r="C125" s="255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E125">
        <v>15</v>
      </c>
      <c r="AF125">
        <v>21</v>
      </c>
      <c r="AG125" t="s">
        <v>115</v>
      </c>
    </row>
    <row r="126" spans="1:60" x14ac:dyDescent="0.2">
      <c r="A126" s="213"/>
      <c r="B126" s="214" t="s">
        <v>29</v>
      </c>
      <c r="C126" s="256"/>
      <c r="D126" s="215"/>
      <c r="E126" s="216"/>
      <c r="F126" s="216"/>
      <c r="G126" s="247">
        <f>G8+G48+G56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AE126">
        <f>SUMIF(L7:L124,AE125,G7:G124)</f>
        <v>0</v>
      </c>
      <c r="AF126">
        <f>SUMIF(L7:L124,AF125,G7:G124)</f>
        <v>0</v>
      </c>
      <c r="AG126" t="s">
        <v>263</v>
      </c>
    </row>
    <row r="127" spans="1:60" x14ac:dyDescent="0.2">
      <c r="C127" s="257"/>
      <c r="D127" s="10"/>
      <c r="AG127" t="s">
        <v>264</v>
      </c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uz6WDzil3rwfYlgb8iMrMKU8Ol7ImewTf0RkidLo+f5vM2fRKGTdnUN0YBC4d2q6/x/sazkxJm87MgL+jLewg==" saltValue="j34GAhuPi2XHuB/7Ycq1Ug==" spinCount="100000" sheet="1"/>
  <mergeCells count="58">
    <mergeCell ref="C120:G120"/>
    <mergeCell ref="C121:G121"/>
    <mergeCell ref="C122:G122"/>
    <mergeCell ref="C124:G124"/>
    <mergeCell ref="C112:G112"/>
    <mergeCell ref="C113:G113"/>
    <mergeCell ref="C114:G114"/>
    <mergeCell ref="C116:G116"/>
    <mergeCell ref="C117:G117"/>
    <mergeCell ref="C118:G118"/>
    <mergeCell ref="C104:G104"/>
    <mergeCell ref="C105:G105"/>
    <mergeCell ref="C106:G106"/>
    <mergeCell ref="C108:G108"/>
    <mergeCell ref="C109:G109"/>
    <mergeCell ref="C110:G110"/>
    <mergeCell ref="C96:G96"/>
    <mergeCell ref="C97:G97"/>
    <mergeCell ref="C98:G98"/>
    <mergeCell ref="C100:G100"/>
    <mergeCell ref="C101:G101"/>
    <mergeCell ref="C102:G102"/>
    <mergeCell ref="C88:G88"/>
    <mergeCell ref="C89:G89"/>
    <mergeCell ref="C90:G90"/>
    <mergeCell ref="C92:G92"/>
    <mergeCell ref="C93:G93"/>
    <mergeCell ref="C94:G94"/>
    <mergeCell ref="C80:G80"/>
    <mergeCell ref="C81:G81"/>
    <mergeCell ref="C82:G82"/>
    <mergeCell ref="C84:G84"/>
    <mergeCell ref="C85:G85"/>
    <mergeCell ref="C86:G86"/>
    <mergeCell ref="C61:G61"/>
    <mergeCell ref="C70:G70"/>
    <mergeCell ref="C73:G73"/>
    <mergeCell ref="C76:G76"/>
    <mergeCell ref="C77:G77"/>
    <mergeCell ref="C78:G78"/>
    <mergeCell ref="C32:G32"/>
    <mergeCell ref="C38:G38"/>
    <mergeCell ref="C46:G46"/>
    <mergeCell ref="C50:G50"/>
    <mergeCell ref="C51:G51"/>
    <mergeCell ref="C58:G58"/>
    <mergeCell ref="C17:G17"/>
    <mergeCell ref="C20:G20"/>
    <mergeCell ref="C24:G24"/>
    <mergeCell ref="C27:G27"/>
    <mergeCell ref="C28:G28"/>
    <mergeCell ref="C31:G3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32DC-6A9F-4980-9E31-45BB7CC1051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49</v>
      </c>
      <c r="C4" s="202" t="s">
        <v>50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SUMIF(AG9:AG54,"&lt;&gt;NOR",G9:G54)</f>
        <v>0</v>
      </c>
      <c r="H8" s="227"/>
      <c r="I8" s="227">
        <f>SUM(I9:I54)</f>
        <v>0</v>
      </c>
      <c r="J8" s="227"/>
      <c r="K8" s="227">
        <f>SUM(K9:K54)</f>
        <v>0</v>
      </c>
      <c r="L8" s="227"/>
      <c r="M8" s="227">
        <f>SUM(M9:M54)</f>
        <v>0</v>
      </c>
      <c r="N8" s="227"/>
      <c r="O8" s="227">
        <f>SUM(O9:O54)</f>
        <v>3437.7200000000003</v>
      </c>
      <c r="P8" s="227"/>
      <c r="Q8" s="227">
        <f>SUM(Q9:Q54)</f>
        <v>0</v>
      </c>
      <c r="R8" s="227"/>
      <c r="S8" s="227"/>
      <c r="T8" s="228"/>
      <c r="U8" s="222"/>
      <c r="V8" s="222">
        <f>SUM(V9:V54)</f>
        <v>1959.7000000000003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130</v>
      </c>
      <c r="C9" s="249" t="s">
        <v>131</v>
      </c>
      <c r="D9" s="231" t="s">
        <v>132</v>
      </c>
      <c r="E9" s="232">
        <v>48.68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135</v>
      </c>
      <c r="U9" s="219">
        <v>0.1</v>
      </c>
      <c r="V9" s="219">
        <f>ROUND(E9*U9,2)</f>
        <v>4.87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138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nebo lesní půdy, s vodorovným přemístěním na hromady v místě upotřebení nebo na dočasné či trvalé skládky se složením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1" t="s">
        <v>265</v>
      </c>
      <c r="D11" s="220"/>
      <c r="E11" s="221">
        <v>48.68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141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9">
        <v>2</v>
      </c>
      <c r="B12" s="230" t="s">
        <v>266</v>
      </c>
      <c r="C12" s="249" t="s">
        <v>267</v>
      </c>
      <c r="D12" s="231" t="s">
        <v>132</v>
      </c>
      <c r="E12" s="232">
        <v>157.65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4" t="s">
        <v>133</v>
      </c>
      <c r="S12" s="234" t="s">
        <v>134</v>
      </c>
      <c r="T12" s="235" t="s">
        <v>144</v>
      </c>
      <c r="U12" s="219">
        <v>0.11</v>
      </c>
      <c r="V12" s="219">
        <f>ROUND(E12*U12,2)</f>
        <v>17.34</v>
      </c>
      <c r="W12" s="219"/>
      <c r="X12" s="219" t="s">
        <v>136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137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17"/>
      <c r="B13" s="218"/>
      <c r="C13" s="250" t="s">
        <v>145</v>
      </c>
      <c r="D13" s="237"/>
      <c r="E13" s="237"/>
      <c r="F13" s="237"/>
      <c r="G13" s="237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6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1" t="s">
        <v>268</v>
      </c>
      <c r="D14" s="220"/>
      <c r="E14" s="221">
        <v>83.61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141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1" t="s">
        <v>269</v>
      </c>
      <c r="D15" s="220"/>
      <c r="E15" s="221">
        <v>56.04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141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1" t="s">
        <v>270</v>
      </c>
      <c r="D16" s="220"/>
      <c r="E16" s="221">
        <v>18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141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9">
        <v>3</v>
      </c>
      <c r="B17" s="230" t="s">
        <v>148</v>
      </c>
      <c r="C17" s="249" t="s">
        <v>149</v>
      </c>
      <c r="D17" s="231" t="s">
        <v>132</v>
      </c>
      <c r="E17" s="232">
        <v>157.65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4" t="s">
        <v>133</v>
      </c>
      <c r="S17" s="234" t="s">
        <v>134</v>
      </c>
      <c r="T17" s="235" t="s">
        <v>144</v>
      </c>
      <c r="U17" s="219">
        <v>0.04</v>
      </c>
      <c r="V17" s="219">
        <f>ROUND(E17*U17,2)</f>
        <v>6.31</v>
      </c>
      <c r="W17" s="219"/>
      <c r="X17" s="219" t="s">
        <v>136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137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33.75" outlineLevel="1" x14ac:dyDescent="0.2">
      <c r="A18" s="217"/>
      <c r="B18" s="218"/>
      <c r="C18" s="250" t="s">
        <v>145</v>
      </c>
      <c r="D18" s="237"/>
      <c r="E18" s="237"/>
      <c r="F18" s="237"/>
      <c r="G18" s="237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36" t="str">
        <f>C18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1" t="s">
        <v>271</v>
      </c>
      <c r="D19" s="220"/>
      <c r="E19" s="221">
        <v>157.65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141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9">
        <v>4</v>
      </c>
      <c r="B20" s="230" t="s">
        <v>272</v>
      </c>
      <c r="C20" s="249" t="s">
        <v>273</v>
      </c>
      <c r="D20" s="231" t="s">
        <v>132</v>
      </c>
      <c r="E20" s="232">
        <v>2174.0830000000001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34">
        <v>0</v>
      </c>
      <c r="O20" s="234">
        <f>ROUND(E20*N20,2)</f>
        <v>0</v>
      </c>
      <c r="P20" s="234">
        <v>0</v>
      </c>
      <c r="Q20" s="234">
        <f>ROUND(E20*P20,2)</f>
        <v>0</v>
      </c>
      <c r="R20" s="234" t="s">
        <v>133</v>
      </c>
      <c r="S20" s="234" t="s">
        <v>134</v>
      </c>
      <c r="T20" s="235" t="s">
        <v>144</v>
      </c>
      <c r="U20" s="219">
        <v>0.11</v>
      </c>
      <c r="V20" s="219">
        <f>ROUND(E20*U20,2)</f>
        <v>239.15</v>
      </c>
      <c r="W20" s="219"/>
      <c r="X20" s="219" t="s">
        <v>136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137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33.75" outlineLevel="1" x14ac:dyDescent="0.2">
      <c r="A21" s="217"/>
      <c r="B21" s="218"/>
      <c r="C21" s="250" t="s">
        <v>153</v>
      </c>
      <c r="D21" s="237"/>
      <c r="E21" s="237"/>
      <c r="F21" s="237"/>
      <c r="G21" s="237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139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36" t="str">
        <f>C21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1" t="s">
        <v>274</v>
      </c>
      <c r="D22" s="220"/>
      <c r="E22" s="221">
        <v>1797.6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141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1" t="s">
        <v>275</v>
      </c>
      <c r="D23" s="220"/>
      <c r="E23" s="221">
        <v>315.19299999999998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141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1" t="s">
        <v>276</v>
      </c>
      <c r="D24" s="220"/>
      <c r="E24" s="221">
        <v>61.29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141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9">
        <v>5</v>
      </c>
      <c r="B25" s="230" t="s">
        <v>156</v>
      </c>
      <c r="C25" s="249" t="s">
        <v>157</v>
      </c>
      <c r="D25" s="231" t="s">
        <v>132</v>
      </c>
      <c r="E25" s="232">
        <v>2174.0830000000001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34">
        <v>0</v>
      </c>
      <c r="O25" s="234">
        <f>ROUND(E25*N25,2)</f>
        <v>0</v>
      </c>
      <c r="P25" s="234">
        <v>0</v>
      </c>
      <c r="Q25" s="234">
        <f>ROUND(E25*P25,2)</f>
        <v>0</v>
      </c>
      <c r="R25" s="234" t="s">
        <v>133</v>
      </c>
      <c r="S25" s="234" t="s">
        <v>134</v>
      </c>
      <c r="T25" s="235" t="s">
        <v>144</v>
      </c>
      <c r="U25" s="219">
        <v>0.08</v>
      </c>
      <c r="V25" s="219">
        <f>ROUND(E25*U25,2)</f>
        <v>173.93</v>
      </c>
      <c r="W25" s="219"/>
      <c r="X25" s="219" t="s">
        <v>136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137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33.75" outlineLevel="1" x14ac:dyDescent="0.2">
      <c r="A26" s="217"/>
      <c r="B26" s="218"/>
      <c r="C26" s="250" t="s">
        <v>153</v>
      </c>
      <c r="D26" s="237"/>
      <c r="E26" s="237"/>
      <c r="F26" s="237"/>
      <c r="G26" s="237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139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36" t="str">
        <f>C26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1" t="s">
        <v>277</v>
      </c>
      <c r="D27" s="220"/>
      <c r="E27" s="221">
        <v>2174.0830000000001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141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29">
        <v>6</v>
      </c>
      <c r="B28" s="230" t="s">
        <v>166</v>
      </c>
      <c r="C28" s="249" t="s">
        <v>167</v>
      </c>
      <c r="D28" s="231" t="s">
        <v>132</v>
      </c>
      <c r="E28" s="232">
        <v>1358.99</v>
      </c>
      <c r="F28" s="233"/>
      <c r="G28" s="234">
        <f>ROUND(E28*F28,2)</f>
        <v>0</v>
      </c>
      <c r="H28" s="233"/>
      <c r="I28" s="234">
        <f>ROUND(E28*H28,2)</f>
        <v>0</v>
      </c>
      <c r="J28" s="233"/>
      <c r="K28" s="234">
        <f>ROUND(E28*J28,2)</f>
        <v>0</v>
      </c>
      <c r="L28" s="234">
        <v>21</v>
      </c>
      <c r="M28" s="234">
        <f>G28*(1+L28/100)</f>
        <v>0</v>
      </c>
      <c r="N28" s="234">
        <v>0</v>
      </c>
      <c r="O28" s="234">
        <f>ROUND(E28*N28,2)</f>
        <v>0</v>
      </c>
      <c r="P28" s="234">
        <v>0</v>
      </c>
      <c r="Q28" s="234">
        <f>ROUND(E28*P28,2)</f>
        <v>0</v>
      </c>
      <c r="R28" s="234" t="s">
        <v>133</v>
      </c>
      <c r="S28" s="234" t="s">
        <v>134</v>
      </c>
      <c r="T28" s="235" t="s">
        <v>144</v>
      </c>
      <c r="U28" s="219">
        <v>0.2</v>
      </c>
      <c r="V28" s="219">
        <f>ROUND(E28*U28,2)</f>
        <v>271.8</v>
      </c>
      <c r="W28" s="219"/>
      <c r="X28" s="219" t="s">
        <v>136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137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0" t="s">
        <v>168</v>
      </c>
      <c r="D29" s="237"/>
      <c r="E29" s="237"/>
      <c r="F29" s="237"/>
      <c r="G29" s="237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139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2" t="s">
        <v>169</v>
      </c>
      <c r="D30" s="238"/>
      <c r="E30" s="238"/>
      <c r="F30" s="238"/>
      <c r="G30" s="23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1" t="s">
        <v>278</v>
      </c>
      <c r="D31" s="220"/>
      <c r="E31" s="221">
        <v>1358.99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141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29">
        <v>7</v>
      </c>
      <c r="B32" s="230" t="s">
        <v>159</v>
      </c>
      <c r="C32" s="249" t="s">
        <v>160</v>
      </c>
      <c r="D32" s="231" t="s">
        <v>132</v>
      </c>
      <c r="E32" s="232">
        <v>2331.7330000000002</v>
      </c>
      <c r="F32" s="233"/>
      <c r="G32" s="234">
        <f>ROUND(E32*F32,2)</f>
        <v>0</v>
      </c>
      <c r="H32" s="233"/>
      <c r="I32" s="234">
        <f>ROUND(E32*H32,2)</f>
        <v>0</v>
      </c>
      <c r="J32" s="233"/>
      <c r="K32" s="234">
        <f>ROUND(E32*J32,2)</f>
        <v>0</v>
      </c>
      <c r="L32" s="234">
        <v>21</v>
      </c>
      <c r="M32" s="234">
        <f>G32*(1+L32/100)</f>
        <v>0</v>
      </c>
      <c r="N32" s="234">
        <v>0</v>
      </c>
      <c r="O32" s="234">
        <f>ROUND(E32*N32,2)</f>
        <v>0</v>
      </c>
      <c r="P32" s="234">
        <v>0</v>
      </c>
      <c r="Q32" s="234">
        <f>ROUND(E32*P32,2)</f>
        <v>0</v>
      </c>
      <c r="R32" s="234" t="s">
        <v>133</v>
      </c>
      <c r="S32" s="234" t="s">
        <v>134</v>
      </c>
      <c r="T32" s="235" t="s">
        <v>161</v>
      </c>
      <c r="U32" s="219">
        <v>0.01</v>
      </c>
      <c r="V32" s="219">
        <f>ROUND(E32*U32,2)</f>
        <v>23.32</v>
      </c>
      <c r="W32" s="219"/>
      <c r="X32" s="219" t="s">
        <v>136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137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0" t="s">
        <v>162</v>
      </c>
      <c r="D33" s="237"/>
      <c r="E33" s="237"/>
      <c r="F33" s="237"/>
      <c r="G33" s="237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139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2" t="s">
        <v>163</v>
      </c>
      <c r="D34" s="238"/>
      <c r="E34" s="238"/>
      <c r="F34" s="238"/>
      <c r="G34" s="238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164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1" t="s">
        <v>279</v>
      </c>
      <c r="D35" s="220"/>
      <c r="E35" s="221">
        <v>2331.7330000000002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141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9">
        <v>8</v>
      </c>
      <c r="B36" s="230" t="s">
        <v>171</v>
      </c>
      <c r="C36" s="249" t="s">
        <v>280</v>
      </c>
      <c r="D36" s="231" t="s">
        <v>132</v>
      </c>
      <c r="E36" s="232">
        <v>585.09</v>
      </c>
      <c r="F36" s="233"/>
      <c r="G36" s="234">
        <f>ROUND(E36*F36,2)</f>
        <v>0</v>
      </c>
      <c r="H36" s="233"/>
      <c r="I36" s="234">
        <f>ROUND(E36*H36,2)</f>
        <v>0</v>
      </c>
      <c r="J36" s="233"/>
      <c r="K36" s="234">
        <f>ROUND(E36*J36,2)</f>
        <v>0</v>
      </c>
      <c r="L36" s="234">
        <v>21</v>
      </c>
      <c r="M36" s="234">
        <f>G36*(1+L36/100)</f>
        <v>0</v>
      </c>
      <c r="N36" s="234">
        <v>1.7</v>
      </c>
      <c r="O36" s="234">
        <f>ROUND(E36*N36,2)</f>
        <v>994.65</v>
      </c>
      <c r="P36" s="234">
        <v>0</v>
      </c>
      <c r="Q36" s="234">
        <f>ROUND(E36*P36,2)</f>
        <v>0</v>
      </c>
      <c r="R36" s="234"/>
      <c r="S36" s="234" t="s">
        <v>173</v>
      </c>
      <c r="T36" s="235" t="s">
        <v>161</v>
      </c>
      <c r="U36" s="219">
        <v>1.59</v>
      </c>
      <c r="V36" s="219">
        <f>ROUND(E36*U36,2)</f>
        <v>930.29</v>
      </c>
      <c r="W36" s="219"/>
      <c r="X36" s="219" t="s">
        <v>136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137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1" t="s">
        <v>281</v>
      </c>
      <c r="D37" s="220"/>
      <c r="E37" s="221">
        <v>498.85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141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1" t="s">
        <v>282</v>
      </c>
      <c r="D38" s="220"/>
      <c r="E38" s="221">
        <v>59.86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141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1" t="s">
        <v>283</v>
      </c>
      <c r="D39" s="220"/>
      <c r="E39" s="221">
        <v>26.38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141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9">
        <v>9</v>
      </c>
      <c r="B40" s="230" t="s">
        <v>176</v>
      </c>
      <c r="C40" s="249" t="s">
        <v>177</v>
      </c>
      <c r="D40" s="231" t="s">
        <v>132</v>
      </c>
      <c r="E40" s="232">
        <v>121.66</v>
      </c>
      <c r="F40" s="233"/>
      <c r="G40" s="234">
        <f>ROUND(E40*F40,2)</f>
        <v>0</v>
      </c>
      <c r="H40" s="233"/>
      <c r="I40" s="234">
        <f>ROUND(E40*H40,2)</f>
        <v>0</v>
      </c>
      <c r="J40" s="233"/>
      <c r="K40" s="234">
        <f>ROUND(E40*J40,2)</f>
        <v>0</v>
      </c>
      <c r="L40" s="234">
        <v>21</v>
      </c>
      <c r="M40" s="234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4" t="s">
        <v>133</v>
      </c>
      <c r="S40" s="234" t="s">
        <v>134</v>
      </c>
      <c r="T40" s="235" t="s">
        <v>144</v>
      </c>
      <c r="U40" s="219">
        <v>2.2000000000000002</v>
      </c>
      <c r="V40" s="219">
        <f>ROUND(E40*U40,2)</f>
        <v>267.64999999999998</v>
      </c>
      <c r="W40" s="219"/>
      <c r="X40" s="219" t="s">
        <v>136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137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17"/>
      <c r="B41" s="218"/>
      <c r="C41" s="250" t="s">
        <v>178</v>
      </c>
      <c r="D41" s="237"/>
      <c r="E41" s="237"/>
      <c r="F41" s="237"/>
      <c r="G41" s="237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139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36" t="str">
        <f>C41</f>
        <v>sypaninou z vhodných hornin tř. 1 - 4 nebo materiálem, uloženým ve vzdálenosti do 30 m od vnějšího kraje objektu, pro jakoukoliv míru zhutnění,</v>
      </c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2" t="s">
        <v>284</v>
      </c>
      <c r="D42" s="238"/>
      <c r="E42" s="238"/>
      <c r="F42" s="238"/>
      <c r="G42" s="238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164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1" t="s">
        <v>285</v>
      </c>
      <c r="D43" s="220"/>
      <c r="E43" s="221">
        <v>57.75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141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1" t="s">
        <v>286</v>
      </c>
      <c r="D44" s="220"/>
      <c r="E44" s="221">
        <v>48.46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141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1" t="s">
        <v>287</v>
      </c>
      <c r="D45" s="220"/>
      <c r="E45" s="221">
        <v>15.45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141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29">
        <v>10</v>
      </c>
      <c r="B46" s="230" t="s">
        <v>180</v>
      </c>
      <c r="C46" s="249" t="s">
        <v>181</v>
      </c>
      <c r="D46" s="231" t="s">
        <v>182</v>
      </c>
      <c r="E46" s="232">
        <v>2443.0725000000002</v>
      </c>
      <c r="F46" s="233"/>
      <c r="G46" s="234">
        <f>ROUND(E46*F46,2)</f>
        <v>0</v>
      </c>
      <c r="H46" s="233"/>
      <c r="I46" s="234">
        <f>ROUND(E46*H46,2)</f>
        <v>0</v>
      </c>
      <c r="J46" s="233"/>
      <c r="K46" s="234">
        <f>ROUND(E46*J46,2)</f>
        <v>0</v>
      </c>
      <c r="L46" s="234">
        <v>21</v>
      </c>
      <c r="M46" s="234">
        <f>G46*(1+L46/100)</f>
        <v>0</v>
      </c>
      <c r="N46" s="234">
        <v>1</v>
      </c>
      <c r="O46" s="234">
        <f>ROUND(E46*N46,2)</f>
        <v>2443.0700000000002</v>
      </c>
      <c r="P46" s="234">
        <v>0</v>
      </c>
      <c r="Q46" s="234">
        <f>ROUND(E46*P46,2)</f>
        <v>0</v>
      </c>
      <c r="R46" s="234" t="s">
        <v>183</v>
      </c>
      <c r="S46" s="234" t="s">
        <v>134</v>
      </c>
      <c r="T46" s="235" t="s">
        <v>144</v>
      </c>
      <c r="U46" s="219">
        <v>0</v>
      </c>
      <c r="V46" s="219">
        <f>ROUND(E46*U46,2)</f>
        <v>0</v>
      </c>
      <c r="W46" s="219"/>
      <c r="X46" s="219" t="s">
        <v>184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185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3" t="s">
        <v>288</v>
      </c>
      <c r="D47" s="239"/>
      <c r="E47" s="239"/>
      <c r="F47" s="239"/>
      <c r="G47" s="23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164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17"/>
      <c r="B48" s="218"/>
      <c r="C48" s="251" t="s">
        <v>289</v>
      </c>
      <c r="D48" s="220"/>
      <c r="E48" s="221">
        <v>2242.3335000000002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141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1" t="s">
        <v>290</v>
      </c>
      <c r="D49" s="220"/>
      <c r="E49" s="221">
        <v>200.739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141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9">
        <v>11</v>
      </c>
      <c r="B50" s="230" t="s">
        <v>192</v>
      </c>
      <c r="C50" s="249" t="s">
        <v>193</v>
      </c>
      <c r="D50" s="231" t="s">
        <v>182</v>
      </c>
      <c r="E50" s="232">
        <v>4197.1193999999996</v>
      </c>
      <c r="F50" s="233"/>
      <c r="G50" s="234">
        <f>ROUND(E50*F50,2)</f>
        <v>0</v>
      </c>
      <c r="H50" s="233"/>
      <c r="I50" s="234">
        <f>ROUND(E50*H50,2)</f>
        <v>0</v>
      </c>
      <c r="J50" s="233"/>
      <c r="K50" s="234">
        <f>ROUND(E50*J50,2)</f>
        <v>0</v>
      </c>
      <c r="L50" s="234">
        <v>21</v>
      </c>
      <c r="M50" s="234">
        <f>G50*(1+L50/100)</f>
        <v>0</v>
      </c>
      <c r="N50" s="234">
        <v>0</v>
      </c>
      <c r="O50" s="234">
        <f>ROUND(E50*N50,2)</f>
        <v>0</v>
      </c>
      <c r="P50" s="234">
        <v>0</v>
      </c>
      <c r="Q50" s="234">
        <f>ROUND(E50*P50,2)</f>
        <v>0</v>
      </c>
      <c r="R50" s="234" t="s">
        <v>133</v>
      </c>
      <c r="S50" s="234" t="s">
        <v>134</v>
      </c>
      <c r="T50" s="235" t="s">
        <v>161</v>
      </c>
      <c r="U50" s="219">
        <v>0</v>
      </c>
      <c r="V50" s="219">
        <f>ROUND(E50*U50,2)</f>
        <v>0</v>
      </c>
      <c r="W50" s="219"/>
      <c r="X50" s="219" t="s">
        <v>136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137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3" t="s">
        <v>194</v>
      </c>
      <c r="D51" s="239"/>
      <c r="E51" s="239"/>
      <c r="F51" s="239"/>
      <c r="G51" s="23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164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1" t="s">
        <v>291</v>
      </c>
      <c r="D52" s="220"/>
      <c r="E52" s="221">
        <v>4197.1193999999996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141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29">
        <v>12</v>
      </c>
      <c r="B53" s="230" t="s">
        <v>188</v>
      </c>
      <c r="C53" s="249" t="s">
        <v>189</v>
      </c>
      <c r="D53" s="231" t="s">
        <v>190</v>
      </c>
      <c r="E53" s="232">
        <v>139.095</v>
      </c>
      <c r="F53" s="233"/>
      <c r="G53" s="234">
        <f>ROUND(E53*F53,2)</f>
        <v>0</v>
      </c>
      <c r="H53" s="233"/>
      <c r="I53" s="234">
        <f>ROUND(E53*H53,2)</f>
        <v>0</v>
      </c>
      <c r="J53" s="233"/>
      <c r="K53" s="234">
        <f>ROUND(E53*J53,2)</f>
        <v>0</v>
      </c>
      <c r="L53" s="234">
        <v>21</v>
      </c>
      <c r="M53" s="234">
        <f>G53*(1+L53/100)</f>
        <v>0</v>
      </c>
      <c r="N53" s="234">
        <v>0</v>
      </c>
      <c r="O53" s="234">
        <f>ROUND(E53*N53,2)</f>
        <v>0</v>
      </c>
      <c r="P53" s="234">
        <v>0</v>
      </c>
      <c r="Q53" s="234">
        <f>ROUND(E53*P53,2)</f>
        <v>0</v>
      </c>
      <c r="R53" s="234"/>
      <c r="S53" s="234" t="s">
        <v>173</v>
      </c>
      <c r="T53" s="235" t="s">
        <v>135</v>
      </c>
      <c r="U53" s="219">
        <v>0.18</v>
      </c>
      <c r="V53" s="219">
        <f>ROUND(E53*U53,2)</f>
        <v>25.04</v>
      </c>
      <c r="W53" s="219"/>
      <c r="X53" s="219" t="s">
        <v>136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137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1" t="s">
        <v>292</v>
      </c>
      <c r="D54" s="220"/>
      <c r="E54" s="221">
        <v>139.095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141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x14ac:dyDescent="0.2">
      <c r="A55" s="223" t="s">
        <v>128</v>
      </c>
      <c r="B55" s="224" t="s">
        <v>71</v>
      </c>
      <c r="C55" s="248" t="s">
        <v>73</v>
      </c>
      <c r="D55" s="225"/>
      <c r="E55" s="226"/>
      <c r="F55" s="227"/>
      <c r="G55" s="227">
        <f>SUMIF(AG56:AG63,"&lt;&gt;NOR",G56:G63)</f>
        <v>0</v>
      </c>
      <c r="H55" s="227"/>
      <c r="I55" s="227">
        <f>SUM(I56:I63)</f>
        <v>0</v>
      </c>
      <c r="J55" s="227"/>
      <c r="K55" s="227">
        <f>SUM(K56:K63)</f>
        <v>0</v>
      </c>
      <c r="L55" s="227"/>
      <c r="M55" s="227">
        <f>SUM(M56:M63)</f>
        <v>0</v>
      </c>
      <c r="N55" s="227"/>
      <c r="O55" s="227">
        <f>SUM(O56:O63)</f>
        <v>187.5</v>
      </c>
      <c r="P55" s="227"/>
      <c r="Q55" s="227">
        <f>SUM(Q56:Q63)</f>
        <v>0</v>
      </c>
      <c r="R55" s="227"/>
      <c r="S55" s="227"/>
      <c r="T55" s="228"/>
      <c r="U55" s="222"/>
      <c r="V55" s="222">
        <f>SUM(V56:V63)</f>
        <v>281.54000000000002</v>
      </c>
      <c r="W55" s="222"/>
      <c r="X55" s="222"/>
      <c r="AG55" t="s">
        <v>129</v>
      </c>
    </row>
    <row r="56" spans="1:60" outlineLevel="1" x14ac:dyDescent="0.2">
      <c r="A56" s="229">
        <v>13</v>
      </c>
      <c r="B56" s="230" t="s">
        <v>196</v>
      </c>
      <c r="C56" s="249" t="s">
        <v>197</v>
      </c>
      <c r="D56" s="231" t="s">
        <v>132</v>
      </c>
      <c r="E56" s="232">
        <v>165.61</v>
      </c>
      <c r="F56" s="233"/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34">
        <v>1.1322000000000001</v>
      </c>
      <c r="O56" s="234">
        <f>ROUND(E56*N56,2)</f>
        <v>187.5</v>
      </c>
      <c r="P56" s="234">
        <v>0</v>
      </c>
      <c r="Q56" s="234">
        <f>ROUND(E56*P56,2)</f>
        <v>0</v>
      </c>
      <c r="R56" s="234" t="s">
        <v>198</v>
      </c>
      <c r="S56" s="234" t="s">
        <v>134</v>
      </c>
      <c r="T56" s="235" t="s">
        <v>161</v>
      </c>
      <c r="U56" s="219">
        <v>1.7</v>
      </c>
      <c r="V56" s="219">
        <f>ROUND(E56*U56,2)</f>
        <v>281.54000000000002</v>
      </c>
      <c r="W56" s="219"/>
      <c r="X56" s="219" t="s">
        <v>136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137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0" t="s">
        <v>199</v>
      </c>
      <c r="D57" s="237"/>
      <c r="E57" s="237"/>
      <c r="F57" s="237"/>
      <c r="G57" s="237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139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2" t="s">
        <v>200</v>
      </c>
      <c r="D58" s="238"/>
      <c r="E58" s="238"/>
      <c r="F58" s="238"/>
      <c r="G58" s="238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164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1" t="s">
        <v>293</v>
      </c>
      <c r="D59" s="220"/>
      <c r="E59" s="221">
        <v>127.76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141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1" t="s">
        <v>294</v>
      </c>
      <c r="D60" s="220"/>
      <c r="E60" s="221">
        <v>20.86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141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1" t="s">
        <v>295</v>
      </c>
      <c r="D61" s="220"/>
      <c r="E61" s="221">
        <v>9.19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141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1" t="s">
        <v>296</v>
      </c>
      <c r="D62" s="220"/>
      <c r="E62" s="221">
        <v>6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141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1" t="s">
        <v>297</v>
      </c>
      <c r="D63" s="220"/>
      <c r="E63" s="221">
        <v>1.8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141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x14ac:dyDescent="0.2">
      <c r="A64" s="223" t="s">
        <v>128</v>
      </c>
      <c r="B64" s="224" t="s">
        <v>80</v>
      </c>
      <c r="C64" s="248" t="s">
        <v>81</v>
      </c>
      <c r="D64" s="225"/>
      <c r="E64" s="226"/>
      <c r="F64" s="227"/>
      <c r="G64" s="227">
        <f>SUMIF(AG65:AG142,"&lt;&gt;NOR",G65:G142)</f>
        <v>0</v>
      </c>
      <c r="H64" s="227"/>
      <c r="I64" s="227">
        <f>SUM(I65:I142)</f>
        <v>0</v>
      </c>
      <c r="J64" s="227"/>
      <c r="K64" s="227">
        <f>SUM(K65:K142)</f>
        <v>0</v>
      </c>
      <c r="L64" s="227"/>
      <c r="M64" s="227">
        <f>SUM(M65:M142)</f>
        <v>0</v>
      </c>
      <c r="N64" s="227"/>
      <c r="O64" s="227">
        <f>SUM(O65:O142)</f>
        <v>121.55</v>
      </c>
      <c r="P64" s="227"/>
      <c r="Q64" s="227">
        <f>SUM(Q65:Q142)</f>
        <v>0</v>
      </c>
      <c r="R64" s="227"/>
      <c r="S64" s="227"/>
      <c r="T64" s="228"/>
      <c r="U64" s="222"/>
      <c r="V64" s="222">
        <f>SUM(V65:V142)</f>
        <v>491.85</v>
      </c>
      <c r="W64" s="222"/>
      <c r="X64" s="222"/>
      <c r="AG64" t="s">
        <v>129</v>
      </c>
    </row>
    <row r="65" spans="1:60" ht="22.5" outlineLevel="1" x14ac:dyDescent="0.2">
      <c r="A65" s="229">
        <v>14</v>
      </c>
      <c r="B65" s="230" t="s">
        <v>214</v>
      </c>
      <c r="C65" s="249" t="s">
        <v>215</v>
      </c>
      <c r="D65" s="231" t="s">
        <v>207</v>
      </c>
      <c r="E65" s="232">
        <v>222.65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21</v>
      </c>
      <c r="M65" s="234">
        <f>G65*(1+L65/100)</f>
        <v>0</v>
      </c>
      <c r="N65" s="234">
        <v>2.2000000000000001E-3</v>
      </c>
      <c r="O65" s="234">
        <f>ROUND(E65*N65,2)</f>
        <v>0.49</v>
      </c>
      <c r="P65" s="234">
        <v>0</v>
      </c>
      <c r="Q65" s="234">
        <f>ROUND(E65*P65,2)</f>
        <v>0</v>
      </c>
      <c r="R65" s="234"/>
      <c r="S65" s="234" t="s">
        <v>173</v>
      </c>
      <c r="T65" s="235" t="s">
        <v>144</v>
      </c>
      <c r="U65" s="219">
        <v>7.0000000000000007E-2</v>
      </c>
      <c r="V65" s="219">
        <f>ROUND(E65*U65,2)</f>
        <v>15.59</v>
      </c>
      <c r="W65" s="219"/>
      <c r="X65" s="219" t="s">
        <v>136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137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1" t="s">
        <v>298</v>
      </c>
      <c r="D66" s="220"/>
      <c r="E66" s="221">
        <v>154.55000000000001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141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1" t="s">
        <v>299</v>
      </c>
      <c r="D67" s="220"/>
      <c r="E67" s="221">
        <v>68.099999999999994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141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ht="22.5" outlineLevel="1" x14ac:dyDescent="0.2">
      <c r="A68" s="229">
        <v>15</v>
      </c>
      <c r="B68" s="230" t="s">
        <v>300</v>
      </c>
      <c r="C68" s="249" t="s">
        <v>218</v>
      </c>
      <c r="D68" s="231" t="s">
        <v>207</v>
      </c>
      <c r="E68" s="232">
        <v>252.08</v>
      </c>
      <c r="F68" s="233"/>
      <c r="G68" s="234">
        <f>ROUND(E68*F68,2)</f>
        <v>0</v>
      </c>
      <c r="H68" s="233"/>
      <c r="I68" s="234">
        <f>ROUND(E68*H68,2)</f>
        <v>0</v>
      </c>
      <c r="J68" s="233"/>
      <c r="K68" s="234">
        <f>ROUND(E68*J68,2)</f>
        <v>0</v>
      </c>
      <c r="L68" s="234">
        <v>21</v>
      </c>
      <c r="M68" s="234">
        <f>G68*(1+L68/100)</f>
        <v>0</v>
      </c>
      <c r="N68" s="234">
        <v>1.2149999999999999E-2</v>
      </c>
      <c r="O68" s="234">
        <f>ROUND(E68*N68,2)</f>
        <v>3.06</v>
      </c>
      <c r="P68" s="234">
        <v>0</v>
      </c>
      <c r="Q68" s="234">
        <f>ROUND(E68*P68,2)</f>
        <v>0</v>
      </c>
      <c r="R68" s="234"/>
      <c r="S68" s="234" t="s">
        <v>173</v>
      </c>
      <c r="T68" s="235" t="s">
        <v>144</v>
      </c>
      <c r="U68" s="219">
        <v>0.1</v>
      </c>
      <c r="V68" s="219">
        <f>ROUND(E68*U68,2)</f>
        <v>25.21</v>
      </c>
      <c r="W68" s="219"/>
      <c r="X68" s="219" t="s">
        <v>136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137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1" t="s">
        <v>301</v>
      </c>
      <c r="D69" s="220"/>
      <c r="E69" s="221">
        <v>252.08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141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ht="33.75" outlineLevel="1" x14ac:dyDescent="0.2">
      <c r="A70" s="229">
        <v>16</v>
      </c>
      <c r="B70" s="230" t="s">
        <v>302</v>
      </c>
      <c r="C70" s="249" t="s">
        <v>303</v>
      </c>
      <c r="D70" s="231" t="s">
        <v>207</v>
      </c>
      <c r="E70" s="232">
        <v>392.32</v>
      </c>
      <c r="F70" s="233"/>
      <c r="G70" s="234">
        <f>ROUND(E70*F70,2)</f>
        <v>0</v>
      </c>
      <c r="H70" s="233"/>
      <c r="I70" s="234">
        <f>ROUND(E70*H70,2)</f>
        <v>0</v>
      </c>
      <c r="J70" s="233"/>
      <c r="K70" s="234">
        <f>ROUND(E70*J70,2)</f>
        <v>0</v>
      </c>
      <c r="L70" s="234">
        <v>21</v>
      </c>
      <c r="M70" s="234">
        <f>G70*(1+L70/100)</f>
        <v>0</v>
      </c>
      <c r="N70" s="234">
        <v>1.9460000000000002E-2</v>
      </c>
      <c r="O70" s="234">
        <f>ROUND(E70*N70,2)</f>
        <v>7.63</v>
      </c>
      <c r="P70" s="234">
        <v>0</v>
      </c>
      <c r="Q70" s="234">
        <f>ROUND(E70*P70,2)</f>
        <v>0</v>
      </c>
      <c r="R70" s="234" t="s">
        <v>198</v>
      </c>
      <c r="S70" s="234" t="s">
        <v>144</v>
      </c>
      <c r="T70" s="235" t="s">
        <v>144</v>
      </c>
      <c r="U70" s="219">
        <v>0.15</v>
      </c>
      <c r="V70" s="219">
        <f>ROUND(E70*U70,2)</f>
        <v>58.85</v>
      </c>
      <c r="W70" s="219"/>
      <c r="X70" s="219" t="s">
        <v>136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137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0" t="s">
        <v>304</v>
      </c>
      <c r="D71" s="237"/>
      <c r="E71" s="237"/>
      <c r="F71" s="237"/>
      <c r="G71" s="237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139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1" t="s">
        <v>305</v>
      </c>
      <c r="D72" s="220"/>
      <c r="E72" s="221">
        <v>392.32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141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29">
        <v>17</v>
      </c>
      <c r="B73" s="230" t="s">
        <v>223</v>
      </c>
      <c r="C73" s="249" t="s">
        <v>224</v>
      </c>
      <c r="D73" s="231" t="s">
        <v>225</v>
      </c>
      <c r="E73" s="232">
        <v>99</v>
      </c>
      <c r="F73" s="233"/>
      <c r="G73" s="234">
        <f>ROUND(E73*F73,2)</f>
        <v>0</v>
      </c>
      <c r="H73" s="233"/>
      <c r="I73" s="234">
        <f>ROUND(E73*H73,2)</f>
        <v>0</v>
      </c>
      <c r="J73" s="233"/>
      <c r="K73" s="234">
        <f>ROUND(E73*J73,2)</f>
        <v>0</v>
      </c>
      <c r="L73" s="234">
        <v>21</v>
      </c>
      <c r="M73" s="234">
        <f>G73*(1+L73/100)</f>
        <v>0</v>
      </c>
      <c r="N73" s="234">
        <v>0</v>
      </c>
      <c r="O73" s="234">
        <f>ROUND(E73*N73,2)</f>
        <v>0</v>
      </c>
      <c r="P73" s="234">
        <v>0</v>
      </c>
      <c r="Q73" s="234">
        <f>ROUND(E73*P73,2)</f>
        <v>0</v>
      </c>
      <c r="R73" s="234" t="s">
        <v>198</v>
      </c>
      <c r="S73" s="234" t="s">
        <v>134</v>
      </c>
      <c r="T73" s="235" t="s">
        <v>144</v>
      </c>
      <c r="U73" s="219">
        <v>0.95</v>
      </c>
      <c r="V73" s="219">
        <f>ROUND(E73*U73,2)</f>
        <v>94.05</v>
      </c>
      <c r="W73" s="219"/>
      <c r="X73" s="219" t="s">
        <v>136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137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0" t="s">
        <v>226</v>
      </c>
      <c r="D74" s="237"/>
      <c r="E74" s="237"/>
      <c r="F74" s="237"/>
      <c r="G74" s="237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139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1" t="s">
        <v>306</v>
      </c>
      <c r="D75" s="220"/>
      <c r="E75" s="221">
        <v>99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141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40">
        <v>18</v>
      </c>
      <c r="B76" s="241" t="s">
        <v>231</v>
      </c>
      <c r="C76" s="254" t="s">
        <v>232</v>
      </c>
      <c r="D76" s="242" t="s">
        <v>225</v>
      </c>
      <c r="E76" s="243">
        <v>46</v>
      </c>
      <c r="F76" s="244"/>
      <c r="G76" s="245">
        <f>ROUND(E76*F76,2)</f>
        <v>0</v>
      </c>
      <c r="H76" s="244"/>
      <c r="I76" s="245">
        <f>ROUND(E76*H76,2)</f>
        <v>0</v>
      </c>
      <c r="J76" s="244"/>
      <c r="K76" s="245">
        <f>ROUND(E76*J76,2)</f>
        <v>0</v>
      </c>
      <c r="L76" s="245">
        <v>21</v>
      </c>
      <c r="M76" s="245">
        <f>G76*(1+L76/100)</f>
        <v>0</v>
      </c>
      <c r="N76" s="245">
        <v>0</v>
      </c>
      <c r="O76" s="245">
        <f>ROUND(E76*N76,2)</f>
        <v>0</v>
      </c>
      <c r="P76" s="245">
        <v>0</v>
      </c>
      <c r="Q76" s="245">
        <f>ROUND(E76*P76,2)</f>
        <v>0</v>
      </c>
      <c r="R76" s="245"/>
      <c r="S76" s="245" t="s">
        <v>173</v>
      </c>
      <c r="T76" s="246" t="s">
        <v>144</v>
      </c>
      <c r="U76" s="219">
        <v>0</v>
      </c>
      <c r="V76" s="219">
        <f>ROUND(E76*U76,2)</f>
        <v>0</v>
      </c>
      <c r="W76" s="219"/>
      <c r="X76" s="219" t="s">
        <v>184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185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29">
        <v>19</v>
      </c>
      <c r="B77" s="230" t="s">
        <v>210</v>
      </c>
      <c r="C77" s="249" t="s">
        <v>211</v>
      </c>
      <c r="D77" s="231" t="s">
        <v>207</v>
      </c>
      <c r="E77" s="232">
        <v>867.05</v>
      </c>
      <c r="F77" s="233"/>
      <c r="G77" s="234">
        <f>ROUND(E77*F77,2)</f>
        <v>0</v>
      </c>
      <c r="H77" s="233"/>
      <c r="I77" s="234">
        <f>ROUND(E77*H77,2)</f>
        <v>0</v>
      </c>
      <c r="J77" s="233"/>
      <c r="K77" s="234">
        <f>ROUND(E77*J77,2)</f>
        <v>0</v>
      </c>
      <c r="L77" s="234">
        <v>21</v>
      </c>
      <c r="M77" s="234">
        <f>G77*(1+L77/100)</f>
        <v>0</v>
      </c>
      <c r="N77" s="234">
        <v>0</v>
      </c>
      <c r="O77" s="234">
        <f>ROUND(E77*N77,2)</f>
        <v>0</v>
      </c>
      <c r="P77" s="234">
        <v>0</v>
      </c>
      <c r="Q77" s="234">
        <f>ROUND(E77*P77,2)</f>
        <v>0</v>
      </c>
      <c r="R77" s="234"/>
      <c r="S77" s="234" t="s">
        <v>173</v>
      </c>
      <c r="T77" s="235" t="s">
        <v>144</v>
      </c>
      <c r="U77" s="219">
        <v>0.09</v>
      </c>
      <c r="V77" s="219">
        <f>ROUND(E77*U77,2)</f>
        <v>78.03</v>
      </c>
      <c r="W77" s="219"/>
      <c r="X77" s="219" t="s">
        <v>136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137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3" t="s">
        <v>212</v>
      </c>
      <c r="D78" s="239"/>
      <c r="E78" s="239"/>
      <c r="F78" s="239"/>
      <c r="G78" s="23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164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9">
        <v>20</v>
      </c>
      <c r="B79" s="230" t="s">
        <v>228</v>
      </c>
      <c r="C79" s="249" t="s">
        <v>229</v>
      </c>
      <c r="D79" s="231" t="s">
        <v>207</v>
      </c>
      <c r="E79" s="232">
        <v>867.05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21</v>
      </c>
      <c r="M79" s="234">
        <f>G79*(1+L79/100)</f>
        <v>0</v>
      </c>
      <c r="N79" s="234">
        <v>0</v>
      </c>
      <c r="O79" s="234">
        <f>ROUND(E79*N79,2)</f>
        <v>0</v>
      </c>
      <c r="P79" s="234">
        <v>0</v>
      </c>
      <c r="Q79" s="234">
        <f>ROUND(E79*P79,2)</f>
        <v>0</v>
      </c>
      <c r="R79" s="234" t="s">
        <v>198</v>
      </c>
      <c r="S79" s="234" t="s">
        <v>134</v>
      </c>
      <c r="T79" s="235" t="s">
        <v>144</v>
      </c>
      <c r="U79" s="219">
        <v>0.03</v>
      </c>
      <c r="V79" s="219">
        <f>ROUND(E79*U79,2)</f>
        <v>26.01</v>
      </c>
      <c r="W79" s="219"/>
      <c r="X79" s="219" t="s">
        <v>136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137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3" t="s">
        <v>230</v>
      </c>
      <c r="D80" s="239"/>
      <c r="E80" s="239"/>
      <c r="F80" s="239"/>
      <c r="G80" s="23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164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ht="22.5" outlineLevel="1" x14ac:dyDescent="0.2">
      <c r="A81" s="229">
        <v>21</v>
      </c>
      <c r="B81" s="230" t="s">
        <v>233</v>
      </c>
      <c r="C81" s="249" t="s">
        <v>234</v>
      </c>
      <c r="D81" s="231" t="s">
        <v>225</v>
      </c>
      <c r="E81" s="232">
        <v>16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21</v>
      </c>
      <c r="M81" s="234">
        <f>G81*(1+L81/100)</f>
        <v>0</v>
      </c>
      <c r="N81" s="234">
        <v>0.158</v>
      </c>
      <c r="O81" s="234">
        <f>ROUND(E81*N81,2)</f>
        <v>2.5299999999999998</v>
      </c>
      <c r="P81" s="234">
        <v>0</v>
      </c>
      <c r="Q81" s="234">
        <f>ROUND(E81*P81,2)</f>
        <v>0</v>
      </c>
      <c r="R81" s="234" t="s">
        <v>183</v>
      </c>
      <c r="S81" s="234" t="s">
        <v>134</v>
      </c>
      <c r="T81" s="235" t="s">
        <v>144</v>
      </c>
      <c r="U81" s="219">
        <v>0</v>
      </c>
      <c r="V81" s="219">
        <f>ROUND(E81*U81,2)</f>
        <v>0</v>
      </c>
      <c r="W81" s="219"/>
      <c r="X81" s="219" t="s">
        <v>184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185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3" t="s">
        <v>235</v>
      </c>
      <c r="D82" s="239"/>
      <c r="E82" s="239"/>
      <c r="F82" s="239"/>
      <c r="G82" s="23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164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2" t="s">
        <v>236</v>
      </c>
      <c r="D83" s="238"/>
      <c r="E83" s="238"/>
      <c r="F83" s="238"/>
      <c r="G83" s="238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164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2" t="s">
        <v>237</v>
      </c>
      <c r="D84" s="238"/>
      <c r="E84" s="238"/>
      <c r="F84" s="238"/>
      <c r="G84" s="238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164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9">
        <v>22</v>
      </c>
      <c r="B85" s="230" t="s">
        <v>238</v>
      </c>
      <c r="C85" s="249" t="s">
        <v>239</v>
      </c>
      <c r="D85" s="231" t="s">
        <v>225</v>
      </c>
      <c r="E85" s="232">
        <v>16</v>
      </c>
      <c r="F85" s="233"/>
      <c r="G85" s="234">
        <f>ROUND(E85*F85,2)</f>
        <v>0</v>
      </c>
      <c r="H85" s="233"/>
      <c r="I85" s="234">
        <f>ROUND(E85*H85,2)</f>
        <v>0</v>
      </c>
      <c r="J85" s="233"/>
      <c r="K85" s="234">
        <f>ROUND(E85*J85,2)</f>
        <v>0</v>
      </c>
      <c r="L85" s="234">
        <v>21</v>
      </c>
      <c r="M85" s="234">
        <f>G85*(1+L85/100)</f>
        <v>0</v>
      </c>
      <c r="N85" s="234">
        <v>0.505</v>
      </c>
      <c r="O85" s="234">
        <f>ROUND(E85*N85,2)</f>
        <v>8.08</v>
      </c>
      <c r="P85" s="234">
        <v>0</v>
      </c>
      <c r="Q85" s="234">
        <f>ROUND(E85*P85,2)</f>
        <v>0</v>
      </c>
      <c r="R85" s="234"/>
      <c r="S85" s="234" t="s">
        <v>173</v>
      </c>
      <c r="T85" s="235" t="s">
        <v>144</v>
      </c>
      <c r="U85" s="219">
        <v>0</v>
      </c>
      <c r="V85" s="219">
        <f>ROUND(E85*U85,2)</f>
        <v>0</v>
      </c>
      <c r="W85" s="219"/>
      <c r="X85" s="219" t="s">
        <v>184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185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3" t="s">
        <v>235</v>
      </c>
      <c r="D86" s="239"/>
      <c r="E86" s="239"/>
      <c r="F86" s="239"/>
      <c r="G86" s="23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164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2" t="s">
        <v>236</v>
      </c>
      <c r="D87" s="238"/>
      <c r="E87" s="238"/>
      <c r="F87" s="238"/>
      <c r="G87" s="238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164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2" t="s">
        <v>237</v>
      </c>
      <c r="D88" s="238"/>
      <c r="E88" s="238"/>
      <c r="F88" s="238"/>
      <c r="G88" s="238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164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ht="22.5" outlineLevel="1" x14ac:dyDescent="0.2">
      <c r="A89" s="229">
        <v>23</v>
      </c>
      <c r="B89" s="230" t="s">
        <v>240</v>
      </c>
      <c r="C89" s="249" t="s">
        <v>241</v>
      </c>
      <c r="D89" s="231" t="s">
        <v>225</v>
      </c>
      <c r="E89" s="232">
        <v>9</v>
      </c>
      <c r="F89" s="233"/>
      <c r="G89" s="234">
        <f>ROUND(E89*F89,2)</f>
        <v>0</v>
      </c>
      <c r="H89" s="233"/>
      <c r="I89" s="234">
        <f>ROUND(E89*H89,2)</f>
        <v>0</v>
      </c>
      <c r="J89" s="233"/>
      <c r="K89" s="234">
        <f>ROUND(E89*J89,2)</f>
        <v>0</v>
      </c>
      <c r="L89" s="234">
        <v>21</v>
      </c>
      <c r="M89" s="234">
        <f>G89*(1+L89/100)</f>
        <v>0</v>
      </c>
      <c r="N89" s="234">
        <v>0.185</v>
      </c>
      <c r="O89" s="234">
        <f>ROUND(E89*N89,2)</f>
        <v>1.67</v>
      </c>
      <c r="P89" s="234">
        <v>0</v>
      </c>
      <c r="Q89" s="234">
        <f>ROUND(E89*P89,2)</f>
        <v>0</v>
      </c>
      <c r="R89" s="234" t="s">
        <v>183</v>
      </c>
      <c r="S89" s="234" t="s">
        <v>134</v>
      </c>
      <c r="T89" s="235" t="s">
        <v>144</v>
      </c>
      <c r="U89" s="219">
        <v>0</v>
      </c>
      <c r="V89" s="219">
        <f>ROUND(E89*U89,2)</f>
        <v>0</v>
      </c>
      <c r="W89" s="219"/>
      <c r="X89" s="219" t="s">
        <v>184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185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3" t="s">
        <v>235</v>
      </c>
      <c r="D90" s="239"/>
      <c r="E90" s="239"/>
      <c r="F90" s="239"/>
      <c r="G90" s="23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164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2" t="s">
        <v>236</v>
      </c>
      <c r="D91" s="238"/>
      <c r="E91" s="238"/>
      <c r="F91" s="238"/>
      <c r="G91" s="238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164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2" t="s">
        <v>237</v>
      </c>
      <c r="D92" s="238"/>
      <c r="E92" s="238"/>
      <c r="F92" s="238"/>
      <c r="G92" s="238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164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ht="22.5" outlineLevel="1" x14ac:dyDescent="0.2">
      <c r="A93" s="229">
        <v>24</v>
      </c>
      <c r="B93" s="230" t="s">
        <v>242</v>
      </c>
      <c r="C93" s="249" t="s">
        <v>243</v>
      </c>
      <c r="D93" s="231" t="s">
        <v>225</v>
      </c>
      <c r="E93" s="232">
        <v>8</v>
      </c>
      <c r="F93" s="233"/>
      <c r="G93" s="234">
        <f>ROUND(E93*F93,2)</f>
        <v>0</v>
      </c>
      <c r="H93" s="233"/>
      <c r="I93" s="234">
        <f>ROUND(E93*H93,2)</f>
        <v>0</v>
      </c>
      <c r="J93" s="233"/>
      <c r="K93" s="234">
        <f>ROUND(E93*J93,2)</f>
        <v>0</v>
      </c>
      <c r="L93" s="234">
        <v>21</v>
      </c>
      <c r="M93" s="234">
        <f>G93*(1+L93/100)</f>
        <v>0</v>
      </c>
      <c r="N93" s="234">
        <v>0.37</v>
      </c>
      <c r="O93" s="234">
        <f>ROUND(E93*N93,2)</f>
        <v>2.96</v>
      </c>
      <c r="P93" s="234">
        <v>0</v>
      </c>
      <c r="Q93" s="234">
        <f>ROUND(E93*P93,2)</f>
        <v>0</v>
      </c>
      <c r="R93" s="234" t="s">
        <v>183</v>
      </c>
      <c r="S93" s="234" t="s">
        <v>134</v>
      </c>
      <c r="T93" s="235" t="s">
        <v>144</v>
      </c>
      <c r="U93" s="219">
        <v>0</v>
      </c>
      <c r="V93" s="219">
        <f>ROUND(E93*U93,2)</f>
        <v>0</v>
      </c>
      <c r="W93" s="219"/>
      <c r="X93" s="219" t="s">
        <v>184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185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3" t="s">
        <v>235</v>
      </c>
      <c r="D94" s="239"/>
      <c r="E94" s="239"/>
      <c r="F94" s="239"/>
      <c r="G94" s="23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164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2" t="s">
        <v>236</v>
      </c>
      <c r="D95" s="238"/>
      <c r="E95" s="238"/>
      <c r="F95" s="238"/>
      <c r="G95" s="238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164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2" t="s">
        <v>237</v>
      </c>
      <c r="D96" s="238"/>
      <c r="E96" s="238"/>
      <c r="F96" s="238"/>
      <c r="G96" s="238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164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ht="22.5" outlineLevel="1" x14ac:dyDescent="0.2">
      <c r="A97" s="229">
        <v>25</v>
      </c>
      <c r="B97" s="230" t="s">
        <v>244</v>
      </c>
      <c r="C97" s="249" t="s">
        <v>245</v>
      </c>
      <c r="D97" s="231" t="s">
        <v>225</v>
      </c>
      <c r="E97" s="232">
        <v>13</v>
      </c>
      <c r="F97" s="233"/>
      <c r="G97" s="234">
        <f>ROUND(E97*F97,2)</f>
        <v>0</v>
      </c>
      <c r="H97" s="233"/>
      <c r="I97" s="234">
        <f>ROUND(E97*H97,2)</f>
        <v>0</v>
      </c>
      <c r="J97" s="233"/>
      <c r="K97" s="234">
        <f>ROUND(E97*J97,2)</f>
        <v>0</v>
      </c>
      <c r="L97" s="234">
        <v>21</v>
      </c>
      <c r="M97" s="234">
        <f>G97*(1+L97/100)</f>
        <v>0</v>
      </c>
      <c r="N97" s="234">
        <v>0.74</v>
      </c>
      <c r="O97" s="234">
        <f>ROUND(E97*N97,2)</f>
        <v>9.6199999999999992</v>
      </c>
      <c r="P97" s="234">
        <v>0</v>
      </c>
      <c r="Q97" s="234">
        <f>ROUND(E97*P97,2)</f>
        <v>0</v>
      </c>
      <c r="R97" s="234" t="s">
        <v>183</v>
      </c>
      <c r="S97" s="234" t="s">
        <v>134</v>
      </c>
      <c r="T97" s="235" t="s">
        <v>144</v>
      </c>
      <c r="U97" s="219">
        <v>0</v>
      </c>
      <c r="V97" s="219">
        <f>ROUND(E97*U97,2)</f>
        <v>0</v>
      </c>
      <c r="W97" s="219"/>
      <c r="X97" s="219" t="s">
        <v>184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185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3" t="s">
        <v>235</v>
      </c>
      <c r="D98" s="239"/>
      <c r="E98" s="239"/>
      <c r="F98" s="239"/>
      <c r="G98" s="23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164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2" t="s">
        <v>236</v>
      </c>
      <c r="D99" s="238"/>
      <c r="E99" s="238"/>
      <c r="F99" s="238"/>
      <c r="G99" s="238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164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2" t="s">
        <v>237</v>
      </c>
      <c r="D100" s="238"/>
      <c r="E100" s="238"/>
      <c r="F100" s="238"/>
      <c r="G100" s="238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164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ht="22.5" outlineLevel="1" x14ac:dyDescent="0.2">
      <c r="A101" s="229">
        <v>26</v>
      </c>
      <c r="B101" s="230" t="s">
        <v>246</v>
      </c>
      <c r="C101" s="249" t="s">
        <v>247</v>
      </c>
      <c r="D101" s="231" t="s">
        <v>225</v>
      </c>
      <c r="E101" s="232">
        <v>4</v>
      </c>
      <c r="F101" s="233"/>
      <c r="G101" s="234">
        <f>ROUND(E101*F101,2)</f>
        <v>0</v>
      </c>
      <c r="H101" s="233"/>
      <c r="I101" s="234">
        <f>ROUND(E101*H101,2)</f>
        <v>0</v>
      </c>
      <c r="J101" s="233"/>
      <c r="K101" s="234">
        <f>ROUND(E101*J101,2)</f>
        <v>0</v>
      </c>
      <c r="L101" s="234">
        <v>21</v>
      </c>
      <c r="M101" s="234">
        <f>G101*(1+L101/100)</f>
        <v>0</v>
      </c>
      <c r="N101" s="234">
        <v>5.3999999999999999E-2</v>
      </c>
      <c r="O101" s="234">
        <f>ROUND(E101*N101,2)</f>
        <v>0.22</v>
      </c>
      <c r="P101" s="234">
        <v>0</v>
      </c>
      <c r="Q101" s="234">
        <f>ROUND(E101*P101,2)</f>
        <v>0</v>
      </c>
      <c r="R101" s="234" t="s">
        <v>183</v>
      </c>
      <c r="S101" s="234" t="s">
        <v>134</v>
      </c>
      <c r="T101" s="235" t="s">
        <v>144</v>
      </c>
      <c r="U101" s="219">
        <v>0</v>
      </c>
      <c r="V101" s="219">
        <f>ROUND(E101*U101,2)</f>
        <v>0</v>
      </c>
      <c r="W101" s="219"/>
      <c r="X101" s="219" t="s">
        <v>184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185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3" t="s">
        <v>235</v>
      </c>
      <c r="D102" s="239"/>
      <c r="E102" s="239"/>
      <c r="F102" s="239"/>
      <c r="G102" s="23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164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2" t="s">
        <v>236</v>
      </c>
      <c r="D103" s="238"/>
      <c r="E103" s="238"/>
      <c r="F103" s="238"/>
      <c r="G103" s="238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164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2" t="s">
        <v>237</v>
      </c>
      <c r="D104" s="238"/>
      <c r="E104" s="238"/>
      <c r="F104" s="238"/>
      <c r="G104" s="238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164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29">
        <v>27</v>
      </c>
      <c r="B105" s="230" t="s">
        <v>248</v>
      </c>
      <c r="C105" s="249" t="s">
        <v>249</v>
      </c>
      <c r="D105" s="231" t="s">
        <v>225</v>
      </c>
      <c r="E105" s="232">
        <v>3</v>
      </c>
      <c r="F105" s="233"/>
      <c r="G105" s="234">
        <f>ROUND(E105*F105,2)</f>
        <v>0</v>
      </c>
      <c r="H105" s="233"/>
      <c r="I105" s="234">
        <f>ROUND(E105*H105,2)</f>
        <v>0</v>
      </c>
      <c r="J105" s="233"/>
      <c r="K105" s="234">
        <f>ROUND(E105*J105,2)</f>
        <v>0</v>
      </c>
      <c r="L105" s="234">
        <v>21</v>
      </c>
      <c r="M105" s="234">
        <f>G105*(1+L105/100)</f>
        <v>0</v>
      </c>
      <c r="N105" s="234">
        <v>5.3999999999999999E-2</v>
      </c>
      <c r="O105" s="234">
        <f>ROUND(E105*N105,2)</f>
        <v>0.16</v>
      </c>
      <c r="P105" s="234">
        <v>0</v>
      </c>
      <c r="Q105" s="234">
        <f>ROUND(E105*P105,2)</f>
        <v>0</v>
      </c>
      <c r="R105" s="234"/>
      <c r="S105" s="234" t="s">
        <v>173</v>
      </c>
      <c r="T105" s="235" t="s">
        <v>144</v>
      </c>
      <c r="U105" s="219">
        <v>0</v>
      </c>
      <c r="V105" s="219">
        <f>ROUND(E105*U105,2)</f>
        <v>0</v>
      </c>
      <c r="W105" s="219"/>
      <c r="X105" s="219" t="s">
        <v>184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185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3" t="s">
        <v>235</v>
      </c>
      <c r="D106" s="239"/>
      <c r="E106" s="239"/>
      <c r="F106" s="239"/>
      <c r="G106" s="23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164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2" t="s">
        <v>236</v>
      </c>
      <c r="D107" s="238"/>
      <c r="E107" s="238"/>
      <c r="F107" s="238"/>
      <c r="G107" s="238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164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2" t="s">
        <v>237</v>
      </c>
      <c r="D108" s="238"/>
      <c r="E108" s="238"/>
      <c r="F108" s="238"/>
      <c r="G108" s="238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164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29">
        <v>28</v>
      </c>
      <c r="B109" s="230" t="s">
        <v>250</v>
      </c>
      <c r="C109" s="249" t="s">
        <v>251</v>
      </c>
      <c r="D109" s="231" t="s">
        <v>225</v>
      </c>
      <c r="E109" s="232">
        <v>8</v>
      </c>
      <c r="F109" s="233"/>
      <c r="G109" s="234">
        <f>ROUND(E109*F109,2)</f>
        <v>0</v>
      </c>
      <c r="H109" s="233"/>
      <c r="I109" s="234">
        <f>ROUND(E109*H109,2)</f>
        <v>0</v>
      </c>
      <c r="J109" s="233"/>
      <c r="K109" s="234">
        <f>ROUND(E109*J109,2)</f>
        <v>0</v>
      </c>
      <c r="L109" s="234">
        <v>21</v>
      </c>
      <c r="M109" s="234">
        <f>G109*(1+L109/100)</f>
        <v>0</v>
      </c>
      <c r="N109" s="234">
        <v>5.3999999999999999E-2</v>
      </c>
      <c r="O109" s="234">
        <f>ROUND(E109*N109,2)</f>
        <v>0.43</v>
      </c>
      <c r="P109" s="234">
        <v>0</v>
      </c>
      <c r="Q109" s="234">
        <f>ROUND(E109*P109,2)</f>
        <v>0</v>
      </c>
      <c r="R109" s="234"/>
      <c r="S109" s="234" t="s">
        <v>173</v>
      </c>
      <c r="T109" s="235" t="s">
        <v>144</v>
      </c>
      <c r="U109" s="219">
        <v>0</v>
      </c>
      <c r="V109" s="219">
        <f>ROUND(E109*U109,2)</f>
        <v>0</v>
      </c>
      <c r="W109" s="219"/>
      <c r="X109" s="219" t="s">
        <v>184</v>
      </c>
      <c r="Y109" s="210"/>
      <c r="Z109" s="210"/>
      <c r="AA109" s="210"/>
      <c r="AB109" s="210"/>
      <c r="AC109" s="210"/>
      <c r="AD109" s="210"/>
      <c r="AE109" s="210"/>
      <c r="AF109" s="210"/>
      <c r="AG109" s="210" t="s">
        <v>185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3" t="s">
        <v>235</v>
      </c>
      <c r="D110" s="239"/>
      <c r="E110" s="239"/>
      <c r="F110" s="239"/>
      <c r="G110" s="23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164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2" t="s">
        <v>236</v>
      </c>
      <c r="D111" s="238"/>
      <c r="E111" s="238"/>
      <c r="F111" s="238"/>
      <c r="G111" s="238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164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2" t="s">
        <v>237</v>
      </c>
      <c r="D112" s="238"/>
      <c r="E112" s="238"/>
      <c r="F112" s="238"/>
      <c r="G112" s="238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164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29">
        <v>29</v>
      </c>
      <c r="B113" s="230" t="s">
        <v>252</v>
      </c>
      <c r="C113" s="249" t="s">
        <v>253</v>
      </c>
      <c r="D113" s="231" t="s">
        <v>225</v>
      </c>
      <c r="E113" s="232">
        <v>4</v>
      </c>
      <c r="F113" s="233"/>
      <c r="G113" s="234">
        <f>ROUND(E113*F113,2)</f>
        <v>0</v>
      </c>
      <c r="H113" s="233"/>
      <c r="I113" s="234">
        <f>ROUND(E113*H113,2)</f>
        <v>0</v>
      </c>
      <c r="J113" s="233"/>
      <c r="K113" s="234">
        <f>ROUND(E113*J113,2)</f>
        <v>0</v>
      </c>
      <c r="L113" s="234">
        <v>21</v>
      </c>
      <c r="M113" s="234">
        <f>G113*(1+L113/100)</f>
        <v>0</v>
      </c>
      <c r="N113" s="234">
        <v>5.3999999999999999E-2</v>
      </c>
      <c r="O113" s="234">
        <f>ROUND(E113*N113,2)</f>
        <v>0.22</v>
      </c>
      <c r="P113" s="234">
        <v>0</v>
      </c>
      <c r="Q113" s="234">
        <f>ROUND(E113*P113,2)</f>
        <v>0</v>
      </c>
      <c r="R113" s="234"/>
      <c r="S113" s="234" t="s">
        <v>173</v>
      </c>
      <c r="T113" s="235" t="s">
        <v>144</v>
      </c>
      <c r="U113" s="219">
        <v>0</v>
      </c>
      <c r="V113" s="219">
        <f>ROUND(E113*U113,2)</f>
        <v>0</v>
      </c>
      <c r="W113" s="219"/>
      <c r="X113" s="219" t="s">
        <v>184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185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3" t="s">
        <v>235</v>
      </c>
      <c r="D114" s="239"/>
      <c r="E114" s="239"/>
      <c r="F114" s="239"/>
      <c r="G114" s="23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164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2" t="s">
        <v>236</v>
      </c>
      <c r="D115" s="238"/>
      <c r="E115" s="238"/>
      <c r="F115" s="238"/>
      <c r="G115" s="238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164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2" t="s">
        <v>237</v>
      </c>
      <c r="D116" s="238"/>
      <c r="E116" s="238"/>
      <c r="F116" s="238"/>
      <c r="G116" s="238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164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29">
        <v>30</v>
      </c>
      <c r="B117" s="230" t="s">
        <v>254</v>
      </c>
      <c r="C117" s="249" t="s">
        <v>255</v>
      </c>
      <c r="D117" s="231" t="s">
        <v>225</v>
      </c>
      <c r="E117" s="232">
        <v>2</v>
      </c>
      <c r="F117" s="233"/>
      <c r="G117" s="234">
        <f>ROUND(E117*F117,2)</f>
        <v>0</v>
      </c>
      <c r="H117" s="233"/>
      <c r="I117" s="234">
        <f>ROUND(E117*H117,2)</f>
        <v>0</v>
      </c>
      <c r="J117" s="233"/>
      <c r="K117" s="234">
        <f>ROUND(E117*J117,2)</f>
        <v>0</v>
      </c>
      <c r="L117" s="234">
        <v>21</v>
      </c>
      <c r="M117" s="234">
        <f>G117*(1+L117/100)</f>
        <v>0</v>
      </c>
      <c r="N117" s="234">
        <v>5.3999999999999999E-2</v>
      </c>
      <c r="O117" s="234">
        <f>ROUND(E117*N117,2)</f>
        <v>0.11</v>
      </c>
      <c r="P117" s="234">
        <v>0</v>
      </c>
      <c r="Q117" s="234">
        <f>ROUND(E117*P117,2)</f>
        <v>0</v>
      </c>
      <c r="R117" s="234"/>
      <c r="S117" s="234" t="s">
        <v>173</v>
      </c>
      <c r="T117" s="235" t="s">
        <v>144</v>
      </c>
      <c r="U117" s="219">
        <v>0</v>
      </c>
      <c r="V117" s="219">
        <f>ROUND(E117*U117,2)</f>
        <v>0</v>
      </c>
      <c r="W117" s="219"/>
      <c r="X117" s="219" t="s">
        <v>184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185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3" t="s">
        <v>235</v>
      </c>
      <c r="D118" s="239"/>
      <c r="E118" s="239"/>
      <c r="F118" s="239"/>
      <c r="G118" s="23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164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2" t="s">
        <v>236</v>
      </c>
      <c r="D119" s="238"/>
      <c r="E119" s="238"/>
      <c r="F119" s="238"/>
      <c r="G119" s="238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164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2" t="s">
        <v>237</v>
      </c>
      <c r="D120" s="238"/>
      <c r="E120" s="238"/>
      <c r="F120" s="238"/>
      <c r="G120" s="238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164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ht="22.5" outlineLevel="1" x14ac:dyDescent="0.2">
      <c r="A121" s="229">
        <v>31</v>
      </c>
      <c r="B121" s="230" t="s">
        <v>256</v>
      </c>
      <c r="C121" s="249" t="s">
        <v>257</v>
      </c>
      <c r="D121" s="231" t="s">
        <v>225</v>
      </c>
      <c r="E121" s="232">
        <v>12</v>
      </c>
      <c r="F121" s="233"/>
      <c r="G121" s="234">
        <f>ROUND(E121*F121,2)</f>
        <v>0</v>
      </c>
      <c r="H121" s="233"/>
      <c r="I121" s="234">
        <f>ROUND(E121*H121,2)</f>
        <v>0</v>
      </c>
      <c r="J121" s="233"/>
      <c r="K121" s="234">
        <f>ROUND(E121*J121,2)</f>
        <v>0</v>
      </c>
      <c r="L121" s="234">
        <v>21</v>
      </c>
      <c r="M121" s="234">
        <f>G121*(1+L121/100)</f>
        <v>0</v>
      </c>
      <c r="N121" s="234">
        <v>1.6</v>
      </c>
      <c r="O121" s="234">
        <f>ROUND(E121*N121,2)</f>
        <v>19.2</v>
      </c>
      <c r="P121" s="234">
        <v>0</v>
      </c>
      <c r="Q121" s="234">
        <f>ROUND(E121*P121,2)</f>
        <v>0</v>
      </c>
      <c r="R121" s="234" t="s">
        <v>183</v>
      </c>
      <c r="S121" s="234" t="s">
        <v>134</v>
      </c>
      <c r="T121" s="235" t="s">
        <v>144</v>
      </c>
      <c r="U121" s="219">
        <v>0</v>
      </c>
      <c r="V121" s="219">
        <f>ROUND(E121*U121,2)</f>
        <v>0</v>
      </c>
      <c r="W121" s="219"/>
      <c r="X121" s="219" t="s">
        <v>184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185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3" t="s">
        <v>235</v>
      </c>
      <c r="D122" s="239"/>
      <c r="E122" s="239"/>
      <c r="F122" s="239"/>
      <c r="G122" s="23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164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2" t="s">
        <v>236</v>
      </c>
      <c r="D123" s="238"/>
      <c r="E123" s="238"/>
      <c r="F123" s="238"/>
      <c r="G123" s="238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164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2" t="s">
        <v>237</v>
      </c>
      <c r="D124" s="238"/>
      <c r="E124" s="238"/>
      <c r="F124" s="238"/>
      <c r="G124" s="238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164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29">
        <v>32</v>
      </c>
      <c r="B125" s="230" t="s">
        <v>205</v>
      </c>
      <c r="C125" s="249" t="s">
        <v>206</v>
      </c>
      <c r="D125" s="231" t="s">
        <v>207</v>
      </c>
      <c r="E125" s="232">
        <v>867.05</v>
      </c>
      <c r="F125" s="233"/>
      <c r="G125" s="234">
        <f>ROUND(E125*F125,2)</f>
        <v>0</v>
      </c>
      <c r="H125" s="233"/>
      <c r="I125" s="234">
        <f>ROUND(E125*H125,2)</f>
        <v>0</v>
      </c>
      <c r="J125" s="233"/>
      <c r="K125" s="234">
        <f>ROUND(E125*J125,2)</f>
        <v>0</v>
      </c>
      <c r="L125" s="234">
        <v>21</v>
      </c>
      <c r="M125" s="234">
        <f>G125*(1+L125/100)</f>
        <v>0</v>
      </c>
      <c r="N125" s="234">
        <v>0</v>
      </c>
      <c r="O125" s="234">
        <f>ROUND(E125*N125,2)</f>
        <v>0</v>
      </c>
      <c r="P125" s="234">
        <v>0</v>
      </c>
      <c r="Q125" s="234">
        <f>ROUND(E125*P125,2)</f>
        <v>0</v>
      </c>
      <c r="R125" s="234"/>
      <c r="S125" s="234" t="s">
        <v>173</v>
      </c>
      <c r="T125" s="235" t="s">
        <v>161</v>
      </c>
      <c r="U125" s="219">
        <v>0.05</v>
      </c>
      <c r="V125" s="219">
        <f>ROUND(E125*U125,2)</f>
        <v>43.35</v>
      </c>
      <c r="W125" s="219"/>
      <c r="X125" s="219" t="s">
        <v>136</v>
      </c>
      <c r="Y125" s="210"/>
      <c r="Z125" s="210"/>
      <c r="AA125" s="210"/>
      <c r="AB125" s="210"/>
      <c r="AC125" s="210"/>
      <c r="AD125" s="210"/>
      <c r="AE125" s="210"/>
      <c r="AF125" s="210"/>
      <c r="AG125" s="210" t="s">
        <v>137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3" t="s">
        <v>208</v>
      </c>
      <c r="D126" s="239"/>
      <c r="E126" s="239"/>
      <c r="F126" s="239"/>
      <c r="G126" s="23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164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36" t="str">
        <f>C126</f>
        <v>Pojistné drenážní potrubí ve dně rýhy pro provizorní dočasné odvodnění. Kompletní dodávka včetně drenážní trouby, zřízení a odstranění.</v>
      </c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1" t="s">
        <v>307</v>
      </c>
      <c r="D127" s="220"/>
      <c r="E127" s="221">
        <v>867.05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141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29">
        <v>33</v>
      </c>
      <c r="B128" s="230" t="s">
        <v>260</v>
      </c>
      <c r="C128" s="249" t="s">
        <v>261</v>
      </c>
      <c r="D128" s="231" t="s">
        <v>225</v>
      </c>
      <c r="E128" s="232">
        <v>24</v>
      </c>
      <c r="F128" s="233"/>
      <c r="G128" s="234">
        <f>ROUND(E128*F128,2)</f>
        <v>0</v>
      </c>
      <c r="H128" s="233"/>
      <c r="I128" s="234">
        <f>ROUND(E128*H128,2)</f>
        <v>0</v>
      </c>
      <c r="J128" s="233"/>
      <c r="K128" s="234">
        <f>ROUND(E128*J128,2)</f>
        <v>0</v>
      </c>
      <c r="L128" s="234">
        <v>21</v>
      </c>
      <c r="M128" s="234">
        <f>G128*(1+L128/100)</f>
        <v>0</v>
      </c>
      <c r="N128" s="234">
        <v>0</v>
      </c>
      <c r="O128" s="234">
        <f>ROUND(E128*N128,2)</f>
        <v>0</v>
      </c>
      <c r="P128" s="234">
        <v>0</v>
      </c>
      <c r="Q128" s="234">
        <f>ROUND(E128*P128,2)</f>
        <v>0</v>
      </c>
      <c r="R128" s="234"/>
      <c r="S128" s="234" t="s">
        <v>173</v>
      </c>
      <c r="T128" s="235" t="s">
        <v>161</v>
      </c>
      <c r="U128" s="219">
        <v>1.25</v>
      </c>
      <c r="V128" s="219">
        <f>ROUND(E128*U128,2)</f>
        <v>30</v>
      </c>
      <c r="W128" s="219"/>
      <c r="X128" s="219" t="s">
        <v>136</v>
      </c>
      <c r="Y128" s="210"/>
      <c r="Z128" s="210"/>
      <c r="AA128" s="210"/>
      <c r="AB128" s="210"/>
      <c r="AC128" s="210"/>
      <c r="AD128" s="210"/>
      <c r="AE128" s="210"/>
      <c r="AF128" s="210"/>
      <c r="AG128" s="210" t="s">
        <v>137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3" t="s">
        <v>308</v>
      </c>
      <c r="D129" s="239"/>
      <c r="E129" s="239"/>
      <c r="F129" s="239"/>
      <c r="G129" s="23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164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ht="22.5" outlineLevel="1" x14ac:dyDescent="0.2">
      <c r="A130" s="229">
        <v>34</v>
      </c>
      <c r="B130" s="230" t="s">
        <v>309</v>
      </c>
      <c r="C130" s="249" t="s">
        <v>310</v>
      </c>
      <c r="D130" s="231" t="s">
        <v>225</v>
      </c>
      <c r="E130" s="232">
        <v>4</v>
      </c>
      <c r="F130" s="233"/>
      <c r="G130" s="234">
        <f>ROUND(E130*F130,2)</f>
        <v>0</v>
      </c>
      <c r="H130" s="233"/>
      <c r="I130" s="234">
        <f>ROUND(E130*H130,2)</f>
        <v>0</v>
      </c>
      <c r="J130" s="233"/>
      <c r="K130" s="234">
        <f>ROUND(E130*J130,2)</f>
        <v>0</v>
      </c>
      <c r="L130" s="234">
        <v>21</v>
      </c>
      <c r="M130" s="234">
        <f>G130*(1+L130/100)</f>
        <v>0</v>
      </c>
      <c r="N130" s="234">
        <v>2.1</v>
      </c>
      <c r="O130" s="234">
        <f>ROUND(E130*N130,2)</f>
        <v>8.4</v>
      </c>
      <c r="P130" s="234">
        <v>0</v>
      </c>
      <c r="Q130" s="234">
        <f>ROUND(E130*P130,2)</f>
        <v>0</v>
      </c>
      <c r="R130" s="234" t="s">
        <v>183</v>
      </c>
      <c r="S130" s="234" t="s">
        <v>134</v>
      </c>
      <c r="T130" s="235" t="s">
        <v>144</v>
      </c>
      <c r="U130" s="219">
        <v>0</v>
      </c>
      <c r="V130" s="219">
        <f>ROUND(E130*U130,2)</f>
        <v>0</v>
      </c>
      <c r="W130" s="219"/>
      <c r="X130" s="219" t="s">
        <v>184</v>
      </c>
      <c r="Y130" s="210"/>
      <c r="Z130" s="210"/>
      <c r="AA130" s="210"/>
      <c r="AB130" s="210"/>
      <c r="AC130" s="210"/>
      <c r="AD130" s="210"/>
      <c r="AE130" s="210"/>
      <c r="AF130" s="210"/>
      <c r="AG130" s="210" t="s">
        <v>185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3" t="s">
        <v>235</v>
      </c>
      <c r="D131" s="239"/>
      <c r="E131" s="239"/>
      <c r="F131" s="239"/>
      <c r="G131" s="23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164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2" t="s">
        <v>236</v>
      </c>
      <c r="D132" s="238"/>
      <c r="E132" s="238"/>
      <c r="F132" s="238"/>
      <c r="G132" s="238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164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2" t="s">
        <v>237</v>
      </c>
      <c r="D133" s="238"/>
      <c r="E133" s="238"/>
      <c r="F133" s="238"/>
      <c r="G133" s="238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164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ht="33.75" outlineLevel="1" x14ac:dyDescent="0.2">
      <c r="A134" s="229">
        <v>35</v>
      </c>
      <c r="B134" s="230" t="s">
        <v>311</v>
      </c>
      <c r="C134" s="249" t="s">
        <v>312</v>
      </c>
      <c r="D134" s="231" t="s">
        <v>225</v>
      </c>
      <c r="E134" s="232">
        <v>18</v>
      </c>
      <c r="F134" s="233"/>
      <c r="G134" s="234">
        <f>ROUND(E134*F134,2)</f>
        <v>0</v>
      </c>
      <c r="H134" s="233"/>
      <c r="I134" s="234">
        <f>ROUND(E134*H134,2)</f>
        <v>0</v>
      </c>
      <c r="J134" s="233"/>
      <c r="K134" s="234">
        <f>ROUND(E134*J134,2)</f>
        <v>0</v>
      </c>
      <c r="L134" s="234">
        <v>21</v>
      </c>
      <c r="M134" s="234">
        <f>G134*(1+L134/100)</f>
        <v>0</v>
      </c>
      <c r="N134" s="234">
        <v>3.0596700000000001</v>
      </c>
      <c r="O134" s="234">
        <f>ROUND(E134*N134,2)</f>
        <v>55.07</v>
      </c>
      <c r="P134" s="234">
        <v>0</v>
      </c>
      <c r="Q134" s="234">
        <f>ROUND(E134*P134,2)</f>
        <v>0</v>
      </c>
      <c r="R134" s="234" t="s">
        <v>198</v>
      </c>
      <c r="S134" s="234" t="s">
        <v>134</v>
      </c>
      <c r="T134" s="235" t="s">
        <v>144</v>
      </c>
      <c r="U134" s="219">
        <v>5.0199999999999996</v>
      </c>
      <c r="V134" s="219">
        <f>ROUND(E134*U134,2)</f>
        <v>90.36</v>
      </c>
      <c r="W134" s="219"/>
      <c r="X134" s="219" t="s">
        <v>136</v>
      </c>
      <c r="Y134" s="210"/>
      <c r="Z134" s="210"/>
      <c r="AA134" s="210"/>
      <c r="AB134" s="210"/>
      <c r="AC134" s="210"/>
      <c r="AD134" s="210"/>
      <c r="AE134" s="210"/>
      <c r="AF134" s="210"/>
      <c r="AG134" s="210" t="s">
        <v>137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0" t="s">
        <v>313</v>
      </c>
      <c r="D135" s="237"/>
      <c r="E135" s="237"/>
      <c r="F135" s="237"/>
      <c r="G135" s="237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139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52" t="s">
        <v>314</v>
      </c>
      <c r="D136" s="238"/>
      <c r="E136" s="238"/>
      <c r="F136" s="238"/>
      <c r="G136" s="238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164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2" t="s">
        <v>235</v>
      </c>
      <c r="D137" s="238"/>
      <c r="E137" s="238"/>
      <c r="F137" s="238"/>
      <c r="G137" s="238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164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2" t="s">
        <v>236</v>
      </c>
      <c r="D138" s="238"/>
      <c r="E138" s="238"/>
      <c r="F138" s="238"/>
      <c r="G138" s="238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164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17"/>
      <c r="B139" s="218"/>
      <c r="C139" s="252" t="s">
        <v>237</v>
      </c>
      <c r="D139" s="238"/>
      <c r="E139" s="238"/>
      <c r="F139" s="238"/>
      <c r="G139" s="238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0"/>
      <c r="Z139" s="210"/>
      <c r="AA139" s="210"/>
      <c r="AB139" s="210"/>
      <c r="AC139" s="210"/>
      <c r="AD139" s="210"/>
      <c r="AE139" s="210"/>
      <c r="AF139" s="210"/>
      <c r="AG139" s="210" t="s">
        <v>164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7"/>
      <c r="B140" s="218"/>
      <c r="C140" s="251" t="s">
        <v>315</v>
      </c>
      <c r="D140" s="220"/>
      <c r="E140" s="221">
        <v>18</v>
      </c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141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ht="22.5" outlineLevel="1" x14ac:dyDescent="0.2">
      <c r="A141" s="229">
        <v>36</v>
      </c>
      <c r="B141" s="230" t="s">
        <v>316</v>
      </c>
      <c r="C141" s="249" t="s">
        <v>317</v>
      </c>
      <c r="D141" s="231" t="s">
        <v>225</v>
      </c>
      <c r="E141" s="232">
        <v>18</v>
      </c>
      <c r="F141" s="233"/>
      <c r="G141" s="234">
        <f>ROUND(E141*F141,2)</f>
        <v>0</v>
      </c>
      <c r="H141" s="233"/>
      <c r="I141" s="234">
        <f>ROUND(E141*H141,2)</f>
        <v>0</v>
      </c>
      <c r="J141" s="233"/>
      <c r="K141" s="234">
        <f>ROUND(E141*J141,2)</f>
        <v>0</v>
      </c>
      <c r="L141" s="234">
        <v>21</v>
      </c>
      <c r="M141" s="234">
        <f>G141*(1+L141/100)</f>
        <v>0</v>
      </c>
      <c r="N141" s="234">
        <v>9.4359999999999999E-2</v>
      </c>
      <c r="O141" s="234">
        <f>ROUND(E141*N141,2)</f>
        <v>1.7</v>
      </c>
      <c r="P141" s="234">
        <v>0</v>
      </c>
      <c r="Q141" s="234">
        <f>ROUND(E141*P141,2)</f>
        <v>0</v>
      </c>
      <c r="R141" s="234" t="s">
        <v>198</v>
      </c>
      <c r="S141" s="234" t="s">
        <v>134</v>
      </c>
      <c r="T141" s="235" t="s">
        <v>144</v>
      </c>
      <c r="U141" s="219">
        <v>1.6890000000000001</v>
      </c>
      <c r="V141" s="219">
        <f>ROUND(E141*U141,2)</f>
        <v>30.4</v>
      </c>
      <c r="W141" s="219"/>
      <c r="X141" s="219" t="s">
        <v>136</v>
      </c>
      <c r="Y141" s="210"/>
      <c r="Z141" s="210"/>
      <c r="AA141" s="210"/>
      <c r="AB141" s="210"/>
      <c r="AC141" s="210"/>
      <c r="AD141" s="210"/>
      <c r="AE141" s="210"/>
      <c r="AF141" s="210"/>
      <c r="AG141" s="210" t="s">
        <v>137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50" t="s">
        <v>318</v>
      </c>
      <c r="D142" s="237"/>
      <c r="E142" s="237"/>
      <c r="F142" s="237"/>
      <c r="G142" s="237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0"/>
      <c r="Z142" s="210"/>
      <c r="AA142" s="210"/>
      <c r="AB142" s="210"/>
      <c r="AC142" s="210"/>
      <c r="AD142" s="210"/>
      <c r="AE142" s="210"/>
      <c r="AF142" s="210"/>
      <c r="AG142" s="210" t="s">
        <v>139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x14ac:dyDescent="0.2">
      <c r="A143" s="3"/>
      <c r="B143" s="4"/>
      <c r="C143" s="255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AE143">
        <v>15</v>
      </c>
      <c r="AF143">
        <v>21</v>
      </c>
      <c r="AG143" t="s">
        <v>115</v>
      </c>
    </row>
    <row r="144" spans="1:60" x14ac:dyDescent="0.2">
      <c r="A144" s="213"/>
      <c r="B144" s="214" t="s">
        <v>29</v>
      </c>
      <c r="C144" s="256"/>
      <c r="D144" s="215"/>
      <c r="E144" s="216"/>
      <c r="F144" s="216"/>
      <c r="G144" s="247">
        <f>G8+G55+G64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E144">
        <f>SUMIF(L7:L142,AE143,G7:G142)</f>
        <v>0</v>
      </c>
      <c r="AF144">
        <f>SUMIF(L7:L142,AF143,G7:G142)</f>
        <v>0</v>
      </c>
      <c r="AG144" t="s">
        <v>263</v>
      </c>
    </row>
    <row r="145" spans="3:33" x14ac:dyDescent="0.2">
      <c r="C145" s="257"/>
      <c r="D145" s="10"/>
      <c r="AG145" t="s">
        <v>264</v>
      </c>
    </row>
    <row r="146" spans="3:33" x14ac:dyDescent="0.2">
      <c r="D146" s="10"/>
    </row>
    <row r="147" spans="3:33" x14ac:dyDescent="0.2">
      <c r="D147" s="10"/>
    </row>
    <row r="148" spans="3:33" x14ac:dyDescent="0.2">
      <c r="D148" s="10"/>
    </row>
    <row r="149" spans="3:33" x14ac:dyDescent="0.2">
      <c r="D149" s="10"/>
    </row>
    <row r="150" spans="3:33" x14ac:dyDescent="0.2">
      <c r="D150" s="10"/>
    </row>
    <row r="151" spans="3:33" x14ac:dyDescent="0.2">
      <c r="D151" s="10"/>
    </row>
    <row r="152" spans="3:33" x14ac:dyDescent="0.2">
      <c r="D152" s="10"/>
    </row>
    <row r="153" spans="3:33" x14ac:dyDescent="0.2">
      <c r="D153" s="10"/>
    </row>
    <row r="154" spans="3:33" x14ac:dyDescent="0.2">
      <c r="D154" s="10"/>
    </row>
    <row r="155" spans="3:33" x14ac:dyDescent="0.2">
      <c r="D155" s="10"/>
    </row>
    <row r="156" spans="3:33" x14ac:dyDescent="0.2">
      <c r="D156" s="10"/>
    </row>
    <row r="157" spans="3:33" x14ac:dyDescent="0.2">
      <c r="D157" s="10"/>
    </row>
    <row r="158" spans="3:33" x14ac:dyDescent="0.2">
      <c r="D158" s="10"/>
    </row>
    <row r="159" spans="3:33" x14ac:dyDescent="0.2">
      <c r="D159" s="10"/>
    </row>
    <row r="160" spans="3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Op33Hwq/qjLvX+ZvJZpqI7BLUJ4eijbbsdhJTqFC5FX5+Ddv1Cpg5Q57kzEbf+69ALy6qaNTWTsHYZKaOLbeQ==" saltValue="9GDu36SffkZnrOoaCAkEKw==" spinCount="100000" sheet="1"/>
  <mergeCells count="67">
    <mergeCell ref="C142:G142"/>
    <mergeCell ref="C133:G133"/>
    <mergeCell ref="C135:G135"/>
    <mergeCell ref="C136:G136"/>
    <mergeCell ref="C137:G137"/>
    <mergeCell ref="C138:G138"/>
    <mergeCell ref="C139:G139"/>
    <mergeCell ref="C123:G123"/>
    <mergeCell ref="C124:G124"/>
    <mergeCell ref="C126:G126"/>
    <mergeCell ref="C129:G129"/>
    <mergeCell ref="C131:G131"/>
    <mergeCell ref="C132:G132"/>
    <mergeCell ref="C115:G115"/>
    <mergeCell ref="C116:G116"/>
    <mergeCell ref="C118:G118"/>
    <mergeCell ref="C119:G119"/>
    <mergeCell ref="C120:G120"/>
    <mergeCell ref="C122:G122"/>
    <mergeCell ref="C107:G107"/>
    <mergeCell ref="C108:G108"/>
    <mergeCell ref="C110:G110"/>
    <mergeCell ref="C111:G111"/>
    <mergeCell ref="C112:G112"/>
    <mergeCell ref="C114:G114"/>
    <mergeCell ref="C99:G99"/>
    <mergeCell ref="C100:G100"/>
    <mergeCell ref="C102:G102"/>
    <mergeCell ref="C103:G103"/>
    <mergeCell ref="C104:G104"/>
    <mergeCell ref="C106:G106"/>
    <mergeCell ref="C91:G91"/>
    <mergeCell ref="C92:G92"/>
    <mergeCell ref="C94:G94"/>
    <mergeCell ref="C95:G95"/>
    <mergeCell ref="C96:G96"/>
    <mergeCell ref="C98:G98"/>
    <mergeCell ref="C83:G83"/>
    <mergeCell ref="C84:G84"/>
    <mergeCell ref="C86:G86"/>
    <mergeCell ref="C87:G87"/>
    <mergeCell ref="C88:G88"/>
    <mergeCell ref="C90:G90"/>
    <mergeCell ref="C58:G58"/>
    <mergeCell ref="C71:G71"/>
    <mergeCell ref="C74:G74"/>
    <mergeCell ref="C78:G78"/>
    <mergeCell ref="C80:G80"/>
    <mergeCell ref="C82:G82"/>
    <mergeCell ref="C34:G34"/>
    <mergeCell ref="C41:G41"/>
    <mergeCell ref="C42:G42"/>
    <mergeCell ref="C47:G47"/>
    <mergeCell ref="C51:G51"/>
    <mergeCell ref="C57:G57"/>
    <mergeCell ref="C18:G18"/>
    <mergeCell ref="C21:G21"/>
    <mergeCell ref="C26:G26"/>
    <mergeCell ref="C29:G29"/>
    <mergeCell ref="C30:G30"/>
    <mergeCell ref="C33:G3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691B-7A92-4941-B58D-C359DA51402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51</v>
      </c>
      <c r="C4" s="202" t="s">
        <v>52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SUMIF(AG9:AG42,"&lt;&gt;NOR",G9:G42)</f>
        <v>0</v>
      </c>
      <c r="H8" s="227"/>
      <c r="I8" s="227">
        <f>SUM(I9:I42)</f>
        <v>0</v>
      </c>
      <c r="J8" s="227"/>
      <c r="K8" s="227">
        <f>SUM(K9:K42)</f>
        <v>0</v>
      </c>
      <c r="L8" s="227"/>
      <c r="M8" s="227">
        <f>SUM(M9:M42)</f>
        <v>0</v>
      </c>
      <c r="N8" s="227"/>
      <c r="O8" s="227">
        <f>SUM(O9:O42)</f>
        <v>1390.92</v>
      </c>
      <c r="P8" s="227"/>
      <c r="Q8" s="227">
        <f>SUM(Q9:Q42)</f>
        <v>0</v>
      </c>
      <c r="R8" s="227"/>
      <c r="S8" s="227"/>
      <c r="T8" s="228"/>
      <c r="U8" s="222"/>
      <c r="V8" s="222">
        <f>SUM(V9:V42)</f>
        <v>797.43999999999994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130</v>
      </c>
      <c r="C9" s="249" t="s">
        <v>131</v>
      </c>
      <c r="D9" s="231" t="s">
        <v>132</v>
      </c>
      <c r="E9" s="232">
        <v>120.65900000000001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135</v>
      </c>
      <c r="U9" s="219">
        <v>0.1</v>
      </c>
      <c r="V9" s="219">
        <f>ROUND(E9*U9,2)</f>
        <v>12.07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138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nebo lesní půdy, s vodorovným přemístěním na hromady v místě upotřebení nebo na dočasné či trvalé skládky se složením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1" t="s">
        <v>319</v>
      </c>
      <c r="D11" s="220"/>
      <c r="E11" s="221">
        <v>73.409000000000006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141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1" t="s">
        <v>320</v>
      </c>
      <c r="D12" s="220"/>
      <c r="E12" s="221">
        <v>47.25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141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9">
        <v>2</v>
      </c>
      <c r="B13" s="230" t="s">
        <v>272</v>
      </c>
      <c r="C13" s="249" t="s">
        <v>273</v>
      </c>
      <c r="D13" s="231" t="s">
        <v>132</v>
      </c>
      <c r="E13" s="232">
        <v>835.11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34">
        <v>0</v>
      </c>
      <c r="O13" s="234">
        <f>ROUND(E13*N13,2)</f>
        <v>0</v>
      </c>
      <c r="P13" s="234">
        <v>0</v>
      </c>
      <c r="Q13" s="234">
        <f>ROUND(E13*P13,2)</f>
        <v>0</v>
      </c>
      <c r="R13" s="234" t="s">
        <v>133</v>
      </c>
      <c r="S13" s="234" t="s">
        <v>134</v>
      </c>
      <c r="T13" s="235" t="s">
        <v>144</v>
      </c>
      <c r="U13" s="219">
        <v>0.11</v>
      </c>
      <c r="V13" s="219">
        <f>ROUND(E13*U13,2)</f>
        <v>91.86</v>
      </c>
      <c r="W13" s="219"/>
      <c r="X13" s="219" t="s">
        <v>136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137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33.75" outlineLevel="1" x14ac:dyDescent="0.2">
      <c r="A14" s="217"/>
      <c r="B14" s="218"/>
      <c r="C14" s="250" t="s">
        <v>153</v>
      </c>
      <c r="D14" s="237"/>
      <c r="E14" s="237"/>
      <c r="F14" s="237"/>
      <c r="G14" s="237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139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36" t="str">
        <f>C14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1" t="s">
        <v>321</v>
      </c>
      <c r="D15" s="220"/>
      <c r="E15" s="221">
        <v>679.86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141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1" t="s">
        <v>322</v>
      </c>
      <c r="D16" s="220"/>
      <c r="E16" s="221">
        <v>155.25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141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9">
        <v>3</v>
      </c>
      <c r="B17" s="230" t="s">
        <v>156</v>
      </c>
      <c r="C17" s="249" t="s">
        <v>157</v>
      </c>
      <c r="D17" s="231" t="s">
        <v>132</v>
      </c>
      <c r="E17" s="232">
        <v>835.11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4" t="s">
        <v>133</v>
      </c>
      <c r="S17" s="234" t="s">
        <v>134</v>
      </c>
      <c r="T17" s="235" t="s">
        <v>144</v>
      </c>
      <c r="U17" s="219">
        <v>0.08</v>
      </c>
      <c r="V17" s="219">
        <f>ROUND(E17*U17,2)</f>
        <v>66.81</v>
      </c>
      <c r="W17" s="219"/>
      <c r="X17" s="219" t="s">
        <v>136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137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33.75" outlineLevel="1" x14ac:dyDescent="0.2">
      <c r="A18" s="217"/>
      <c r="B18" s="218"/>
      <c r="C18" s="250" t="s">
        <v>153</v>
      </c>
      <c r="D18" s="237"/>
      <c r="E18" s="237"/>
      <c r="F18" s="237"/>
      <c r="G18" s="237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36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1" t="s">
        <v>323</v>
      </c>
      <c r="D19" s="220"/>
      <c r="E19" s="221">
        <v>835.11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141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29">
        <v>4</v>
      </c>
      <c r="B20" s="230" t="s">
        <v>159</v>
      </c>
      <c r="C20" s="249" t="s">
        <v>160</v>
      </c>
      <c r="D20" s="231" t="s">
        <v>132</v>
      </c>
      <c r="E20" s="232">
        <v>835.11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34">
        <v>0</v>
      </c>
      <c r="O20" s="234">
        <f>ROUND(E20*N20,2)</f>
        <v>0</v>
      </c>
      <c r="P20" s="234">
        <v>0</v>
      </c>
      <c r="Q20" s="234">
        <f>ROUND(E20*P20,2)</f>
        <v>0</v>
      </c>
      <c r="R20" s="234" t="s">
        <v>133</v>
      </c>
      <c r="S20" s="234" t="s">
        <v>134</v>
      </c>
      <c r="T20" s="235" t="s">
        <v>161</v>
      </c>
      <c r="U20" s="219">
        <v>0.01</v>
      </c>
      <c r="V20" s="219">
        <f>ROUND(E20*U20,2)</f>
        <v>8.35</v>
      </c>
      <c r="W20" s="219"/>
      <c r="X20" s="219" t="s">
        <v>136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137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0" t="s">
        <v>162</v>
      </c>
      <c r="D21" s="237"/>
      <c r="E21" s="237"/>
      <c r="F21" s="237"/>
      <c r="G21" s="237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139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2" t="s">
        <v>163</v>
      </c>
      <c r="D22" s="238"/>
      <c r="E22" s="238"/>
      <c r="F22" s="238"/>
      <c r="G22" s="238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164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1" t="s">
        <v>324</v>
      </c>
      <c r="D23" s="220"/>
      <c r="E23" s="221">
        <v>835.11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141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9">
        <v>5</v>
      </c>
      <c r="B24" s="230" t="s">
        <v>171</v>
      </c>
      <c r="C24" s="249" t="s">
        <v>172</v>
      </c>
      <c r="D24" s="231" t="s">
        <v>132</v>
      </c>
      <c r="E24" s="232">
        <v>277.25</v>
      </c>
      <c r="F24" s="233"/>
      <c r="G24" s="234">
        <f>ROUND(E24*F24,2)</f>
        <v>0</v>
      </c>
      <c r="H24" s="233"/>
      <c r="I24" s="234">
        <f>ROUND(E24*H24,2)</f>
        <v>0</v>
      </c>
      <c r="J24" s="233"/>
      <c r="K24" s="234">
        <f>ROUND(E24*J24,2)</f>
        <v>0</v>
      </c>
      <c r="L24" s="234">
        <v>21</v>
      </c>
      <c r="M24" s="234">
        <f>G24*(1+L24/100)</f>
        <v>0</v>
      </c>
      <c r="N24" s="234">
        <v>1.7</v>
      </c>
      <c r="O24" s="234">
        <f>ROUND(E24*N24,2)</f>
        <v>471.33</v>
      </c>
      <c r="P24" s="234">
        <v>0</v>
      </c>
      <c r="Q24" s="234">
        <f>ROUND(E24*P24,2)</f>
        <v>0</v>
      </c>
      <c r="R24" s="234"/>
      <c r="S24" s="234" t="s">
        <v>173</v>
      </c>
      <c r="T24" s="235" t="s">
        <v>161</v>
      </c>
      <c r="U24" s="219">
        <v>1.59</v>
      </c>
      <c r="V24" s="219">
        <f>ROUND(E24*U24,2)</f>
        <v>440.83</v>
      </c>
      <c r="W24" s="219"/>
      <c r="X24" s="219" t="s">
        <v>136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137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1" t="s">
        <v>325</v>
      </c>
      <c r="D25" s="220"/>
      <c r="E25" s="221">
        <v>223.63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141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1" t="s">
        <v>326</v>
      </c>
      <c r="D26" s="220"/>
      <c r="E26" s="221">
        <v>53.62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141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29">
        <v>6</v>
      </c>
      <c r="B27" s="230" t="s">
        <v>166</v>
      </c>
      <c r="C27" s="249" t="s">
        <v>167</v>
      </c>
      <c r="D27" s="231" t="s">
        <v>132</v>
      </c>
      <c r="E27" s="232">
        <v>555.33000000000004</v>
      </c>
      <c r="F27" s="233"/>
      <c r="G27" s="234">
        <f>ROUND(E27*F27,2)</f>
        <v>0</v>
      </c>
      <c r="H27" s="233"/>
      <c r="I27" s="234">
        <f>ROUND(E27*H27,2)</f>
        <v>0</v>
      </c>
      <c r="J27" s="233"/>
      <c r="K27" s="234">
        <f>ROUND(E27*J27,2)</f>
        <v>0</v>
      </c>
      <c r="L27" s="234">
        <v>21</v>
      </c>
      <c r="M27" s="234">
        <f>G27*(1+L27/100)</f>
        <v>0</v>
      </c>
      <c r="N27" s="234">
        <v>0</v>
      </c>
      <c r="O27" s="234">
        <f>ROUND(E27*N27,2)</f>
        <v>0</v>
      </c>
      <c r="P27" s="234">
        <v>0</v>
      </c>
      <c r="Q27" s="234">
        <f>ROUND(E27*P27,2)</f>
        <v>0</v>
      </c>
      <c r="R27" s="234" t="s">
        <v>133</v>
      </c>
      <c r="S27" s="234" t="s">
        <v>134</v>
      </c>
      <c r="T27" s="235" t="s">
        <v>144</v>
      </c>
      <c r="U27" s="219">
        <v>0.2</v>
      </c>
      <c r="V27" s="219">
        <f>ROUND(E27*U27,2)</f>
        <v>111.07</v>
      </c>
      <c r="W27" s="219"/>
      <c r="X27" s="219" t="s">
        <v>136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137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0" t="s">
        <v>168</v>
      </c>
      <c r="D28" s="237"/>
      <c r="E28" s="237"/>
      <c r="F28" s="237"/>
      <c r="G28" s="237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139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2" t="s">
        <v>169</v>
      </c>
      <c r="D29" s="238"/>
      <c r="E29" s="238"/>
      <c r="F29" s="238"/>
      <c r="G29" s="238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164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1" t="s">
        <v>327</v>
      </c>
      <c r="D30" s="220"/>
      <c r="E30" s="221">
        <v>555.33000000000004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141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9">
        <v>7</v>
      </c>
      <c r="B31" s="230" t="s">
        <v>176</v>
      </c>
      <c r="C31" s="249" t="s">
        <v>177</v>
      </c>
      <c r="D31" s="231" t="s">
        <v>132</v>
      </c>
      <c r="E31" s="232">
        <v>2</v>
      </c>
      <c r="F31" s="233"/>
      <c r="G31" s="234">
        <f>ROUND(E31*F31,2)</f>
        <v>0</v>
      </c>
      <c r="H31" s="233"/>
      <c r="I31" s="234">
        <f>ROUND(E31*H31,2)</f>
        <v>0</v>
      </c>
      <c r="J31" s="233"/>
      <c r="K31" s="234">
        <f>ROUND(E31*J31,2)</f>
        <v>0</v>
      </c>
      <c r="L31" s="234">
        <v>21</v>
      </c>
      <c r="M31" s="234">
        <f>G31*(1+L31/100)</f>
        <v>0</v>
      </c>
      <c r="N31" s="234">
        <v>0</v>
      </c>
      <c r="O31" s="234">
        <f>ROUND(E31*N31,2)</f>
        <v>0</v>
      </c>
      <c r="P31" s="234">
        <v>0</v>
      </c>
      <c r="Q31" s="234">
        <f>ROUND(E31*P31,2)</f>
        <v>0</v>
      </c>
      <c r="R31" s="234" t="s">
        <v>133</v>
      </c>
      <c r="S31" s="234" t="s">
        <v>134</v>
      </c>
      <c r="T31" s="235" t="s">
        <v>144</v>
      </c>
      <c r="U31" s="219">
        <v>2.2000000000000002</v>
      </c>
      <c r="V31" s="219">
        <f>ROUND(E31*U31,2)</f>
        <v>4.4000000000000004</v>
      </c>
      <c r="W31" s="219"/>
      <c r="X31" s="219" t="s">
        <v>136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137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17"/>
      <c r="B32" s="218"/>
      <c r="C32" s="250" t="s">
        <v>178</v>
      </c>
      <c r="D32" s="237"/>
      <c r="E32" s="237"/>
      <c r="F32" s="237"/>
      <c r="G32" s="237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139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36" t="str">
        <f>C32</f>
        <v>sypaninou z vhodných hornin tř. 1 - 4 nebo materiálem, uloženým ve vzdálenosti do 30 m od vnějšího kraje objektu, pro jakoukoliv míru zhutnění,</v>
      </c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1" t="s">
        <v>328</v>
      </c>
      <c r="D33" s="220"/>
      <c r="E33" s="221">
        <v>2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141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9">
        <v>8</v>
      </c>
      <c r="B34" s="230" t="s">
        <v>188</v>
      </c>
      <c r="C34" s="249" t="s">
        <v>189</v>
      </c>
      <c r="D34" s="231" t="s">
        <v>190</v>
      </c>
      <c r="E34" s="232">
        <v>344.74</v>
      </c>
      <c r="F34" s="233"/>
      <c r="G34" s="234">
        <f>ROUND(E34*F34,2)</f>
        <v>0</v>
      </c>
      <c r="H34" s="233"/>
      <c r="I34" s="234">
        <f>ROUND(E34*H34,2)</f>
        <v>0</v>
      </c>
      <c r="J34" s="233"/>
      <c r="K34" s="234">
        <f>ROUND(E34*J34,2)</f>
        <v>0</v>
      </c>
      <c r="L34" s="234">
        <v>21</v>
      </c>
      <c r="M34" s="234">
        <f>G34*(1+L34/100)</f>
        <v>0</v>
      </c>
      <c r="N34" s="234">
        <v>0</v>
      </c>
      <c r="O34" s="234">
        <f>ROUND(E34*N34,2)</f>
        <v>0</v>
      </c>
      <c r="P34" s="234">
        <v>0</v>
      </c>
      <c r="Q34" s="234">
        <f>ROUND(E34*P34,2)</f>
        <v>0</v>
      </c>
      <c r="R34" s="234"/>
      <c r="S34" s="234" t="s">
        <v>173</v>
      </c>
      <c r="T34" s="235" t="s">
        <v>135</v>
      </c>
      <c r="U34" s="219">
        <v>0.18</v>
      </c>
      <c r="V34" s="219">
        <f>ROUND(E34*U34,2)</f>
        <v>62.05</v>
      </c>
      <c r="W34" s="219"/>
      <c r="X34" s="219" t="s">
        <v>136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137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1" t="s">
        <v>329</v>
      </c>
      <c r="D35" s="220"/>
      <c r="E35" s="221">
        <v>209.74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141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1" t="s">
        <v>330</v>
      </c>
      <c r="D36" s="220"/>
      <c r="E36" s="221">
        <v>135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141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9">
        <v>9</v>
      </c>
      <c r="B37" s="230" t="s">
        <v>180</v>
      </c>
      <c r="C37" s="249" t="s">
        <v>181</v>
      </c>
      <c r="D37" s="231" t="s">
        <v>182</v>
      </c>
      <c r="E37" s="232">
        <v>919.59450000000004</v>
      </c>
      <c r="F37" s="233"/>
      <c r="G37" s="234">
        <f>ROUND(E37*F37,2)</f>
        <v>0</v>
      </c>
      <c r="H37" s="233"/>
      <c r="I37" s="234">
        <f>ROUND(E37*H37,2)</f>
        <v>0</v>
      </c>
      <c r="J37" s="233"/>
      <c r="K37" s="234">
        <f>ROUND(E37*J37,2)</f>
        <v>0</v>
      </c>
      <c r="L37" s="234">
        <v>21</v>
      </c>
      <c r="M37" s="234">
        <f>G37*(1+L37/100)</f>
        <v>0</v>
      </c>
      <c r="N37" s="234">
        <v>1</v>
      </c>
      <c r="O37" s="234">
        <f>ROUND(E37*N37,2)</f>
        <v>919.59</v>
      </c>
      <c r="P37" s="234">
        <v>0</v>
      </c>
      <c r="Q37" s="234">
        <f>ROUND(E37*P37,2)</f>
        <v>0</v>
      </c>
      <c r="R37" s="234" t="s">
        <v>183</v>
      </c>
      <c r="S37" s="234" t="s">
        <v>134</v>
      </c>
      <c r="T37" s="235" t="s">
        <v>144</v>
      </c>
      <c r="U37" s="219">
        <v>0</v>
      </c>
      <c r="V37" s="219">
        <f>ROUND(E37*U37,2)</f>
        <v>0</v>
      </c>
      <c r="W37" s="219"/>
      <c r="X37" s="219" t="s">
        <v>184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185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17"/>
      <c r="B38" s="218"/>
      <c r="C38" s="251" t="s">
        <v>331</v>
      </c>
      <c r="D38" s="220"/>
      <c r="E38" s="221">
        <v>916.29449999999997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141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1" t="s">
        <v>332</v>
      </c>
      <c r="D39" s="220"/>
      <c r="E39" s="221">
        <v>3.3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141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9">
        <v>10</v>
      </c>
      <c r="B40" s="230" t="s">
        <v>192</v>
      </c>
      <c r="C40" s="249" t="s">
        <v>193</v>
      </c>
      <c r="D40" s="231" t="s">
        <v>182</v>
      </c>
      <c r="E40" s="232">
        <v>1503.1980000000001</v>
      </c>
      <c r="F40" s="233"/>
      <c r="G40" s="234">
        <f>ROUND(E40*F40,2)</f>
        <v>0</v>
      </c>
      <c r="H40" s="233"/>
      <c r="I40" s="234">
        <f>ROUND(E40*H40,2)</f>
        <v>0</v>
      </c>
      <c r="J40" s="233"/>
      <c r="K40" s="234">
        <f>ROUND(E40*J40,2)</f>
        <v>0</v>
      </c>
      <c r="L40" s="234">
        <v>21</v>
      </c>
      <c r="M40" s="234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4" t="s">
        <v>133</v>
      </c>
      <c r="S40" s="234" t="s">
        <v>134</v>
      </c>
      <c r="T40" s="235" t="s">
        <v>161</v>
      </c>
      <c r="U40" s="219">
        <v>0</v>
      </c>
      <c r="V40" s="219">
        <f>ROUND(E40*U40,2)</f>
        <v>0</v>
      </c>
      <c r="W40" s="219"/>
      <c r="X40" s="219" t="s">
        <v>136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137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3" t="s">
        <v>194</v>
      </c>
      <c r="D41" s="239"/>
      <c r="E41" s="239"/>
      <c r="F41" s="239"/>
      <c r="G41" s="23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164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1" t="s">
        <v>333</v>
      </c>
      <c r="D42" s="220"/>
      <c r="E42" s="221">
        <v>1503.1980000000001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141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x14ac:dyDescent="0.2">
      <c r="A43" s="223" t="s">
        <v>128</v>
      </c>
      <c r="B43" s="224" t="s">
        <v>71</v>
      </c>
      <c r="C43" s="248" t="s">
        <v>73</v>
      </c>
      <c r="D43" s="225"/>
      <c r="E43" s="226"/>
      <c r="F43" s="227"/>
      <c r="G43" s="227">
        <f>SUMIF(AG44:AG48,"&lt;&gt;NOR",G44:G48)</f>
        <v>0</v>
      </c>
      <c r="H43" s="227"/>
      <c r="I43" s="227">
        <f>SUM(I44:I48)</f>
        <v>0</v>
      </c>
      <c r="J43" s="227"/>
      <c r="K43" s="227">
        <f>SUM(K44:K48)</f>
        <v>0</v>
      </c>
      <c r="L43" s="227"/>
      <c r="M43" s="227">
        <f>SUM(M44:M48)</f>
        <v>0</v>
      </c>
      <c r="N43" s="227"/>
      <c r="O43" s="227">
        <f>SUM(O44:O48)</f>
        <v>79.31</v>
      </c>
      <c r="P43" s="227"/>
      <c r="Q43" s="227">
        <f>SUM(Q44:Q48)</f>
        <v>0</v>
      </c>
      <c r="R43" s="227"/>
      <c r="S43" s="227"/>
      <c r="T43" s="228"/>
      <c r="U43" s="222"/>
      <c r="V43" s="222">
        <f>SUM(V44:V48)</f>
        <v>119.09</v>
      </c>
      <c r="W43" s="222"/>
      <c r="X43" s="222"/>
      <c r="AG43" t="s">
        <v>129</v>
      </c>
    </row>
    <row r="44" spans="1:60" outlineLevel="1" x14ac:dyDescent="0.2">
      <c r="A44" s="229">
        <v>11</v>
      </c>
      <c r="B44" s="230" t="s">
        <v>196</v>
      </c>
      <c r="C44" s="249" t="s">
        <v>197</v>
      </c>
      <c r="D44" s="231" t="s">
        <v>132</v>
      </c>
      <c r="E44" s="232">
        <v>70.05</v>
      </c>
      <c r="F44" s="233"/>
      <c r="G44" s="234">
        <f>ROUND(E44*F44,2)</f>
        <v>0</v>
      </c>
      <c r="H44" s="233"/>
      <c r="I44" s="234">
        <f>ROUND(E44*H44,2)</f>
        <v>0</v>
      </c>
      <c r="J44" s="233"/>
      <c r="K44" s="234">
        <f>ROUND(E44*J44,2)</f>
        <v>0</v>
      </c>
      <c r="L44" s="234">
        <v>21</v>
      </c>
      <c r="M44" s="234">
        <f>G44*(1+L44/100)</f>
        <v>0</v>
      </c>
      <c r="N44" s="234">
        <v>1.1322000000000001</v>
      </c>
      <c r="O44" s="234">
        <f>ROUND(E44*N44,2)</f>
        <v>79.31</v>
      </c>
      <c r="P44" s="234">
        <v>0</v>
      </c>
      <c r="Q44" s="234">
        <f>ROUND(E44*P44,2)</f>
        <v>0</v>
      </c>
      <c r="R44" s="234" t="s">
        <v>198</v>
      </c>
      <c r="S44" s="234" t="s">
        <v>134</v>
      </c>
      <c r="T44" s="235" t="s">
        <v>161</v>
      </c>
      <c r="U44" s="219">
        <v>1.7</v>
      </c>
      <c r="V44" s="219">
        <f>ROUND(E44*U44,2)</f>
        <v>119.09</v>
      </c>
      <c r="W44" s="219"/>
      <c r="X44" s="219" t="s">
        <v>136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137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0" t="s">
        <v>199</v>
      </c>
      <c r="D45" s="237"/>
      <c r="E45" s="237"/>
      <c r="F45" s="237"/>
      <c r="G45" s="237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139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2" t="s">
        <v>200</v>
      </c>
      <c r="D46" s="238"/>
      <c r="E46" s="238"/>
      <c r="F46" s="238"/>
      <c r="G46" s="238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1" t="s">
        <v>334</v>
      </c>
      <c r="D47" s="220"/>
      <c r="E47" s="221">
        <v>56.55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141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1" t="s">
        <v>335</v>
      </c>
      <c r="D48" s="220"/>
      <c r="E48" s="221">
        <v>13.5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141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x14ac:dyDescent="0.2">
      <c r="A49" s="223" t="s">
        <v>128</v>
      </c>
      <c r="B49" s="224" t="s">
        <v>80</v>
      </c>
      <c r="C49" s="248" t="s">
        <v>81</v>
      </c>
      <c r="D49" s="225"/>
      <c r="E49" s="226"/>
      <c r="F49" s="227"/>
      <c r="G49" s="227">
        <f>SUMIF(AG50:AG76,"&lt;&gt;NOR",G50:G76)</f>
        <v>0</v>
      </c>
      <c r="H49" s="227"/>
      <c r="I49" s="227">
        <f>SUM(I50:I76)</f>
        <v>0</v>
      </c>
      <c r="J49" s="227"/>
      <c r="K49" s="227">
        <f>SUM(K50:K76)</f>
        <v>0</v>
      </c>
      <c r="L49" s="227"/>
      <c r="M49" s="227">
        <f>SUM(M50:M76)</f>
        <v>0</v>
      </c>
      <c r="N49" s="227"/>
      <c r="O49" s="227">
        <f>SUM(O50:O76)</f>
        <v>0.01</v>
      </c>
      <c r="P49" s="227"/>
      <c r="Q49" s="227">
        <f>SUM(Q50:Q76)</f>
        <v>0</v>
      </c>
      <c r="R49" s="227"/>
      <c r="S49" s="227"/>
      <c r="T49" s="228"/>
      <c r="U49" s="222"/>
      <c r="V49" s="222">
        <f>SUM(V50:V76)</f>
        <v>234.53</v>
      </c>
      <c r="W49" s="222"/>
      <c r="X49" s="222"/>
      <c r="AG49" t="s">
        <v>129</v>
      </c>
    </row>
    <row r="50" spans="1:60" ht="22.5" outlineLevel="1" x14ac:dyDescent="0.2">
      <c r="A50" s="229">
        <v>12</v>
      </c>
      <c r="B50" s="230" t="s">
        <v>336</v>
      </c>
      <c r="C50" s="249" t="s">
        <v>337</v>
      </c>
      <c r="D50" s="231" t="s">
        <v>207</v>
      </c>
      <c r="E50" s="232">
        <v>257.16000000000003</v>
      </c>
      <c r="F50" s="233"/>
      <c r="G50" s="234">
        <f>ROUND(E50*F50,2)</f>
        <v>0</v>
      </c>
      <c r="H50" s="233"/>
      <c r="I50" s="234">
        <f>ROUND(E50*H50,2)</f>
        <v>0</v>
      </c>
      <c r="J50" s="233"/>
      <c r="K50" s="234">
        <f>ROUND(E50*J50,2)</f>
        <v>0</v>
      </c>
      <c r="L50" s="234">
        <v>21</v>
      </c>
      <c r="M50" s="234">
        <f>G50*(1+L50/100)</f>
        <v>0</v>
      </c>
      <c r="N50" s="234">
        <v>0</v>
      </c>
      <c r="O50" s="234">
        <f>ROUND(E50*N50,2)</f>
        <v>0</v>
      </c>
      <c r="P50" s="234">
        <v>0</v>
      </c>
      <c r="Q50" s="234">
        <f>ROUND(E50*P50,2)</f>
        <v>0</v>
      </c>
      <c r="R50" s="234" t="s">
        <v>198</v>
      </c>
      <c r="S50" s="234" t="s">
        <v>134</v>
      </c>
      <c r="T50" s="235" t="s">
        <v>144</v>
      </c>
      <c r="U50" s="219">
        <v>0.13</v>
      </c>
      <c r="V50" s="219">
        <f>ROUND(E50*U50,2)</f>
        <v>33.43</v>
      </c>
      <c r="W50" s="219"/>
      <c r="X50" s="219" t="s">
        <v>136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137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0" t="s">
        <v>199</v>
      </c>
      <c r="D51" s="237"/>
      <c r="E51" s="237"/>
      <c r="F51" s="237"/>
      <c r="G51" s="237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139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1" t="s">
        <v>338</v>
      </c>
      <c r="D52" s="220"/>
      <c r="E52" s="221">
        <v>122.16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141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1" t="s">
        <v>339</v>
      </c>
      <c r="D53" s="220"/>
      <c r="E53" s="221">
        <v>135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141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9">
        <v>13</v>
      </c>
      <c r="B54" s="230" t="s">
        <v>340</v>
      </c>
      <c r="C54" s="249" t="s">
        <v>341</v>
      </c>
      <c r="D54" s="231" t="s">
        <v>342</v>
      </c>
      <c r="E54" s="232">
        <v>257.16000000000003</v>
      </c>
      <c r="F54" s="233"/>
      <c r="G54" s="234">
        <f>ROUND(E54*F54,2)</f>
        <v>0</v>
      </c>
      <c r="H54" s="233"/>
      <c r="I54" s="234">
        <f>ROUND(E54*H54,2)</f>
        <v>0</v>
      </c>
      <c r="J54" s="233"/>
      <c r="K54" s="234">
        <f>ROUND(E54*J54,2)</f>
        <v>0</v>
      </c>
      <c r="L54" s="234">
        <v>21</v>
      </c>
      <c r="M54" s="234">
        <f>G54*(1+L54/100)</f>
        <v>0</v>
      </c>
      <c r="N54" s="234">
        <v>0</v>
      </c>
      <c r="O54" s="234">
        <f>ROUND(E54*N54,2)</f>
        <v>0</v>
      </c>
      <c r="P54" s="234">
        <v>0</v>
      </c>
      <c r="Q54" s="234">
        <f>ROUND(E54*P54,2)</f>
        <v>0</v>
      </c>
      <c r="R54" s="234"/>
      <c r="S54" s="234" t="s">
        <v>173</v>
      </c>
      <c r="T54" s="235" t="s">
        <v>161</v>
      </c>
      <c r="U54" s="219">
        <v>0</v>
      </c>
      <c r="V54" s="219">
        <f>ROUND(E54*U54,2)</f>
        <v>0</v>
      </c>
      <c r="W54" s="219"/>
      <c r="X54" s="219" t="s">
        <v>184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185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1" t="s">
        <v>343</v>
      </c>
      <c r="D55" s="220"/>
      <c r="E55" s="221">
        <v>257.16000000000003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141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29">
        <v>14</v>
      </c>
      <c r="B56" s="230" t="s">
        <v>344</v>
      </c>
      <c r="C56" s="249" t="s">
        <v>345</v>
      </c>
      <c r="D56" s="231" t="s">
        <v>207</v>
      </c>
      <c r="E56" s="232">
        <v>565.52</v>
      </c>
      <c r="F56" s="233"/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34">
        <v>0</v>
      </c>
      <c r="O56" s="234">
        <f>ROUND(E56*N56,2)</f>
        <v>0</v>
      </c>
      <c r="P56" s="234">
        <v>0</v>
      </c>
      <c r="Q56" s="234">
        <f>ROUND(E56*P56,2)</f>
        <v>0</v>
      </c>
      <c r="R56" s="234" t="s">
        <v>198</v>
      </c>
      <c r="S56" s="234" t="s">
        <v>134</v>
      </c>
      <c r="T56" s="235" t="s">
        <v>144</v>
      </c>
      <c r="U56" s="219">
        <v>0.17199999999999999</v>
      </c>
      <c r="V56" s="219">
        <f>ROUND(E56*U56,2)</f>
        <v>97.27</v>
      </c>
      <c r="W56" s="219"/>
      <c r="X56" s="219" t="s">
        <v>136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137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0" t="s">
        <v>199</v>
      </c>
      <c r="D57" s="237"/>
      <c r="E57" s="237"/>
      <c r="F57" s="237"/>
      <c r="G57" s="237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139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1" t="s">
        <v>346</v>
      </c>
      <c r="D58" s="220"/>
      <c r="E58" s="221">
        <v>565.52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141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9">
        <v>15</v>
      </c>
      <c r="B59" s="230" t="s">
        <v>347</v>
      </c>
      <c r="C59" s="249" t="s">
        <v>348</v>
      </c>
      <c r="D59" s="231" t="s">
        <v>342</v>
      </c>
      <c r="E59" s="232">
        <v>565.52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21</v>
      </c>
      <c r="M59" s="234">
        <f>G59*(1+L59/100)</f>
        <v>0</v>
      </c>
      <c r="N59" s="234">
        <v>0</v>
      </c>
      <c r="O59" s="234">
        <f>ROUND(E59*N59,2)</f>
        <v>0</v>
      </c>
      <c r="P59" s="234">
        <v>0</v>
      </c>
      <c r="Q59" s="234">
        <f>ROUND(E59*P59,2)</f>
        <v>0</v>
      </c>
      <c r="R59" s="234"/>
      <c r="S59" s="234" t="s">
        <v>173</v>
      </c>
      <c r="T59" s="235" t="s">
        <v>161</v>
      </c>
      <c r="U59" s="219">
        <v>0</v>
      </c>
      <c r="V59" s="219">
        <f>ROUND(E59*U59,2)</f>
        <v>0</v>
      </c>
      <c r="W59" s="219"/>
      <c r="X59" s="219" t="s">
        <v>184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185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1" t="s">
        <v>349</v>
      </c>
      <c r="D60" s="220"/>
      <c r="E60" s="221">
        <v>565.52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141</v>
      </c>
      <c r="AH60" s="210">
        <v>5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ht="22.5" outlineLevel="1" x14ac:dyDescent="0.2">
      <c r="A61" s="229">
        <v>16</v>
      </c>
      <c r="B61" s="230" t="s">
        <v>350</v>
      </c>
      <c r="C61" s="249" t="s">
        <v>351</v>
      </c>
      <c r="D61" s="231" t="s">
        <v>225</v>
      </c>
      <c r="E61" s="232">
        <v>14</v>
      </c>
      <c r="F61" s="233"/>
      <c r="G61" s="234">
        <f>ROUND(E61*F61,2)</f>
        <v>0</v>
      </c>
      <c r="H61" s="233"/>
      <c r="I61" s="234">
        <f>ROUND(E61*H61,2)</f>
        <v>0</v>
      </c>
      <c r="J61" s="233"/>
      <c r="K61" s="234">
        <f>ROUND(E61*J61,2)</f>
        <v>0</v>
      </c>
      <c r="L61" s="234">
        <v>21</v>
      </c>
      <c r="M61" s="234">
        <f>G61*(1+L61/100)</f>
        <v>0</v>
      </c>
      <c r="N61" s="234">
        <v>4.0999999999999999E-4</v>
      </c>
      <c r="O61" s="234">
        <f>ROUND(E61*N61,2)</f>
        <v>0.01</v>
      </c>
      <c r="P61" s="234">
        <v>0</v>
      </c>
      <c r="Q61" s="234">
        <f>ROUND(E61*P61,2)</f>
        <v>0</v>
      </c>
      <c r="R61" s="234" t="s">
        <v>198</v>
      </c>
      <c r="S61" s="234" t="s">
        <v>134</v>
      </c>
      <c r="T61" s="235" t="s">
        <v>144</v>
      </c>
      <c r="U61" s="219">
        <v>1.8660000000000001</v>
      </c>
      <c r="V61" s="219">
        <f>ROUND(E61*U61,2)</f>
        <v>26.12</v>
      </c>
      <c r="W61" s="219"/>
      <c r="X61" s="219" t="s">
        <v>136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137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1" t="s">
        <v>352</v>
      </c>
      <c r="D62" s="220"/>
      <c r="E62" s="221">
        <v>14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141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9">
        <v>17</v>
      </c>
      <c r="B63" s="230" t="s">
        <v>205</v>
      </c>
      <c r="C63" s="249" t="s">
        <v>206</v>
      </c>
      <c r="D63" s="231" t="s">
        <v>207</v>
      </c>
      <c r="E63" s="232">
        <v>822.68</v>
      </c>
      <c r="F63" s="233"/>
      <c r="G63" s="234">
        <f>ROUND(E63*F63,2)</f>
        <v>0</v>
      </c>
      <c r="H63" s="233"/>
      <c r="I63" s="234">
        <f>ROUND(E63*H63,2)</f>
        <v>0</v>
      </c>
      <c r="J63" s="233"/>
      <c r="K63" s="234">
        <f>ROUND(E63*J63,2)</f>
        <v>0</v>
      </c>
      <c r="L63" s="234">
        <v>21</v>
      </c>
      <c r="M63" s="234">
        <f>G63*(1+L63/100)</f>
        <v>0</v>
      </c>
      <c r="N63" s="234">
        <v>0</v>
      </c>
      <c r="O63" s="234">
        <f>ROUND(E63*N63,2)</f>
        <v>0</v>
      </c>
      <c r="P63" s="234">
        <v>0</v>
      </c>
      <c r="Q63" s="234">
        <f>ROUND(E63*P63,2)</f>
        <v>0</v>
      </c>
      <c r="R63" s="234"/>
      <c r="S63" s="234" t="s">
        <v>173</v>
      </c>
      <c r="T63" s="235" t="s">
        <v>161</v>
      </c>
      <c r="U63" s="219">
        <v>0.05</v>
      </c>
      <c r="V63" s="219">
        <f>ROUND(E63*U63,2)</f>
        <v>41.13</v>
      </c>
      <c r="W63" s="219"/>
      <c r="X63" s="219" t="s">
        <v>136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137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3" t="s">
        <v>208</v>
      </c>
      <c r="D64" s="239"/>
      <c r="E64" s="239"/>
      <c r="F64" s="239"/>
      <c r="G64" s="23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164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36" t="str">
        <f>C64</f>
        <v>Pojistné drenážní potrubí ve dně rýhy pro provizorní dočasné odvodnění. Kompletní dodávka včetně drenážní trouby, zřízení a odstranění.</v>
      </c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1" t="s">
        <v>353</v>
      </c>
      <c r="D65" s="220"/>
      <c r="E65" s="221">
        <v>822.68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141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29">
        <v>18</v>
      </c>
      <c r="B66" s="230" t="s">
        <v>354</v>
      </c>
      <c r="C66" s="249" t="s">
        <v>355</v>
      </c>
      <c r="D66" s="231" t="s">
        <v>225</v>
      </c>
      <c r="E66" s="232">
        <v>1</v>
      </c>
      <c r="F66" s="233"/>
      <c r="G66" s="234">
        <f>ROUND(E66*F66,2)</f>
        <v>0</v>
      </c>
      <c r="H66" s="233"/>
      <c r="I66" s="234">
        <f>ROUND(E66*H66,2)</f>
        <v>0</v>
      </c>
      <c r="J66" s="233"/>
      <c r="K66" s="234">
        <f>ROUND(E66*J66,2)</f>
        <v>0</v>
      </c>
      <c r="L66" s="234">
        <v>21</v>
      </c>
      <c r="M66" s="234">
        <f>G66*(1+L66/100)</f>
        <v>0</v>
      </c>
      <c r="N66" s="234">
        <v>2.7699999999999999E-3</v>
      </c>
      <c r="O66" s="234">
        <f>ROUND(E66*N66,2)</f>
        <v>0</v>
      </c>
      <c r="P66" s="234">
        <v>0</v>
      </c>
      <c r="Q66" s="234">
        <f>ROUND(E66*P66,2)</f>
        <v>0</v>
      </c>
      <c r="R66" s="234"/>
      <c r="S66" s="234" t="s">
        <v>173</v>
      </c>
      <c r="T66" s="235" t="s">
        <v>161</v>
      </c>
      <c r="U66" s="219">
        <v>1.66</v>
      </c>
      <c r="V66" s="219">
        <f>ROUND(E66*U66,2)</f>
        <v>1.66</v>
      </c>
      <c r="W66" s="219"/>
      <c r="X66" s="219" t="s">
        <v>136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137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3" t="s">
        <v>356</v>
      </c>
      <c r="D67" s="239"/>
      <c r="E67" s="239"/>
      <c r="F67" s="239"/>
      <c r="G67" s="23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164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1" t="s">
        <v>357</v>
      </c>
      <c r="D68" s="220"/>
      <c r="E68" s="221">
        <v>1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141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9">
        <v>19</v>
      </c>
      <c r="B69" s="230" t="s">
        <v>358</v>
      </c>
      <c r="C69" s="249" t="s">
        <v>359</v>
      </c>
      <c r="D69" s="231" t="s">
        <v>225</v>
      </c>
      <c r="E69" s="232">
        <v>1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21</v>
      </c>
      <c r="M69" s="234">
        <f>G69*(1+L69/100)</f>
        <v>0</v>
      </c>
      <c r="N69" s="234">
        <v>2.7699999999999999E-3</v>
      </c>
      <c r="O69" s="234">
        <f>ROUND(E69*N69,2)</f>
        <v>0</v>
      </c>
      <c r="P69" s="234">
        <v>0</v>
      </c>
      <c r="Q69" s="234">
        <f>ROUND(E69*P69,2)</f>
        <v>0</v>
      </c>
      <c r="R69" s="234"/>
      <c r="S69" s="234" t="s">
        <v>173</v>
      </c>
      <c r="T69" s="235" t="s">
        <v>161</v>
      </c>
      <c r="U69" s="219">
        <v>1.66</v>
      </c>
      <c r="V69" s="219">
        <f>ROUND(E69*U69,2)</f>
        <v>1.66</v>
      </c>
      <c r="W69" s="219"/>
      <c r="X69" s="219" t="s">
        <v>136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137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3" t="s">
        <v>356</v>
      </c>
      <c r="D70" s="239"/>
      <c r="E70" s="239"/>
      <c r="F70" s="239"/>
      <c r="G70" s="23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164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1" t="s">
        <v>360</v>
      </c>
      <c r="D71" s="220"/>
      <c r="E71" s="221">
        <v>1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141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9">
        <v>20</v>
      </c>
      <c r="B72" s="230" t="s">
        <v>361</v>
      </c>
      <c r="C72" s="249" t="s">
        <v>362</v>
      </c>
      <c r="D72" s="231" t="s">
        <v>207</v>
      </c>
      <c r="E72" s="232">
        <v>720.77</v>
      </c>
      <c r="F72" s="233"/>
      <c r="G72" s="234">
        <f>ROUND(E72*F72,2)</f>
        <v>0</v>
      </c>
      <c r="H72" s="233"/>
      <c r="I72" s="234">
        <f>ROUND(E72*H72,2)</f>
        <v>0</v>
      </c>
      <c r="J72" s="233"/>
      <c r="K72" s="234">
        <f>ROUND(E72*J72,2)</f>
        <v>0</v>
      </c>
      <c r="L72" s="234">
        <v>21</v>
      </c>
      <c r="M72" s="234">
        <f>G72*(1+L72/100)</f>
        <v>0</v>
      </c>
      <c r="N72" s="234">
        <v>0</v>
      </c>
      <c r="O72" s="234">
        <f>ROUND(E72*N72,2)</f>
        <v>0</v>
      </c>
      <c r="P72" s="234">
        <v>0</v>
      </c>
      <c r="Q72" s="234">
        <f>ROUND(E72*P72,2)</f>
        <v>0</v>
      </c>
      <c r="R72" s="234"/>
      <c r="S72" s="234" t="s">
        <v>173</v>
      </c>
      <c r="T72" s="235" t="s">
        <v>144</v>
      </c>
      <c r="U72" s="219">
        <v>4.3999999999999997E-2</v>
      </c>
      <c r="V72" s="219">
        <f>ROUND(E72*U72,2)</f>
        <v>31.71</v>
      </c>
      <c r="W72" s="219"/>
      <c r="X72" s="219" t="s">
        <v>136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137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1" t="s">
        <v>363</v>
      </c>
      <c r="D73" s="220"/>
      <c r="E73" s="221">
        <v>565.52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141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1" t="s">
        <v>322</v>
      </c>
      <c r="D74" s="220"/>
      <c r="E74" s="221">
        <v>155.25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141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29">
        <v>21</v>
      </c>
      <c r="B75" s="230" t="s">
        <v>364</v>
      </c>
      <c r="C75" s="249" t="s">
        <v>365</v>
      </c>
      <c r="D75" s="231" t="s">
        <v>366</v>
      </c>
      <c r="E75" s="232">
        <v>1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21</v>
      </c>
      <c r="M75" s="234">
        <f>G75*(1+L75/100)</f>
        <v>0</v>
      </c>
      <c r="N75" s="234">
        <v>2.2000000000000001E-4</v>
      </c>
      <c r="O75" s="234">
        <f>ROUND(E75*N75,2)</f>
        <v>0</v>
      </c>
      <c r="P75" s="234">
        <v>0</v>
      </c>
      <c r="Q75" s="234">
        <f>ROUND(E75*P75,2)</f>
        <v>0</v>
      </c>
      <c r="R75" s="234"/>
      <c r="S75" s="234" t="s">
        <v>173</v>
      </c>
      <c r="T75" s="235" t="s">
        <v>161</v>
      </c>
      <c r="U75" s="219">
        <v>1.554</v>
      </c>
      <c r="V75" s="219">
        <f>ROUND(E75*U75,2)</f>
        <v>1.55</v>
      </c>
      <c r="W75" s="219"/>
      <c r="X75" s="219" t="s">
        <v>136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137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3" t="s">
        <v>367</v>
      </c>
      <c r="D76" s="239"/>
      <c r="E76" s="239"/>
      <c r="F76" s="239"/>
      <c r="G76" s="23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164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x14ac:dyDescent="0.2">
      <c r="A77" s="223" t="s">
        <v>128</v>
      </c>
      <c r="B77" s="224" t="s">
        <v>89</v>
      </c>
      <c r="C77" s="248" t="s">
        <v>90</v>
      </c>
      <c r="D77" s="225"/>
      <c r="E77" s="226"/>
      <c r="F77" s="227"/>
      <c r="G77" s="227">
        <f>SUMIF(AG78:AG81,"&lt;&gt;NOR",G78:G81)</f>
        <v>0</v>
      </c>
      <c r="H77" s="227"/>
      <c r="I77" s="227">
        <f>SUM(I78:I81)</f>
        <v>0</v>
      </c>
      <c r="J77" s="227"/>
      <c r="K77" s="227">
        <f>SUM(K78:K81)</f>
        <v>0</v>
      </c>
      <c r="L77" s="227"/>
      <c r="M77" s="227">
        <f>SUM(M78:M81)</f>
        <v>0</v>
      </c>
      <c r="N77" s="227"/>
      <c r="O77" s="227">
        <f>SUM(O78:O81)</f>
        <v>0.01</v>
      </c>
      <c r="P77" s="227"/>
      <c r="Q77" s="227">
        <f>SUM(Q78:Q81)</f>
        <v>0</v>
      </c>
      <c r="R77" s="227"/>
      <c r="S77" s="227"/>
      <c r="T77" s="228"/>
      <c r="U77" s="222"/>
      <c r="V77" s="222">
        <f>SUM(V78:V81)</f>
        <v>65.150000000000006</v>
      </c>
      <c r="W77" s="222"/>
      <c r="X77" s="222"/>
      <c r="AG77" t="s">
        <v>129</v>
      </c>
    </row>
    <row r="78" spans="1:60" outlineLevel="1" x14ac:dyDescent="0.2">
      <c r="A78" s="229">
        <v>22</v>
      </c>
      <c r="B78" s="230" t="s">
        <v>368</v>
      </c>
      <c r="C78" s="249" t="s">
        <v>369</v>
      </c>
      <c r="D78" s="231" t="s">
        <v>207</v>
      </c>
      <c r="E78" s="232">
        <v>700.52</v>
      </c>
      <c r="F78" s="233"/>
      <c r="G78" s="234">
        <f>ROUND(E78*F78,2)</f>
        <v>0</v>
      </c>
      <c r="H78" s="233"/>
      <c r="I78" s="234">
        <f>ROUND(E78*H78,2)</f>
        <v>0</v>
      </c>
      <c r="J78" s="233"/>
      <c r="K78" s="234">
        <f>ROUND(E78*J78,2)</f>
        <v>0</v>
      </c>
      <c r="L78" s="234">
        <v>21</v>
      </c>
      <c r="M78" s="234">
        <f>G78*(1+L78/100)</f>
        <v>0</v>
      </c>
      <c r="N78" s="234">
        <v>1.0000000000000001E-5</v>
      </c>
      <c r="O78" s="234">
        <f>ROUND(E78*N78,2)</f>
        <v>0.01</v>
      </c>
      <c r="P78" s="234">
        <v>0</v>
      </c>
      <c r="Q78" s="234">
        <f>ROUND(E78*P78,2)</f>
        <v>0</v>
      </c>
      <c r="R78" s="234"/>
      <c r="S78" s="234" t="s">
        <v>173</v>
      </c>
      <c r="T78" s="235" t="s">
        <v>144</v>
      </c>
      <c r="U78" s="219">
        <v>9.2999999999999999E-2</v>
      </c>
      <c r="V78" s="219">
        <f>ROUND(E78*U78,2)</f>
        <v>65.150000000000006</v>
      </c>
      <c r="W78" s="219"/>
      <c r="X78" s="219" t="s">
        <v>136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137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3" t="s">
        <v>370</v>
      </c>
      <c r="D79" s="239"/>
      <c r="E79" s="239"/>
      <c r="F79" s="239"/>
      <c r="G79" s="23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164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1" t="s">
        <v>363</v>
      </c>
      <c r="D80" s="220"/>
      <c r="E80" s="221">
        <v>565.52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141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1" t="s">
        <v>339</v>
      </c>
      <c r="D81" s="220"/>
      <c r="E81" s="221">
        <v>135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141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x14ac:dyDescent="0.2">
      <c r="A82" s="3"/>
      <c r="B82" s="4"/>
      <c r="C82" s="255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115</v>
      </c>
    </row>
    <row r="83" spans="1:60" x14ac:dyDescent="0.2">
      <c r="A83" s="213"/>
      <c r="B83" s="214" t="s">
        <v>29</v>
      </c>
      <c r="C83" s="256"/>
      <c r="D83" s="215"/>
      <c r="E83" s="216"/>
      <c r="F83" s="216"/>
      <c r="G83" s="247">
        <f>G8+G43+G49+G77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263</v>
      </c>
    </row>
    <row r="84" spans="1:60" x14ac:dyDescent="0.2">
      <c r="C84" s="257"/>
      <c r="D84" s="10"/>
      <c r="AG84" t="s">
        <v>264</v>
      </c>
    </row>
    <row r="85" spans="1:60" x14ac:dyDescent="0.2">
      <c r="D85" s="10"/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1u7VQGj7W6jZjzynK6RbXDQ+pAcsfP7Q9sEWNu6gRuftmarLNukxp2cbDA/kCuoVLJwCMMz1TAOi0sKBHpc7g==" saltValue="1ClycbWgO0dm13A1LcJuDw==" spinCount="100000" sheet="1"/>
  <mergeCells count="22">
    <mergeCell ref="C67:G67"/>
    <mergeCell ref="C70:G70"/>
    <mergeCell ref="C76:G76"/>
    <mergeCell ref="C79:G79"/>
    <mergeCell ref="C41:G41"/>
    <mergeCell ref="C45:G45"/>
    <mergeCell ref="C46:G46"/>
    <mergeCell ref="C51:G51"/>
    <mergeCell ref="C57:G57"/>
    <mergeCell ref="C64:G64"/>
    <mergeCell ref="C18:G18"/>
    <mergeCell ref="C21:G21"/>
    <mergeCell ref="C22:G22"/>
    <mergeCell ref="C28:G28"/>
    <mergeCell ref="C29:G29"/>
    <mergeCell ref="C32:G32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F2B2-8E88-4FFF-8E3B-E705685A133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53</v>
      </c>
      <c r="C4" s="202" t="s">
        <v>54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SUMIF(AG9:AG33,"&lt;&gt;NOR",G9:G33)</f>
        <v>0</v>
      </c>
      <c r="H8" s="227"/>
      <c r="I8" s="227">
        <f>SUM(I9:I33)</f>
        <v>0</v>
      </c>
      <c r="J8" s="227"/>
      <c r="K8" s="227">
        <f>SUM(K9:K33)</f>
        <v>0</v>
      </c>
      <c r="L8" s="227"/>
      <c r="M8" s="227">
        <f>SUM(M9:M33)</f>
        <v>0</v>
      </c>
      <c r="N8" s="227"/>
      <c r="O8" s="227">
        <f>SUM(O9:O33)</f>
        <v>145.55000000000001</v>
      </c>
      <c r="P8" s="227"/>
      <c r="Q8" s="227">
        <f>SUM(Q9:Q33)</f>
        <v>0</v>
      </c>
      <c r="R8" s="227"/>
      <c r="S8" s="227"/>
      <c r="T8" s="228"/>
      <c r="U8" s="222"/>
      <c r="V8" s="222">
        <f>SUM(V9:V33)</f>
        <v>250.16000000000003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130</v>
      </c>
      <c r="C9" s="249" t="s">
        <v>131</v>
      </c>
      <c r="D9" s="231" t="s">
        <v>132</v>
      </c>
      <c r="E9" s="232">
        <v>84.577500000000001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135</v>
      </c>
      <c r="U9" s="219">
        <v>0.1</v>
      </c>
      <c r="V9" s="219">
        <f>ROUND(E9*U9,2)</f>
        <v>8.4600000000000009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138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nebo lesní půdy, s vodorovným přemístěním na hromady v místě upotřebení nebo na dočasné či trvalé skládky se složením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1" t="s">
        <v>371</v>
      </c>
      <c r="D11" s="220"/>
      <c r="E11" s="221">
        <v>84.577500000000001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141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9">
        <v>2</v>
      </c>
      <c r="B12" s="230" t="s">
        <v>272</v>
      </c>
      <c r="C12" s="249" t="s">
        <v>273</v>
      </c>
      <c r="D12" s="231" t="s">
        <v>132</v>
      </c>
      <c r="E12" s="232">
        <v>261.89999999999998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4" t="s">
        <v>133</v>
      </c>
      <c r="S12" s="234" t="s">
        <v>134</v>
      </c>
      <c r="T12" s="235" t="s">
        <v>144</v>
      </c>
      <c r="U12" s="219">
        <v>0.11</v>
      </c>
      <c r="V12" s="219">
        <f>ROUND(E12*U12,2)</f>
        <v>28.81</v>
      </c>
      <c r="W12" s="219"/>
      <c r="X12" s="219" t="s">
        <v>136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137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17"/>
      <c r="B13" s="218"/>
      <c r="C13" s="250" t="s">
        <v>153</v>
      </c>
      <c r="D13" s="237"/>
      <c r="E13" s="237"/>
      <c r="F13" s="237"/>
      <c r="G13" s="237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6" t="str">
        <f>C13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1" t="s">
        <v>372</v>
      </c>
      <c r="D14" s="220"/>
      <c r="E14" s="221">
        <v>261.89999999999998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141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9">
        <v>3</v>
      </c>
      <c r="B15" s="230" t="s">
        <v>156</v>
      </c>
      <c r="C15" s="249" t="s">
        <v>157</v>
      </c>
      <c r="D15" s="231" t="s">
        <v>132</v>
      </c>
      <c r="E15" s="232">
        <v>261.89999999999998</v>
      </c>
      <c r="F15" s="233"/>
      <c r="G15" s="234">
        <f>ROUND(E15*F15,2)</f>
        <v>0</v>
      </c>
      <c r="H15" s="233"/>
      <c r="I15" s="234">
        <f>ROUND(E15*H15,2)</f>
        <v>0</v>
      </c>
      <c r="J15" s="233"/>
      <c r="K15" s="234">
        <f>ROUND(E15*J15,2)</f>
        <v>0</v>
      </c>
      <c r="L15" s="234">
        <v>21</v>
      </c>
      <c r="M15" s="234">
        <f>G15*(1+L15/100)</f>
        <v>0</v>
      </c>
      <c r="N15" s="234">
        <v>0</v>
      </c>
      <c r="O15" s="234">
        <f>ROUND(E15*N15,2)</f>
        <v>0</v>
      </c>
      <c r="P15" s="234">
        <v>0</v>
      </c>
      <c r="Q15" s="234">
        <f>ROUND(E15*P15,2)</f>
        <v>0</v>
      </c>
      <c r="R15" s="234" t="s">
        <v>133</v>
      </c>
      <c r="S15" s="234" t="s">
        <v>134</v>
      </c>
      <c r="T15" s="235" t="s">
        <v>144</v>
      </c>
      <c r="U15" s="219">
        <v>0.08</v>
      </c>
      <c r="V15" s="219">
        <f>ROUND(E15*U15,2)</f>
        <v>20.95</v>
      </c>
      <c r="W15" s="219"/>
      <c r="X15" s="219" t="s">
        <v>136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137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1" x14ac:dyDescent="0.2">
      <c r="A16" s="217"/>
      <c r="B16" s="218"/>
      <c r="C16" s="250" t="s">
        <v>153</v>
      </c>
      <c r="D16" s="237"/>
      <c r="E16" s="237"/>
      <c r="F16" s="237"/>
      <c r="G16" s="237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139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36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1" t="s">
        <v>373</v>
      </c>
      <c r="D17" s="220"/>
      <c r="E17" s="221">
        <v>261.89999999999998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141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29">
        <v>4</v>
      </c>
      <c r="B18" s="230" t="s">
        <v>159</v>
      </c>
      <c r="C18" s="249" t="s">
        <v>160</v>
      </c>
      <c r="D18" s="231" t="s">
        <v>132</v>
      </c>
      <c r="E18" s="232">
        <v>109.78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34">
        <v>0</v>
      </c>
      <c r="O18" s="234">
        <f>ROUND(E18*N18,2)</f>
        <v>0</v>
      </c>
      <c r="P18" s="234">
        <v>0</v>
      </c>
      <c r="Q18" s="234">
        <f>ROUND(E18*P18,2)</f>
        <v>0</v>
      </c>
      <c r="R18" s="234" t="s">
        <v>133</v>
      </c>
      <c r="S18" s="234" t="s">
        <v>134</v>
      </c>
      <c r="T18" s="235" t="s">
        <v>161</v>
      </c>
      <c r="U18" s="219">
        <v>0.01</v>
      </c>
      <c r="V18" s="219">
        <f>ROUND(E18*U18,2)</f>
        <v>1.1000000000000001</v>
      </c>
      <c r="W18" s="219"/>
      <c r="X18" s="219" t="s">
        <v>136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137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0" t="s">
        <v>162</v>
      </c>
      <c r="D19" s="237"/>
      <c r="E19" s="237"/>
      <c r="F19" s="237"/>
      <c r="G19" s="237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139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2" t="s">
        <v>163</v>
      </c>
      <c r="D20" s="238"/>
      <c r="E20" s="238"/>
      <c r="F20" s="238"/>
      <c r="G20" s="238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164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1" t="s">
        <v>374</v>
      </c>
      <c r="D21" s="220"/>
      <c r="E21" s="221">
        <v>109.78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141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ht="22.5" outlineLevel="1" x14ac:dyDescent="0.2">
      <c r="A22" s="229">
        <v>5</v>
      </c>
      <c r="B22" s="230" t="s">
        <v>166</v>
      </c>
      <c r="C22" s="249" t="s">
        <v>167</v>
      </c>
      <c r="D22" s="231" t="s">
        <v>132</v>
      </c>
      <c r="E22" s="232">
        <v>152.03</v>
      </c>
      <c r="F22" s="233"/>
      <c r="G22" s="234">
        <f>ROUND(E22*F22,2)</f>
        <v>0</v>
      </c>
      <c r="H22" s="233"/>
      <c r="I22" s="234">
        <f>ROUND(E22*H22,2)</f>
        <v>0</v>
      </c>
      <c r="J22" s="233"/>
      <c r="K22" s="234">
        <f>ROUND(E22*J22,2)</f>
        <v>0</v>
      </c>
      <c r="L22" s="234">
        <v>21</v>
      </c>
      <c r="M22" s="234">
        <f>G22*(1+L22/100)</f>
        <v>0</v>
      </c>
      <c r="N22" s="234">
        <v>0</v>
      </c>
      <c r="O22" s="234">
        <f>ROUND(E22*N22,2)</f>
        <v>0</v>
      </c>
      <c r="P22" s="234">
        <v>0</v>
      </c>
      <c r="Q22" s="234">
        <f>ROUND(E22*P22,2)</f>
        <v>0</v>
      </c>
      <c r="R22" s="234" t="s">
        <v>133</v>
      </c>
      <c r="S22" s="234" t="s">
        <v>134</v>
      </c>
      <c r="T22" s="235" t="s">
        <v>144</v>
      </c>
      <c r="U22" s="219">
        <v>0.2</v>
      </c>
      <c r="V22" s="219">
        <f>ROUND(E22*U22,2)</f>
        <v>30.41</v>
      </c>
      <c r="W22" s="219"/>
      <c r="X22" s="219" t="s">
        <v>136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137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0" t="s">
        <v>168</v>
      </c>
      <c r="D23" s="237"/>
      <c r="E23" s="237"/>
      <c r="F23" s="237"/>
      <c r="G23" s="237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139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2" t="s">
        <v>169</v>
      </c>
      <c r="D24" s="238"/>
      <c r="E24" s="238"/>
      <c r="F24" s="238"/>
      <c r="G24" s="23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164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1" t="s">
        <v>375</v>
      </c>
      <c r="D25" s="220"/>
      <c r="E25" s="221">
        <v>152.03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141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9">
        <v>6</v>
      </c>
      <c r="B26" s="230" t="s">
        <v>376</v>
      </c>
      <c r="C26" s="249" t="s">
        <v>377</v>
      </c>
      <c r="D26" s="231" t="s">
        <v>132</v>
      </c>
      <c r="E26" s="232">
        <v>85.614999999999995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21</v>
      </c>
      <c r="M26" s="234">
        <f>G26*(1+L26/100)</f>
        <v>0</v>
      </c>
      <c r="N26" s="234">
        <v>1.7</v>
      </c>
      <c r="O26" s="234">
        <f>ROUND(E26*N26,2)</f>
        <v>145.55000000000001</v>
      </c>
      <c r="P26" s="234">
        <v>0</v>
      </c>
      <c r="Q26" s="234">
        <f>ROUND(E26*P26,2)</f>
        <v>0</v>
      </c>
      <c r="R26" s="234" t="s">
        <v>133</v>
      </c>
      <c r="S26" s="234" t="s">
        <v>134</v>
      </c>
      <c r="T26" s="235" t="s">
        <v>161</v>
      </c>
      <c r="U26" s="219">
        <v>1.59</v>
      </c>
      <c r="V26" s="219">
        <f>ROUND(E26*U26,2)</f>
        <v>136.13</v>
      </c>
      <c r="W26" s="219"/>
      <c r="X26" s="219" t="s">
        <v>136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137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17"/>
      <c r="B27" s="218"/>
      <c r="C27" s="250" t="s">
        <v>378</v>
      </c>
      <c r="D27" s="237"/>
      <c r="E27" s="237"/>
      <c r="F27" s="237"/>
      <c r="G27" s="237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139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36" t="str">
        <f>C27</f>
        <v>sypaninou z vhodných hornin tř. 1 - 4 nebo materiálem připraveným podél výkopu ve vzdálenosti do 3 m od jeho kraje, pro jakoukoliv hloubku výkopu a jakoukoliv míru zhutnění,</v>
      </c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1" t="s">
        <v>379</v>
      </c>
      <c r="D28" s="220"/>
      <c r="E28" s="221">
        <v>85.614999999999995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141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9">
        <v>7</v>
      </c>
      <c r="B29" s="230" t="s">
        <v>188</v>
      </c>
      <c r="C29" s="249" t="s">
        <v>189</v>
      </c>
      <c r="D29" s="231" t="s">
        <v>190</v>
      </c>
      <c r="E29" s="232">
        <v>135</v>
      </c>
      <c r="F29" s="233"/>
      <c r="G29" s="234">
        <f>ROUND(E29*F29,2)</f>
        <v>0</v>
      </c>
      <c r="H29" s="233"/>
      <c r="I29" s="234">
        <f>ROUND(E29*H29,2)</f>
        <v>0</v>
      </c>
      <c r="J29" s="233"/>
      <c r="K29" s="234">
        <f>ROUND(E29*J29,2)</f>
        <v>0</v>
      </c>
      <c r="L29" s="234">
        <v>21</v>
      </c>
      <c r="M29" s="234">
        <f>G29*(1+L29/100)</f>
        <v>0</v>
      </c>
      <c r="N29" s="234">
        <v>0</v>
      </c>
      <c r="O29" s="234">
        <f>ROUND(E29*N29,2)</f>
        <v>0</v>
      </c>
      <c r="P29" s="234">
        <v>0</v>
      </c>
      <c r="Q29" s="234">
        <f>ROUND(E29*P29,2)</f>
        <v>0</v>
      </c>
      <c r="R29" s="234"/>
      <c r="S29" s="234" t="s">
        <v>173</v>
      </c>
      <c r="T29" s="235" t="s">
        <v>135</v>
      </c>
      <c r="U29" s="219">
        <v>0.18</v>
      </c>
      <c r="V29" s="219">
        <f>ROUND(E29*U29,2)</f>
        <v>24.3</v>
      </c>
      <c r="W29" s="219"/>
      <c r="X29" s="219" t="s">
        <v>136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137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1" t="s">
        <v>380</v>
      </c>
      <c r="D30" s="220"/>
      <c r="E30" s="221">
        <v>135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141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9">
        <v>8</v>
      </c>
      <c r="B31" s="230" t="s">
        <v>192</v>
      </c>
      <c r="C31" s="249" t="s">
        <v>193</v>
      </c>
      <c r="D31" s="231" t="s">
        <v>182</v>
      </c>
      <c r="E31" s="232">
        <v>197.60400000000001</v>
      </c>
      <c r="F31" s="233"/>
      <c r="G31" s="234">
        <f>ROUND(E31*F31,2)</f>
        <v>0</v>
      </c>
      <c r="H31" s="233"/>
      <c r="I31" s="234">
        <f>ROUND(E31*H31,2)</f>
        <v>0</v>
      </c>
      <c r="J31" s="233"/>
      <c r="K31" s="234">
        <f>ROUND(E31*J31,2)</f>
        <v>0</v>
      </c>
      <c r="L31" s="234">
        <v>21</v>
      </c>
      <c r="M31" s="234">
        <f>G31*(1+L31/100)</f>
        <v>0</v>
      </c>
      <c r="N31" s="234">
        <v>0</v>
      </c>
      <c r="O31" s="234">
        <f>ROUND(E31*N31,2)</f>
        <v>0</v>
      </c>
      <c r="P31" s="234">
        <v>0</v>
      </c>
      <c r="Q31" s="234">
        <f>ROUND(E31*P31,2)</f>
        <v>0</v>
      </c>
      <c r="R31" s="234" t="s">
        <v>133</v>
      </c>
      <c r="S31" s="234" t="s">
        <v>134</v>
      </c>
      <c r="T31" s="235" t="s">
        <v>161</v>
      </c>
      <c r="U31" s="219">
        <v>0</v>
      </c>
      <c r="V31" s="219">
        <f>ROUND(E31*U31,2)</f>
        <v>0</v>
      </c>
      <c r="W31" s="219"/>
      <c r="X31" s="219" t="s">
        <v>136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137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3" t="s">
        <v>194</v>
      </c>
      <c r="D32" s="239"/>
      <c r="E32" s="239"/>
      <c r="F32" s="239"/>
      <c r="G32" s="23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164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1" t="s">
        <v>381</v>
      </c>
      <c r="D33" s="220"/>
      <c r="E33" s="221">
        <v>197.60400000000001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141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3" t="s">
        <v>128</v>
      </c>
      <c r="B34" s="224" t="s">
        <v>69</v>
      </c>
      <c r="C34" s="248" t="s">
        <v>70</v>
      </c>
      <c r="D34" s="225"/>
      <c r="E34" s="226"/>
      <c r="F34" s="227"/>
      <c r="G34" s="227">
        <f>SUMIF(AG35:AG40,"&lt;&gt;NOR",G35:G40)</f>
        <v>0</v>
      </c>
      <c r="H34" s="227"/>
      <c r="I34" s="227">
        <f>SUM(I35:I40)</f>
        <v>0</v>
      </c>
      <c r="J34" s="227"/>
      <c r="K34" s="227">
        <f>SUM(K35:K40)</f>
        <v>0</v>
      </c>
      <c r="L34" s="227"/>
      <c r="M34" s="227">
        <f>SUM(M35:M40)</f>
        <v>0</v>
      </c>
      <c r="N34" s="227"/>
      <c r="O34" s="227">
        <f>SUM(O35:O40)</f>
        <v>0.12</v>
      </c>
      <c r="P34" s="227"/>
      <c r="Q34" s="227">
        <f>SUM(Q35:Q40)</f>
        <v>0</v>
      </c>
      <c r="R34" s="227"/>
      <c r="S34" s="227"/>
      <c r="T34" s="228"/>
      <c r="U34" s="222"/>
      <c r="V34" s="222">
        <f>SUM(V35:V40)</f>
        <v>24.27</v>
      </c>
      <c r="W34" s="222"/>
      <c r="X34" s="222"/>
      <c r="AG34" t="s">
        <v>129</v>
      </c>
    </row>
    <row r="35" spans="1:60" ht="22.5" outlineLevel="1" x14ac:dyDescent="0.2">
      <c r="A35" s="229">
        <v>9</v>
      </c>
      <c r="B35" s="230" t="s">
        <v>382</v>
      </c>
      <c r="C35" s="249" t="s">
        <v>383</v>
      </c>
      <c r="D35" s="231" t="s">
        <v>207</v>
      </c>
      <c r="E35" s="232">
        <v>135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34">
        <v>3.3E-4</v>
      </c>
      <c r="O35" s="234">
        <f>ROUND(E35*N35,2)</f>
        <v>0.04</v>
      </c>
      <c r="P35" s="234">
        <v>0</v>
      </c>
      <c r="Q35" s="234">
        <f>ROUND(E35*P35,2)</f>
        <v>0</v>
      </c>
      <c r="R35" s="234" t="s">
        <v>384</v>
      </c>
      <c r="S35" s="234" t="s">
        <v>134</v>
      </c>
      <c r="T35" s="235" t="s">
        <v>144</v>
      </c>
      <c r="U35" s="219">
        <v>0.1</v>
      </c>
      <c r="V35" s="219">
        <f>ROUND(E35*U35,2)</f>
        <v>13.5</v>
      </c>
      <c r="W35" s="219"/>
      <c r="X35" s="219" t="s">
        <v>136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137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3" t="s">
        <v>385</v>
      </c>
      <c r="D36" s="239"/>
      <c r="E36" s="239"/>
      <c r="F36" s="239"/>
      <c r="G36" s="23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164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1" t="s">
        <v>386</v>
      </c>
      <c r="D37" s="220"/>
      <c r="E37" s="221">
        <v>135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141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29">
        <v>10</v>
      </c>
      <c r="B38" s="230" t="s">
        <v>387</v>
      </c>
      <c r="C38" s="249" t="s">
        <v>388</v>
      </c>
      <c r="D38" s="231" t="s">
        <v>207</v>
      </c>
      <c r="E38" s="232">
        <v>106.65</v>
      </c>
      <c r="F38" s="233"/>
      <c r="G38" s="234">
        <f>ROUND(E38*F38,2)</f>
        <v>0</v>
      </c>
      <c r="H38" s="233"/>
      <c r="I38" s="234">
        <f>ROUND(E38*H38,2)</f>
        <v>0</v>
      </c>
      <c r="J38" s="233"/>
      <c r="K38" s="234">
        <f>ROUND(E38*J38,2)</f>
        <v>0</v>
      </c>
      <c r="L38" s="234">
        <v>21</v>
      </c>
      <c r="M38" s="234">
        <f>G38*(1+L38/100)</f>
        <v>0</v>
      </c>
      <c r="N38" s="234">
        <v>7.2999999999999996E-4</v>
      </c>
      <c r="O38" s="234">
        <f>ROUND(E38*N38,2)</f>
        <v>0.08</v>
      </c>
      <c r="P38" s="234">
        <v>0</v>
      </c>
      <c r="Q38" s="234">
        <f>ROUND(E38*P38,2)</f>
        <v>0</v>
      </c>
      <c r="R38" s="234" t="s">
        <v>384</v>
      </c>
      <c r="S38" s="234" t="s">
        <v>134</v>
      </c>
      <c r="T38" s="235" t="s">
        <v>144</v>
      </c>
      <c r="U38" s="219">
        <v>0.10100000000000001</v>
      </c>
      <c r="V38" s="219">
        <f>ROUND(E38*U38,2)</f>
        <v>10.77</v>
      </c>
      <c r="W38" s="219"/>
      <c r="X38" s="219" t="s">
        <v>136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137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3" t="s">
        <v>389</v>
      </c>
      <c r="D39" s="239"/>
      <c r="E39" s="239"/>
      <c r="F39" s="239"/>
      <c r="G39" s="23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164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1" t="s">
        <v>390</v>
      </c>
      <c r="D40" s="220"/>
      <c r="E40" s="221">
        <v>106.65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141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x14ac:dyDescent="0.2">
      <c r="A41" s="223" t="s">
        <v>128</v>
      </c>
      <c r="B41" s="224" t="s">
        <v>71</v>
      </c>
      <c r="C41" s="248" t="s">
        <v>73</v>
      </c>
      <c r="D41" s="225"/>
      <c r="E41" s="226"/>
      <c r="F41" s="227"/>
      <c r="G41" s="227">
        <f>SUMIF(AG42:AG44,"&lt;&gt;NOR",G42:G44)</f>
        <v>0</v>
      </c>
      <c r="H41" s="227"/>
      <c r="I41" s="227">
        <f>SUM(I42:I44)</f>
        <v>0</v>
      </c>
      <c r="J41" s="227"/>
      <c r="K41" s="227">
        <f>SUM(K42:K44)</f>
        <v>0</v>
      </c>
      <c r="L41" s="227"/>
      <c r="M41" s="227">
        <f>SUM(M42:M44)</f>
        <v>0</v>
      </c>
      <c r="N41" s="227"/>
      <c r="O41" s="227">
        <f>SUM(O42:O44)</f>
        <v>27.36</v>
      </c>
      <c r="P41" s="227"/>
      <c r="Q41" s="227">
        <f>SUM(Q42:Q44)</f>
        <v>0</v>
      </c>
      <c r="R41" s="227"/>
      <c r="S41" s="227"/>
      <c r="T41" s="228"/>
      <c r="U41" s="222"/>
      <c r="V41" s="222">
        <f>SUM(V42:V44)</f>
        <v>41.08</v>
      </c>
      <c r="W41" s="222"/>
      <c r="X41" s="222"/>
      <c r="AG41" t="s">
        <v>129</v>
      </c>
    </row>
    <row r="42" spans="1:60" outlineLevel="1" x14ac:dyDescent="0.2">
      <c r="A42" s="229">
        <v>11</v>
      </c>
      <c r="B42" s="230" t="s">
        <v>196</v>
      </c>
      <c r="C42" s="249" t="s">
        <v>197</v>
      </c>
      <c r="D42" s="231" t="s">
        <v>132</v>
      </c>
      <c r="E42" s="232">
        <v>24.164999999999999</v>
      </c>
      <c r="F42" s="233"/>
      <c r="G42" s="234">
        <f>ROUND(E42*F42,2)</f>
        <v>0</v>
      </c>
      <c r="H42" s="233"/>
      <c r="I42" s="234">
        <f>ROUND(E42*H42,2)</f>
        <v>0</v>
      </c>
      <c r="J42" s="233"/>
      <c r="K42" s="234">
        <f>ROUND(E42*J42,2)</f>
        <v>0</v>
      </c>
      <c r="L42" s="234">
        <v>21</v>
      </c>
      <c r="M42" s="234">
        <f>G42*(1+L42/100)</f>
        <v>0</v>
      </c>
      <c r="N42" s="234">
        <v>1.1322000000000001</v>
      </c>
      <c r="O42" s="234">
        <f>ROUND(E42*N42,2)</f>
        <v>27.36</v>
      </c>
      <c r="P42" s="234">
        <v>0</v>
      </c>
      <c r="Q42" s="234">
        <f>ROUND(E42*P42,2)</f>
        <v>0</v>
      </c>
      <c r="R42" s="234" t="s">
        <v>198</v>
      </c>
      <c r="S42" s="234" t="s">
        <v>134</v>
      </c>
      <c r="T42" s="235" t="s">
        <v>161</v>
      </c>
      <c r="U42" s="219">
        <v>1.7</v>
      </c>
      <c r="V42" s="219">
        <f>ROUND(E42*U42,2)</f>
        <v>41.08</v>
      </c>
      <c r="W42" s="219"/>
      <c r="X42" s="219" t="s">
        <v>136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137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0" t="s">
        <v>199</v>
      </c>
      <c r="D43" s="237"/>
      <c r="E43" s="237"/>
      <c r="F43" s="237"/>
      <c r="G43" s="237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139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1" t="s">
        <v>391</v>
      </c>
      <c r="D44" s="220"/>
      <c r="E44" s="221">
        <v>24.164999999999999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141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x14ac:dyDescent="0.2">
      <c r="A45" s="223" t="s">
        <v>128</v>
      </c>
      <c r="B45" s="224" t="s">
        <v>80</v>
      </c>
      <c r="C45" s="248" t="s">
        <v>81</v>
      </c>
      <c r="D45" s="225"/>
      <c r="E45" s="226"/>
      <c r="F45" s="227"/>
      <c r="G45" s="227">
        <f>SUMIF(AG46:AG47,"&lt;&gt;NOR",G46:G47)</f>
        <v>0</v>
      </c>
      <c r="H45" s="227"/>
      <c r="I45" s="227">
        <f>SUM(I46:I47)</f>
        <v>0</v>
      </c>
      <c r="J45" s="227"/>
      <c r="K45" s="227">
        <f>SUM(K46:K47)</f>
        <v>0</v>
      </c>
      <c r="L45" s="227"/>
      <c r="M45" s="227">
        <f>SUM(M46:M47)</f>
        <v>0</v>
      </c>
      <c r="N45" s="227"/>
      <c r="O45" s="227">
        <f>SUM(O46:O47)</f>
        <v>0</v>
      </c>
      <c r="P45" s="227"/>
      <c r="Q45" s="227">
        <f>SUM(Q46:Q47)</f>
        <v>0</v>
      </c>
      <c r="R45" s="227"/>
      <c r="S45" s="227"/>
      <c r="T45" s="228"/>
      <c r="U45" s="222"/>
      <c r="V45" s="222">
        <f>SUM(V46:V47)</f>
        <v>7.32</v>
      </c>
      <c r="W45" s="222"/>
      <c r="X45" s="222"/>
      <c r="AG45" t="s">
        <v>129</v>
      </c>
    </row>
    <row r="46" spans="1:60" outlineLevel="1" x14ac:dyDescent="0.2">
      <c r="A46" s="240">
        <v>12</v>
      </c>
      <c r="B46" s="241" t="s">
        <v>392</v>
      </c>
      <c r="C46" s="254" t="s">
        <v>393</v>
      </c>
      <c r="D46" s="242" t="s">
        <v>225</v>
      </c>
      <c r="E46" s="243">
        <v>28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21</v>
      </c>
      <c r="M46" s="245">
        <f>G46*(1+L46/100)</f>
        <v>0</v>
      </c>
      <c r="N46" s="245">
        <v>1.0000000000000001E-5</v>
      </c>
      <c r="O46" s="245">
        <f>ROUND(E46*N46,2)</f>
        <v>0</v>
      </c>
      <c r="P46" s="245">
        <v>0</v>
      </c>
      <c r="Q46" s="245">
        <f>ROUND(E46*P46,2)</f>
        <v>0</v>
      </c>
      <c r="R46" s="245"/>
      <c r="S46" s="245" t="s">
        <v>173</v>
      </c>
      <c r="T46" s="246" t="s">
        <v>144</v>
      </c>
      <c r="U46" s="219">
        <v>0.15840000000000001</v>
      </c>
      <c r="V46" s="219">
        <f>ROUND(E46*U46,2)</f>
        <v>4.4400000000000004</v>
      </c>
      <c r="W46" s="219"/>
      <c r="X46" s="219" t="s">
        <v>136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137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13</v>
      </c>
      <c r="B47" s="241" t="s">
        <v>394</v>
      </c>
      <c r="C47" s="254" t="s">
        <v>395</v>
      </c>
      <c r="D47" s="242" t="s">
        <v>225</v>
      </c>
      <c r="E47" s="243">
        <v>18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21</v>
      </c>
      <c r="M47" s="245">
        <f>G47*(1+L47/100)</f>
        <v>0</v>
      </c>
      <c r="N47" s="245">
        <v>1.0000000000000001E-5</v>
      </c>
      <c r="O47" s="245">
        <f>ROUND(E47*N47,2)</f>
        <v>0</v>
      </c>
      <c r="P47" s="245">
        <v>0</v>
      </c>
      <c r="Q47" s="245">
        <f>ROUND(E47*P47,2)</f>
        <v>0</v>
      </c>
      <c r="R47" s="245"/>
      <c r="S47" s="245" t="s">
        <v>173</v>
      </c>
      <c r="T47" s="246" t="s">
        <v>144</v>
      </c>
      <c r="U47" s="219">
        <v>0.16</v>
      </c>
      <c r="V47" s="219">
        <f>ROUND(E47*U47,2)</f>
        <v>2.88</v>
      </c>
      <c r="W47" s="219"/>
      <c r="X47" s="219" t="s">
        <v>136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137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223" t="s">
        <v>128</v>
      </c>
      <c r="B48" s="224" t="s">
        <v>82</v>
      </c>
      <c r="C48" s="248" t="s">
        <v>83</v>
      </c>
      <c r="D48" s="225"/>
      <c r="E48" s="226"/>
      <c r="F48" s="227"/>
      <c r="G48" s="227">
        <f>SUMIF(AG49:AG51,"&lt;&gt;NOR",G49:G51)</f>
        <v>0</v>
      </c>
      <c r="H48" s="227"/>
      <c r="I48" s="227">
        <f>SUM(I49:I51)</f>
        <v>0</v>
      </c>
      <c r="J48" s="227"/>
      <c r="K48" s="227">
        <f>SUM(K49:K51)</f>
        <v>0</v>
      </c>
      <c r="L48" s="227"/>
      <c r="M48" s="227">
        <f>SUM(M49:M51)</f>
        <v>0</v>
      </c>
      <c r="N48" s="227"/>
      <c r="O48" s="227">
        <f>SUM(O49:O51)</f>
        <v>21.05</v>
      </c>
      <c r="P48" s="227"/>
      <c r="Q48" s="227">
        <f>SUM(Q49:Q51)</f>
        <v>0</v>
      </c>
      <c r="R48" s="227"/>
      <c r="S48" s="227"/>
      <c r="T48" s="228"/>
      <c r="U48" s="222"/>
      <c r="V48" s="222">
        <f>SUM(V49:V51)</f>
        <v>42.78</v>
      </c>
      <c r="W48" s="222"/>
      <c r="X48" s="222"/>
      <c r="AG48" t="s">
        <v>129</v>
      </c>
    </row>
    <row r="49" spans="1:60" outlineLevel="1" x14ac:dyDescent="0.2">
      <c r="A49" s="229">
        <v>14</v>
      </c>
      <c r="B49" s="230" t="s">
        <v>396</v>
      </c>
      <c r="C49" s="249" t="s">
        <v>397</v>
      </c>
      <c r="D49" s="231" t="s">
        <v>225</v>
      </c>
      <c r="E49" s="232">
        <v>46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21</v>
      </c>
      <c r="M49" s="234">
        <f>G49*(1+L49/100)</f>
        <v>0</v>
      </c>
      <c r="N49" s="234">
        <v>0.45767000000000002</v>
      </c>
      <c r="O49" s="234">
        <f>ROUND(E49*N49,2)</f>
        <v>21.05</v>
      </c>
      <c r="P49" s="234">
        <v>0</v>
      </c>
      <c r="Q49" s="234">
        <f>ROUND(E49*P49,2)</f>
        <v>0</v>
      </c>
      <c r="R49" s="234"/>
      <c r="S49" s="234" t="s">
        <v>173</v>
      </c>
      <c r="T49" s="235" t="s">
        <v>161</v>
      </c>
      <c r="U49" s="219">
        <v>0.93</v>
      </c>
      <c r="V49" s="219">
        <f>ROUND(E49*U49,2)</f>
        <v>42.78</v>
      </c>
      <c r="W49" s="219"/>
      <c r="X49" s="219" t="s">
        <v>136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137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3" t="s">
        <v>398</v>
      </c>
      <c r="D50" s="239"/>
      <c r="E50" s="239"/>
      <c r="F50" s="239"/>
      <c r="G50" s="23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164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36" t="str">
        <f>C50</f>
        <v>Značka pro označení konců rezervních chrániček. Materiál plast/kov. Kompletní montáž včetně dodávky značek.</v>
      </c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1" t="s">
        <v>399</v>
      </c>
      <c r="D51" s="220"/>
      <c r="E51" s="221">
        <v>46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141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55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E52">
        <v>15</v>
      </c>
      <c r="AF52">
        <v>21</v>
      </c>
      <c r="AG52" t="s">
        <v>115</v>
      </c>
    </row>
    <row r="53" spans="1:60" x14ac:dyDescent="0.2">
      <c r="A53" s="213"/>
      <c r="B53" s="214" t="s">
        <v>29</v>
      </c>
      <c r="C53" s="256"/>
      <c r="D53" s="215"/>
      <c r="E53" s="216"/>
      <c r="F53" s="216"/>
      <c r="G53" s="247">
        <f>G8+G34+G41+G45+G48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E53">
        <f>SUMIF(L7:L51,AE52,G7:G51)</f>
        <v>0</v>
      </c>
      <c r="AF53">
        <f>SUMIF(L7:L51,AF52,G7:G51)</f>
        <v>0</v>
      </c>
      <c r="AG53" t="s">
        <v>263</v>
      </c>
    </row>
    <row r="54" spans="1:60" x14ac:dyDescent="0.2">
      <c r="C54" s="257"/>
      <c r="D54" s="10"/>
      <c r="AG54" t="s">
        <v>264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bH/edHAfEW7WbALCTuMClDmPMZk2Pik/UyE5Aza0Gt0085tvqCQGmpv57Ge+bz2HiHdyI23aU+VhNeJ2s5kjw==" saltValue="ZOQYYpYprlt+JjESAC3pDw==" spinCount="100000" sheet="1"/>
  <mergeCells count="17">
    <mergeCell ref="C32:G32"/>
    <mergeCell ref="C36:G36"/>
    <mergeCell ref="C39:G39"/>
    <mergeCell ref="C43:G43"/>
    <mergeCell ref="C50:G50"/>
    <mergeCell ref="C16:G16"/>
    <mergeCell ref="C19:G19"/>
    <mergeCell ref="C20:G20"/>
    <mergeCell ref="C23:G23"/>
    <mergeCell ref="C24:G24"/>
    <mergeCell ref="C27:G27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535B-9B5D-40D9-B819-0FAFD232FED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55</v>
      </c>
      <c r="C4" s="202" t="s">
        <v>56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SUMIF(AG9:AG93,"&lt;&gt;NOR",G9:G93)</f>
        <v>0</v>
      </c>
      <c r="H8" s="227"/>
      <c r="I8" s="227">
        <f>SUM(I9:I93)</f>
        <v>0</v>
      </c>
      <c r="J8" s="227"/>
      <c r="K8" s="227">
        <f>SUM(K9:K93)</f>
        <v>0</v>
      </c>
      <c r="L8" s="227"/>
      <c r="M8" s="227">
        <f>SUM(M9:M93)</f>
        <v>0</v>
      </c>
      <c r="N8" s="227"/>
      <c r="O8" s="227">
        <f>SUM(O9:O93)</f>
        <v>35.679999999999993</v>
      </c>
      <c r="P8" s="227"/>
      <c r="Q8" s="227">
        <f>SUM(Q9:Q93)</f>
        <v>298.43</v>
      </c>
      <c r="R8" s="227"/>
      <c r="S8" s="227"/>
      <c r="T8" s="228"/>
      <c r="U8" s="222"/>
      <c r="V8" s="222">
        <f>SUM(V9:V93)</f>
        <v>2661.6800000000003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400</v>
      </c>
      <c r="C9" s="249" t="s">
        <v>401</v>
      </c>
      <c r="D9" s="231" t="s">
        <v>190</v>
      </c>
      <c r="E9" s="232">
        <v>1241.4000000000001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/>
      <c r="S9" s="234" t="s">
        <v>173</v>
      </c>
      <c r="T9" s="235" t="s">
        <v>161</v>
      </c>
      <c r="U9" s="219">
        <v>0.21</v>
      </c>
      <c r="V9" s="219">
        <f>ROUND(E9*U9,2)</f>
        <v>260.69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1" t="s">
        <v>402</v>
      </c>
      <c r="D10" s="220"/>
      <c r="E10" s="221">
        <v>1241.4000000000001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141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29">
        <v>2</v>
      </c>
      <c r="B11" s="230" t="s">
        <v>403</v>
      </c>
      <c r="C11" s="249" t="s">
        <v>404</v>
      </c>
      <c r="D11" s="231" t="s">
        <v>190</v>
      </c>
      <c r="E11" s="232">
        <v>21</v>
      </c>
      <c r="F11" s="233"/>
      <c r="G11" s="234">
        <f>ROUND(E11*F11,2)</f>
        <v>0</v>
      </c>
      <c r="H11" s="233"/>
      <c r="I11" s="234">
        <f>ROUND(E11*H11,2)</f>
        <v>0</v>
      </c>
      <c r="J11" s="233"/>
      <c r="K11" s="234">
        <f>ROUND(E11*J11,2)</f>
        <v>0</v>
      </c>
      <c r="L11" s="234">
        <v>21</v>
      </c>
      <c r="M11" s="234">
        <f>G11*(1+L11/100)</f>
        <v>0</v>
      </c>
      <c r="N11" s="234">
        <v>0</v>
      </c>
      <c r="O11" s="234">
        <f>ROUND(E11*N11,2)</f>
        <v>0</v>
      </c>
      <c r="P11" s="234">
        <v>0.22500000000000001</v>
      </c>
      <c r="Q11" s="234">
        <f>ROUND(E11*P11,2)</f>
        <v>4.7300000000000004</v>
      </c>
      <c r="R11" s="234" t="s">
        <v>405</v>
      </c>
      <c r="S11" s="234" t="s">
        <v>134</v>
      </c>
      <c r="T11" s="235" t="s">
        <v>135</v>
      </c>
      <c r="U11" s="219">
        <v>0.14199999999999999</v>
      </c>
      <c r="V11" s="219">
        <f>ROUND(E11*U11,2)</f>
        <v>2.98</v>
      </c>
      <c r="W11" s="219"/>
      <c r="X11" s="219" t="s">
        <v>136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137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0" t="s">
        <v>406</v>
      </c>
      <c r="D12" s="237"/>
      <c r="E12" s="237"/>
      <c r="F12" s="237"/>
      <c r="G12" s="237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139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2" t="s">
        <v>407</v>
      </c>
      <c r="D13" s="238"/>
      <c r="E13" s="238"/>
      <c r="F13" s="238"/>
      <c r="G13" s="238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164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1" t="s">
        <v>408</v>
      </c>
      <c r="D14" s="220"/>
      <c r="E14" s="221">
        <v>21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141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29">
        <v>3</v>
      </c>
      <c r="B15" s="230" t="s">
        <v>409</v>
      </c>
      <c r="C15" s="249" t="s">
        <v>410</v>
      </c>
      <c r="D15" s="231" t="s">
        <v>190</v>
      </c>
      <c r="E15" s="232">
        <v>890</v>
      </c>
      <c r="F15" s="233"/>
      <c r="G15" s="234">
        <f>ROUND(E15*F15,2)</f>
        <v>0</v>
      </c>
      <c r="H15" s="233"/>
      <c r="I15" s="234">
        <f>ROUND(E15*H15,2)</f>
        <v>0</v>
      </c>
      <c r="J15" s="233"/>
      <c r="K15" s="234">
        <f>ROUND(E15*J15,2)</f>
        <v>0</v>
      </c>
      <c r="L15" s="234">
        <v>21</v>
      </c>
      <c r="M15" s="234">
        <f>G15*(1+L15/100)</f>
        <v>0</v>
      </c>
      <c r="N15" s="234">
        <v>0</v>
      </c>
      <c r="O15" s="234">
        <f>ROUND(E15*N15,2)</f>
        <v>0</v>
      </c>
      <c r="P15" s="234">
        <v>0.11</v>
      </c>
      <c r="Q15" s="234">
        <f>ROUND(E15*P15,2)</f>
        <v>97.9</v>
      </c>
      <c r="R15" s="234" t="s">
        <v>405</v>
      </c>
      <c r="S15" s="234" t="s">
        <v>134</v>
      </c>
      <c r="T15" s="235" t="s">
        <v>135</v>
      </c>
      <c r="U15" s="219">
        <v>4.2999999999999997E-2</v>
      </c>
      <c r="V15" s="219">
        <f>ROUND(E15*U15,2)</f>
        <v>38.270000000000003</v>
      </c>
      <c r="W15" s="219"/>
      <c r="X15" s="219" t="s">
        <v>136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137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1" t="s">
        <v>411</v>
      </c>
      <c r="D16" s="220"/>
      <c r="E16" s="221">
        <v>890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141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29">
        <v>4</v>
      </c>
      <c r="B17" s="230" t="s">
        <v>412</v>
      </c>
      <c r="C17" s="249" t="s">
        <v>413</v>
      </c>
      <c r="D17" s="231" t="s">
        <v>190</v>
      </c>
      <c r="E17" s="232">
        <v>890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4">
        <v>0</v>
      </c>
      <c r="O17" s="234">
        <f>ROUND(E17*N17,2)</f>
        <v>0</v>
      </c>
      <c r="P17" s="234">
        <v>0.22</v>
      </c>
      <c r="Q17" s="234">
        <f>ROUND(E17*P17,2)</f>
        <v>195.8</v>
      </c>
      <c r="R17" s="234" t="s">
        <v>405</v>
      </c>
      <c r="S17" s="234" t="s">
        <v>134</v>
      </c>
      <c r="T17" s="235" t="s">
        <v>135</v>
      </c>
      <c r="U17" s="219">
        <v>5.96E-2</v>
      </c>
      <c r="V17" s="219">
        <f>ROUND(E17*U17,2)</f>
        <v>53.04</v>
      </c>
      <c r="W17" s="219"/>
      <c r="X17" s="219" t="s">
        <v>136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137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17"/>
      <c r="B18" s="218"/>
      <c r="C18" s="250" t="s">
        <v>414</v>
      </c>
      <c r="D18" s="237"/>
      <c r="E18" s="237"/>
      <c r="F18" s="237"/>
      <c r="G18" s="237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36" t="str">
        <f>C18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1" t="s">
        <v>415</v>
      </c>
      <c r="D19" s="220"/>
      <c r="E19" s="221">
        <v>890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141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9">
        <v>5</v>
      </c>
      <c r="B20" s="230" t="s">
        <v>130</v>
      </c>
      <c r="C20" s="249" t="s">
        <v>131</v>
      </c>
      <c r="D20" s="231" t="s">
        <v>132</v>
      </c>
      <c r="E20" s="232">
        <v>2393.855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34">
        <v>0</v>
      </c>
      <c r="O20" s="234">
        <f>ROUND(E20*N20,2)</f>
        <v>0</v>
      </c>
      <c r="P20" s="234">
        <v>0</v>
      </c>
      <c r="Q20" s="234">
        <f>ROUND(E20*P20,2)</f>
        <v>0</v>
      </c>
      <c r="R20" s="234" t="s">
        <v>133</v>
      </c>
      <c r="S20" s="234" t="s">
        <v>134</v>
      </c>
      <c r="T20" s="235" t="s">
        <v>135</v>
      </c>
      <c r="U20" s="219">
        <v>9.7000000000000003E-2</v>
      </c>
      <c r="V20" s="219">
        <f>ROUND(E20*U20,2)</f>
        <v>232.2</v>
      </c>
      <c r="W20" s="219"/>
      <c r="X20" s="219" t="s">
        <v>136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137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0" t="s">
        <v>138</v>
      </c>
      <c r="D21" s="237"/>
      <c r="E21" s="237"/>
      <c r="F21" s="237"/>
      <c r="G21" s="237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139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36" t="str">
        <f>C21</f>
        <v>nebo lesní půdy, s vodorovným přemístěním na hromady v místě upotřebení nebo na dočasné či trvalé skládky se složením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1" t="s">
        <v>416</v>
      </c>
      <c r="D22" s="220"/>
      <c r="E22" s="221">
        <v>2393.855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141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9">
        <v>6</v>
      </c>
      <c r="B23" s="230" t="s">
        <v>417</v>
      </c>
      <c r="C23" s="249" t="s">
        <v>418</v>
      </c>
      <c r="D23" s="231" t="s">
        <v>132</v>
      </c>
      <c r="E23" s="232">
        <v>2195.7579999999998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4" t="s">
        <v>133</v>
      </c>
      <c r="S23" s="234" t="s">
        <v>134</v>
      </c>
      <c r="T23" s="235" t="s">
        <v>135</v>
      </c>
      <c r="U23" s="219">
        <v>0.1</v>
      </c>
      <c r="V23" s="219">
        <f>ROUND(E23*U23,2)</f>
        <v>219.58</v>
      </c>
      <c r="W23" s="219"/>
      <c r="X23" s="219" t="s">
        <v>136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137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33.75" outlineLevel="1" x14ac:dyDescent="0.2">
      <c r="A24" s="217"/>
      <c r="B24" s="218"/>
      <c r="C24" s="250" t="s">
        <v>145</v>
      </c>
      <c r="D24" s="237"/>
      <c r="E24" s="237"/>
      <c r="F24" s="237"/>
      <c r="G24" s="237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36" t="str">
        <f>C24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1" t="s">
        <v>419</v>
      </c>
      <c r="D25" s="220"/>
      <c r="E25" s="221">
        <v>1888.038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141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1" t="s">
        <v>420</v>
      </c>
      <c r="D26" s="220"/>
      <c r="E26" s="221">
        <v>307.72000000000003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141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9">
        <v>7</v>
      </c>
      <c r="B27" s="230" t="s">
        <v>421</v>
      </c>
      <c r="C27" s="249" t="s">
        <v>422</v>
      </c>
      <c r="D27" s="231" t="s">
        <v>132</v>
      </c>
      <c r="E27" s="232">
        <v>4013.62</v>
      </c>
      <c r="F27" s="233"/>
      <c r="G27" s="234">
        <f>ROUND(E27*F27,2)</f>
        <v>0</v>
      </c>
      <c r="H27" s="233"/>
      <c r="I27" s="234">
        <f>ROUND(E27*H27,2)</f>
        <v>0</v>
      </c>
      <c r="J27" s="233"/>
      <c r="K27" s="234">
        <f>ROUND(E27*J27,2)</f>
        <v>0</v>
      </c>
      <c r="L27" s="234">
        <v>21</v>
      </c>
      <c r="M27" s="234">
        <f>G27*(1+L27/100)</f>
        <v>0</v>
      </c>
      <c r="N27" s="234">
        <v>0</v>
      </c>
      <c r="O27" s="234">
        <f>ROUND(E27*N27,2)</f>
        <v>0</v>
      </c>
      <c r="P27" s="234">
        <v>0</v>
      </c>
      <c r="Q27" s="234">
        <f>ROUND(E27*P27,2)</f>
        <v>0</v>
      </c>
      <c r="R27" s="234"/>
      <c r="S27" s="234" t="s">
        <v>173</v>
      </c>
      <c r="T27" s="235" t="s">
        <v>135</v>
      </c>
      <c r="U27" s="219">
        <v>0.1</v>
      </c>
      <c r="V27" s="219">
        <f>ROUND(E27*U27,2)</f>
        <v>401.36</v>
      </c>
      <c r="W27" s="219"/>
      <c r="X27" s="219" t="s">
        <v>136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137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3" t="s">
        <v>423</v>
      </c>
      <c r="D28" s="239"/>
      <c r="E28" s="239"/>
      <c r="F28" s="239"/>
      <c r="G28" s="23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17"/>
      <c r="B29" s="218"/>
      <c r="C29" s="251" t="s">
        <v>424</v>
      </c>
      <c r="D29" s="220"/>
      <c r="E29" s="221">
        <v>4013.62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141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9">
        <v>8</v>
      </c>
      <c r="B30" s="230" t="s">
        <v>148</v>
      </c>
      <c r="C30" s="249" t="s">
        <v>149</v>
      </c>
      <c r="D30" s="231" t="s">
        <v>132</v>
      </c>
      <c r="E30" s="232">
        <v>6209.3779999999997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34">
        <v>0</v>
      </c>
      <c r="O30" s="234">
        <f>ROUND(E30*N30,2)</f>
        <v>0</v>
      </c>
      <c r="P30" s="234">
        <v>0</v>
      </c>
      <c r="Q30" s="234">
        <f>ROUND(E30*P30,2)</f>
        <v>0</v>
      </c>
      <c r="R30" s="234" t="s">
        <v>133</v>
      </c>
      <c r="S30" s="234" t="s">
        <v>134</v>
      </c>
      <c r="T30" s="235" t="s">
        <v>161</v>
      </c>
      <c r="U30" s="219">
        <v>0.04</v>
      </c>
      <c r="V30" s="219">
        <f>ROUND(E30*U30,2)</f>
        <v>248.38</v>
      </c>
      <c r="W30" s="219"/>
      <c r="X30" s="219" t="s">
        <v>136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137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33.75" outlineLevel="1" x14ac:dyDescent="0.2">
      <c r="A31" s="217"/>
      <c r="B31" s="218"/>
      <c r="C31" s="250" t="s">
        <v>145</v>
      </c>
      <c r="D31" s="237"/>
      <c r="E31" s="237"/>
      <c r="F31" s="237"/>
      <c r="G31" s="237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139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36" t="str">
        <f>C31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1" t="s">
        <v>425</v>
      </c>
      <c r="D32" s="220"/>
      <c r="E32" s="221">
        <v>6209.3779999999997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141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9">
        <v>9</v>
      </c>
      <c r="B33" s="230" t="s">
        <v>426</v>
      </c>
      <c r="C33" s="249" t="s">
        <v>427</v>
      </c>
      <c r="D33" s="231" t="s">
        <v>132</v>
      </c>
      <c r="E33" s="232">
        <v>44.2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21</v>
      </c>
      <c r="M33" s="234">
        <f>G33*(1+L33/100)</f>
        <v>0</v>
      </c>
      <c r="N33" s="234">
        <v>0</v>
      </c>
      <c r="O33" s="234">
        <f>ROUND(E33*N33,2)</f>
        <v>0</v>
      </c>
      <c r="P33" s="234">
        <v>0</v>
      </c>
      <c r="Q33" s="234">
        <f>ROUND(E33*P33,2)</f>
        <v>0</v>
      </c>
      <c r="R33" s="234" t="s">
        <v>133</v>
      </c>
      <c r="S33" s="234" t="s">
        <v>134</v>
      </c>
      <c r="T33" s="235" t="s">
        <v>161</v>
      </c>
      <c r="U33" s="219">
        <v>0.23</v>
      </c>
      <c r="V33" s="219">
        <f>ROUND(E33*U33,2)</f>
        <v>10.17</v>
      </c>
      <c r="W33" s="219"/>
      <c r="X33" s="219" t="s">
        <v>136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137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17"/>
      <c r="B34" s="218"/>
      <c r="C34" s="250" t="s">
        <v>428</v>
      </c>
      <c r="D34" s="237"/>
      <c r="E34" s="237"/>
      <c r="F34" s="237"/>
      <c r="G34" s="237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139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36" t="str">
        <f>C34</f>
        <v>zapažených i nezapažených s urovnáním dna do předepsaného profilu a spádu, s přehozením výkopku na přilehlém terénu na vzdálenost do 3 m od podélné osy rýhy nebo s naložením výkopku na dopravní prostředek.</v>
      </c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1" t="s">
        <v>429</v>
      </c>
      <c r="D35" s="220"/>
      <c r="E35" s="221">
        <v>44.2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141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9">
        <v>10</v>
      </c>
      <c r="B36" s="230" t="s">
        <v>430</v>
      </c>
      <c r="C36" s="249" t="s">
        <v>431</v>
      </c>
      <c r="D36" s="231" t="s">
        <v>132</v>
      </c>
      <c r="E36" s="232">
        <v>44.2</v>
      </c>
      <c r="F36" s="233"/>
      <c r="G36" s="234">
        <f>ROUND(E36*F36,2)</f>
        <v>0</v>
      </c>
      <c r="H36" s="233"/>
      <c r="I36" s="234">
        <f>ROUND(E36*H36,2)</f>
        <v>0</v>
      </c>
      <c r="J36" s="233"/>
      <c r="K36" s="234">
        <f>ROUND(E36*J36,2)</f>
        <v>0</v>
      </c>
      <c r="L36" s="234">
        <v>21</v>
      </c>
      <c r="M36" s="234">
        <f>G36*(1+L36/100)</f>
        <v>0</v>
      </c>
      <c r="N36" s="234">
        <v>0</v>
      </c>
      <c r="O36" s="234">
        <f>ROUND(E36*N36,2)</f>
        <v>0</v>
      </c>
      <c r="P36" s="234">
        <v>0</v>
      </c>
      <c r="Q36" s="234">
        <f>ROUND(E36*P36,2)</f>
        <v>0</v>
      </c>
      <c r="R36" s="234" t="s">
        <v>133</v>
      </c>
      <c r="S36" s="234" t="s">
        <v>134</v>
      </c>
      <c r="T36" s="235" t="s">
        <v>135</v>
      </c>
      <c r="U36" s="219">
        <v>0.39</v>
      </c>
      <c r="V36" s="219">
        <f>ROUND(E36*U36,2)</f>
        <v>17.239999999999998</v>
      </c>
      <c r="W36" s="219"/>
      <c r="X36" s="219" t="s">
        <v>136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137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17"/>
      <c r="B37" s="218"/>
      <c r="C37" s="250" t="s">
        <v>428</v>
      </c>
      <c r="D37" s="237"/>
      <c r="E37" s="237"/>
      <c r="F37" s="237"/>
      <c r="G37" s="237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139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36" t="str">
        <f>C37</f>
        <v>zapažených i nezapažených s urovnáním dna do předepsaného profilu a spádu, s přehozením výkopku na přilehlém terénu na vzdálenost do 3 m od podélné osy rýhy nebo s naložením výkopku na dopravní prostředek.</v>
      </c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1" t="s">
        <v>432</v>
      </c>
      <c r="D38" s="220"/>
      <c r="E38" s="221">
        <v>44.2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141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29">
        <v>11</v>
      </c>
      <c r="B39" s="230" t="s">
        <v>159</v>
      </c>
      <c r="C39" s="249" t="s">
        <v>160</v>
      </c>
      <c r="D39" s="231" t="s">
        <v>132</v>
      </c>
      <c r="E39" s="232">
        <v>8441.6689999999999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21</v>
      </c>
      <c r="M39" s="234">
        <f>G39*(1+L39/100)</f>
        <v>0</v>
      </c>
      <c r="N39" s="234">
        <v>0</v>
      </c>
      <c r="O39" s="234">
        <f>ROUND(E39*N39,2)</f>
        <v>0</v>
      </c>
      <c r="P39" s="234">
        <v>0</v>
      </c>
      <c r="Q39" s="234">
        <f>ROUND(E39*P39,2)</f>
        <v>0</v>
      </c>
      <c r="R39" s="234" t="s">
        <v>133</v>
      </c>
      <c r="S39" s="234" t="s">
        <v>134</v>
      </c>
      <c r="T39" s="235" t="s">
        <v>161</v>
      </c>
      <c r="U39" s="219">
        <v>0.01</v>
      </c>
      <c r="V39" s="219">
        <f>ROUND(E39*U39,2)</f>
        <v>84.42</v>
      </c>
      <c r="W39" s="219"/>
      <c r="X39" s="219" t="s">
        <v>136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137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0" t="s">
        <v>162</v>
      </c>
      <c r="D40" s="237"/>
      <c r="E40" s="237"/>
      <c r="F40" s="237"/>
      <c r="G40" s="237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139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2" t="s">
        <v>163</v>
      </c>
      <c r="D41" s="238"/>
      <c r="E41" s="238"/>
      <c r="F41" s="238"/>
      <c r="G41" s="238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164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17"/>
      <c r="B42" s="218"/>
      <c r="C42" s="251" t="s">
        <v>433</v>
      </c>
      <c r="D42" s="220"/>
      <c r="E42" s="221">
        <v>6377.7179999999998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141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1" t="s">
        <v>434</v>
      </c>
      <c r="D43" s="220"/>
      <c r="E43" s="221">
        <v>2063.951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141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29">
        <v>12</v>
      </c>
      <c r="B44" s="230" t="s">
        <v>435</v>
      </c>
      <c r="C44" s="249" t="s">
        <v>436</v>
      </c>
      <c r="D44" s="231" t="s">
        <v>225</v>
      </c>
      <c r="E44" s="232">
        <v>15</v>
      </c>
      <c r="F44" s="233"/>
      <c r="G44" s="234">
        <f>ROUND(E44*F44,2)</f>
        <v>0</v>
      </c>
      <c r="H44" s="233"/>
      <c r="I44" s="234">
        <f>ROUND(E44*H44,2)</f>
        <v>0</v>
      </c>
      <c r="J44" s="233"/>
      <c r="K44" s="234">
        <f>ROUND(E44*J44,2)</f>
        <v>0</v>
      </c>
      <c r="L44" s="234">
        <v>21</v>
      </c>
      <c r="M44" s="234">
        <f>G44*(1+L44/100)</f>
        <v>0</v>
      </c>
      <c r="N44" s="234">
        <v>0</v>
      </c>
      <c r="O44" s="234">
        <f>ROUND(E44*N44,2)</f>
        <v>0</v>
      </c>
      <c r="P44" s="234">
        <v>0</v>
      </c>
      <c r="Q44" s="234">
        <f>ROUND(E44*P44,2)</f>
        <v>0</v>
      </c>
      <c r="R44" s="234" t="s">
        <v>437</v>
      </c>
      <c r="S44" s="234" t="s">
        <v>134</v>
      </c>
      <c r="T44" s="235" t="s">
        <v>135</v>
      </c>
      <c r="U44" s="219">
        <v>0.4</v>
      </c>
      <c r="V44" s="219">
        <f>ROUND(E44*U44,2)</f>
        <v>6</v>
      </c>
      <c r="W44" s="219"/>
      <c r="X44" s="219" t="s">
        <v>136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137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0" t="s">
        <v>438</v>
      </c>
      <c r="D45" s="237"/>
      <c r="E45" s="237"/>
      <c r="F45" s="237"/>
      <c r="G45" s="237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139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17"/>
      <c r="B46" s="218"/>
      <c r="C46" s="252" t="s">
        <v>439</v>
      </c>
      <c r="D46" s="238"/>
      <c r="E46" s="238"/>
      <c r="F46" s="238"/>
      <c r="G46" s="238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36" t="str">
        <f>C46</f>
        <v>Druhová skladba dle TZ. Položka včetně kotevních kůlů a s ochranou proti okusu. Součástí jsou také nutné zemní práce včetně mulčovací kůry.</v>
      </c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1" t="s">
        <v>440</v>
      </c>
      <c r="D47" s="220"/>
      <c r="E47" s="221">
        <v>3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141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1" t="s">
        <v>441</v>
      </c>
      <c r="D48" s="220"/>
      <c r="E48" s="221">
        <v>3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141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1" t="s">
        <v>442</v>
      </c>
      <c r="D49" s="220"/>
      <c r="E49" s="221">
        <v>5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141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1" t="s">
        <v>443</v>
      </c>
      <c r="D50" s="220"/>
      <c r="E50" s="221">
        <v>1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141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1" t="s">
        <v>444</v>
      </c>
      <c r="D51" s="220"/>
      <c r="E51" s="221">
        <v>3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141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9">
        <v>13</v>
      </c>
      <c r="B52" s="230" t="s">
        <v>445</v>
      </c>
      <c r="C52" s="249" t="s">
        <v>446</v>
      </c>
      <c r="D52" s="231" t="s">
        <v>225</v>
      </c>
      <c r="E52" s="232">
        <v>110</v>
      </c>
      <c r="F52" s="233"/>
      <c r="G52" s="234">
        <f>ROUND(E52*F52,2)</f>
        <v>0</v>
      </c>
      <c r="H52" s="233"/>
      <c r="I52" s="234">
        <f>ROUND(E52*H52,2)</f>
        <v>0</v>
      </c>
      <c r="J52" s="233"/>
      <c r="K52" s="234">
        <f>ROUND(E52*J52,2)</f>
        <v>0</v>
      </c>
      <c r="L52" s="234">
        <v>21</v>
      </c>
      <c r="M52" s="234">
        <f>G52*(1+L52/100)</f>
        <v>0</v>
      </c>
      <c r="N52" s="234">
        <v>0</v>
      </c>
      <c r="O52" s="234">
        <f>ROUND(E52*N52,2)</f>
        <v>0</v>
      </c>
      <c r="P52" s="234">
        <v>0</v>
      </c>
      <c r="Q52" s="234">
        <f>ROUND(E52*P52,2)</f>
        <v>0</v>
      </c>
      <c r="R52" s="234" t="s">
        <v>437</v>
      </c>
      <c r="S52" s="234" t="s">
        <v>134</v>
      </c>
      <c r="T52" s="235" t="s">
        <v>135</v>
      </c>
      <c r="U52" s="219">
        <v>9.5000000000000001E-2</v>
      </c>
      <c r="V52" s="219">
        <f>ROUND(E52*U52,2)</f>
        <v>10.45</v>
      </c>
      <c r="W52" s="219"/>
      <c r="X52" s="219" t="s">
        <v>136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137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0" t="s">
        <v>438</v>
      </c>
      <c r="D53" s="237"/>
      <c r="E53" s="237"/>
      <c r="F53" s="237"/>
      <c r="G53" s="237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139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1" t="s">
        <v>447</v>
      </c>
      <c r="D54" s="220"/>
      <c r="E54" s="221">
        <v>110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141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9">
        <v>14</v>
      </c>
      <c r="B55" s="230" t="s">
        <v>448</v>
      </c>
      <c r="C55" s="249" t="s">
        <v>449</v>
      </c>
      <c r="D55" s="231" t="s">
        <v>225</v>
      </c>
      <c r="E55" s="232">
        <v>110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21</v>
      </c>
      <c r="M55" s="234">
        <f>G55*(1+L55/100)</f>
        <v>0</v>
      </c>
      <c r="N55" s="234">
        <v>5.0000000000000001E-3</v>
      </c>
      <c r="O55" s="234">
        <f>ROUND(E55*N55,2)</f>
        <v>0.55000000000000004</v>
      </c>
      <c r="P55" s="234">
        <v>0</v>
      </c>
      <c r="Q55" s="234">
        <f>ROUND(E55*P55,2)</f>
        <v>0</v>
      </c>
      <c r="R55" s="234"/>
      <c r="S55" s="234" t="s">
        <v>173</v>
      </c>
      <c r="T55" s="235" t="s">
        <v>161</v>
      </c>
      <c r="U55" s="219">
        <v>0</v>
      </c>
      <c r="V55" s="219">
        <f>ROUND(E55*U55,2)</f>
        <v>0</v>
      </c>
      <c r="W55" s="219"/>
      <c r="X55" s="219" t="s">
        <v>184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185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1" t="s">
        <v>450</v>
      </c>
      <c r="D56" s="220"/>
      <c r="E56" s="221">
        <v>110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141</v>
      </c>
      <c r="AH56" s="210">
        <v>5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9">
        <v>15</v>
      </c>
      <c r="B57" s="230" t="s">
        <v>451</v>
      </c>
      <c r="C57" s="249" t="s">
        <v>452</v>
      </c>
      <c r="D57" s="231" t="s">
        <v>225</v>
      </c>
      <c r="E57" s="232">
        <v>15</v>
      </c>
      <c r="F57" s="233"/>
      <c r="G57" s="234">
        <f>ROUND(E57*F57,2)</f>
        <v>0</v>
      </c>
      <c r="H57" s="233"/>
      <c r="I57" s="234">
        <f>ROUND(E57*H57,2)</f>
        <v>0</v>
      </c>
      <c r="J57" s="233"/>
      <c r="K57" s="234">
        <f>ROUND(E57*J57,2)</f>
        <v>0</v>
      </c>
      <c r="L57" s="234">
        <v>21</v>
      </c>
      <c r="M57" s="234">
        <f>G57*(1+L57/100)</f>
        <v>0</v>
      </c>
      <c r="N57" s="234">
        <v>1.2E-2</v>
      </c>
      <c r="O57" s="234">
        <f>ROUND(E57*N57,2)</f>
        <v>0.18</v>
      </c>
      <c r="P57" s="234">
        <v>0</v>
      </c>
      <c r="Q57" s="234">
        <f>ROUND(E57*P57,2)</f>
        <v>0</v>
      </c>
      <c r="R57" s="234"/>
      <c r="S57" s="234" t="s">
        <v>173</v>
      </c>
      <c r="T57" s="235" t="s">
        <v>135</v>
      </c>
      <c r="U57" s="219">
        <v>0</v>
      </c>
      <c r="V57" s="219">
        <f>ROUND(E57*U57,2)</f>
        <v>0</v>
      </c>
      <c r="W57" s="219"/>
      <c r="X57" s="219" t="s">
        <v>184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185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3" t="s">
        <v>453</v>
      </c>
      <c r="D58" s="239"/>
      <c r="E58" s="239"/>
      <c r="F58" s="239"/>
      <c r="G58" s="23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164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1" t="s">
        <v>454</v>
      </c>
      <c r="D59" s="220"/>
      <c r="E59" s="221">
        <v>15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141</v>
      </c>
      <c r="AH59" s="210">
        <v>5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29">
        <v>16</v>
      </c>
      <c r="B60" s="230" t="s">
        <v>455</v>
      </c>
      <c r="C60" s="249" t="s">
        <v>456</v>
      </c>
      <c r="D60" s="231" t="s">
        <v>132</v>
      </c>
      <c r="E60" s="232">
        <v>2063.951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21</v>
      </c>
      <c r="M60" s="234">
        <f>G60*(1+L60/100)</f>
        <v>0</v>
      </c>
      <c r="N60" s="234">
        <v>0</v>
      </c>
      <c r="O60" s="234">
        <f>ROUND(E60*N60,2)</f>
        <v>0</v>
      </c>
      <c r="P60" s="234">
        <v>0</v>
      </c>
      <c r="Q60" s="234">
        <f>ROUND(E60*P60,2)</f>
        <v>0</v>
      </c>
      <c r="R60" s="234" t="s">
        <v>133</v>
      </c>
      <c r="S60" s="234" t="s">
        <v>134</v>
      </c>
      <c r="T60" s="235" t="s">
        <v>135</v>
      </c>
      <c r="U60" s="219">
        <v>0.05</v>
      </c>
      <c r="V60" s="219">
        <f>ROUND(E60*U60,2)</f>
        <v>103.2</v>
      </c>
      <c r="W60" s="219"/>
      <c r="X60" s="219" t="s">
        <v>136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137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1" t="s">
        <v>457</v>
      </c>
      <c r="D61" s="220"/>
      <c r="E61" s="221">
        <v>2063.951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141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29">
        <v>17</v>
      </c>
      <c r="B62" s="230" t="s">
        <v>376</v>
      </c>
      <c r="C62" s="249" t="s">
        <v>377</v>
      </c>
      <c r="D62" s="231" t="s">
        <v>132</v>
      </c>
      <c r="E62" s="232">
        <v>20.530999999999999</v>
      </c>
      <c r="F62" s="233"/>
      <c r="G62" s="234">
        <f>ROUND(E62*F62,2)</f>
        <v>0</v>
      </c>
      <c r="H62" s="233"/>
      <c r="I62" s="234">
        <f>ROUND(E62*H62,2)</f>
        <v>0</v>
      </c>
      <c r="J62" s="233"/>
      <c r="K62" s="234">
        <f>ROUND(E62*J62,2)</f>
        <v>0</v>
      </c>
      <c r="L62" s="234">
        <v>21</v>
      </c>
      <c r="M62" s="234">
        <f>G62*(1+L62/100)</f>
        <v>0</v>
      </c>
      <c r="N62" s="234">
        <v>1.7</v>
      </c>
      <c r="O62" s="234">
        <f>ROUND(E62*N62,2)</f>
        <v>34.9</v>
      </c>
      <c r="P62" s="234">
        <v>0</v>
      </c>
      <c r="Q62" s="234">
        <f>ROUND(E62*P62,2)</f>
        <v>0</v>
      </c>
      <c r="R62" s="234" t="s">
        <v>133</v>
      </c>
      <c r="S62" s="234" t="s">
        <v>134</v>
      </c>
      <c r="T62" s="235" t="s">
        <v>161</v>
      </c>
      <c r="U62" s="219">
        <v>1.59</v>
      </c>
      <c r="V62" s="219">
        <f>ROUND(E62*U62,2)</f>
        <v>32.64</v>
      </c>
      <c r="W62" s="219"/>
      <c r="X62" s="219" t="s">
        <v>136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137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ht="22.5" outlineLevel="1" x14ac:dyDescent="0.2">
      <c r="A63" s="217"/>
      <c r="B63" s="218"/>
      <c r="C63" s="250" t="s">
        <v>378</v>
      </c>
      <c r="D63" s="237"/>
      <c r="E63" s="237"/>
      <c r="F63" s="237"/>
      <c r="G63" s="237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139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36" t="str">
        <f>C63</f>
        <v>sypaninou z vhodných hornin tř. 1 - 4 nebo materiálem připraveným podél výkopu ve vzdálenosti do 3 m od jeho kraje, pro jakoukoliv hloubku výkopu a jakoukoliv míru zhutnění,</v>
      </c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17"/>
      <c r="B64" s="218"/>
      <c r="C64" s="251" t="s">
        <v>458</v>
      </c>
      <c r="D64" s="220"/>
      <c r="E64" s="221">
        <v>20.530999999999999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141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9">
        <v>18</v>
      </c>
      <c r="B65" s="230" t="s">
        <v>459</v>
      </c>
      <c r="C65" s="249" t="s">
        <v>460</v>
      </c>
      <c r="D65" s="231" t="s">
        <v>190</v>
      </c>
      <c r="E65" s="232">
        <v>170.27099999999999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21</v>
      </c>
      <c r="M65" s="234">
        <f>G65*(1+L65/100)</f>
        <v>0</v>
      </c>
      <c r="N65" s="234">
        <v>0</v>
      </c>
      <c r="O65" s="234">
        <f>ROUND(E65*N65,2)</f>
        <v>0</v>
      </c>
      <c r="P65" s="234">
        <v>0</v>
      </c>
      <c r="Q65" s="234">
        <f>ROUND(E65*P65,2)</f>
        <v>0</v>
      </c>
      <c r="R65" s="234" t="s">
        <v>437</v>
      </c>
      <c r="S65" s="234" t="s">
        <v>134</v>
      </c>
      <c r="T65" s="235" t="s">
        <v>135</v>
      </c>
      <c r="U65" s="219">
        <v>0.06</v>
      </c>
      <c r="V65" s="219">
        <f>ROUND(E65*U65,2)</f>
        <v>10.220000000000001</v>
      </c>
      <c r="W65" s="219"/>
      <c r="X65" s="219" t="s">
        <v>136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137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0" t="s">
        <v>461</v>
      </c>
      <c r="D66" s="237"/>
      <c r="E66" s="237"/>
      <c r="F66" s="237"/>
      <c r="G66" s="237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139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1" t="s">
        <v>462</v>
      </c>
      <c r="D67" s="220"/>
      <c r="E67" s="221">
        <v>170.27099999999999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141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9">
        <v>19</v>
      </c>
      <c r="B68" s="230" t="s">
        <v>463</v>
      </c>
      <c r="C68" s="249" t="s">
        <v>464</v>
      </c>
      <c r="D68" s="231" t="s">
        <v>190</v>
      </c>
      <c r="E68" s="232">
        <v>2029.0889999999999</v>
      </c>
      <c r="F68" s="233"/>
      <c r="G68" s="234">
        <f>ROUND(E68*F68,2)</f>
        <v>0</v>
      </c>
      <c r="H68" s="233"/>
      <c r="I68" s="234">
        <f>ROUND(E68*H68,2)</f>
        <v>0</v>
      </c>
      <c r="J68" s="233"/>
      <c r="K68" s="234">
        <f>ROUND(E68*J68,2)</f>
        <v>0</v>
      </c>
      <c r="L68" s="234">
        <v>21</v>
      </c>
      <c r="M68" s="234">
        <f>G68*(1+L68/100)</f>
        <v>0</v>
      </c>
      <c r="N68" s="234">
        <v>0</v>
      </c>
      <c r="O68" s="234">
        <f>ROUND(E68*N68,2)</f>
        <v>0</v>
      </c>
      <c r="P68" s="234">
        <v>0</v>
      </c>
      <c r="Q68" s="234">
        <f>ROUND(E68*P68,2)</f>
        <v>0</v>
      </c>
      <c r="R68" s="234" t="s">
        <v>437</v>
      </c>
      <c r="S68" s="234" t="s">
        <v>134</v>
      </c>
      <c r="T68" s="235" t="s">
        <v>161</v>
      </c>
      <c r="U68" s="219">
        <v>0.1</v>
      </c>
      <c r="V68" s="219">
        <f>ROUND(E68*U68,2)</f>
        <v>202.91</v>
      </c>
      <c r="W68" s="219"/>
      <c r="X68" s="219" t="s">
        <v>136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137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0" t="s">
        <v>461</v>
      </c>
      <c r="D69" s="237"/>
      <c r="E69" s="237"/>
      <c r="F69" s="237"/>
      <c r="G69" s="237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139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1" t="s">
        <v>465</v>
      </c>
      <c r="D70" s="220"/>
      <c r="E70" s="221">
        <v>2029.0889999999999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141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29">
        <v>20</v>
      </c>
      <c r="B71" s="230" t="s">
        <v>466</v>
      </c>
      <c r="C71" s="249" t="s">
        <v>467</v>
      </c>
      <c r="D71" s="231" t="s">
        <v>468</v>
      </c>
      <c r="E71" s="232">
        <v>54.984079999999999</v>
      </c>
      <c r="F71" s="233"/>
      <c r="G71" s="234">
        <f>ROUND(E71*F71,2)</f>
        <v>0</v>
      </c>
      <c r="H71" s="233"/>
      <c r="I71" s="234">
        <f>ROUND(E71*H71,2)</f>
        <v>0</v>
      </c>
      <c r="J71" s="233"/>
      <c r="K71" s="234">
        <f>ROUND(E71*J71,2)</f>
        <v>0</v>
      </c>
      <c r="L71" s="234">
        <v>21</v>
      </c>
      <c r="M71" s="234">
        <f>G71*(1+L71/100)</f>
        <v>0</v>
      </c>
      <c r="N71" s="234">
        <v>1E-3</v>
      </c>
      <c r="O71" s="234">
        <f>ROUND(E71*N71,2)</f>
        <v>0.05</v>
      </c>
      <c r="P71" s="234">
        <v>0</v>
      </c>
      <c r="Q71" s="234">
        <f>ROUND(E71*P71,2)</f>
        <v>0</v>
      </c>
      <c r="R71" s="234" t="s">
        <v>183</v>
      </c>
      <c r="S71" s="234" t="s">
        <v>134</v>
      </c>
      <c r="T71" s="235" t="s">
        <v>161</v>
      </c>
      <c r="U71" s="219">
        <v>0</v>
      </c>
      <c r="V71" s="219">
        <f>ROUND(E71*U71,2)</f>
        <v>0</v>
      </c>
      <c r="W71" s="219"/>
      <c r="X71" s="219" t="s">
        <v>184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185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3" t="s">
        <v>235</v>
      </c>
      <c r="D72" s="239"/>
      <c r="E72" s="239"/>
      <c r="F72" s="239"/>
      <c r="G72" s="23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164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2" t="s">
        <v>236</v>
      </c>
      <c r="D73" s="238"/>
      <c r="E73" s="238"/>
      <c r="F73" s="238"/>
      <c r="G73" s="238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164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2" t="s">
        <v>237</v>
      </c>
      <c r="D74" s="238"/>
      <c r="E74" s="238"/>
      <c r="F74" s="238"/>
      <c r="G74" s="238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164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1" t="s">
        <v>469</v>
      </c>
      <c r="D75" s="220"/>
      <c r="E75" s="221">
        <v>54.984079999999999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141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9">
        <v>21</v>
      </c>
      <c r="B76" s="230" t="s">
        <v>470</v>
      </c>
      <c r="C76" s="249" t="s">
        <v>471</v>
      </c>
      <c r="D76" s="231" t="s">
        <v>190</v>
      </c>
      <c r="E76" s="232">
        <v>8027.2309999999998</v>
      </c>
      <c r="F76" s="233"/>
      <c r="G76" s="234">
        <f>ROUND(E76*F76,2)</f>
        <v>0</v>
      </c>
      <c r="H76" s="233"/>
      <c r="I76" s="234">
        <f>ROUND(E76*H76,2)</f>
        <v>0</v>
      </c>
      <c r="J76" s="233"/>
      <c r="K76" s="234">
        <f>ROUND(E76*J76,2)</f>
        <v>0</v>
      </c>
      <c r="L76" s="234">
        <v>21</v>
      </c>
      <c r="M76" s="234">
        <f>G76*(1+L76/100)</f>
        <v>0</v>
      </c>
      <c r="N76" s="234">
        <v>0</v>
      </c>
      <c r="O76" s="234">
        <f>ROUND(E76*N76,2)</f>
        <v>0</v>
      </c>
      <c r="P76" s="234">
        <v>0</v>
      </c>
      <c r="Q76" s="234">
        <f>ROUND(E76*P76,2)</f>
        <v>0</v>
      </c>
      <c r="R76" s="234" t="s">
        <v>133</v>
      </c>
      <c r="S76" s="234" t="s">
        <v>134</v>
      </c>
      <c r="T76" s="235" t="s">
        <v>161</v>
      </c>
      <c r="U76" s="219">
        <v>0.02</v>
      </c>
      <c r="V76" s="219">
        <f>ROUND(E76*U76,2)</f>
        <v>160.54</v>
      </c>
      <c r="W76" s="219"/>
      <c r="X76" s="219" t="s">
        <v>136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137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0" t="s">
        <v>472</v>
      </c>
      <c r="D77" s="237"/>
      <c r="E77" s="237"/>
      <c r="F77" s="237"/>
      <c r="G77" s="237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139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1" t="s">
        <v>473</v>
      </c>
      <c r="D78" s="220"/>
      <c r="E78" s="221">
        <v>8027.2309999999998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141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ht="22.5" outlineLevel="1" x14ac:dyDescent="0.2">
      <c r="A79" s="229">
        <v>22</v>
      </c>
      <c r="B79" s="230" t="s">
        <v>474</v>
      </c>
      <c r="C79" s="249" t="s">
        <v>475</v>
      </c>
      <c r="D79" s="231" t="s">
        <v>190</v>
      </c>
      <c r="E79" s="232">
        <v>170.27099999999999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21</v>
      </c>
      <c r="M79" s="234">
        <f>G79*(1+L79/100)</f>
        <v>0</v>
      </c>
      <c r="N79" s="234">
        <v>0</v>
      </c>
      <c r="O79" s="234">
        <f>ROUND(E79*N79,2)</f>
        <v>0</v>
      </c>
      <c r="P79" s="234">
        <v>0</v>
      </c>
      <c r="Q79" s="234">
        <f>ROUND(E79*P79,2)</f>
        <v>0</v>
      </c>
      <c r="R79" s="234" t="s">
        <v>133</v>
      </c>
      <c r="S79" s="234" t="s">
        <v>134</v>
      </c>
      <c r="T79" s="235" t="s">
        <v>135</v>
      </c>
      <c r="U79" s="219">
        <v>0.18</v>
      </c>
      <c r="V79" s="219">
        <f>ROUND(E79*U79,2)</f>
        <v>30.65</v>
      </c>
      <c r="W79" s="219"/>
      <c r="X79" s="219" t="s">
        <v>136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137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ht="22.5" outlineLevel="1" x14ac:dyDescent="0.2">
      <c r="A80" s="217"/>
      <c r="B80" s="218"/>
      <c r="C80" s="250" t="s">
        <v>476</v>
      </c>
      <c r="D80" s="237"/>
      <c r="E80" s="237"/>
      <c r="F80" s="237"/>
      <c r="G80" s="237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139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36" t="str">
        <f>C80</f>
        <v>s případným nutným přemístěním hromad nebo dočasných skládek na místo potřeby ze vzdálenosti do 30 m, v rovině nebo ve svahu do 1 : 5,</v>
      </c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1" t="s">
        <v>477</v>
      </c>
      <c r="D81" s="220"/>
      <c r="E81" s="221">
        <v>170.27099999999999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141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ht="22.5" outlineLevel="1" x14ac:dyDescent="0.2">
      <c r="A82" s="229">
        <v>23</v>
      </c>
      <c r="B82" s="230" t="s">
        <v>478</v>
      </c>
      <c r="C82" s="249" t="s">
        <v>479</v>
      </c>
      <c r="D82" s="231" t="s">
        <v>190</v>
      </c>
      <c r="E82" s="232">
        <v>2029.0889999999999</v>
      </c>
      <c r="F82" s="233"/>
      <c r="G82" s="234">
        <f>ROUND(E82*F82,2)</f>
        <v>0</v>
      </c>
      <c r="H82" s="233"/>
      <c r="I82" s="234">
        <f>ROUND(E82*H82,2)</f>
        <v>0</v>
      </c>
      <c r="J82" s="233"/>
      <c r="K82" s="234">
        <f>ROUND(E82*J82,2)</f>
        <v>0</v>
      </c>
      <c r="L82" s="234">
        <v>21</v>
      </c>
      <c r="M82" s="234">
        <f>G82*(1+L82/100)</f>
        <v>0</v>
      </c>
      <c r="N82" s="234">
        <v>0</v>
      </c>
      <c r="O82" s="234">
        <f>ROUND(E82*N82,2)</f>
        <v>0</v>
      </c>
      <c r="P82" s="234">
        <v>0</v>
      </c>
      <c r="Q82" s="234">
        <f>ROUND(E82*P82,2)</f>
        <v>0</v>
      </c>
      <c r="R82" s="234" t="s">
        <v>133</v>
      </c>
      <c r="S82" s="234" t="s">
        <v>134</v>
      </c>
      <c r="T82" s="235" t="s">
        <v>161</v>
      </c>
      <c r="U82" s="219">
        <v>0.26</v>
      </c>
      <c r="V82" s="219">
        <f>ROUND(E82*U82,2)</f>
        <v>527.55999999999995</v>
      </c>
      <c r="W82" s="219"/>
      <c r="X82" s="219" t="s">
        <v>136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137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0" t="s">
        <v>480</v>
      </c>
      <c r="D83" s="237"/>
      <c r="E83" s="237"/>
      <c r="F83" s="237"/>
      <c r="G83" s="237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139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36" t="str">
        <f>C83</f>
        <v>s případným nutným přemístěním hromad nebo dočasných skládek na místo potřeby ze vzdálenosti do 30 m, ve svahu sklonu přes 1 : 5,</v>
      </c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1" t="s">
        <v>481</v>
      </c>
      <c r="D84" s="220"/>
      <c r="E84" s="221">
        <v>2029.0889999999999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141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9">
        <v>24</v>
      </c>
      <c r="B85" s="230" t="s">
        <v>482</v>
      </c>
      <c r="C85" s="249" t="s">
        <v>483</v>
      </c>
      <c r="D85" s="231" t="s">
        <v>132</v>
      </c>
      <c r="E85" s="232">
        <v>35.315449999999998</v>
      </c>
      <c r="F85" s="233"/>
      <c r="G85" s="234">
        <f>ROUND(E85*F85,2)</f>
        <v>0</v>
      </c>
      <c r="H85" s="233"/>
      <c r="I85" s="234">
        <f>ROUND(E85*H85,2)</f>
        <v>0</v>
      </c>
      <c r="J85" s="233"/>
      <c r="K85" s="234">
        <f>ROUND(E85*J85,2)</f>
        <v>0</v>
      </c>
      <c r="L85" s="234">
        <v>21</v>
      </c>
      <c r="M85" s="234">
        <f>G85*(1+L85/100)</f>
        <v>0</v>
      </c>
      <c r="N85" s="234">
        <v>0</v>
      </c>
      <c r="O85" s="234">
        <f>ROUND(E85*N85,2)</f>
        <v>0</v>
      </c>
      <c r="P85" s="234">
        <v>0</v>
      </c>
      <c r="Q85" s="234">
        <f>ROUND(E85*P85,2)</f>
        <v>0</v>
      </c>
      <c r="R85" s="234" t="s">
        <v>437</v>
      </c>
      <c r="S85" s="234" t="s">
        <v>134</v>
      </c>
      <c r="T85" s="235" t="s">
        <v>161</v>
      </c>
      <c r="U85" s="219">
        <v>0.26</v>
      </c>
      <c r="V85" s="219">
        <f>ROUND(E85*U85,2)</f>
        <v>9.18</v>
      </c>
      <c r="W85" s="219"/>
      <c r="X85" s="219" t="s">
        <v>136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137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1" t="s">
        <v>484</v>
      </c>
      <c r="D86" s="220"/>
      <c r="E86" s="221">
        <v>32.990450000000003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141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1" t="s">
        <v>485</v>
      </c>
      <c r="D87" s="220"/>
      <c r="E87" s="221">
        <v>0.67500000000000004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141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1" t="s">
        <v>486</v>
      </c>
      <c r="D88" s="220"/>
      <c r="E88" s="221">
        <v>1.65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141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29">
        <v>25</v>
      </c>
      <c r="B89" s="230" t="s">
        <v>192</v>
      </c>
      <c r="C89" s="249" t="s">
        <v>193</v>
      </c>
      <c r="D89" s="231" t="s">
        <v>182</v>
      </c>
      <c r="E89" s="232">
        <v>11479.892400000001</v>
      </c>
      <c r="F89" s="233"/>
      <c r="G89" s="234">
        <f>ROUND(E89*F89,2)</f>
        <v>0</v>
      </c>
      <c r="H89" s="233"/>
      <c r="I89" s="234">
        <f>ROUND(E89*H89,2)</f>
        <v>0</v>
      </c>
      <c r="J89" s="233"/>
      <c r="K89" s="234">
        <f>ROUND(E89*J89,2)</f>
        <v>0</v>
      </c>
      <c r="L89" s="234">
        <v>21</v>
      </c>
      <c r="M89" s="234">
        <f>G89*(1+L89/100)</f>
        <v>0</v>
      </c>
      <c r="N89" s="234">
        <v>0</v>
      </c>
      <c r="O89" s="234">
        <f>ROUND(E89*N89,2)</f>
        <v>0</v>
      </c>
      <c r="P89" s="234">
        <v>0</v>
      </c>
      <c r="Q89" s="234">
        <f>ROUND(E89*P89,2)</f>
        <v>0</v>
      </c>
      <c r="R89" s="234" t="s">
        <v>133</v>
      </c>
      <c r="S89" s="234" t="s">
        <v>134</v>
      </c>
      <c r="T89" s="235" t="s">
        <v>161</v>
      </c>
      <c r="U89" s="219">
        <v>0</v>
      </c>
      <c r="V89" s="219">
        <f>ROUND(E89*U89,2)</f>
        <v>0</v>
      </c>
      <c r="W89" s="219"/>
      <c r="X89" s="219" t="s">
        <v>136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137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3" t="s">
        <v>194</v>
      </c>
      <c r="D90" s="239"/>
      <c r="E90" s="239"/>
      <c r="F90" s="239"/>
      <c r="G90" s="23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164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1" t="s">
        <v>487</v>
      </c>
      <c r="D91" s="220"/>
      <c r="E91" s="221">
        <v>4031.9243999999999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141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1" t="s">
        <v>488</v>
      </c>
      <c r="D92" s="220"/>
      <c r="E92" s="221">
        <v>223.452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141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1" t="s">
        <v>489</v>
      </c>
      <c r="D93" s="220"/>
      <c r="E93" s="221">
        <v>7224.5159999999996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141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x14ac:dyDescent="0.2">
      <c r="A94" s="223" t="s">
        <v>128</v>
      </c>
      <c r="B94" s="224" t="s">
        <v>67</v>
      </c>
      <c r="C94" s="248" t="s">
        <v>68</v>
      </c>
      <c r="D94" s="225"/>
      <c r="E94" s="226"/>
      <c r="F94" s="227"/>
      <c r="G94" s="227">
        <f>SUMIF(AG95:AG97,"&lt;&gt;NOR",G95:G97)</f>
        <v>0</v>
      </c>
      <c r="H94" s="227"/>
      <c r="I94" s="227">
        <f>SUM(I95:I97)</f>
        <v>0</v>
      </c>
      <c r="J94" s="227"/>
      <c r="K94" s="227">
        <f>SUM(K95:K97)</f>
        <v>0</v>
      </c>
      <c r="L94" s="227"/>
      <c r="M94" s="227">
        <f>SUM(M95:M97)</f>
        <v>0</v>
      </c>
      <c r="N94" s="227"/>
      <c r="O94" s="227">
        <f>SUM(O95:O97)</f>
        <v>8669.42</v>
      </c>
      <c r="P94" s="227"/>
      <c r="Q94" s="227">
        <f>SUM(Q95:Q97)</f>
        <v>0</v>
      </c>
      <c r="R94" s="227"/>
      <c r="S94" s="227"/>
      <c r="T94" s="228"/>
      <c r="U94" s="222"/>
      <c r="V94" s="222">
        <f>SUM(V95:V97)</f>
        <v>4374.8500000000004</v>
      </c>
      <c r="W94" s="222"/>
      <c r="X94" s="222"/>
      <c r="AG94" t="s">
        <v>129</v>
      </c>
    </row>
    <row r="95" spans="1:60" outlineLevel="1" x14ac:dyDescent="0.2">
      <c r="A95" s="229">
        <v>26</v>
      </c>
      <c r="B95" s="230" t="s">
        <v>490</v>
      </c>
      <c r="C95" s="249" t="s">
        <v>491</v>
      </c>
      <c r="D95" s="231" t="s">
        <v>132</v>
      </c>
      <c r="E95" s="232">
        <v>4013.62</v>
      </c>
      <c r="F95" s="233"/>
      <c r="G95" s="234">
        <f>ROUND(E95*F95,2)</f>
        <v>0</v>
      </c>
      <c r="H95" s="233"/>
      <c r="I95" s="234">
        <f>ROUND(E95*H95,2)</f>
        <v>0</v>
      </c>
      <c r="J95" s="233"/>
      <c r="K95" s="234">
        <f>ROUND(E95*J95,2)</f>
        <v>0</v>
      </c>
      <c r="L95" s="234">
        <v>21</v>
      </c>
      <c r="M95" s="234">
        <f>G95*(1+L95/100)</f>
        <v>0</v>
      </c>
      <c r="N95" s="234">
        <v>2.16</v>
      </c>
      <c r="O95" s="234">
        <f>ROUND(E95*N95,2)</f>
        <v>8669.42</v>
      </c>
      <c r="P95" s="234">
        <v>0</v>
      </c>
      <c r="Q95" s="234">
        <f>ROUND(E95*P95,2)</f>
        <v>0</v>
      </c>
      <c r="R95" s="234"/>
      <c r="S95" s="234" t="s">
        <v>173</v>
      </c>
      <c r="T95" s="235" t="s">
        <v>161</v>
      </c>
      <c r="U95" s="219">
        <v>1.0900000000000001</v>
      </c>
      <c r="V95" s="219">
        <f>ROUND(E95*U95,2)</f>
        <v>4374.8500000000004</v>
      </c>
      <c r="W95" s="219"/>
      <c r="X95" s="219" t="s">
        <v>136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137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ht="22.5" outlineLevel="1" x14ac:dyDescent="0.2">
      <c r="A96" s="217"/>
      <c r="B96" s="218"/>
      <c r="C96" s="253" t="s">
        <v>492</v>
      </c>
      <c r="D96" s="239"/>
      <c r="E96" s="239"/>
      <c r="F96" s="239"/>
      <c r="G96" s="23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164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36" t="str">
        <f>C96</f>
        <v>Včetně materiálu pro výměnu podloží - předpokládaná hloubka 0,50m. Včetně dodávky vhodného materiálu a geotextilie dle TP 97. Položka bude uplatněna v případě výměny podloží po odsouhlasení investorem.</v>
      </c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51" t="s">
        <v>493</v>
      </c>
      <c r="D97" s="220"/>
      <c r="E97" s="221">
        <v>4013.62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141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x14ac:dyDescent="0.2">
      <c r="A98" s="223" t="s">
        <v>128</v>
      </c>
      <c r="B98" s="224" t="s">
        <v>69</v>
      </c>
      <c r="C98" s="248" t="s">
        <v>70</v>
      </c>
      <c r="D98" s="225"/>
      <c r="E98" s="226"/>
      <c r="F98" s="227"/>
      <c r="G98" s="227">
        <f>SUMIF(AG99:AG108,"&lt;&gt;NOR",G99:G108)</f>
        <v>0</v>
      </c>
      <c r="H98" s="227"/>
      <c r="I98" s="227">
        <f>SUM(I99:I108)</f>
        <v>0</v>
      </c>
      <c r="J98" s="227"/>
      <c r="K98" s="227">
        <f>SUM(K99:K108)</f>
        <v>0</v>
      </c>
      <c r="L98" s="227"/>
      <c r="M98" s="227">
        <f>SUM(M99:M108)</f>
        <v>0</v>
      </c>
      <c r="N98" s="227"/>
      <c r="O98" s="227">
        <f>SUM(O99:O108)</f>
        <v>9.7999999999999989</v>
      </c>
      <c r="P98" s="227"/>
      <c r="Q98" s="227">
        <f>SUM(Q99:Q108)</f>
        <v>0</v>
      </c>
      <c r="R98" s="227"/>
      <c r="S98" s="227"/>
      <c r="T98" s="228"/>
      <c r="U98" s="222"/>
      <c r="V98" s="222">
        <f>SUM(V99:V108)</f>
        <v>59.760000000000005</v>
      </c>
      <c r="W98" s="222"/>
      <c r="X98" s="222"/>
      <c r="AG98" t="s">
        <v>129</v>
      </c>
    </row>
    <row r="99" spans="1:60" outlineLevel="1" x14ac:dyDescent="0.2">
      <c r="A99" s="229">
        <v>27</v>
      </c>
      <c r="B99" s="230" t="s">
        <v>494</v>
      </c>
      <c r="C99" s="249" t="s">
        <v>495</v>
      </c>
      <c r="D99" s="231" t="s">
        <v>207</v>
      </c>
      <c r="E99" s="232">
        <v>19</v>
      </c>
      <c r="F99" s="233"/>
      <c r="G99" s="234">
        <f>ROUND(E99*F99,2)</f>
        <v>0</v>
      </c>
      <c r="H99" s="233"/>
      <c r="I99" s="234">
        <f>ROUND(E99*H99,2)</f>
        <v>0</v>
      </c>
      <c r="J99" s="233"/>
      <c r="K99" s="234">
        <f>ROUND(E99*J99,2)</f>
        <v>0</v>
      </c>
      <c r="L99" s="234">
        <v>21</v>
      </c>
      <c r="M99" s="234">
        <f>G99*(1+L99/100)</f>
        <v>0</v>
      </c>
      <c r="N99" s="234">
        <v>0.26250000000000001</v>
      </c>
      <c r="O99" s="234">
        <f>ROUND(E99*N99,2)</f>
        <v>4.99</v>
      </c>
      <c r="P99" s="234">
        <v>0</v>
      </c>
      <c r="Q99" s="234">
        <f>ROUND(E99*P99,2)</f>
        <v>0</v>
      </c>
      <c r="R99" s="234" t="s">
        <v>437</v>
      </c>
      <c r="S99" s="234" t="s">
        <v>134</v>
      </c>
      <c r="T99" s="235" t="s">
        <v>135</v>
      </c>
      <c r="U99" s="219">
        <v>3.0726</v>
      </c>
      <c r="V99" s="219">
        <f>ROUND(E99*U99,2)</f>
        <v>58.38</v>
      </c>
      <c r="W99" s="219"/>
      <c r="X99" s="219" t="s">
        <v>136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137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1" t="s">
        <v>496</v>
      </c>
      <c r="D100" s="220"/>
      <c r="E100" s="221">
        <v>19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141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ht="22.5" outlineLevel="1" x14ac:dyDescent="0.2">
      <c r="A101" s="229">
        <v>28</v>
      </c>
      <c r="B101" s="230" t="s">
        <v>497</v>
      </c>
      <c r="C101" s="249" t="s">
        <v>498</v>
      </c>
      <c r="D101" s="231" t="s">
        <v>225</v>
      </c>
      <c r="E101" s="232">
        <v>95</v>
      </c>
      <c r="F101" s="233"/>
      <c r="G101" s="234">
        <f>ROUND(E101*F101,2)</f>
        <v>0</v>
      </c>
      <c r="H101" s="233"/>
      <c r="I101" s="234">
        <f>ROUND(E101*H101,2)</f>
        <v>0</v>
      </c>
      <c r="J101" s="233"/>
      <c r="K101" s="234">
        <f>ROUND(E101*J101,2)</f>
        <v>0</v>
      </c>
      <c r="L101" s="234">
        <v>21</v>
      </c>
      <c r="M101" s="234">
        <f>G101*(1+L101/100)</f>
        <v>0</v>
      </c>
      <c r="N101" s="234">
        <v>5.0500000000000003E-2</v>
      </c>
      <c r="O101" s="234">
        <f>ROUND(E101*N101,2)</f>
        <v>4.8</v>
      </c>
      <c r="P101" s="234">
        <v>0</v>
      </c>
      <c r="Q101" s="234">
        <f>ROUND(E101*P101,2)</f>
        <v>0</v>
      </c>
      <c r="R101" s="234" t="s">
        <v>183</v>
      </c>
      <c r="S101" s="234" t="s">
        <v>134</v>
      </c>
      <c r="T101" s="235" t="s">
        <v>135</v>
      </c>
      <c r="U101" s="219">
        <v>0</v>
      </c>
      <c r="V101" s="219">
        <f>ROUND(E101*U101,2)</f>
        <v>0</v>
      </c>
      <c r="W101" s="219"/>
      <c r="X101" s="219" t="s">
        <v>184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185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3" t="s">
        <v>235</v>
      </c>
      <c r="D102" s="239"/>
      <c r="E102" s="239"/>
      <c r="F102" s="239"/>
      <c r="G102" s="23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164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2" t="s">
        <v>236</v>
      </c>
      <c r="D103" s="238"/>
      <c r="E103" s="238"/>
      <c r="F103" s="238"/>
      <c r="G103" s="238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164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2" t="s">
        <v>237</v>
      </c>
      <c r="D104" s="238"/>
      <c r="E104" s="238"/>
      <c r="F104" s="238"/>
      <c r="G104" s="238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164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1" t="s">
        <v>499</v>
      </c>
      <c r="D105" s="220"/>
      <c r="E105" s="221">
        <v>95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141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ht="22.5" outlineLevel="1" x14ac:dyDescent="0.2">
      <c r="A106" s="229">
        <v>29</v>
      </c>
      <c r="B106" s="230" t="s">
        <v>500</v>
      </c>
      <c r="C106" s="249" t="s">
        <v>501</v>
      </c>
      <c r="D106" s="231" t="s">
        <v>207</v>
      </c>
      <c r="E106" s="232">
        <v>11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21</v>
      </c>
      <c r="M106" s="234">
        <f>G106*(1+L106/100)</f>
        <v>0</v>
      </c>
      <c r="N106" s="234">
        <v>1.17E-3</v>
      </c>
      <c r="O106" s="234">
        <f>ROUND(E106*N106,2)</f>
        <v>0.01</v>
      </c>
      <c r="P106" s="234">
        <v>0</v>
      </c>
      <c r="Q106" s="234">
        <f>ROUND(E106*P106,2)</f>
        <v>0</v>
      </c>
      <c r="R106" s="234" t="s">
        <v>384</v>
      </c>
      <c r="S106" s="234" t="s">
        <v>134</v>
      </c>
      <c r="T106" s="235" t="s">
        <v>135</v>
      </c>
      <c r="U106" s="219">
        <v>0.125</v>
      </c>
      <c r="V106" s="219">
        <f>ROUND(E106*U106,2)</f>
        <v>1.38</v>
      </c>
      <c r="W106" s="219"/>
      <c r="X106" s="219" t="s">
        <v>136</v>
      </c>
      <c r="Y106" s="210"/>
      <c r="Z106" s="210"/>
      <c r="AA106" s="210"/>
      <c r="AB106" s="210"/>
      <c r="AC106" s="210"/>
      <c r="AD106" s="210"/>
      <c r="AE106" s="210"/>
      <c r="AF106" s="210"/>
      <c r="AG106" s="210" t="s">
        <v>137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3" t="s">
        <v>502</v>
      </c>
      <c r="D107" s="239"/>
      <c r="E107" s="239"/>
      <c r="F107" s="239"/>
      <c r="G107" s="23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164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1" t="s">
        <v>503</v>
      </c>
      <c r="D108" s="220"/>
      <c r="E108" s="221">
        <v>11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141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x14ac:dyDescent="0.2">
      <c r="A109" s="223" t="s">
        <v>128</v>
      </c>
      <c r="B109" s="224" t="s">
        <v>71</v>
      </c>
      <c r="C109" s="248" t="s">
        <v>73</v>
      </c>
      <c r="D109" s="225"/>
      <c r="E109" s="226"/>
      <c r="F109" s="227"/>
      <c r="G109" s="227">
        <f>SUMIF(AG110:AG112,"&lt;&gt;NOR",G110:G112)</f>
        <v>0</v>
      </c>
      <c r="H109" s="227"/>
      <c r="I109" s="227">
        <f>SUM(I110:I112)</f>
        <v>0</v>
      </c>
      <c r="J109" s="227"/>
      <c r="K109" s="227">
        <f>SUM(K110:K112)</f>
        <v>0</v>
      </c>
      <c r="L109" s="227"/>
      <c r="M109" s="227">
        <f>SUM(M110:M112)</f>
        <v>0</v>
      </c>
      <c r="N109" s="227"/>
      <c r="O109" s="227">
        <f>SUM(O110:O112)</f>
        <v>16.690000000000001</v>
      </c>
      <c r="P109" s="227"/>
      <c r="Q109" s="227">
        <f>SUM(Q110:Q112)</f>
        <v>0</v>
      </c>
      <c r="R109" s="227"/>
      <c r="S109" s="227"/>
      <c r="T109" s="228"/>
      <c r="U109" s="222"/>
      <c r="V109" s="222">
        <f>SUM(V110:V112)</f>
        <v>25.06</v>
      </c>
      <c r="W109" s="222"/>
      <c r="X109" s="222"/>
      <c r="AG109" t="s">
        <v>129</v>
      </c>
    </row>
    <row r="110" spans="1:60" outlineLevel="1" x14ac:dyDescent="0.2">
      <c r="A110" s="229">
        <v>30</v>
      </c>
      <c r="B110" s="230" t="s">
        <v>196</v>
      </c>
      <c r="C110" s="249" t="s">
        <v>197</v>
      </c>
      <c r="D110" s="231" t="s">
        <v>132</v>
      </c>
      <c r="E110" s="232">
        <v>14.74</v>
      </c>
      <c r="F110" s="233"/>
      <c r="G110" s="234">
        <f>ROUND(E110*F110,2)</f>
        <v>0</v>
      </c>
      <c r="H110" s="233"/>
      <c r="I110" s="234">
        <f>ROUND(E110*H110,2)</f>
        <v>0</v>
      </c>
      <c r="J110" s="233"/>
      <c r="K110" s="234">
        <f>ROUND(E110*J110,2)</f>
        <v>0</v>
      </c>
      <c r="L110" s="234">
        <v>21</v>
      </c>
      <c r="M110" s="234">
        <f>G110*(1+L110/100)</f>
        <v>0</v>
      </c>
      <c r="N110" s="234">
        <v>1.1322000000000001</v>
      </c>
      <c r="O110" s="234">
        <f>ROUND(E110*N110,2)</f>
        <v>16.690000000000001</v>
      </c>
      <c r="P110" s="234">
        <v>0</v>
      </c>
      <c r="Q110" s="234">
        <f>ROUND(E110*P110,2)</f>
        <v>0</v>
      </c>
      <c r="R110" s="234" t="s">
        <v>198</v>
      </c>
      <c r="S110" s="234" t="s">
        <v>134</v>
      </c>
      <c r="T110" s="235" t="s">
        <v>161</v>
      </c>
      <c r="U110" s="219">
        <v>1.7</v>
      </c>
      <c r="V110" s="219">
        <f>ROUND(E110*U110,2)</f>
        <v>25.06</v>
      </c>
      <c r="W110" s="219"/>
      <c r="X110" s="219" t="s">
        <v>136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137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0" t="s">
        <v>199</v>
      </c>
      <c r="D111" s="237"/>
      <c r="E111" s="237"/>
      <c r="F111" s="237"/>
      <c r="G111" s="237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139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1" t="s">
        <v>504</v>
      </c>
      <c r="D112" s="220"/>
      <c r="E112" s="221">
        <v>14.74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141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x14ac:dyDescent="0.2">
      <c r="A113" s="223" t="s">
        <v>128</v>
      </c>
      <c r="B113" s="224" t="s">
        <v>74</v>
      </c>
      <c r="C113" s="248" t="s">
        <v>56</v>
      </c>
      <c r="D113" s="225"/>
      <c r="E113" s="226"/>
      <c r="F113" s="227"/>
      <c r="G113" s="227">
        <f>SUMIF(AG114:AG163,"&lt;&gt;NOR",G114:G163)</f>
        <v>0</v>
      </c>
      <c r="H113" s="227"/>
      <c r="I113" s="227">
        <f>SUM(I114:I163)</f>
        <v>0</v>
      </c>
      <c r="J113" s="227"/>
      <c r="K113" s="227">
        <f>SUM(K114:K163)</f>
        <v>0</v>
      </c>
      <c r="L113" s="227"/>
      <c r="M113" s="227">
        <f>SUM(M114:M163)</f>
        <v>0</v>
      </c>
      <c r="N113" s="227"/>
      <c r="O113" s="227">
        <f>SUM(O114:O163)</f>
        <v>9277.380000000001</v>
      </c>
      <c r="P113" s="227"/>
      <c r="Q113" s="227">
        <f>SUM(Q114:Q163)</f>
        <v>0</v>
      </c>
      <c r="R113" s="227"/>
      <c r="S113" s="227"/>
      <c r="T113" s="228"/>
      <c r="U113" s="222"/>
      <c r="V113" s="222">
        <f>SUM(V114:V163)</f>
        <v>1843.3799999999997</v>
      </c>
      <c r="W113" s="222"/>
      <c r="X113" s="222"/>
      <c r="AG113" t="s">
        <v>129</v>
      </c>
    </row>
    <row r="114" spans="1:60" outlineLevel="1" x14ac:dyDescent="0.2">
      <c r="A114" s="229">
        <v>31</v>
      </c>
      <c r="B114" s="230" t="s">
        <v>505</v>
      </c>
      <c r="C114" s="249" t="s">
        <v>506</v>
      </c>
      <c r="D114" s="231" t="s">
        <v>190</v>
      </c>
      <c r="E114" s="232">
        <v>1459.85</v>
      </c>
      <c r="F114" s="233"/>
      <c r="G114" s="234">
        <f>ROUND(E114*F114,2)</f>
        <v>0</v>
      </c>
      <c r="H114" s="233"/>
      <c r="I114" s="234">
        <f>ROUND(E114*H114,2)</f>
        <v>0</v>
      </c>
      <c r="J114" s="233"/>
      <c r="K114" s="234">
        <f>ROUND(E114*J114,2)</f>
        <v>0</v>
      </c>
      <c r="L114" s="234">
        <v>21</v>
      </c>
      <c r="M114" s="234">
        <f>G114*(1+L114/100)</f>
        <v>0</v>
      </c>
      <c r="N114" s="234">
        <v>0.30360999999999999</v>
      </c>
      <c r="O114" s="234">
        <f>ROUND(E114*N114,2)</f>
        <v>443.23</v>
      </c>
      <c r="P114" s="234">
        <v>0</v>
      </c>
      <c r="Q114" s="234">
        <f>ROUND(E114*P114,2)</f>
        <v>0</v>
      </c>
      <c r="R114" s="234" t="s">
        <v>405</v>
      </c>
      <c r="S114" s="234" t="s">
        <v>134</v>
      </c>
      <c r="T114" s="235" t="s">
        <v>135</v>
      </c>
      <c r="U114" s="219">
        <v>1.6E-2</v>
      </c>
      <c r="V114" s="219">
        <f>ROUND(E114*U114,2)</f>
        <v>23.36</v>
      </c>
      <c r="W114" s="219"/>
      <c r="X114" s="219" t="s">
        <v>136</v>
      </c>
      <c r="Y114" s="210"/>
      <c r="Z114" s="210"/>
      <c r="AA114" s="210"/>
      <c r="AB114" s="210"/>
      <c r="AC114" s="210"/>
      <c r="AD114" s="210"/>
      <c r="AE114" s="210"/>
      <c r="AF114" s="210"/>
      <c r="AG114" s="210" t="s">
        <v>137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0" t="s">
        <v>507</v>
      </c>
      <c r="D115" s="237"/>
      <c r="E115" s="237"/>
      <c r="F115" s="237"/>
      <c r="G115" s="237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139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1" t="s">
        <v>508</v>
      </c>
      <c r="D116" s="220"/>
      <c r="E116" s="221">
        <v>1459.85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141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29">
        <v>32</v>
      </c>
      <c r="B117" s="230" t="s">
        <v>509</v>
      </c>
      <c r="C117" s="249" t="s">
        <v>510</v>
      </c>
      <c r="D117" s="231" t="s">
        <v>190</v>
      </c>
      <c r="E117" s="232">
        <v>133</v>
      </c>
      <c r="F117" s="233"/>
      <c r="G117" s="234">
        <f>ROUND(E117*F117,2)</f>
        <v>0</v>
      </c>
      <c r="H117" s="233"/>
      <c r="I117" s="234">
        <f>ROUND(E117*H117,2)</f>
        <v>0</v>
      </c>
      <c r="J117" s="233"/>
      <c r="K117" s="234">
        <f>ROUND(E117*J117,2)</f>
        <v>0</v>
      </c>
      <c r="L117" s="234">
        <v>21</v>
      </c>
      <c r="M117" s="234">
        <f>G117*(1+L117/100)</f>
        <v>0</v>
      </c>
      <c r="N117" s="234">
        <v>0.40481</v>
      </c>
      <c r="O117" s="234">
        <f>ROUND(E117*N117,2)</f>
        <v>53.84</v>
      </c>
      <c r="P117" s="234">
        <v>0</v>
      </c>
      <c r="Q117" s="234">
        <f>ROUND(E117*P117,2)</f>
        <v>0</v>
      </c>
      <c r="R117" s="234" t="s">
        <v>405</v>
      </c>
      <c r="S117" s="234" t="s">
        <v>134</v>
      </c>
      <c r="T117" s="235" t="s">
        <v>135</v>
      </c>
      <c r="U117" s="219">
        <v>1.9E-2</v>
      </c>
      <c r="V117" s="219">
        <f>ROUND(E117*U117,2)</f>
        <v>2.5299999999999998</v>
      </c>
      <c r="W117" s="219"/>
      <c r="X117" s="219" t="s">
        <v>136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137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0" t="s">
        <v>507</v>
      </c>
      <c r="D118" s="237"/>
      <c r="E118" s="237"/>
      <c r="F118" s="237"/>
      <c r="G118" s="237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139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1" t="s">
        <v>511</v>
      </c>
      <c r="D119" s="220"/>
      <c r="E119" s="221">
        <v>133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141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29">
        <v>33</v>
      </c>
      <c r="B120" s="230" t="s">
        <v>512</v>
      </c>
      <c r="C120" s="249" t="s">
        <v>513</v>
      </c>
      <c r="D120" s="231" t="s">
        <v>190</v>
      </c>
      <c r="E120" s="232">
        <v>1459.85</v>
      </c>
      <c r="F120" s="233"/>
      <c r="G120" s="234">
        <f>ROUND(E120*F120,2)</f>
        <v>0</v>
      </c>
      <c r="H120" s="233"/>
      <c r="I120" s="234">
        <f>ROUND(E120*H120,2)</f>
        <v>0</v>
      </c>
      <c r="J120" s="233"/>
      <c r="K120" s="234">
        <f>ROUND(E120*J120,2)</f>
        <v>0</v>
      </c>
      <c r="L120" s="234">
        <v>21</v>
      </c>
      <c r="M120" s="234">
        <f>G120*(1+L120/100)</f>
        <v>0</v>
      </c>
      <c r="N120" s="234">
        <v>0.28799999999999998</v>
      </c>
      <c r="O120" s="234">
        <f>ROUND(E120*N120,2)</f>
        <v>420.44</v>
      </c>
      <c r="P120" s="234">
        <v>0</v>
      </c>
      <c r="Q120" s="234">
        <f>ROUND(E120*P120,2)</f>
        <v>0</v>
      </c>
      <c r="R120" s="234"/>
      <c r="S120" s="234" t="s">
        <v>173</v>
      </c>
      <c r="T120" s="235" t="s">
        <v>135</v>
      </c>
      <c r="U120" s="219">
        <v>0.02</v>
      </c>
      <c r="V120" s="219">
        <f>ROUND(E120*U120,2)</f>
        <v>29.2</v>
      </c>
      <c r="W120" s="219"/>
      <c r="X120" s="219" t="s">
        <v>136</v>
      </c>
      <c r="Y120" s="210"/>
      <c r="Z120" s="210"/>
      <c r="AA120" s="210"/>
      <c r="AB120" s="210"/>
      <c r="AC120" s="210"/>
      <c r="AD120" s="210"/>
      <c r="AE120" s="210"/>
      <c r="AF120" s="210"/>
      <c r="AG120" s="210" t="s">
        <v>137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1" t="s">
        <v>514</v>
      </c>
      <c r="D121" s="220"/>
      <c r="E121" s="221">
        <v>1459.85</v>
      </c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0"/>
      <c r="Z121" s="210"/>
      <c r="AA121" s="210"/>
      <c r="AB121" s="210"/>
      <c r="AC121" s="210"/>
      <c r="AD121" s="210"/>
      <c r="AE121" s="210"/>
      <c r="AF121" s="210"/>
      <c r="AG121" s="210" t="s">
        <v>141</v>
      </c>
      <c r="AH121" s="210">
        <v>0</v>
      </c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ht="22.5" outlineLevel="1" x14ac:dyDescent="0.2">
      <c r="A122" s="229">
        <v>34</v>
      </c>
      <c r="B122" s="230" t="s">
        <v>515</v>
      </c>
      <c r="C122" s="249" t="s">
        <v>516</v>
      </c>
      <c r="D122" s="231" t="s">
        <v>190</v>
      </c>
      <c r="E122" s="232">
        <v>146.85</v>
      </c>
      <c r="F122" s="233"/>
      <c r="G122" s="234">
        <f>ROUND(E122*F122,2)</f>
        <v>0</v>
      </c>
      <c r="H122" s="233"/>
      <c r="I122" s="234">
        <f>ROUND(E122*H122,2)</f>
        <v>0</v>
      </c>
      <c r="J122" s="233"/>
      <c r="K122" s="234">
        <f>ROUND(E122*J122,2)</f>
        <v>0</v>
      </c>
      <c r="L122" s="234">
        <v>21</v>
      </c>
      <c r="M122" s="234">
        <f>G122*(1+L122/100)</f>
        <v>0</v>
      </c>
      <c r="N122" s="234">
        <v>0.28799999999999998</v>
      </c>
      <c r="O122" s="234">
        <f>ROUND(E122*N122,2)</f>
        <v>42.29</v>
      </c>
      <c r="P122" s="234">
        <v>0</v>
      </c>
      <c r="Q122" s="234">
        <f>ROUND(E122*P122,2)</f>
        <v>0</v>
      </c>
      <c r="R122" s="234" t="s">
        <v>405</v>
      </c>
      <c r="S122" s="234" t="s">
        <v>134</v>
      </c>
      <c r="T122" s="235" t="s">
        <v>135</v>
      </c>
      <c r="U122" s="219">
        <v>2.3E-2</v>
      </c>
      <c r="V122" s="219">
        <f>ROUND(E122*U122,2)</f>
        <v>3.38</v>
      </c>
      <c r="W122" s="219"/>
      <c r="X122" s="219" t="s">
        <v>136</v>
      </c>
      <c r="Y122" s="210"/>
      <c r="Z122" s="210"/>
      <c r="AA122" s="210"/>
      <c r="AB122" s="210"/>
      <c r="AC122" s="210"/>
      <c r="AD122" s="210"/>
      <c r="AE122" s="210"/>
      <c r="AF122" s="210"/>
      <c r="AG122" s="210" t="s">
        <v>137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1" t="s">
        <v>517</v>
      </c>
      <c r="D123" s="220"/>
      <c r="E123" s="221">
        <v>146.85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141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29">
        <v>35</v>
      </c>
      <c r="B124" s="230" t="s">
        <v>518</v>
      </c>
      <c r="C124" s="249" t="s">
        <v>519</v>
      </c>
      <c r="D124" s="231" t="s">
        <v>190</v>
      </c>
      <c r="E124" s="232">
        <v>284</v>
      </c>
      <c r="F124" s="233"/>
      <c r="G124" s="234">
        <f>ROUND(E124*F124,2)</f>
        <v>0</v>
      </c>
      <c r="H124" s="233"/>
      <c r="I124" s="234">
        <f>ROUND(E124*H124,2)</f>
        <v>0</v>
      </c>
      <c r="J124" s="233"/>
      <c r="K124" s="234">
        <f>ROUND(E124*J124,2)</f>
        <v>0</v>
      </c>
      <c r="L124" s="234">
        <v>21</v>
      </c>
      <c r="M124" s="234">
        <f>G124*(1+L124/100)</f>
        <v>0</v>
      </c>
      <c r="N124" s="234">
        <v>0.38041999999999998</v>
      </c>
      <c r="O124" s="234">
        <f>ROUND(E124*N124,2)</f>
        <v>108.04</v>
      </c>
      <c r="P124" s="234">
        <v>0</v>
      </c>
      <c r="Q124" s="234">
        <f>ROUND(E124*P124,2)</f>
        <v>0</v>
      </c>
      <c r="R124" s="234" t="s">
        <v>405</v>
      </c>
      <c r="S124" s="234" t="s">
        <v>134</v>
      </c>
      <c r="T124" s="235" t="s">
        <v>135</v>
      </c>
      <c r="U124" s="219">
        <v>0.151</v>
      </c>
      <c r="V124" s="219">
        <f>ROUND(E124*U124,2)</f>
        <v>42.88</v>
      </c>
      <c r="W124" s="219"/>
      <c r="X124" s="219" t="s">
        <v>136</v>
      </c>
      <c r="Y124" s="210"/>
      <c r="Z124" s="210"/>
      <c r="AA124" s="210"/>
      <c r="AB124" s="210"/>
      <c r="AC124" s="210"/>
      <c r="AD124" s="210"/>
      <c r="AE124" s="210"/>
      <c r="AF124" s="210"/>
      <c r="AG124" s="210" t="s">
        <v>137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3" t="s">
        <v>520</v>
      </c>
      <c r="D125" s="239"/>
      <c r="E125" s="239"/>
      <c r="F125" s="239"/>
      <c r="G125" s="23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164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36" t="str">
        <f>C125</f>
        <v>Zpevnění v místě sjezdů. Včetně dodávky a položení kari sítí 100x100x6mm - dle přílohy Vzorové řešení sjezdů.</v>
      </c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1" t="s">
        <v>521</v>
      </c>
      <c r="D126" s="220"/>
      <c r="E126" s="221">
        <v>284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141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ht="22.5" outlineLevel="1" x14ac:dyDescent="0.2">
      <c r="A127" s="229">
        <v>36</v>
      </c>
      <c r="B127" s="230" t="s">
        <v>522</v>
      </c>
      <c r="C127" s="249" t="s">
        <v>523</v>
      </c>
      <c r="D127" s="231" t="s">
        <v>190</v>
      </c>
      <c r="E127" s="232">
        <v>146.85</v>
      </c>
      <c r="F127" s="233"/>
      <c r="G127" s="234">
        <f>ROUND(E127*F127,2)</f>
        <v>0</v>
      </c>
      <c r="H127" s="233"/>
      <c r="I127" s="234">
        <f>ROUND(E127*H127,2)</f>
        <v>0</v>
      </c>
      <c r="J127" s="233"/>
      <c r="K127" s="234">
        <f>ROUND(E127*J127,2)</f>
        <v>0</v>
      </c>
      <c r="L127" s="234">
        <v>21</v>
      </c>
      <c r="M127" s="234">
        <f>G127*(1+L127/100)</f>
        <v>0</v>
      </c>
      <c r="N127" s="234">
        <v>0.378</v>
      </c>
      <c r="O127" s="234">
        <f>ROUND(E127*N127,2)</f>
        <v>55.51</v>
      </c>
      <c r="P127" s="234">
        <v>0</v>
      </c>
      <c r="Q127" s="234">
        <f>ROUND(E127*P127,2)</f>
        <v>0</v>
      </c>
      <c r="R127" s="234" t="s">
        <v>405</v>
      </c>
      <c r="S127" s="234" t="s">
        <v>134</v>
      </c>
      <c r="T127" s="235" t="s">
        <v>135</v>
      </c>
      <c r="U127" s="219">
        <v>2.5999999999999999E-2</v>
      </c>
      <c r="V127" s="219">
        <f>ROUND(E127*U127,2)</f>
        <v>3.82</v>
      </c>
      <c r="W127" s="219"/>
      <c r="X127" s="219" t="s">
        <v>136</v>
      </c>
      <c r="Y127" s="210"/>
      <c r="Z127" s="210"/>
      <c r="AA127" s="210"/>
      <c r="AB127" s="210"/>
      <c r="AC127" s="210"/>
      <c r="AD127" s="210"/>
      <c r="AE127" s="210"/>
      <c r="AF127" s="210"/>
      <c r="AG127" s="210" t="s">
        <v>137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1" t="s">
        <v>517</v>
      </c>
      <c r="D128" s="220"/>
      <c r="E128" s="221">
        <v>146.85</v>
      </c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141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ht="22.5" outlineLevel="1" x14ac:dyDescent="0.2">
      <c r="A129" s="229">
        <v>37</v>
      </c>
      <c r="B129" s="230" t="s">
        <v>524</v>
      </c>
      <c r="C129" s="249" t="s">
        <v>525</v>
      </c>
      <c r="D129" s="231" t="s">
        <v>190</v>
      </c>
      <c r="E129" s="232">
        <v>12016.528</v>
      </c>
      <c r="F129" s="233"/>
      <c r="G129" s="234">
        <f>ROUND(E129*F129,2)</f>
        <v>0</v>
      </c>
      <c r="H129" s="233"/>
      <c r="I129" s="234">
        <f>ROUND(E129*H129,2)</f>
        <v>0</v>
      </c>
      <c r="J129" s="233"/>
      <c r="K129" s="234">
        <f>ROUND(E129*J129,2)</f>
        <v>0</v>
      </c>
      <c r="L129" s="234">
        <v>21</v>
      </c>
      <c r="M129" s="234">
        <f>G129*(1+L129/100)</f>
        <v>0</v>
      </c>
      <c r="N129" s="234">
        <v>0.441</v>
      </c>
      <c r="O129" s="234">
        <f>ROUND(E129*N129,2)</f>
        <v>5299.29</v>
      </c>
      <c r="P129" s="234">
        <v>0</v>
      </c>
      <c r="Q129" s="234">
        <f>ROUND(E129*P129,2)</f>
        <v>0</v>
      </c>
      <c r="R129" s="234" t="s">
        <v>405</v>
      </c>
      <c r="S129" s="234" t="s">
        <v>134</v>
      </c>
      <c r="T129" s="235" t="s">
        <v>135</v>
      </c>
      <c r="U129" s="219">
        <v>0.03</v>
      </c>
      <c r="V129" s="219">
        <f>ROUND(E129*U129,2)</f>
        <v>360.5</v>
      </c>
      <c r="W129" s="219"/>
      <c r="X129" s="219" t="s">
        <v>136</v>
      </c>
      <c r="Y129" s="210"/>
      <c r="Z129" s="210"/>
      <c r="AA129" s="210"/>
      <c r="AB129" s="210"/>
      <c r="AC129" s="210"/>
      <c r="AD129" s="210"/>
      <c r="AE129" s="210"/>
      <c r="AF129" s="210"/>
      <c r="AG129" s="210" t="s">
        <v>137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3" t="s">
        <v>526</v>
      </c>
      <c r="D130" s="239"/>
      <c r="E130" s="239"/>
      <c r="F130" s="239"/>
      <c r="G130" s="23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164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1" t="s">
        <v>527</v>
      </c>
      <c r="D131" s="220"/>
      <c r="E131" s="221">
        <v>6055.076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141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1" t="s">
        <v>528</v>
      </c>
      <c r="D132" s="220"/>
      <c r="E132" s="221">
        <v>5961.4520000000002</v>
      </c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141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ht="22.5" outlineLevel="1" x14ac:dyDescent="0.2">
      <c r="A133" s="229">
        <v>38</v>
      </c>
      <c r="B133" s="230" t="s">
        <v>529</v>
      </c>
      <c r="C133" s="249" t="s">
        <v>530</v>
      </c>
      <c r="D133" s="231" t="s">
        <v>190</v>
      </c>
      <c r="E133" s="232">
        <v>5216.2</v>
      </c>
      <c r="F133" s="233"/>
      <c r="G133" s="234">
        <f>ROUND(E133*F133,2)</f>
        <v>0</v>
      </c>
      <c r="H133" s="233"/>
      <c r="I133" s="234">
        <f>ROUND(E133*H133,2)</f>
        <v>0</v>
      </c>
      <c r="J133" s="233"/>
      <c r="K133" s="234">
        <f>ROUND(E133*J133,2)</f>
        <v>0</v>
      </c>
      <c r="L133" s="234">
        <v>21</v>
      </c>
      <c r="M133" s="234">
        <f>G133*(1+L133/100)</f>
        <v>0</v>
      </c>
      <c r="N133" s="234">
        <v>0.23737</v>
      </c>
      <c r="O133" s="234">
        <f>ROUND(E133*N133,2)</f>
        <v>1238.17</v>
      </c>
      <c r="P133" s="234">
        <v>0</v>
      </c>
      <c r="Q133" s="234">
        <f>ROUND(E133*P133,2)</f>
        <v>0</v>
      </c>
      <c r="R133" s="234" t="s">
        <v>405</v>
      </c>
      <c r="S133" s="234" t="s">
        <v>134</v>
      </c>
      <c r="T133" s="235" t="s">
        <v>135</v>
      </c>
      <c r="U133" s="219">
        <v>3.6999999999999998E-2</v>
      </c>
      <c r="V133" s="219">
        <f>ROUND(E133*U133,2)</f>
        <v>193</v>
      </c>
      <c r="W133" s="219"/>
      <c r="X133" s="219" t="s">
        <v>136</v>
      </c>
      <c r="Y133" s="210"/>
      <c r="Z133" s="210"/>
      <c r="AA133" s="210"/>
      <c r="AB133" s="210"/>
      <c r="AC133" s="210"/>
      <c r="AD133" s="210"/>
      <c r="AE133" s="210"/>
      <c r="AF133" s="210"/>
      <c r="AG133" s="210" t="s">
        <v>137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50" t="s">
        <v>531</v>
      </c>
      <c r="D134" s="237"/>
      <c r="E134" s="237"/>
      <c r="F134" s="237"/>
      <c r="G134" s="237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139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1" t="s">
        <v>532</v>
      </c>
      <c r="D135" s="220"/>
      <c r="E135" s="221">
        <v>5216.2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141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29">
        <v>39</v>
      </c>
      <c r="B136" s="230" t="s">
        <v>533</v>
      </c>
      <c r="C136" s="249" t="s">
        <v>534</v>
      </c>
      <c r="D136" s="231" t="s">
        <v>132</v>
      </c>
      <c r="E136" s="232">
        <v>410.75</v>
      </c>
      <c r="F136" s="233"/>
      <c r="G136" s="234">
        <f>ROUND(E136*F136,2)</f>
        <v>0</v>
      </c>
      <c r="H136" s="233"/>
      <c r="I136" s="234">
        <f>ROUND(E136*H136,2)</f>
        <v>0</v>
      </c>
      <c r="J136" s="233"/>
      <c r="K136" s="234">
        <f>ROUND(E136*J136,2)</f>
        <v>0</v>
      </c>
      <c r="L136" s="234">
        <v>21</v>
      </c>
      <c r="M136" s="234">
        <f>G136*(1+L136/100)</f>
        <v>0</v>
      </c>
      <c r="N136" s="234">
        <v>0</v>
      </c>
      <c r="O136" s="234">
        <f>ROUND(E136*N136,2)</f>
        <v>0</v>
      </c>
      <c r="P136" s="234">
        <v>0</v>
      </c>
      <c r="Q136" s="234">
        <f>ROUND(E136*P136,2)</f>
        <v>0</v>
      </c>
      <c r="R136" s="234"/>
      <c r="S136" s="234" t="s">
        <v>173</v>
      </c>
      <c r="T136" s="235" t="s">
        <v>161</v>
      </c>
      <c r="U136" s="219">
        <v>0.96</v>
      </c>
      <c r="V136" s="219">
        <f>ROUND(E136*U136,2)</f>
        <v>394.32</v>
      </c>
      <c r="W136" s="219"/>
      <c r="X136" s="219" t="s">
        <v>136</v>
      </c>
      <c r="Y136" s="210"/>
      <c r="Z136" s="210"/>
      <c r="AA136" s="210"/>
      <c r="AB136" s="210"/>
      <c r="AC136" s="210"/>
      <c r="AD136" s="210"/>
      <c r="AE136" s="210"/>
      <c r="AF136" s="210"/>
      <c r="AG136" s="210" t="s">
        <v>137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3" t="s">
        <v>535</v>
      </c>
      <c r="D137" s="239"/>
      <c r="E137" s="239"/>
      <c r="F137" s="239"/>
      <c r="G137" s="23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164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1" t="s">
        <v>536</v>
      </c>
      <c r="D138" s="220"/>
      <c r="E138" s="221">
        <v>217.75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141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17"/>
      <c r="B139" s="218"/>
      <c r="C139" s="251" t="s">
        <v>537</v>
      </c>
      <c r="D139" s="220"/>
      <c r="E139" s="221">
        <v>193</v>
      </c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0"/>
      <c r="Z139" s="210"/>
      <c r="AA139" s="210"/>
      <c r="AB139" s="210"/>
      <c r="AC139" s="210"/>
      <c r="AD139" s="210"/>
      <c r="AE139" s="210"/>
      <c r="AF139" s="210"/>
      <c r="AG139" s="210" t="s">
        <v>141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29">
        <v>40</v>
      </c>
      <c r="B140" s="230" t="s">
        <v>538</v>
      </c>
      <c r="C140" s="249" t="s">
        <v>539</v>
      </c>
      <c r="D140" s="231" t="s">
        <v>190</v>
      </c>
      <c r="E140" s="232">
        <v>5216.2</v>
      </c>
      <c r="F140" s="233"/>
      <c r="G140" s="234">
        <f>ROUND(E140*F140,2)</f>
        <v>0</v>
      </c>
      <c r="H140" s="233"/>
      <c r="I140" s="234">
        <f>ROUND(E140*H140,2)</f>
        <v>0</v>
      </c>
      <c r="J140" s="233"/>
      <c r="K140" s="234">
        <f>ROUND(E140*J140,2)</f>
        <v>0</v>
      </c>
      <c r="L140" s="234">
        <v>21</v>
      </c>
      <c r="M140" s="234">
        <f>G140*(1+L140/100)</f>
        <v>0</v>
      </c>
      <c r="N140" s="234">
        <v>6.0099999999999997E-3</v>
      </c>
      <c r="O140" s="234">
        <f>ROUND(E140*N140,2)</f>
        <v>31.35</v>
      </c>
      <c r="P140" s="234">
        <v>0</v>
      </c>
      <c r="Q140" s="234">
        <f>ROUND(E140*P140,2)</f>
        <v>0</v>
      </c>
      <c r="R140" s="234" t="s">
        <v>405</v>
      </c>
      <c r="S140" s="234" t="s">
        <v>134</v>
      </c>
      <c r="T140" s="235" t="s">
        <v>135</v>
      </c>
      <c r="U140" s="219">
        <v>4.0000000000000001E-3</v>
      </c>
      <c r="V140" s="219">
        <f>ROUND(E140*U140,2)</f>
        <v>20.86</v>
      </c>
      <c r="W140" s="219"/>
      <c r="X140" s="219" t="s">
        <v>136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137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0" t="s">
        <v>540</v>
      </c>
      <c r="D141" s="237"/>
      <c r="E141" s="237"/>
      <c r="F141" s="237"/>
      <c r="G141" s="237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139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51" t="s">
        <v>541</v>
      </c>
      <c r="D142" s="220"/>
      <c r="E142" s="221">
        <v>5216.2</v>
      </c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0"/>
      <c r="Z142" s="210"/>
      <c r="AA142" s="210"/>
      <c r="AB142" s="210"/>
      <c r="AC142" s="210"/>
      <c r="AD142" s="210"/>
      <c r="AE142" s="210"/>
      <c r="AF142" s="210"/>
      <c r="AG142" s="210" t="s">
        <v>141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ht="22.5" outlineLevel="1" x14ac:dyDescent="0.2">
      <c r="A143" s="229">
        <v>41</v>
      </c>
      <c r="B143" s="230" t="s">
        <v>542</v>
      </c>
      <c r="C143" s="249" t="s">
        <v>543</v>
      </c>
      <c r="D143" s="231" t="s">
        <v>190</v>
      </c>
      <c r="E143" s="232">
        <v>10432.4</v>
      </c>
      <c r="F143" s="233"/>
      <c r="G143" s="234">
        <f>ROUND(E143*F143,2)</f>
        <v>0</v>
      </c>
      <c r="H143" s="233"/>
      <c r="I143" s="234">
        <f>ROUND(E143*H143,2)</f>
        <v>0</v>
      </c>
      <c r="J143" s="233"/>
      <c r="K143" s="234">
        <f>ROUND(E143*J143,2)</f>
        <v>0</v>
      </c>
      <c r="L143" s="234">
        <v>21</v>
      </c>
      <c r="M143" s="234">
        <f>G143*(1+L143/100)</f>
        <v>0</v>
      </c>
      <c r="N143" s="234">
        <v>5.0000000000000001E-4</v>
      </c>
      <c r="O143" s="234">
        <f>ROUND(E143*N143,2)</f>
        <v>5.22</v>
      </c>
      <c r="P143" s="234">
        <v>0</v>
      </c>
      <c r="Q143" s="234">
        <f>ROUND(E143*P143,2)</f>
        <v>0</v>
      </c>
      <c r="R143" s="234" t="s">
        <v>405</v>
      </c>
      <c r="S143" s="234" t="s">
        <v>134</v>
      </c>
      <c r="T143" s="235" t="s">
        <v>161</v>
      </c>
      <c r="U143" s="219">
        <v>2E-3</v>
      </c>
      <c r="V143" s="219">
        <f>ROUND(E143*U143,2)</f>
        <v>20.86</v>
      </c>
      <c r="W143" s="219"/>
      <c r="X143" s="219" t="s">
        <v>136</v>
      </c>
      <c r="Y143" s="210"/>
      <c r="Z143" s="210"/>
      <c r="AA143" s="210"/>
      <c r="AB143" s="210"/>
      <c r="AC143" s="210"/>
      <c r="AD143" s="210"/>
      <c r="AE143" s="210"/>
      <c r="AF143" s="210"/>
      <c r="AG143" s="210" t="s">
        <v>137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53" t="s">
        <v>544</v>
      </c>
      <c r="D144" s="239"/>
      <c r="E144" s="239"/>
      <c r="F144" s="239"/>
      <c r="G144" s="23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164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1" t="s">
        <v>545</v>
      </c>
      <c r="D145" s="220"/>
      <c r="E145" s="221">
        <v>10432.4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141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ht="22.5" outlineLevel="1" x14ac:dyDescent="0.2">
      <c r="A146" s="229">
        <v>42</v>
      </c>
      <c r="B146" s="230" t="s">
        <v>546</v>
      </c>
      <c r="C146" s="249" t="s">
        <v>547</v>
      </c>
      <c r="D146" s="231" t="s">
        <v>190</v>
      </c>
      <c r="E146" s="232">
        <v>5216.2</v>
      </c>
      <c r="F146" s="233"/>
      <c r="G146" s="234">
        <f>ROUND(E146*F146,2)</f>
        <v>0</v>
      </c>
      <c r="H146" s="233"/>
      <c r="I146" s="234">
        <f>ROUND(E146*H146,2)</f>
        <v>0</v>
      </c>
      <c r="J146" s="233"/>
      <c r="K146" s="234">
        <f>ROUND(E146*J146,2)</f>
        <v>0</v>
      </c>
      <c r="L146" s="234">
        <v>21</v>
      </c>
      <c r="M146" s="234">
        <f>G146*(1+L146/100)</f>
        <v>0</v>
      </c>
      <c r="N146" s="234">
        <v>0.12966</v>
      </c>
      <c r="O146" s="234">
        <f>ROUND(E146*N146,2)</f>
        <v>676.33</v>
      </c>
      <c r="P146" s="234">
        <v>0</v>
      </c>
      <c r="Q146" s="234">
        <f>ROUND(E146*P146,2)</f>
        <v>0</v>
      </c>
      <c r="R146" s="234" t="s">
        <v>405</v>
      </c>
      <c r="S146" s="234" t="s">
        <v>134</v>
      </c>
      <c r="T146" s="235" t="s">
        <v>135</v>
      </c>
      <c r="U146" s="219">
        <v>0.02</v>
      </c>
      <c r="V146" s="219">
        <f>ROUND(E146*U146,2)</f>
        <v>104.32</v>
      </c>
      <c r="W146" s="219"/>
      <c r="X146" s="219" t="s">
        <v>136</v>
      </c>
      <c r="Y146" s="210"/>
      <c r="Z146" s="210"/>
      <c r="AA146" s="210"/>
      <c r="AB146" s="210"/>
      <c r="AC146" s="210"/>
      <c r="AD146" s="210"/>
      <c r="AE146" s="210"/>
      <c r="AF146" s="210"/>
      <c r="AG146" s="210" t="s">
        <v>137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1" t="s">
        <v>532</v>
      </c>
      <c r="D147" s="220"/>
      <c r="E147" s="221">
        <v>5216.2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141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29">
        <v>43</v>
      </c>
      <c r="B148" s="230" t="s">
        <v>548</v>
      </c>
      <c r="C148" s="249" t="s">
        <v>549</v>
      </c>
      <c r="D148" s="231" t="s">
        <v>190</v>
      </c>
      <c r="E148" s="232">
        <v>5216.2</v>
      </c>
      <c r="F148" s="233"/>
      <c r="G148" s="234">
        <f>ROUND(E148*F148,2)</f>
        <v>0</v>
      </c>
      <c r="H148" s="233"/>
      <c r="I148" s="234">
        <f>ROUND(E148*H148,2)</f>
        <v>0</v>
      </c>
      <c r="J148" s="233"/>
      <c r="K148" s="234">
        <f>ROUND(E148*J148,2)</f>
        <v>0</v>
      </c>
      <c r="L148" s="234">
        <v>21</v>
      </c>
      <c r="M148" s="234">
        <f>G148*(1+L148/100)</f>
        <v>0</v>
      </c>
      <c r="N148" s="234">
        <v>0.12966</v>
      </c>
      <c r="O148" s="234">
        <f>ROUND(E148*N148,2)</f>
        <v>676.33</v>
      </c>
      <c r="P148" s="234">
        <v>0</v>
      </c>
      <c r="Q148" s="234">
        <f>ROUND(E148*P148,2)</f>
        <v>0</v>
      </c>
      <c r="R148" s="234" t="s">
        <v>405</v>
      </c>
      <c r="S148" s="234" t="s">
        <v>134</v>
      </c>
      <c r="T148" s="235" t="s">
        <v>135</v>
      </c>
      <c r="U148" s="219">
        <v>0.02</v>
      </c>
      <c r="V148" s="219">
        <f>ROUND(E148*U148,2)</f>
        <v>104.32</v>
      </c>
      <c r="W148" s="219"/>
      <c r="X148" s="219" t="s">
        <v>136</v>
      </c>
      <c r="Y148" s="210"/>
      <c r="Z148" s="210"/>
      <c r="AA148" s="210"/>
      <c r="AB148" s="210"/>
      <c r="AC148" s="210"/>
      <c r="AD148" s="210"/>
      <c r="AE148" s="210"/>
      <c r="AF148" s="210"/>
      <c r="AG148" s="210" t="s">
        <v>137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1" t="s">
        <v>532</v>
      </c>
      <c r="D149" s="220"/>
      <c r="E149" s="221">
        <v>5216.2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141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29">
        <v>44</v>
      </c>
      <c r="B150" s="230" t="s">
        <v>550</v>
      </c>
      <c r="C150" s="249" t="s">
        <v>551</v>
      </c>
      <c r="D150" s="231" t="s">
        <v>190</v>
      </c>
      <c r="E150" s="232">
        <v>1082.26</v>
      </c>
      <c r="F150" s="233"/>
      <c r="G150" s="234">
        <f>ROUND(E150*F150,2)</f>
        <v>0</v>
      </c>
      <c r="H150" s="233"/>
      <c r="I150" s="234">
        <f>ROUND(E150*H150,2)</f>
        <v>0</v>
      </c>
      <c r="J150" s="233"/>
      <c r="K150" s="234">
        <f>ROUND(E150*J150,2)</f>
        <v>0</v>
      </c>
      <c r="L150" s="234">
        <v>21</v>
      </c>
      <c r="M150" s="234">
        <f>G150*(1+L150/100)</f>
        <v>0</v>
      </c>
      <c r="N150" s="234">
        <v>5.5449999999999999E-2</v>
      </c>
      <c r="O150" s="234">
        <f>ROUND(E150*N150,2)</f>
        <v>60.01</v>
      </c>
      <c r="P150" s="234">
        <v>0</v>
      </c>
      <c r="Q150" s="234">
        <f>ROUND(E150*P150,2)</f>
        <v>0</v>
      </c>
      <c r="R150" s="234" t="s">
        <v>405</v>
      </c>
      <c r="S150" s="234" t="s">
        <v>134</v>
      </c>
      <c r="T150" s="235" t="s">
        <v>135</v>
      </c>
      <c r="U150" s="219">
        <v>0.44</v>
      </c>
      <c r="V150" s="219">
        <f>ROUND(E150*U150,2)</f>
        <v>476.19</v>
      </c>
      <c r="W150" s="219"/>
      <c r="X150" s="219" t="s">
        <v>136</v>
      </c>
      <c r="Y150" s="210"/>
      <c r="Z150" s="210"/>
      <c r="AA150" s="210"/>
      <c r="AB150" s="210"/>
      <c r="AC150" s="210"/>
      <c r="AD150" s="210"/>
      <c r="AE150" s="210"/>
      <c r="AF150" s="210"/>
      <c r="AG150" s="210" t="s">
        <v>137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ht="22.5" outlineLevel="1" x14ac:dyDescent="0.2">
      <c r="A151" s="217"/>
      <c r="B151" s="218"/>
      <c r="C151" s="250" t="s">
        <v>552</v>
      </c>
      <c r="D151" s="237"/>
      <c r="E151" s="237"/>
      <c r="F151" s="237"/>
      <c r="G151" s="237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139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36" t="str">
        <f>C151</f>
        <v>s provedením lože z kameniva drceného, s vyplněním spár, s dvojitým hutněním a se smetením přebytečného materiálu na krajnici. S dodáním hmot pro lože a výplň spár.</v>
      </c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1" t="s">
        <v>553</v>
      </c>
      <c r="D152" s="220"/>
      <c r="E152" s="221">
        <v>1082.26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141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29">
        <v>45</v>
      </c>
      <c r="B153" s="230" t="s">
        <v>554</v>
      </c>
      <c r="C153" s="249" t="s">
        <v>555</v>
      </c>
      <c r="D153" s="231" t="s">
        <v>190</v>
      </c>
      <c r="E153" s="232">
        <v>1023.3</v>
      </c>
      <c r="F153" s="233"/>
      <c r="G153" s="234">
        <f>ROUND(E153*F153,2)</f>
        <v>0</v>
      </c>
      <c r="H153" s="233"/>
      <c r="I153" s="234">
        <f>ROUND(E153*H153,2)</f>
        <v>0</v>
      </c>
      <c r="J153" s="233"/>
      <c r="K153" s="234">
        <f>ROUND(E153*J153,2)</f>
        <v>0</v>
      </c>
      <c r="L153" s="234">
        <v>21</v>
      </c>
      <c r="M153" s="234">
        <f>G153*(1+L153/100)</f>
        <v>0</v>
      </c>
      <c r="N153" s="234">
        <v>0.12959999999999999</v>
      </c>
      <c r="O153" s="234">
        <f>ROUND(E153*N153,2)</f>
        <v>132.62</v>
      </c>
      <c r="P153" s="234">
        <v>0</v>
      </c>
      <c r="Q153" s="234">
        <f>ROUND(E153*P153,2)</f>
        <v>0</v>
      </c>
      <c r="R153" s="234"/>
      <c r="S153" s="234" t="s">
        <v>173</v>
      </c>
      <c r="T153" s="235" t="s">
        <v>161</v>
      </c>
      <c r="U153" s="219">
        <v>0</v>
      </c>
      <c r="V153" s="219">
        <f>ROUND(E153*U153,2)</f>
        <v>0</v>
      </c>
      <c r="W153" s="219"/>
      <c r="X153" s="219" t="s">
        <v>184</v>
      </c>
      <c r="Y153" s="210"/>
      <c r="Z153" s="210"/>
      <c r="AA153" s="210"/>
      <c r="AB153" s="210"/>
      <c r="AC153" s="210"/>
      <c r="AD153" s="210"/>
      <c r="AE153" s="210"/>
      <c r="AF153" s="210"/>
      <c r="AG153" s="210" t="s">
        <v>185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51" t="s">
        <v>556</v>
      </c>
      <c r="D154" s="220"/>
      <c r="E154" s="221">
        <v>1023.3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141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29">
        <v>46</v>
      </c>
      <c r="B155" s="230" t="s">
        <v>557</v>
      </c>
      <c r="C155" s="249" t="s">
        <v>558</v>
      </c>
      <c r="D155" s="231" t="s">
        <v>190</v>
      </c>
      <c r="E155" s="232">
        <v>55.76</v>
      </c>
      <c r="F155" s="233"/>
      <c r="G155" s="234">
        <f>ROUND(E155*F155,2)</f>
        <v>0</v>
      </c>
      <c r="H155" s="233"/>
      <c r="I155" s="234">
        <f>ROUND(E155*H155,2)</f>
        <v>0</v>
      </c>
      <c r="J155" s="233"/>
      <c r="K155" s="234">
        <f>ROUND(E155*J155,2)</f>
        <v>0</v>
      </c>
      <c r="L155" s="234">
        <v>21</v>
      </c>
      <c r="M155" s="234">
        <f>G155*(1+L155/100)</f>
        <v>0</v>
      </c>
      <c r="N155" s="234">
        <v>0.12959999999999999</v>
      </c>
      <c r="O155" s="234">
        <f>ROUND(E155*N155,2)</f>
        <v>7.23</v>
      </c>
      <c r="P155" s="234">
        <v>0</v>
      </c>
      <c r="Q155" s="234">
        <f>ROUND(E155*P155,2)</f>
        <v>0</v>
      </c>
      <c r="R155" s="234"/>
      <c r="S155" s="234" t="s">
        <v>173</v>
      </c>
      <c r="T155" s="235" t="s">
        <v>161</v>
      </c>
      <c r="U155" s="219">
        <v>0</v>
      </c>
      <c r="V155" s="219">
        <f>ROUND(E155*U155,2)</f>
        <v>0</v>
      </c>
      <c r="W155" s="219"/>
      <c r="X155" s="219" t="s">
        <v>184</v>
      </c>
      <c r="Y155" s="210"/>
      <c r="Z155" s="210"/>
      <c r="AA155" s="210"/>
      <c r="AB155" s="210"/>
      <c r="AC155" s="210"/>
      <c r="AD155" s="210"/>
      <c r="AE155" s="210"/>
      <c r="AF155" s="210"/>
      <c r="AG155" s="210" t="s">
        <v>185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51" t="s">
        <v>559</v>
      </c>
      <c r="D156" s="220"/>
      <c r="E156" s="221">
        <v>55.76</v>
      </c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141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29">
        <v>47</v>
      </c>
      <c r="B157" s="230" t="s">
        <v>560</v>
      </c>
      <c r="C157" s="249" t="s">
        <v>561</v>
      </c>
      <c r="D157" s="231" t="s">
        <v>190</v>
      </c>
      <c r="E157" s="232">
        <v>3.2</v>
      </c>
      <c r="F157" s="233"/>
      <c r="G157" s="234">
        <f>ROUND(E157*F157,2)</f>
        <v>0</v>
      </c>
      <c r="H157" s="233"/>
      <c r="I157" s="234">
        <f>ROUND(E157*H157,2)</f>
        <v>0</v>
      </c>
      <c r="J157" s="233"/>
      <c r="K157" s="234">
        <f>ROUND(E157*J157,2)</f>
        <v>0</v>
      </c>
      <c r="L157" s="234">
        <v>21</v>
      </c>
      <c r="M157" s="234">
        <f>G157*(1+L157/100)</f>
        <v>0</v>
      </c>
      <c r="N157" s="234">
        <v>0.12959999999999999</v>
      </c>
      <c r="O157" s="234">
        <f>ROUND(E157*N157,2)</f>
        <v>0.41</v>
      </c>
      <c r="P157" s="234">
        <v>0</v>
      </c>
      <c r="Q157" s="234">
        <f>ROUND(E157*P157,2)</f>
        <v>0</v>
      </c>
      <c r="R157" s="234"/>
      <c r="S157" s="234" t="s">
        <v>173</v>
      </c>
      <c r="T157" s="235" t="s">
        <v>161</v>
      </c>
      <c r="U157" s="219">
        <v>0</v>
      </c>
      <c r="V157" s="219">
        <f>ROUND(E157*U157,2)</f>
        <v>0</v>
      </c>
      <c r="W157" s="219"/>
      <c r="X157" s="219" t="s">
        <v>184</v>
      </c>
      <c r="Y157" s="210"/>
      <c r="Z157" s="210"/>
      <c r="AA157" s="210"/>
      <c r="AB157" s="210"/>
      <c r="AC157" s="210"/>
      <c r="AD157" s="210"/>
      <c r="AE157" s="210"/>
      <c r="AF157" s="210"/>
      <c r="AG157" s="210" t="s">
        <v>185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51" t="s">
        <v>562</v>
      </c>
      <c r="D158" s="220"/>
      <c r="E158" s="221">
        <v>3.2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141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29">
        <v>48</v>
      </c>
      <c r="B159" s="230" t="s">
        <v>563</v>
      </c>
      <c r="C159" s="249" t="s">
        <v>564</v>
      </c>
      <c r="D159" s="231" t="s">
        <v>190</v>
      </c>
      <c r="E159" s="232">
        <v>133</v>
      </c>
      <c r="F159" s="233"/>
      <c r="G159" s="234">
        <f>ROUND(E159*F159,2)</f>
        <v>0</v>
      </c>
      <c r="H159" s="233"/>
      <c r="I159" s="234">
        <f>ROUND(E159*H159,2)</f>
        <v>0</v>
      </c>
      <c r="J159" s="233"/>
      <c r="K159" s="234">
        <f>ROUND(E159*J159,2)</f>
        <v>0</v>
      </c>
      <c r="L159" s="234">
        <v>21</v>
      </c>
      <c r="M159" s="234">
        <f>G159*(1+L159/100)</f>
        <v>0</v>
      </c>
      <c r="N159" s="234">
        <v>7.3899999999999993E-2</v>
      </c>
      <c r="O159" s="234">
        <f>ROUND(E159*N159,2)</f>
        <v>9.83</v>
      </c>
      <c r="P159" s="234">
        <v>0</v>
      </c>
      <c r="Q159" s="234">
        <f>ROUND(E159*P159,2)</f>
        <v>0</v>
      </c>
      <c r="R159" s="234"/>
      <c r="S159" s="234" t="s">
        <v>173</v>
      </c>
      <c r="T159" s="235" t="s">
        <v>135</v>
      </c>
      <c r="U159" s="219">
        <v>0.48</v>
      </c>
      <c r="V159" s="219">
        <f>ROUND(E159*U159,2)</f>
        <v>63.84</v>
      </c>
      <c r="W159" s="219"/>
      <c r="X159" s="219" t="s">
        <v>136</v>
      </c>
      <c r="Y159" s="210"/>
      <c r="Z159" s="210"/>
      <c r="AA159" s="210"/>
      <c r="AB159" s="210"/>
      <c r="AC159" s="210"/>
      <c r="AD159" s="210"/>
      <c r="AE159" s="210"/>
      <c r="AF159" s="210"/>
      <c r="AG159" s="210" t="s">
        <v>137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53" t="s">
        <v>565</v>
      </c>
      <c r="D160" s="239"/>
      <c r="E160" s="239"/>
      <c r="F160" s="239"/>
      <c r="G160" s="23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164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51" t="s">
        <v>566</v>
      </c>
      <c r="D161" s="220"/>
      <c r="E161" s="221">
        <v>133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141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29">
        <v>49</v>
      </c>
      <c r="B162" s="230" t="s">
        <v>567</v>
      </c>
      <c r="C162" s="249" t="s">
        <v>568</v>
      </c>
      <c r="D162" s="231" t="s">
        <v>190</v>
      </c>
      <c r="E162" s="232">
        <v>133</v>
      </c>
      <c r="F162" s="233"/>
      <c r="G162" s="234">
        <f>ROUND(E162*F162,2)</f>
        <v>0</v>
      </c>
      <c r="H162" s="233"/>
      <c r="I162" s="234">
        <f>ROUND(E162*H162,2)</f>
        <v>0</v>
      </c>
      <c r="J162" s="233"/>
      <c r="K162" s="234">
        <f>ROUND(E162*J162,2)</f>
        <v>0</v>
      </c>
      <c r="L162" s="234">
        <v>21</v>
      </c>
      <c r="M162" s="234">
        <f>G162*(1+L162/100)</f>
        <v>0</v>
      </c>
      <c r="N162" s="234">
        <v>0.12959999999999999</v>
      </c>
      <c r="O162" s="234">
        <f>ROUND(E162*N162,2)</f>
        <v>17.239999999999998</v>
      </c>
      <c r="P162" s="234">
        <v>0</v>
      </c>
      <c r="Q162" s="234">
        <f>ROUND(E162*P162,2)</f>
        <v>0</v>
      </c>
      <c r="R162" s="234"/>
      <c r="S162" s="234" t="s">
        <v>173</v>
      </c>
      <c r="T162" s="235" t="s">
        <v>161</v>
      </c>
      <c r="U162" s="219">
        <v>0</v>
      </c>
      <c r="V162" s="219">
        <f>ROUND(E162*U162,2)</f>
        <v>0</v>
      </c>
      <c r="W162" s="219"/>
      <c r="X162" s="219" t="s">
        <v>184</v>
      </c>
      <c r="Y162" s="210"/>
      <c r="Z162" s="210"/>
      <c r="AA162" s="210"/>
      <c r="AB162" s="210"/>
      <c r="AC162" s="210"/>
      <c r="AD162" s="210"/>
      <c r="AE162" s="210"/>
      <c r="AF162" s="210"/>
      <c r="AG162" s="210" t="s">
        <v>185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51" t="s">
        <v>569</v>
      </c>
      <c r="D163" s="220"/>
      <c r="E163" s="221">
        <v>133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141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x14ac:dyDescent="0.2">
      <c r="A164" s="223" t="s">
        <v>128</v>
      </c>
      <c r="B164" s="224" t="s">
        <v>80</v>
      </c>
      <c r="C164" s="248" t="s">
        <v>81</v>
      </c>
      <c r="D164" s="225"/>
      <c r="E164" s="226"/>
      <c r="F164" s="227"/>
      <c r="G164" s="227">
        <f>SUMIF(AG165:AG168,"&lt;&gt;NOR",G165:G168)</f>
        <v>0</v>
      </c>
      <c r="H164" s="227"/>
      <c r="I164" s="227">
        <f>SUM(I165:I168)</f>
        <v>0</v>
      </c>
      <c r="J164" s="227"/>
      <c r="K164" s="227">
        <f>SUM(K165:K168)</f>
        <v>0</v>
      </c>
      <c r="L164" s="227"/>
      <c r="M164" s="227">
        <f>SUM(M165:M168)</f>
        <v>0</v>
      </c>
      <c r="N164" s="227"/>
      <c r="O164" s="227">
        <f>SUM(O165:O168)</f>
        <v>0.66</v>
      </c>
      <c r="P164" s="227"/>
      <c r="Q164" s="227">
        <f>SUM(Q165:Q168)</f>
        <v>0</v>
      </c>
      <c r="R164" s="227"/>
      <c r="S164" s="227"/>
      <c r="T164" s="228"/>
      <c r="U164" s="222"/>
      <c r="V164" s="222">
        <f>SUM(V165:V168)</f>
        <v>41.47</v>
      </c>
      <c r="W164" s="222"/>
      <c r="X164" s="222"/>
      <c r="AG164" t="s">
        <v>129</v>
      </c>
    </row>
    <row r="165" spans="1:60" outlineLevel="1" x14ac:dyDescent="0.2">
      <c r="A165" s="229">
        <v>50</v>
      </c>
      <c r="B165" s="230" t="s">
        <v>570</v>
      </c>
      <c r="C165" s="249" t="s">
        <v>571</v>
      </c>
      <c r="D165" s="231" t="s">
        <v>207</v>
      </c>
      <c r="E165" s="232">
        <v>829.3</v>
      </c>
      <c r="F165" s="233"/>
      <c r="G165" s="234">
        <f>ROUND(E165*F165,2)</f>
        <v>0</v>
      </c>
      <c r="H165" s="233"/>
      <c r="I165" s="234">
        <f>ROUND(E165*H165,2)</f>
        <v>0</v>
      </c>
      <c r="J165" s="233"/>
      <c r="K165" s="234">
        <f>ROUND(E165*J165,2)</f>
        <v>0</v>
      </c>
      <c r="L165" s="234">
        <v>21</v>
      </c>
      <c r="M165" s="234">
        <f>G165*(1+L165/100)</f>
        <v>0</v>
      </c>
      <c r="N165" s="234">
        <v>8.0000000000000004E-4</v>
      </c>
      <c r="O165" s="234">
        <f>ROUND(E165*N165,2)</f>
        <v>0.66</v>
      </c>
      <c r="P165" s="234">
        <v>0</v>
      </c>
      <c r="Q165" s="234">
        <f>ROUND(E165*P165,2)</f>
        <v>0</v>
      </c>
      <c r="R165" s="234" t="s">
        <v>183</v>
      </c>
      <c r="S165" s="234" t="s">
        <v>134</v>
      </c>
      <c r="T165" s="235" t="s">
        <v>135</v>
      </c>
      <c r="U165" s="219">
        <v>0</v>
      </c>
      <c r="V165" s="219">
        <f>ROUND(E165*U165,2)</f>
        <v>0</v>
      </c>
      <c r="W165" s="219"/>
      <c r="X165" s="219" t="s">
        <v>184</v>
      </c>
      <c r="Y165" s="210"/>
      <c r="Z165" s="210"/>
      <c r="AA165" s="210"/>
      <c r="AB165" s="210"/>
      <c r="AC165" s="210"/>
      <c r="AD165" s="210"/>
      <c r="AE165" s="210"/>
      <c r="AF165" s="210"/>
      <c r="AG165" s="210" t="s">
        <v>185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7"/>
      <c r="B166" s="218"/>
      <c r="C166" s="251" t="s">
        <v>572</v>
      </c>
      <c r="D166" s="220"/>
      <c r="E166" s="221">
        <v>829.3</v>
      </c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0"/>
      <c r="Z166" s="210"/>
      <c r="AA166" s="210"/>
      <c r="AB166" s="210"/>
      <c r="AC166" s="210"/>
      <c r="AD166" s="210"/>
      <c r="AE166" s="210"/>
      <c r="AF166" s="210"/>
      <c r="AG166" s="210" t="s">
        <v>141</v>
      </c>
      <c r="AH166" s="210">
        <v>5</v>
      </c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29">
        <v>51</v>
      </c>
      <c r="B167" s="230" t="s">
        <v>573</v>
      </c>
      <c r="C167" s="249" t="s">
        <v>574</v>
      </c>
      <c r="D167" s="231" t="s">
        <v>207</v>
      </c>
      <c r="E167" s="232">
        <v>829.3</v>
      </c>
      <c r="F167" s="233"/>
      <c r="G167" s="234">
        <f>ROUND(E167*F167,2)</f>
        <v>0</v>
      </c>
      <c r="H167" s="233"/>
      <c r="I167" s="234">
        <f>ROUND(E167*H167,2)</f>
        <v>0</v>
      </c>
      <c r="J167" s="233"/>
      <c r="K167" s="234">
        <f>ROUND(E167*J167,2)</f>
        <v>0</v>
      </c>
      <c r="L167" s="234">
        <v>21</v>
      </c>
      <c r="M167" s="234">
        <f>G167*(1+L167/100)</f>
        <v>0</v>
      </c>
      <c r="N167" s="234">
        <v>0</v>
      </c>
      <c r="O167" s="234">
        <f>ROUND(E167*N167,2)</f>
        <v>0</v>
      </c>
      <c r="P167" s="234">
        <v>0</v>
      </c>
      <c r="Q167" s="234">
        <f>ROUND(E167*P167,2)</f>
        <v>0</v>
      </c>
      <c r="R167" s="234"/>
      <c r="S167" s="234" t="s">
        <v>134</v>
      </c>
      <c r="T167" s="235" t="s">
        <v>135</v>
      </c>
      <c r="U167" s="219">
        <v>0.05</v>
      </c>
      <c r="V167" s="219">
        <f>ROUND(E167*U167,2)</f>
        <v>41.47</v>
      </c>
      <c r="W167" s="219"/>
      <c r="X167" s="219" t="s">
        <v>136</v>
      </c>
      <c r="Y167" s="210"/>
      <c r="Z167" s="210"/>
      <c r="AA167" s="210"/>
      <c r="AB167" s="210"/>
      <c r="AC167" s="210"/>
      <c r="AD167" s="210"/>
      <c r="AE167" s="210"/>
      <c r="AF167" s="210"/>
      <c r="AG167" s="210" t="s">
        <v>137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17"/>
      <c r="B168" s="218"/>
      <c r="C168" s="251" t="s">
        <v>575</v>
      </c>
      <c r="D168" s="220"/>
      <c r="E168" s="221">
        <v>829.3</v>
      </c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0"/>
      <c r="Z168" s="210"/>
      <c r="AA168" s="210"/>
      <c r="AB168" s="210"/>
      <c r="AC168" s="210"/>
      <c r="AD168" s="210"/>
      <c r="AE168" s="210"/>
      <c r="AF168" s="210"/>
      <c r="AG168" s="210" t="s">
        <v>141</v>
      </c>
      <c r="AH168" s="210">
        <v>0</v>
      </c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x14ac:dyDescent="0.2">
      <c r="A169" s="223" t="s">
        <v>128</v>
      </c>
      <c r="B169" s="224" t="s">
        <v>82</v>
      </c>
      <c r="C169" s="248" t="s">
        <v>83</v>
      </c>
      <c r="D169" s="225"/>
      <c r="E169" s="226"/>
      <c r="F169" s="227"/>
      <c r="G169" s="227">
        <f>SUMIF(AG170:AG196,"&lt;&gt;NOR",G170:G196)</f>
        <v>0</v>
      </c>
      <c r="H169" s="227"/>
      <c r="I169" s="227">
        <f>SUM(I170:I196)</f>
        <v>0</v>
      </c>
      <c r="J169" s="227"/>
      <c r="K169" s="227">
        <f>SUM(K170:K196)</f>
        <v>0</v>
      </c>
      <c r="L169" s="227"/>
      <c r="M169" s="227">
        <f>SUM(M170:M196)</f>
        <v>0</v>
      </c>
      <c r="N169" s="227"/>
      <c r="O169" s="227">
        <f>SUM(O170:O196)</f>
        <v>777.67</v>
      </c>
      <c r="P169" s="227"/>
      <c r="Q169" s="227">
        <f>SUM(Q170:Q196)</f>
        <v>0</v>
      </c>
      <c r="R169" s="227"/>
      <c r="S169" s="227"/>
      <c r="T169" s="228"/>
      <c r="U169" s="222"/>
      <c r="V169" s="222">
        <f>SUM(V170:V196)</f>
        <v>1139.81</v>
      </c>
      <c r="W169" s="222"/>
      <c r="X169" s="222"/>
      <c r="AG169" t="s">
        <v>129</v>
      </c>
    </row>
    <row r="170" spans="1:60" ht="22.5" outlineLevel="1" x14ac:dyDescent="0.2">
      <c r="A170" s="229">
        <v>52</v>
      </c>
      <c r="B170" s="230" t="s">
        <v>576</v>
      </c>
      <c r="C170" s="249" t="s">
        <v>577</v>
      </c>
      <c r="D170" s="231" t="s">
        <v>225</v>
      </c>
      <c r="E170" s="232">
        <v>6</v>
      </c>
      <c r="F170" s="233"/>
      <c r="G170" s="234">
        <f>ROUND(E170*F170,2)</f>
        <v>0</v>
      </c>
      <c r="H170" s="233"/>
      <c r="I170" s="234">
        <f>ROUND(E170*H170,2)</f>
        <v>0</v>
      </c>
      <c r="J170" s="233"/>
      <c r="K170" s="234">
        <f>ROUND(E170*J170,2)</f>
        <v>0</v>
      </c>
      <c r="L170" s="234">
        <v>21</v>
      </c>
      <c r="M170" s="234">
        <f>G170*(1+L170/100)</f>
        <v>0</v>
      </c>
      <c r="N170" s="234">
        <v>0.11840000000000001</v>
      </c>
      <c r="O170" s="234">
        <f>ROUND(E170*N170,2)</f>
        <v>0.71</v>
      </c>
      <c r="P170" s="234">
        <v>0</v>
      </c>
      <c r="Q170" s="234">
        <f>ROUND(E170*P170,2)</f>
        <v>0</v>
      </c>
      <c r="R170" s="234" t="s">
        <v>405</v>
      </c>
      <c r="S170" s="234" t="s">
        <v>134</v>
      </c>
      <c r="T170" s="235" t="s">
        <v>161</v>
      </c>
      <c r="U170" s="219">
        <v>0.91800000000000004</v>
      </c>
      <c r="V170" s="219">
        <f>ROUND(E170*U170,2)</f>
        <v>5.51</v>
      </c>
      <c r="W170" s="219"/>
      <c r="X170" s="219" t="s">
        <v>136</v>
      </c>
      <c r="Y170" s="210"/>
      <c r="Z170" s="210"/>
      <c r="AA170" s="210"/>
      <c r="AB170" s="210"/>
      <c r="AC170" s="210"/>
      <c r="AD170" s="210"/>
      <c r="AE170" s="210"/>
      <c r="AF170" s="210"/>
      <c r="AG170" s="210" t="s">
        <v>137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3" t="s">
        <v>578</v>
      </c>
      <c r="D171" s="239"/>
      <c r="E171" s="239"/>
      <c r="F171" s="239"/>
      <c r="G171" s="23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164</v>
      </c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36" t="str">
        <f>C171</f>
        <v>Včetně dodávky sloupku a značek. Počet sloupků 8. ks, počet značek 6. ks. Předpokládá se osazení značek řady IZ na dva sloupky.</v>
      </c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17"/>
      <c r="B172" s="218"/>
      <c r="C172" s="251" t="s">
        <v>579</v>
      </c>
      <c r="D172" s="220"/>
      <c r="E172" s="221">
        <v>1</v>
      </c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0"/>
      <c r="Z172" s="210"/>
      <c r="AA172" s="210"/>
      <c r="AB172" s="210"/>
      <c r="AC172" s="210"/>
      <c r="AD172" s="210"/>
      <c r="AE172" s="210"/>
      <c r="AF172" s="210"/>
      <c r="AG172" s="210" t="s">
        <v>141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1" t="s">
        <v>580</v>
      </c>
      <c r="D173" s="220"/>
      <c r="E173" s="221">
        <v>1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141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1" t="s">
        <v>581</v>
      </c>
      <c r="D174" s="220"/>
      <c r="E174" s="221">
        <v>1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141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51" t="s">
        <v>582</v>
      </c>
      <c r="D175" s="220"/>
      <c r="E175" s="221">
        <v>1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0"/>
      <c r="Z175" s="210"/>
      <c r="AA175" s="210"/>
      <c r="AB175" s="210"/>
      <c r="AC175" s="210"/>
      <c r="AD175" s="210"/>
      <c r="AE175" s="210"/>
      <c r="AF175" s="210"/>
      <c r="AG175" s="210" t="s">
        <v>141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51" t="s">
        <v>583</v>
      </c>
      <c r="D176" s="220"/>
      <c r="E176" s="221">
        <v>1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141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51" t="s">
        <v>584</v>
      </c>
      <c r="D177" s="220"/>
      <c r="E177" s="221">
        <v>1</v>
      </c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141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ht="22.5" outlineLevel="1" x14ac:dyDescent="0.2">
      <c r="A178" s="229">
        <v>53</v>
      </c>
      <c r="B178" s="230" t="s">
        <v>585</v>
      </c>
      <c r="C178" s="249" t="s">
        <v>586</v>
      </c>
      <c r="D178" s="231" t="s">
        <v>225</v>
      </c>
      <c r="E178" s="232">
        <v>1</v>
      </c>
      <c r="F178" s="233"/>
      <c r="G178" s="234">
        <f>ROUND(E178*F178,2)</f>
        <v>0</v>
      </c>
      <c r="H178" s="233"/>
      <c r="I178" s="234">
        <f>ROUND(E178*H178,2)</f>
        <v>0</v>
      </c>
      <c r="J178" s="233"/>
      <c r="K178" s="234">
        <f>ROUND(E178*J178,2)</f>
        <v>0</v>
      </c>
      <c r="L178" s="234">
        <v>21</v>
      </c>
      <c r="M178" s="234">
        <f>G178*(1+L178/100)</f>
        <v>0</v>
      </c>
      <c r="N178" s="234">
        <v>0.11840000000000001</v>
      </c>
      <c r="O178" s="234">
        <f>ROUND(E178*N178,2)</f>
        <v>0.12</v>
      </c>
      <c r="P178" s="234">
        <v>0</v>
      </c>
      <c r="Q178" s="234">
        <f>ROUND(E178*P178,2)</f>
        <v>0</v>
      </c>
      <c r="R178" s="234"/>
      <c r="S178" s="234" t="s">
        <v>173</v>
      </c>
      <c r="T178" s="235" t="s">
        <v>135</v>
      </c>
      <c r="U178" s="219">
        <v>0.91800000000000004</v>
      </c>
      <c r="V178" s="219">
        <f>ROUND(E178*U178,2)</f>
        <v>0.92</v>
      </c>
      <c r="W178" s="219"/>
      <c r="X178" s="219" t="s">
        <v>136</v>
      </c>
      <c r="Y178" s="210"/>
      <c r="Z178" s="210"/>
      <c r="AA178" s="210"/>
      <c r="AB178" s="210"/>
      <c r="AC178" s="210"/>
      <c r="AD178" s="210"/>
      <c r="AE178" s="210"/>
      <c r="AF178" s="210"/>
      <c r="AG178" s="210" t="s">
        <v>137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3" t="s">
        <v>587</v>
      </c>
      <c r="D179" s="239"/>
      <c r="E179" s="239"/>
      <c r="F179" s="239"/>
      <c r="G179" s="23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164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51" t="s">
        <v>588</v>
      </c>
      <c r="D180" s="220"/>
      <c r="E180" s="221">
        <v>1</v>
      </c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141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ht="22.5" outlineLevel="1" x14ac:dyDescent="0.2">
      <c r="A181" s="229">
        <v>54</v>
      </c>
      <c r="B181" s="230" t="s">
        <v>589</v>
      </c>
      <c r="C181" s="249" t="s">
        <v>590</v>
      </c>
      <c r="D181" s="231" t="s">
        <v>207</v>
      </c>
      <c r="E181" s="232">
        <v>1032.5999999999999</v>
      </c>
      <c r="F181" s="233"/>
      <c r="G181" s="234">
        <f>ROUND(E181*F181,2)</f>
        <v>0</v>
      </c>
      <c r="H181" s="233"/>
      <c r="I181" s="234">
        <f>ROUND(E181*H181,2)</f>
        <v>0</v>
      </c>
      <c r="J181" s="233"/>
      <c r="K181" s="234">
        <f>ROUND(E181*J181,2)</f>
        <v>0</v>
      </c>
      <c r="L181" s="234">
        <v>21</v>
      </c>
      <c r="M181" s="234">
        <f>G181*(1+L181/100)</f>
        <v>0</v>
      </c>
      <c r="N181" s="234">
        <v>0.22133</v>
      </c>
      <c r="O181" s="234">
        <f>ROUND(E181*N181,2)</f>
        <v>228.55</v>
      </c>
      <c r="P181" s="234">
        <v>0</v>
      </c>
      <c r="Q181" s="234">
        <f>ROUND(E181*P181,2)</f>
        <v>0</v>
      </c>
      <c r="R181" s="234"/>
      <c r="S181" s="234" t="s">
        <v>173</v>
      </c>
      <c r="T181" s="235" t="s">
        <v>161</v>
      </c>
      <c r="U181" s="219">
        <v>0.27</v>
      </c>
      <c r="V181" s="219">
        <f>ROUND(E181*U181,2)</f>
        <v>278.8</v>
      </c>
      <c r="W181" s="219"/>
      <c r="X181" s="219" t="s">
        <v>136</v>
      </c>
      <c r="Y181" s="210"/>
      <c r="Z181" s="210"/>
      <c r="AA181" s="210"/>
      <c r="AB181" s="210"/>
      <c r="AC181" s="210"/>
      <c r="AD181" s="210"/>
      <c r="AE181" s="210"/>
      <c r="AF181" s="210"/>
      <c r="AG181" s="210" t="s">
        <v>137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53" t="s">
        <v>591</v>
      </c>
      <c r="D182" s="239"/>
      <c r="E182" s="239"/>
      <c r="F182" s="239"/>
      <c r="G182" s="23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164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51" t="s">
        <v>592</v>
      </c>
      <c r="D183" s="220"/>
      <c r="E183" s="221">
        <v>1032.5999999999999</v>
      </c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141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ht="22.5" outlineLevel="1" x14ac:dyDescent="0.2">
      <c r="A184" s="229">
        <v>55</v>
      </c>
      <c r="B184" s="230" t="s">
        <v>593</v>
      </c>
      <c r="C184" s="249" t="s">
        <v>594</v>
      </c>
      <c r="D184" s="231" t="s">
        <v>207</v>
      </c>
      <c r="E184" s="232">
        <v>195</v>
      </c>
      <c r="F184" s="233"/>
      <c r="G184" s="234">
        <f>ROUND(E184*F184,2)</f>
        <v>0</v>
      </c>
      <c r="H184" s="233"/>
      <c r="I184" s="234">
        <f>ROUND(E184*H184,2)</f>
        <v>0</v>
      </c>
      <c r="J184" s="233"/>
      <c r="K184" s="234">
        <f>ROUND(E184*J184,2)</f>
        <v>0</v>
      </c>
      <c r="L184" s="234">
        <v>21</v>
      </c>
      <c r="M184" s="234">
        <f>G184*(1+L184/100)</f>
        <v>0</v>
      </c>
      <c r="N184" s="234">
        <v>0.22133</v>
      </c>
      <c r="O184" s="234">
        <f>ROUND(E184*N184,2)</f>
        <v>43.16</v>
      </c>
      <c r="P184" s="234">
        <v>0</v>
      </c>
      <c r="Q184" s="234">
        <f>ROUND(E184*P184,2)</f>
        <v>0</v>
      </c>
      <c r="R184" s="234"/>
      <c r="S184" s="234" t="s">
        <v>173</v>
      </c>
      <c r="T184" s="235" t="s">
        <v>161</v>
      </c>
      <c r="U184" s="219">
        <v>0.27</v>
      </c>
      <c r="V184" s="219">
        <f>ROUND(E184*U184,2)</f>
        <v>52.65</v>
      </c>
      <c r="W184" s="219"/>
      <c r="X184" s="219" t="s">
        <v>136</v>
      </c>
      <c r="Y184" s="210"/>
      <c r="Z184" s="210"/>
      <c r="AA184" s="210"/>
      <c r="AB184" s="210"/>
      <c r="AC184" s="210"/>
      <c r="AD184" s="210"/>
      <c r="AE184" s="210"/>
      <c r="AF184" s="210"/>
      <c r="AG184" s="210" t="s">
        <v>137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53" t="s">
        <v>591</v>
      </c>
      <c r="D185" s="239"/>
      <c r="E185" s="239"/>
      <c r="F185" s="239"/>
      <c r="G185" s="23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164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51" t="s">
        <v>595</v>
      </c>
      <c r="D186" s="220"/>
      <c r="E186" s="221">
        <v>195</v>
      </c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0"/>
      <c r="Z186" s="210"/>
      <c r="AA186" s="210"/>
      <c r="AB186" s="210"/>
      <c r="AC186" s="210"/>
      <c r="AD186" s="210"/>
      <c r="AE186" s="210"/>
      <c r="AF186" s="210"/>
      <c r="AG186" s="210" t="s">
        <v>141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ht="22.5" outlineLevel="1" x14ac:dyDescent="0.2">
      <c r="A187" s="229">
        <v>56</v>
      </c>
      <c r="B187" s="230" t="s">
        <v>596</v>
      </c>
      <c r="C187" s="249" t="s">
        <v>597</v>
      </c>
      <c r="D187" s="231" t="s">
        <v>207</v>
      </c>
      <c r="E187" s="232">
        <v>1508</v>
      </c>
      <c r="F187" s="233"/>
      <c r="G187" s="234">
        <f>ROUND(E187*F187,2)</f>
        <v>0</v>
      </c>
      <c r="H187" s="233"/>
      <c r="I187" s="234">
        <f>ROUND(E187*H187,2)</f>
        <v>0</v>
      </c>
      <c r="J187" s="233"/>
      <c r="K187" s="234">
        <f>ROUND(E187*J187,2)</f>
        <v>0</v>
      </c>
      <c r="L187" s="234">
        <v>21</v>
      </c>
      <c r="M187" s="234">
        <f>G187*(1+L187/100)</f>
        <v>0</v>
      </c>
      <c r="N187" s="234">
        <v>0.22133</v>
      </c>
      <c r="O187" s="234">
        <f>ROUND(E187*N187,2)</f>
        <v>333.77</v>
      </c>
      <c r="P187" s="234">
        <v>0</v>
      </c>
      <c r="Q187" s="234">
        <f>ROUND(E187*P187,2)</f>
        <v>0</v>
      </c>
      <c r="R187" s="234"/>
      <c r="S187" s="234" t="s">
        <v>173</v>
      </c>
      <c r="T187" s="235" t="s">
        <v>161</v>
      </c>
      <c r="U187" s="219">
        <v>0.27</v>
      </c>
      <c r="V187" s="219">
        <f>ROUND(E187*U187,2)</f>
        <v>407.16</v>
      </c>
      <c r="W187" s="219"/>
      <c r="X187" s="219" t="s">
        <v>136</v>
      </c>
      <c r="Y187" s="210"/>
      <c r="Z187" s="210"/>
      <c r="AA187" s="210"/>
      <c r="AB187" s="210"/>
      <c r="AC187" s="210"/>
      <c r="AD187" s="210"/>
      <c r="AE187" s="210"/>
      <c r="AF187" s="210"/>
      <c r="AG187" s="210" t="s">
        <v>137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53" t="s">
        <v>591</v>
      </c>
      <c r="D188" s="239"/>
      <c r="E188" s="239"/>
      <c r="F188" s="239"/>
      <c r="G188" s="23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0"/>
      <c r="Z188" s="210"/>
      <c r="AA188" s="210"/>
      <c r="AB188" s="210"/>
      <c r="AC188" s="210"/>
      <c r="AD188" s="210"/>
      <c r="AE188" s="210"/>
      <c r="AF188" s="210"/>
      <c r="AG188" s="210" t="s">
        <v>164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51" t="s">
        <v>598</v>
      </c>
      <c r="D189" s="220"/>
      <c r="E189" s="221">
        <v>1508</v>
      </c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0"/>
      <c r="Z189" s="210"/>
      <c r="AA189" s="210"/>
      <c r="AB189" s="210"/>
      <c r="AC189" s="210"/>
      <c r="AD189" s="210"/>
      <c r="AE189" s="210"/>
      <c r="AF189" s="210"/>
      <c r="AG189" s="210" t="s">
        <v>141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ht="22.5" outlineLevel="1" x14ac:dyDescent="0.2">
      <c r="A190" s="229">
        <v>57</v>
      </c>
      <c r="B190" s="230" t="s">
        <v>599</v>
      </c>
      <c r="C190" s="249" t="s">
        <v>600</v>
      </c>
      <c r="D190" s="231" t="s">
        <v>207</v>
      </c>
      <c r="E190" s="232">
        <v>1508</v>
      </c>
      <c r="F190" s="233"/>
      <c r="G190" s="234">
        <f>ROUND(E190*F190,2)</f>
        <v>0</v>
      </c>
      <c r="H190" s="233"/>
      <c r="I190" s="234">
        <f>ROUND(E190*H190,2)</f>
        <v>0</v>
      </c>
      <c r="J190" s="233"/>
      <c r="K190" s="234">
        <f>ROUND(E190*J190,2)</f>
        <v>0</v>
      </c>
      <c r="L190" s="234">
        <v>21</v>
      </c>
      <c r="M190" s="234">
        <f>G190*(1+L190/100)</f>
        <v>0</v>
      </c>
      <c r="N190" s="234">
        <v>0.11359</v>
      </c>
      <c r="O190" s="234">
        <f>ROUND(E190*N190,2)</f>
        <v>171.29</v>
      </c>
      <c r="P190" s="234">
        <v>0</v>
      </c>
      <c r="Q190" s="234">
        <f>ROUND(E190*P190,2)</f>
        <v>0</v>
      </c>
      <c r="R190" s="234" t="s">
        <v>405</v>
      </c>
      <c r="S190" s="234" t="s">
        <v>134</v>
      </c>
      <c r="T190" s="235" t="s">
        <v>135</v>
      </c>
      <c r="U190" s="219">
        <v>0.26</v>
      </c>
      <c r="V190" s="219">
        <f>ROUND(E190*U190,2)</f>
        <v>392.08</v>
      </c>
      <c r="W190" s="219"/>
      <c r="X190" s="219" t="s">
        <v>136</v>
      </c>
      <c r="Y190" s="210"/>
      <c r="Z190" s="210"/>
      <c r="AA190" s="210"/>
      <c r="AB190" s="210"/>
      <c r="AC190" s="210"/>
      <c r="AD190" s="210"/>
      <c r="AE190" s="210"/>
      <c r="AF190" s="210"/>
      <c r="AG190" s="210" t="s">
        <v>137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7"/>
      <c r="B191" s="218"/>
      <c r="C191" s="251" t="s">
        <v>601</v>
      </c>
      <c r="D191" s="220"/>
      <c r="E191" s="221">
        <v>1508</v>
      </c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0"/>
      <c r="Z191" s="210"/>
      <c r="AA191" s="210"/>
      <c r="AB191" s="210"/>
      <c r="AC191" s="210"/>
      <c r="AD191" s="210"/>
      <c r="AE191" s="210"/>
      <c r="AF191" s="210"/>
      <c r="AG191" s="210" t="s">
        <v>141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29">
        <v>58</v>
      </c>
      <c r="B192" s="230" t="s">
        <v>602</v>
      </c>
      <c r="C192" s="249" t="s">
        <v>603</v>
      </c>
      <c r="D192" s="231" t="s">
        <v>207</v>
      </c>
      <c r="E192" s="232">
        <v>36</v>
      </c>
      <c r="F192" s="233"/>
      <c r="G192" s="234">
        <f>ROUND(E192*F192,2)</f>
        <v>0</v>
      </c>
      <c r="H192" s="233"/>
      <c r="I192" s="234">
        <f>ROUND(E192*H192,2)</f>
        <v>0</v>
      </c>
      <c r="J192" s="233"/>
      <c r="K192" s="234">
        <f>ROUND(E192*J192,2)</f>
        <v>0</v>
      </c>
      <c r="L192" s="234">
        <v>21</v>
      </c>
      <c r="M192" s="234">
        <f>G192*(1+L192/100)</f>
        <v>0</v>
      </c>
      <c r="N192" s="234">
        <v>1E-4</v>
      </c>
      <c r="O192" s="234">
        <f>ROUND(E192*N192,2)</f>
        <v>0</v>
      </c>
      <c r="P192" s="234">
        <v>0</v>
      </c>
      <c r="Q192" s="234">
        <f>ROUND(E192*P192,2)</f>
        <v>0</v>
      </c>
      <c r="R192" s="234"/>
      <c r="S192" s="234" t="s">
        <v>173</v>
      </c>
      <c r="T192" s="235" t="s">
        <v>161</v>
      </c>
      <c r="U192" s="219">
        <v>7.0000000000000007E-2</v>
      </c>
      <c r="V192" s="219">
        <f>ROUND(E192*U192,2)</f>
        <v>2.52</v>
      </c>
      <c r="W192" s="219"/>
      <c r="X192" s="219" t="s">
        <v>136</v>
      </c>
      <c r="Y192" s="210"/>
      <c r="Z192" s="210"/>
      <c r="AA192" s="210"/>
      <c r="AB192" s="210"/>
      <c r="AC192" s="210"/>
      <c r="AD192" s="210"/>
      <c r="AE192" s="210"/>
      <c r="AF192" s="210"/>
      <c r="AG192" s="210" t="s">
        <v>137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53" t="s">
        <v>604</v>
      </c>
      <c r="D193" s="239"/>
      <c r="E193" s="239"/>
      <c r="F193" s="239"/>
      <c r="G193" s="23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0"/>
      <c r="Z193" s="210"/>
      <c r="AA193" s="210"/>
      <c r="AB193" s="210"/>
      <c r="AC193" s="210"/>
      <c r="AD193" s="210"/>
      <c r="AE193" s="210"/>
      <c r="AF193" s="210"/>
      <c r="AG193" s="210" t="s">
        <v>164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51" t="s">
        <v>605</v>
      </c>
      <c r="D194" s="220"/>
      <c r="E194" s="221">
        <v>36</v>
      </c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141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29">
        <v>59</v>
      </c>
      <c r="B195" s="230" t="s">
        <v>606</v>
      </c>
      <c r="C195" s="249" t="s">
        <v>607</v>
      </c>
      <c r="D195" s="231" t="s">
        <v>366</v>
      </c>
      <c r="E195" s="232">
        <v>1</v>
      </c>
      <c r="F195" s="233"/>
      <c r="G195" s="234">
        <f>ROUND(E195*F195,2)</f>
        <v>0</v>
      </c>
      <c r="H195" s="233"/>
      <c r="I195" s="234">
        <f>ROUND(E195*H195,2)</f>
        <v>0</v>
      </c>
      <c r="J195" s="233"/>
      <c r="K195" s="234">
        <f>ROUND(E195*J195,2)</f>
        <v>0</v>
      </c>
      <c r="L195" s="234">
        <v>21</v>
      </c>
      <c r="M195" s="234">
        <f>G195*(1+L195/100)</f>
        <v>0</v>
      </c>
      <c r="N195" s="234">
        <v>6.6000000000000003E-2</v>
      </c>
      <c r="O195" s="234">
        <f>ROUND(E195*N195,2)</f>
        <v>7.0000000000000007E-2</v>
      </c>
      <c r="P195" s="234">
        <v>0</v>
      </c>
      <c r="Q195" s="234">
        <f>ROUND(E195*P195,2)</f>
        <v>0</v>
      </c>
      <c r="R195" s="234"/>
      <c r="S195" s="234" t="s">
        <v>173</v>
      </c>
      <c r="T195" s="235" t="s">
        <v>161</v>
      </c>
      <c r="U195" s="219">
        <v>0.17</v>
      </c>
      <c r="V195" s="219">
        <f>ROUND(E195*U195,2)</f>
        <v>0.17</v>
      </c>
      <c r="W195" s="219"/>
      <c r="X195" s="219" t="s">
        <v>136</v>
      </c>
      <c r="Y195" s="210"/>
      <c r="Z195" s="210"/>
      <c r="AA195" s="210"/>
      <c r="AB195" s="210"/>
      <c r="AC195" s="210"/>
      <c r="AD195" s="210"/>
      <c r="AE195" s="210"/>
      <c r="AF195" s="210"/>
      <c r="AG195" s="210" t="s">
        <v>137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53" t="s">
        <v>608</v>
      </c>
      <c r="D196" s="239"/>
      <c r="E196" s="239"/>
      <c r="F196" s="239"/>
      <c r="G196" s="23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164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36" t="str">
        <f>C196</f>
        <v>Kompletní dodávka přechodného dopravního značení včetně jeho odstranění po dokončení stavby. PLatí pro celou stavbu.</v>
      </c>
      <c r="BB196" s="210"/>
      <c r="BC196" s="210"/>
      <c r="BD196" s="210"/>
      <c r="BE196" s="210"/>
      <c r="BF196" s="210"/>
      <c r="BG196" s="210"/>
      <c r="BH196" s="210"/>
    </row>
    <row r="197" spans="1:60" x14ac:dyDescent="0.2">
      <c r="A197" s="223" t="s">
        <v>128</v>
      </c>
      <c r="B197" s="224" t="s">
        <v>84</v>
      </c>
      <c r="C197" s="248" t="s">
        <v>85</v>
      </c>
      <c r="D197" s="225"/>
      <c r="E197" s="226"/>
      <c r="F197" s="227"/>
      <c r="G197" s="227">
        <f>SUMIF(AG198:AG200,"&lt;&gt;NOR",G198:G200)</f>
        <v>0</v>
      </c>
      <c r="H197" s="227"/>
      <c r="I197" s="227">
        <f>SUM(I198:I200)</f>
        <v>0</v>
      </c>
      <c r="J197" s="227"/>
      <c r="K197" s="227">
        <f>SUM(K198:K200)</f>
        <v>0</v>
      </c>
      <c r="L197" s="227"/>
      <c r="M197" s="227">
        <f>SUM(M198:M200)</f>
        <v>0</v>
      </c>
      <c r="N197" s="227"/>
      <c r="O197" s="227">
        <f>SUM(O198:O200)</f>
        <v>0</v>
      </c>
      <c r="P197" s="227"/>
      <c r="Q197" s="227">
        <f>SUM(Q198:Q200)</f>
        <v>0</v>
      </c>
      <c r="R197" s="227"/>
      <c r="S197" s="227"/>
      <c r="T197" s="228"/>
      <c r="U197" s="222"/>
      <c r="V197" s="222">
        <f>SUM(V198:V200)</f>
        <v>32.86</v>
      </c>
      <c r="W197" s="222"/>
      <c r="X197" s="222"/>
      <c r="AG197" t="s">
        <v>129</v>
      </c>
    </row>
    <row r="198" spans="1:60" outlineLevel="1" x14ac:dyDescent="0.2">
      <c r="A198" s="229">
        <v>60</v>
      </c>
      <c r="B198" s="230" t="s">
        <v>609</v>
      </c>
      <c r="C198" s="249" t="s">
        <v>610</v>
      </c>
      <c r="D198" s="231" t="s">
        <v>182</v>
      </c>
      <c r="E198" s="232">
        <v>1643.1030000000001</v>
      </c>
      <c r="F198" s="233"/>
      <c r="G198" s="234">
        <f>ROUND(E198*F198,2)</f>
        <v>0</v>
      </c>
      <c r="H198" s="233"/>
      <c r="I198" s="234">
        <f>ROUND(E198*H198,2)</f>
        <v>0</v>
      </c>
      <c r="J198" s="233"/>
      <c r="K198" s="234">
        <f>ROUND(E198*J198,2)</f>
        <v>0</v>
      </c>
      <c r="L198" s="234">
        <v>21</v>
      </c>
      <c r="M198" s="234">
        <f>G198*(1+L198/100)</f>
        <v>0</v>
      </c>
      <c r="N198" s="234">
        <v>0</v>
      </c>
      <c r="O198" s="234">
        <f>ROUND(E198*N198,2)</f>
        <v>0</v>
      </c>
      <c r="P198" s="234">
        <v>0</v>
      </c>
      <c r="Q198" s="234">
        <f>ROUND(E198*P198,2)</f>
        <v>0</v>
      </c>
      <c r="R198" s="234" t="s">
        <v>405</v>
      </c>
      <c r="S198" s="234" t="s">
        <v>134</v>
      </c>
      <c r="T198" s="235" t="s">
        <v>135</v>
      </c>
      <c r="U198" s="219">
        <v>0.02</v>
      </c>
      <c r="V198" s="219">
        <f>ROUND(E198*U198,2)</f>
        <v>32.86</v>
      </c>
      <c r="W198" s="219"/>
      <c r="X198" s="219" t="s">
        <v>136</v>
      </c>
      <c r="Y198" s="210"/>
      <c r="Z198" s="210"/>
      <c r="AA198" s="210"/>
      <c r="AB198" s="210"/>
      <c r="AC198" s="210"/>
      <c r="AD198" s="210"/>
      <c r="AE198" s="210"/>
      <c r="AF198" s="210"/>
      <c r="AG198" s="210" t="s">
        <v>137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50" t="s">
        <v>611</v>
      </c>
      <c r="D199" s="237"/>
      <c r="E199" s="237"/>
      <c r="F199" s="237"/>
      <c r="G199" s="237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139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51" t="s">
        <v>612</v>
      </c>
      <c r="D200" s="220"/>
      <c r="E200" s="221">
        <v>1643.1030000000001</v>
      </c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141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x14ac:dyDescent="0.2">
      <c r="A201" s="223" t="s">
        <v>128</v>
      </c>
      <c r="B201" s="224" t="s">
        <v>93</v>
      </c>
      <c r="C201" s="248" t="s">
        <v>94</v>
      </c>
      <c r="D201" s="225"/>
      <c r="E201" s="226"/>
      <c r="F201" s="227"/>
      <c r="G201" s="227">
        <f>SUMIF(AG202:AG204,"&lt;&gt;NOR",G202:G204)</f>
        <v>0</v>
      </c>
      <c r="H201" s="227"/>
      <c r="I201" s="227">
        <f>SUM(I202:I204)</f>
        <v>0</v>
      </c>
      <c r="J201" s="227"/>
      <c r="K201" s="227">
        <f>SUM(K202:K204)</f>
        <v>0</v>
      </c>
      <c r="L201" s="227"/>
      <c r="M201" s="227">
        <f>SUM(M202:M204)</f>
        <v>0</v>
      </c>
      <c r="N201" s="227"/>
      <c r="O201" s="227">
        <f>SUM(O202:O204)</f>
        <v>0.13</v>
      </c>
      <c r="P201" s="227"/>
      <c r="Q201" s="227">
        <f>SUM(Q202:Q204)</f>
        <v>0</v>
      </c>
      <c r="R201" s="227"/>
      <c r="S201" s="227"/>
      <c r="T201" s="228"/>
      <c r="U201" s="222"/>
      <c r="V201" s="222">
        <f>SUM(V202:V204)</f>
        <v>97.46</v>
      </c>
      <c r="W201" s="222"/>
      <c r="X201" s="222"/>
      <c r="AG201" t="s">
        <v>129</v>
      </c>
    </row>
    <row r="202" spans="1:60" outlineLevel="1" x14ac:dyDescent="0.2">
      <c r="A202" s="229">
        <v>61</v>
      </c>
      <c r="B202" s="230" t="s">
        <v>613</v>
      </c>
      <c r="C202" s="249" t="s">
        <v>614</v>
      </c>
      <c r="D202" s="231" t="s">
        <v>207</v>
      </c>
      <c r="E202" s="232">
        <v>11</v>
      </c>
      <c r="F202" s="233"/>
      <c r="G202" s="234">
        <f>ROUND(E202*F202,2)</f>
        <v>0</v>
      </c>
      <c r="H202" s="233"/>
      <c r="I202" s="234">
        <f>ROUND(E202*H202,2)</f>
        <v>0</v>
      </c>
      <c r="J202" s="233"/>
      <c r="K202" s="234">
        <f>ROUND(E202*J202,2)</f>
        <v>0</v>
      </c>
      <c r="L202" s="234">
        <v>21</v>
      </c>
      <c r="M202" s="234">
        <f>G202*(1+L202/100)</f>
        <v>0</v>
      </c>
      <c r="N202" s="234">
        <v>1.141E-2</v>
      </c>
      <c r="O202" s="234">
        <f>ROUND(E202*N202,2)</f>
        <v>0.13</v>
      </c>
      <c r="P202" s="234">
        <v>0</v>
      </c>
      <c r="Q202" s="234">
        <f>ROUND(E202*P202,2)</f>
        <v>0</v>
      </c>
      <c r="R202" s="234"/>
      <c r="S202" s="234" t="s">
        <v>173</v>
      </c>
      <c r="T202" s="235" t="s">
        <v>161</v>
      </c>
      <c r="U202" s="219">
        <v>8.86</v>
      </c>
      <c r="V202" s="219">
        <f>ROUND(E202*U202,2)</f>
        <v>97.46</v>
      </c>
      <c r="W202" s="219"/>
      <c r="X202" s="219" t="s">
        <v>136</v>
      </c>
      <c r="Y202" s="210"/>
      <c r="Z202" s="210"/>
      <c r="AA202" s="210"/>
      <c r="AB202" s="210"/>
      <c r="AC202" s="210"/>
      <c r="AD202" s="210"/>
      <c r="AE202" s="210"/>
      <c r="AF202" s="210"/>
      <c r="AG202" s="210" t="s">
        <v>137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17"/>
      <c r="B203" s="218"/>
      <c r="C203" s="253" t="s">
        <v>615</v>
      </c>
      <c r="D203" s="239"/>
      <c r="E203" s="239"/>
      <c r="F203" s="239"/>
      <c r="G203" s="23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0"/>
      <c r="Z203" s="210"/>
      <c r="AA203" s="210"/>
      <c r="AB203" s="210"/>
      <c r="AC203" s="210"/>
      <c r="AD203" s="210"/>
      <c r="AE203" s="210"/>
      <c r="AF203" s="210"/>
      <c r="AG203" s="210" t="s">
        <v>164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51" t="s">
        <v>616</v>
      </c>
      <c r="D204" s="220"/>
      <c r="E204" s="221">
        <v>11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141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x14ac:dyDescent="0.2">
      <c r="A205" s="223" t="s">
        <v>128</v>
      </c>
      <c r="B205" s="224" t="s">
        <v>97</v>
      </c>
      <c r="C205" s="248" t="s">
        <v>98</v>
      </c>
      <c r="D205" s="225"/>
      <c r="E205" s="226"/>
      <c r="F205" s="227"/>
      <c r="G205" s="227">
        <f>SUMIF(AG206:AG212,"&lt;&gt;NOR",G206:G212)</f>
        <v>0</v>
      </c>
      <c r="H205" s="227"/>
      <c r="I205" s="227">
        <f>SUM(I206:I212)</f>
        <v>0</v>
      </c>
      <c r="J205" s="227"/>
      <c r="K205" s="227">
        <f>SUM(K206:K212)</f>
        <v>0</v>
      </c>
      <c r="L205" s="227"/>
      <c r="M205" s="227">
        <f>SUM(M206:M212)</f>
        <v>0</v>
      </c>
      <c r="N205" s="227"/>
      <c r="O205" s="227">
        <f>SUM(O206:O212)</f>
        <v>0</v>
      </c>
      <c r="P205" s="227"/>
      <c r="Q205" s="227">
        <f>SUM(Q206:Q212)</f>
        <v>0</v>
      </c>
      <c r="R205" s="227"/>
      <c r="S205" s="227"/>
      <c r="T205" s="228"/>
      <c r="U205" s="222"/>
      <c r="V205" s="222">
        <f>SUM(V206:V212)</f>
        <v>137.37</v>
      </c>
      <c r="W205" s="222"/>
      <c r="X205" s="222"/>
      <c r="AG205" t="s">
        <v>129</v>
      </c>
    </row>
    <row r="206" spans="1:60" outlineLevel="1" x14ac:dyDescent="0.2">
      <c r="A206" s="229">
        <v>62</v>
      </c>
      <c r="B206" s="230" t="s">
        <v>617</v>
      </c>
      <c r="C206" s="249" t="s">
        <v>618</v>
      </c>
      <c r="D206" s="231" t="s">
        <v>182</v>
      </c>
      <c r="E206" s="232">
        <v>280.35000000000002</v>
      </c>
      <c r="F206" s="233"/>
      <c r="G206" s="234">
        <f>ROUND(E206*F206,2)</f>
        <v>0</v>
      </c>
      <c r="H206" s="233"/>
      <c r="I206" s="234">
        <f>ROUND(E206*H206,2)</f>
        <v>0</v>
      </c>
      <c r="J206" s="233"/>
      <c r="K206" s="234">
        <f>ROUND(E206*J206,2)</f>
        <v>0</v>
      </c>
      <c r="L206" s="234">
        <v>21</v>
      </c>
      <c r="M206" s="234">
        <f>G206*(1+L206/100)</f>
        <v>0</v>
      </c>
      <c r="N206" s="234">
        <v>0</v>
      </c>
      <c r="O206" s="234">
        <f>ROUND(E206*N206,2)</f>
        <v>0</v>
      </c>
      <c r="P206" s="234">
        <v>0</v>
      </c>
      <c r="Q206" s="234">
        <f>ROUND(E206*P206,2)</f>
        <v>0</v>
      </c>
      <c r="R206" s="234" t="s">
        <v>619</v>
      </c>
      <c r="S206" s="234" t="s">
        <v>134</v>
      </c>
      <c r="T206" s="235" t="s">
        <v>161</v>
      </c>
      <c r="U206" s="219">
        <v>0.49</v>
      </c>
      <c r="V206" s="219">
        <f>ROUND(E206*U206,2)</f>
        <v>137.37</v>
      </c>
      <c r="W206" s="219"/>
      <c r="X206" s="219" t="s">
        <v>136</v>
      </c>
      <c r="Y206" s="210"/>
      <c r="Z206" s="210"/>
      <c r="AA206" s="210"/>
      <c r="AB206" s="210"/>
      <c r="AC206" s="210"/>
      <c r="AD206" s="210"/>
      <c r="AE206" s="210"/>
      <c r="AF206" s="210"/>
      <c r="AG206" s="210" t="s">
        <v>137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/>
      <c r="B207" s="218"/>
      <c r="C207" s="253" t="s">
        <v>620</v>
      </c>
      <c r="D207" s="239"/>
      <c r="E207" s="239"/>
      <c r="F207" s="239"/>
      <c r="G207" s="23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0"/>
      <c r="Z207" s="210"/>
      <c r="AA207" s="210"/>
      <c r="AB207" s="210"/>
      <c r="AC207" s="210"/>
      <c r="AD207" s="210"/>
      <c r="AE207" s="210"/>
      <c r="AF207" s="210"/>
      <c r="AG207" s="210" t="s">
        <v>164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1" t="s">
        <v>621</v>
      </c>
      <c r="D208" s="220"/>
      <c r="E208" s="221">
        <v>280.35000000000002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141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29">
        <v>63</v>
      </c>
      <c r="B209" s="230" t="s">
        <v>622</v>
      </c>
      <c r="C209" s="249" t="s">
        <v>623</v>
      </c>
      <c r="D209" s="231" t="s">
        <v>182</v>
      </c>
      <c r="E209" s="232">
        <v>2523.15</v>
      </c>
      <c r="F209" s="233"/>
      <c r="G209" s="234">
        <f>ROUND(E209*F209,2)</f>
        <v>0</v>
      </c>
      <c r="H209" s="233"/>
      <c r="I209" s="234">
        <f>ROUND(E209*H209,2)</f>
        <v>0</v>
      </c>
      <c r="J209" s="233"/>
      <c r="K209" s="234">
        <f>ROUND(E209*J209,2)</f>
        <v>0</v>
      </c>
      <c r="L209" s="234">
        <v>21</v>
      </c>
      <c r="M209" s="234">
        <f>G209*(1+L209/100)</f>
        <v>0</v>
      </c>
      <c r="N209" s="234">
        <v>0</v>
      </c>
      <c r="O209" s="234">
        <f>ROUND(E209*N209,2)</f>
        <v>0</v>
      </c>
      <c r="P209" s="234">
        <v>0</v>
      </c>
      <c r="Q209" s="234">
        <f>ROUND(E209*P209,2)</f>
        <v>0</v>
      </c>
      <c r="R209" s="234"/>
      <c r="S209" s="234" t="s">
        <v>134</v>
      </c>
      <c r="T209" s="235" t="s">
        <v>161</v>
      </c>
      <c r="U209" s="219">
        <v>0</v>
      </c>
      <c r="V209" s="219">
        <f>ROUND(E209*U209,2)</f>
        <v>0</v>
      </c>
      <c r="W209" s="219"/>
      <c r="X209" s="219" t="s">
        <v>136</v>
      </c>
      <c r="Y209" s="210"/>
      <c r="Z209" s="210"/>
      <c r="AA209" s="210"/>
      <c r="AB209" s="210"/>
      <c r="AC209" s="210"/>
      <c r="AD209" s="210"/>
      <c r="AE209" s="210"/>
      <c r="AF209" s="210"/>
      <c r="AG209" s="210" t="s">
        <v>137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ht="22.5" outlineLevel="1" x14ac:dyDescent="0.2">
      <c r="A210" s="217"/>
      <c r="B210" s="218"/>
      <c r="C210" s="251" t="s">
        <v>624</v>
      </c>
      <c r="D210" s="220"/>
      <c r="E210" s="221">
        <v>2523.15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0"/>
      <c r="Z210" s="210"/>
      <c r="AA210" s="210"/>
      <c r="AB210" s="210"/>
      <c r="AC210" s="210"/>
      <c r="AD210" s="210"/>
      <c r="AE210" s="210"/>
      <c r="AF210" s="210"/>
      <c r="AG210" s="210" t="s">
        <v>141</v>
      </c>
      <c r="AH210" s="210">
        <v>0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29">
        <v>64</v>
      </c>
      <c r="B211" s="230" t="s">
        <v>625</v>
      </c>
      <c r="C211" s="249" t="s">
        <v>626</v>
      </c>
      <c r="D211" s="231" t="s">
        <v>182</v>
      </c>
      <c r="E211" s="232">
        <v>280.35000000000002</v>
      </c>
      <c r="F211" s="233"/>
      <c r="G211" s="234">
        <f>ROUND(E211*F211,2)</f>
        <v>0</v>
      </c>
      <c r="H211" s="233"/>
      <c r="I211" s="234">
        <f>ROUND(E211*H211,2)</f>
        <v>0</v>
      </c>
      <c r="J211" s="233"/>
      <c r="K211" s="234">
        <f>ROUND(E211*J211,2)</f>
        <v>0</v>
      </c>
      <c r="L211" s="234">
        <v>21</v>
      </c>
      <c r="M211" s="234">
        <f>G211*(1+L211/100)</f>
        <v>0</v>
      </c>
      <c r="N211" s="234">
        <v>0</v>
      </c>
      <c r="O211" s="234">
        <f>ROUND(E211*N211,2)</f>
        <v>0</v>
      </c>
      <c r="P211" s="234">
        <v>0</v>
      </c>
      <c r="Q211" s="234">
        <f>ROUND(E211*P211,2)</f>
        <v>0</v>
      </c>
      <c r="R211" s="234" t="s">
        <v>619</v>
      </c>
      <c r="S211" s="234" t="s">
        <v>134</v>
      </c>
      <c r="T211" s="235" t="s">
        <v>161</v>
      </c>
      <c r="U211" s="219">
        <v>0</v>
      </c>
      <c r="V211" s="219">
        <f>ROUND(E211*U211,2)</f>
        <v>0</v>
      </c>
      <c r="W211" s="219"/>
      <c r="X211" s="219" t="s">
        <v>136</v>
      </c>
      <c r="Y211" s="210"/>
      <c r="Z211" s="210"/>
      <c r="AA211" s="210"/>
      <c r="AB211" s="210"/>
      <c r="AC211" s="210"/>
      <c r="AD211" s="210"/>
      <c r="AE211" s="210"/>
      <c r="AF211" s="210"/>
      <c r="AG211" s="210" t="s">
        <v>137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51" t="s">
        <v>627</v>
      </c>
      <c r="D212" s="220"/>
      <c r="E212" s="221">
        <v>280.35000000000002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141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x14ac:dyDescent="0.2">
      <c r="A213" s="223" t="s">
        <v>128</v>
      </c>
      <c r="B213" s="224" t="s">
        <v>100</v>
      </c>
      <c r="C213" s="248" t="s">
        <v>27</v>
      </c>
      <c r="D213" s="225"/>
      <c r="E213" s="226"/>
      <c r="F213" s="227"/>
      <c r="G213" s="227">
        <f>SUMIF(AG214:AG225,"&lt;&gt;NOR",G214:G225)</f>
        <v>0</v>
      </c>
      <c r="H213" s="227"/>
      <c r="I213" s="227">
        <f>SUM(I214:I225)</f>
        <v>0</v>
      </c>
      <c r="J213" s="227"/>
      <c r="K213" s="227">
        <f>SUM(K214:K225)</f>
        <v>0</v>
      </c>
      <c r="L213" s="227"/>
      <c r="M213" s="227">
        <f>SUM(M214:M225)</f>
        <v>0</v>
      </c>
      <c r="N213" s="227"/>
      <c r="O213" s="227">
        <f>SUM(O214:O225)</f>
        <v>0</v>
      </c>
      <c r="P213" s="227"/>
      <c r="Q213" s="227">
        <f>SUM(Q214:Q225)</f>
        <v>0</v>
      </c>
      <c r="R213" s="227"/>
      <c r="S213" s="227"/>
      <c r="T213" s="228"/>
      <c r="U213" s="222"/>
      <c r="V213" s="222">
        <f>SUM(V214:V225)</f>
        <v>0</v>
      </c>
      <c r="W213" s="222"/>
      <c r="X213" s="222"/>
      <c r="AG213" t="s">
        <v>129</v>
      </c>
    </row>
    <row r="214" spans="1:60" outlineLevel="1" x14ac:dyDescent="0.2">
      <c r="A214" s="229">
        <v>65</v>
      </c>
      <c r="B214" s="230" t="s">
        <v>628</v>
      </c>
      <c r="C214" s="249" t="s">
        <v>629</v>
      </c>
      <c r="D214" s="231" t="s">
        <v>630</v>
      </c>
      <c r="E214" s="232">
        <v>1</v>
      </c>
      <c r="F214" s="233"/>
      <c r="G214" s="234">
        <f>ROUND(E214*F214,2)</f>
        <v>0</v>
      </c>
      <c r="H214" s="233"/>
      <c r="I214" s="234">
        <f>ROUND(E214*H214,2)</f>
        <v>0</v>
      </c>
      <c r="J214" s="233"/>
      <c r="K214" s="234">
        <f>ROUND(E214*J214,2)</f>
        <v>0</v>
      </c>
      <c r="L214" s="234">
        <v>21</v>
      </c>
      <c r="M214" s="234">
        <f>G214*(1+L214/100)</f>
        <v>0</v>
      </c>
      <c r="N214" s="234">
        <v>0</v>
      </c>
      <c r="O214" s="234">
        <f>ROUND(E214*N214,2)</f>
        <v>0</v>
      </c>
      <c r="P214" s="234">
        <v>0</v>
      </c>
      <c r="Q214" s="234">
        <f>ROUND(E214*P214,2)</f>
        <v>0</v>
      </c>
      <c r="R214" s="234"/>
      <c r="S214" s="234" t="s">
        <v>134</v>
      </c>
      <c r="T214" s="235" t="s">
        <v>161</v>
      </c>
      <c r="U214" s="219">
        <v>0</v>
      </c>
      <c r="V214" s="219">
        <f>ROUND(E214*U214,2)</f>
        <v>0</v>
      </c>
      <c r="W214" s="219"/>
      <c r="X214" s="219" t="s">
        <v>631</v>
      </c>
      <c r="Y214" s="210"/>
      <c r="Z214" s="210"/>
      <c r="AA214" s="210"/>
      <c r="AB214" s="210"/>
      <c r="AC214" s="210"/>
      <c r="AD214" s="210"/>
      <c r="AE214" s="210"/>
      <c r="AF214" s="210"/>
      <c r="AG214" s="210" t="s">
        <v>632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17"/>
      <c r="B215" s="218"/>
      <c r="C215" s="253" t="s">
        <v>633</v>
      </c>
      <c r="D215" s="239"/>
      <c r="E215" s="239"/>
      <c r="F215" s="239"/>
      <c r="G215" s="23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0"/>
      <c r="Z215" s="210"/>
      <c r="AA215" s="210"/>
      <c r="AB215" s="210"/>
      <c r="AC215" s="210"/>
      <c r="AD215" s="210"/>
      <c r="AE215" s="210"/>
      <c r="AF215" s="210"/>
      <c r="AG215" s="210" t="s">
        <v>164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29">
        <v>66</v>
      </c>
      <c r="B216" s="230" t="s">
        <v>634</v>
      </c>
      <c r="C216" s="249" t="s">
        <v>635</v>
      </c>
      <c r="D216" s="231" t="s">
        <v>630</v>
      </c>
      <c r="E216" s="232">
        <v>1</v>
      </c>
      <c r="F216" s="233"/>
      <c r="G216" s="234">
        <f>ROUND(E216*F216,2)</f>
        <v>0</v>
      </c>
      <c r="H216" s="233"/>
      <c r="I216" s="234">
        <f>ROUND(E216*H216,2)</f>
        <v>0</v>
      </c>
      <c r="J216" s="233"/>
      <c r="K216" s="234">
        <f>ROUND(E216*J216,2)</f>
        <v>0</v>
      </c>
      <c r="L216" s="234">
        <v>21</v>
      </c>
      <c r="M216" s="234">
        <f>G216*(1+L216/100)</f>
        <v>0</v>
      </c>
      <c r="N216" s="234">
        <v>0</v>
      </c>
      <c r="O216" s="234">
        <f>ROUND(E216*N216,2)</f>
        <v>0</v>
      </c>
      <c r="P216" s="234">
        <v>0</v>
      </c>
      <c r="Q216" s="234">
        <f>ROUND(E216*P216,2)</f>
        <v>0</v>
      </c>
      <c r="R216" s="234"/>
      <c r="S216" s="234" t="s">
        <v>134</v>
      </c>
      <c r="T216" s="235" t="s">
        <v>161</v>
      </c>
      <c r="U216" s="219">
        <v>0</v>
      </c>
      <c r="V216" s="219">
        <f>ROUND(E216*U216,2)</f>
        <v>0</v>
      </c>
      <c r="W216" s="219"/>
      <c r="X216" s="219" t="s">
        <v>631</v>
      </c>
      <c r="Y216" s="210"/>
      <c r="Z216" s="210"/>
      <c r="AA216" s="210"/>
      <c r="AB216" s="210"/>
      <c r="AC216" s="210"/>
      <c r="AD216" s="210"/>
      <c r="AE216" s="210"/>
      <c r="AF216" s="210"/>
      <c r="AG216" s="210" t="s">
        <v>632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53" t="s">
        <v>636</v>
      </c>
      <c r="D217" s="239"/>
      <c r="E217" s="239"/>
      <c r="F217" s="239"/>
      <c r="G217" s="23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0"/>
      <c r="Z217" s="210"/>
      <c r="AA217" s="210"/>
      <c r="AB217" s="210"/>
      <c r="AC217" s="210"/>
      <c r="AD217" s="210"/>
      <c r="AE217" s="210"/>
      <c r="AF217" s="210"/>
      <c r="AG217" s="210" t="s">
        <v>164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36" t="str">
        <f>C217</f>
        <v>Veškeré náklady spojené s vybudováním, provozem a odstraněním zařízení staveniště. Platí pro celou stavbu.</v>
      </c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29">
        <v>67</v>
      </c>
      <c r="B218" s="230" t="s">
        <v>637</v>
      </c>
      <c r="C218" s="249" t="s">
        <v>638</v>
      </c>
      <c r="D218" s="231" t="s">
        <v>630</v>
      </c>
      <c r="E218" s="232">
        <v>1</v>
      </c>
      <c r="F218" s="233"/>
      <c r="G218" s="234">
        <f>ROUND(E218*F218,2)</f>
        <v>0</v>
      </c>
      <c r="H218" s="233"/>
      <c r="I218" s="234">
        <f>ROUND(E218*H218,2)</f>
        <v>0</v>
      </c>
      <c r="J218" s="233"/>
      <c r="K218" s="234">
        <f>ROUND(E218*J218,2)</f>
        <v>0</v>
      </c>
      <c r="L218" s="234">
        <v>21</v>
      </c>
      <c r="M218" s="234">
        <f>G218*(1+L218/100)</f>
        <v>0</v>
      </c>
      <c r="N218" s="234">
        <v>0</v>
      </c>
      <c r="O218" s="234">
        <f>ROUND(E218*N218,2)</f>
        <v>0</v>
      </c>
      <c r="P218" s="234">
        <v>0</v>
      </c>
      <c r="Q218" s="234">
        <f>ROUND(E218*P218,2)</f>
        <v>0</v>
      </c>
      <c r="R218" s="234"/>
      <c r="S218" s="234" t="s">
        <v>173</v>
      </c>
      <c r="T218" s="235" t="s">
        <v>161</v>
      </c>
      <c r="U218" s="219">
        <v>0</v>
      </c>
      <c r="V218" s="219">
        <f>ROUND(E218*U218,2)</f>
        <v>0</v>
      </c>
      <c r="W218" s="219"/>
      <c r="X218" s="219" t="s">
        <v>631</v>
      </c>
      <c r="Y218" s="210"/>
      <c r="Z218" s="210"/>
      <c r="AA218" s="210"/>
      <c r="AB218" s="210"/>
      <c r="AC218" s="210"/>
      <c r="AD218" s="210"/>
      <c r="AE218" s="210"/>
      <c r="AF218" s="210"/>
      <c r="AG218" s="210" t="s">
        <v>632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53" t="s">
        <v>639</v>
      </c>
      <c r="D219" s="239"/>
      <c r="E219" s="239"/>
      <c r="F219" s="239"/>
      <c r="G219" s="23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0"/>
      <c r="Z219" s="210"/>
      <c r="AA219" s="210"/>
      <c r="AB219" s="210"/>
      <c r="AC219" s="210"/>
      <c r="AD219" s="210"/>
      <c r="AE219" s="210"/>
      <c r="AF219" s="210"/>
      <c r="AG219" s="210" t="s">
        <v>164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29">
        <v>68</v>
      </c>
      <c r="B220" s="230" t="s">
        <v>640</v>
      </c>
      <c r="C220" s="249" t="s">
        <v>641</v>
      </c>
      <c r="D220" s="231" t="s">
        <v>630</v>
      </c>
      <c r="E220" s="232">
        <v>1</v>
      </c>
      <c r="F220" s="233"/>
      <c r="G220" s="234">
        <f>ROUND(E220*F220,2)</f>
        <v>0</v>
      </c>
      <c r="H220" s="233"/>
      <c r="I220" s="234">
        <f>ROUND(E220*H220,2)</f>
        <v>0</v>
      </c>
      <c r="J220" s="233"/>
      <c r="K220" s="234">
        <f>ROUND(E220*J220,2)</f>
        <v>0</v>
      </c>
      <c r="L220" s="234">
        <v>21</v>
      </c>
      <c r="M220" s="234">
        <f>G220*(1+L220/100)</f>
        <v>0</v>
      </c>
      <c r="N220" s="234">
        <v>0</v>
      </c>
      <c r="O220" s="234">
        <f>ROUND(E220*N220,2)</f>
        <v>0</v>
      </c>
      <c r="P220" s="234">
        <v>0</v>
      </c>
      <c r="Q220" s="234">
        <f>ROUND(E220*P220,2)</f>
        <v>0</v>
      </c>
      <c r="R220" s="234"/>
      <c r="S220" s="234" t="s">
        <v>134</v>
      </c>
      <c r="T220" s="235" t="s">
        <v>161</v>
      </c>
      <c r="U220" s="219">
        <v>0</v>
      </c>
      <c r="V220" s="219">
        <f>ROUND(E220*U220,2)</f>
        <v>0</v>
      </c>
      <c r="W220" s="219"/>
      <c r="X220" s="219" t="s">
        <v>631</v>
      </c>
      <c r="Y220" s="210"/>
      <c r="Z220" s="210"/>
      <c r="AA220" s="210"/>
      <c r="AB220" s="210"/>
      <c r="AC220" s="210"/>
      <c r="AD220" s="210"/>
      <c r="AE220" s="210"/>
      <c r="AF220" s="210"/>
      <c r="AG220" s="210" t="s">
        <v>632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ht="22.5" outlineLevel="1" x14ac:dyDescent="0.2">
      <c r="A221" s="217"/>
      <c r="B221" s="218"/>
      <c r="C221" s="253" t="s">
        <v>642</v>
      </c>
      <c r="D221" s="239"/>
      <c r="E221" s="239"/>
      <c r="F221" s="239"/>
      <c r="G221" s="23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164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36" t="str">
        <f>C221</f>
        <v>Náklady zhotovitele, související s prováděním zkoušek a revizí předepsaných technickými normami nebo objednatelem a které jsou pro provedení díla nezbytné. Předpokládá se 30x zkoušky různého druhu (např. únosnost pláně Edef,2 ...). Společné pro celou stavbu.</v>
      </c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51" t="s">
        <v>643</v>
      </c>
      <c r="D222" s="220"/>
      <c r="E222" s="221">
        <v>1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0"/>
      <c r="Z222" s="210"/>
      <c r="AA222" s="210"/>
      <c r="AB222" s="210"/>
      <c r="AC222" s="210"/>
      <c r="AD222" s="210"/>
      <c r="AE222" s="210"/>
      <c r="AF222" s="210"/>
      <c r="AG222" s="210" t="s">
        <v>141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29">
        <v>69</v>
      </c>
      <c r="B223" s="230" t="s">
        <v>644</v>
      </c>
      <c r="C223" s="249" t="s">
        <v>645</v>
      </c>
      <c r="D223" s="231" t="s">
        <v>630</v>
      </c>
      <c r="E223" s="232">
        <v>1</v>
      </c>
      <c r="F223" s="233"/>
      <c r="G223" s="234">
        <f>ROUND(E223*F223,2)</f>
        <v>0</v>
      </c>
      <c r="H223" s="233"/>
      <c r="I223" s="234">
        <f>ROUND(E223*H223,2)</f>
        <v>0</v>
      </c>
      <c r="J223" s="233"/>
      <c r="K223" s="234">
        <f>ROUND(E223*J223,2)</f>
        <v>0</v>
      </c>
      <c r="L223" s="234">
        <v>21</v>
      </c>
      <c r="M223" s="234">
        <f>G223*(1+L223/100)</f>
        <v>0</v>
      </c>
      <c r="N223" s="234">
        <v>0</v>
      </c>
      <c r="O223" s="234">
        <f>ROUND(E223*N223,2)</f>
        <v>0</v>
      </c>
      <c r="P223" s="234">
        <v>0</v>
      </c>
      <c r="Q223" s="234">
        <f>ROUND(E223*P223,2)</f>
        <v>0</v>
      </c>
      <c r="R223" s="234"/>
      <c r="S223" s="234" t="s">
        <v>173</v>
      </c>
      <c r="T223" s="235" t="s">
        <v>161</v>
      </c>
      <c r="U223" s="219">
        <v>0</v>
      </c>
      <c r="V223" s="219">
        <f>ROUND(E223*U223,2)</f>
        <v>0</v>
      </c>
      <c r="W223" s="219"/>
      <c r="X223" s="219" t="s">
        <v>631</v>
      </c>
      <c r="Y223" s="210"/>
      <c r="Z223" s="210"/>
      <c r="AA223" s="210"/>
      <c r="AB223" s="210"/>
      <c r="AC223" s="210"/>
      <c r="AD223" s="210"/>
      <c r="AE223" s="210"/>
      <c r="AF223" s="210"/>
      <c r="AG223" s="210" t="s">
        <v>632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17"/>
      <c r="B224" s="218"/>
      <c r="C224" s="253" t="s">
        <v>646</v>
      </c>
      <c r="D224" s="239"/>
      <c r="E224" s="239"/>
      <c r="F224" s="239"/>
      <c r="G224" s="23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0"/>
      <c r="Z224" s="210"/>
      <c r="AA224" s="210"/>
      <c r="AB224" s="210"/>
      <c r="AC224" s="210"/>
      <c r="AD224" s="210"/>
      <c r="AE224" s="210"/>
      <c r="AF224" s="210"/>
      <c r="AG224" s="210" t="s">
        <v>164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52" t="s">
        <v>647</v>
      </c>
      <c r="D225" s="238"/>
      <c r="E225" s="238"/>
      <c r="F225" s="238"/>
      <c r="G225" s="238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0"/>
      <c r="Z225" s="210"/>
      <c r="AA225" s="210"/>
      <c r="AB225" s="210"/>
      <c r="AC225" s="210"/>
      <c r="AD225" s="210"/>
      <c r="AE225" s="210"/>
      <c r="AF225" s="210"/>
      <c r="AG225" s="210" t="s">
        <v>164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x14ac:dyDescent="0.2">
      <c r="A226" s="223" t="s">
        <v>128</v>
      </c>
      <c r="B226" s="224" t="s">
        <v>101</v>
      </c>
      <c r="C226" s="248" t="s">
        <v>28</v>
      </c>
      <c r="D226" s="225"/>
      <c r="E226" s="226"/>
      <c r="F226" s="227"/>
      <c r="G226" s="227">
        <f>SUMIF(AG227:AG236,"&lt;&gt;NOR",G227:G236)</f>
        <v>0</v>
      </c>
      <c r="H226" s="227"/>
      <c r="I226" s="227">
        <f>SUM(I227:I236)</f>
        <v>0</v>
      </c>
      <c r="J226" s="227"/>
      <c r="K226" s="227">
        <f>SUM(K227:K236)</f>
        <v>0</v>
      </c>
      <c r="L226" s="227"/>
      <c r="M226" s="227">
        <f>SUM(M227:M236)</f>
        <v>0</v>
      </c>
      <c r="N226" s="227"/>
      <c r="O226" s="227">
        <f>SUM(O227:O236)</f>
        <v>0</v>
      </c>
      <c r="P226" s="227"/>
      <c r="Q226" s="227">
        <f>SUM(Q227:Q236)</f>
        <v>0</v>
      </c>
      <c r="R226" s="227"/>
      <c r="S226" s="227"/>
      <c r="T226" s="228"/>
      <c r="U226" s="222"/>
      <c r="V226" s="222">
        <f>SUM(V227:V236)</f>
        <v>0</v>
      </c>
      <c r="W226" s="222"/>
      <c r="X226" s="222"/>
      <c r="AG226" t="s">
        <v>129</v>
      </c>
    </row>
    <row r="227" spans="1:60" outlineLevel="1" x14ac:dyDescent="0.2">
      <c r="A227" s="229">
        <v>70</v>
      </c>
      <c r="B227" s="230" t="s">
        <v>648</v>
      </c>
      <c r="C227" s="249" t="s">
        <v>649</v>
      </c>
      <c r="D227" s="231" t="s">
        <v>630</v>
      </c>
      <c r="E227" s="232">
        <v>1</v>
      </c>
      <c r="F227" s="233"/>
      <c r="G227" s="234">
        <f>ROUND(E227*F227,2)</f>
        <v>0</v>
      </c>
      <c r="H227" s="233"/>
      <c r="I227" s="234">
        <f>ROUND(E227*H227,2)</f>
        <v>0</v>
      </c>
      <c r="J227" s="233"/>
      <c r="K227" s="234">
        <f>ROUND(E227*J227,2)</f>
        <v>0</v>
      </c>
      <c r="L227" s="234">
        <v>21</v>
      </c>
      <c r="M227" s="234">
        <f>G227*(1+L227/100)</f>
        <v>0</v>
      </c>
      <c r="N227" s="234">
        <v>0</v>
      </c>
      <c r="O227" s="234">
        <f>ROUND(E227*N227,2)</f>
        <v>0</v>
      </c>
      <c r="P227" s="234">
        <v>0</v>
      </c>
      <c r="Q227" s="234">
        <f>ROUND(E227*P227,2)</f>
        <v>0</v>
      </c>
      <c r="R227" s="234"/>
      <c r="S227" s="234" t="s">
        <v>134</v>
      </c>
      <c r="T227" s="235" t="s">
        <v>161</v>
      </c>
      <c r="U227" s="219">
        <v>0</v>
      </c>
      <c r="V227" s="219">
        <f>ROUND(E227*U227,2)</f>
        <v>0</v>
      </c>
      <c r="W227" s="219"/>
      <c r="X227" s="219" t="s">
        <v>631</v>
      </c>
      <c r="Y227" s="210"/>
      <c r="Z227" s="210"/>
      <c r="AA227" s="210"/>
      <c r="AB227" s="210"/>
      <c r="AC227" s="210"/>
      <c r="AD227" s="210"/>
      <c r="AE227" s="210"/>
      <c r="AF227" s="210"/>
      <c r="AG227" s="210" t="s">
        <v>632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17"/>
      <c r="B228" s="218"/>
      <c r="C228" s="253" t="s">
        <v>650</v>
      </c>
      <c r="D228" s="239"/>
      <c r="E228" s="239"/>
      <c r="F228" s="239"/>
      <c r="G228" s="23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0"/>
      <c r="Z228" s="210"/>
      <c r="AA228" s="210"/>
      <c r="AB228" s="210"/>
      <c r="AC228" s="210"/>
      <c r="AD228" s="210"/>
      <c r="AE228" s="210"/>
      <c r="AF228" s="210"/>
      <c r="AG228" s="210" t="s">
        <v>164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29">
        <v>71</v>
      </c>
      <c r="B229" s="230" t="s">
        <v>651</v>
      </c>
      <c r="C229" s="249" t="s">
        <v>652</v>
      </c>
      <c r="D229" s="231" t="s">
        <v>630</v>
      </c>
      <c r="E229" s="232">
        <v>1</v>
      </c>
      <c r="F229" s="233"/>
      <c r="G229" s="234">
        <f>ROUND(E229*F229,2)</f>
        <v>0</v>
      </c>
      <c r="H229" s="233"/>
      <c r="I229" s="234">
        <f>ROUND(E229*H229,2)</f>
        <v>0</v>
      </c>
      <c r="J229" s="233"/>
      <c r="K229" s="234">
        <f>ROUND(E229*J229,2)</f>
        <v>0</v>
      </c>
      <c r="L229" s="234">
        <v>21</v>
      </c>
      <c r="M229" s="234">
        <f>G229*(1+L229/100)</f>
        <v>0</v>
      </c>
      <c r="N229" s="234">
        <v>0</v>
      </c>
      <c r="O229" s="234">
        <f>ROUND(E229*N229,2)</f>
        <v>0</v>
      </c>
      <c r="P229" s="234">
        <v>0</v>
      </c>
      <c r="Q229" s="234">
        <f>ROUND(E229*P229,2)</f>
        <v>0</v>
      </c>
      <c r="R229" s="234"/>
      <c r="S229" s="234" t="s">
        <v>134</v>
      </c>
      <c r="T229" s="235" t="s">
        <v>161</v>
      </c>
      <c r="U229" s="219">
        <v>0</v>
      </c>
      <c r="V229" s="219">
        <f>ROUND(E229*U229,2)</f>
        <v>0</v>
      </c>
      <c r="W229" s="219"/>
      <c r="X229" s="219" t="s">
        <v>631</v>
      </c>
      <c r="Y229" s="210"/>
      <c r="Z229" s="210"/>
      <c r="AA229" s="210"/>
      <c r="AB229" s="210"/>
      <c r="AC229" s="210"/>
      <c r="AD229" s="210"/>
      <c r="AE229" s="210"/>
      <c r="AF229" s="210"/>
      <c r="AG229" s="210" t="s">
        <v>632</v>
      </c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ht="33.75" outlineLevel="1" x14ac:dyDescent="0.2">
      <c r="A230" s="217"/>
      <c r="B230" s="218"/>
      <c r="C230" s="253" t="s">
        <v>653</v>
      </c>
      <c r="D230" s="239"/>
      <c r="E230" s="239"/>
      <c r="F230" s="239"/>
      <c r="G230" s="23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0"/>
      <c r="Z230" s="210"/>
      <c r="AA230" s="210"/>
      <c r="AB230" s="210"/>
      <c r="AC230" s="210"/>
      <c r="AD230" s="210"/>
      <c r="AE230" s="210"/>
      <c r="AF230" s="210"/>
      <c r="AG230" s="210" t="s">
        <v>164</v>
      </c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36" t="str">
        <f>C230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Společné pro celou stavbu.</v>
      </c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29">
        <v>72</v>
      </c>
      <c r="B231" s="230" t="s">
        <v>654</v>
      </c>
      <c r="C231" s="249" t="s">
        <v>655</v>
      </c>
      <c r="D231" s="231" t="s">
        <v>630</v>
      </c>
      <c r="E231" s="232">
        <v>1</v>
      </c>
      <c r="F231" s="233"/>
      <c r="G231" s="234">
        <f>ROUND(E231*F231,2)</f>
        <v>0</v>
      </c>
      <c r="H231" s="233"/>
      <c r="I231" s="234">
        <f>ROUND(E231*H231,2)</f>
        <v>0</v>
      </c>
      <c r="J231" s="233"/>
      <c r="K231" s="234">
        <f>ROUND(E231*J231,2)</f>
        <v>0</v>
      </c>
      <c r="L231" s="234">
        <v>21</v>
      </c>
      <c r="M231" s="234">
        <f>G231*(1+L231/100)</f>
        <v>0</v>
      </c>
      <c r="N231" s="234">
        <v>0</v>
      </c>
      <c r="O231" s="234">
        <f>ROUND(E231*N231,2)</f>
        <v>0</v>
      </c>
      <c r="P231" s="234">
        <v>0</v>
      </c>
      <c r="Q231" s="234">
        <f>ROUND(E231*P231,2)</f>
        <v>0</v>
      </c>
      <c r="R231" s="234"/>
      <c r="S231" s="234" t="s">
        <v>134</v>
      </c>
      <c r="T231" s="235" t="s">
        <v>161</v>
      </c>
      <c r="U231" s="219">
        <v>0</v>
      </c>
      <c r="V231" s="219">
        <f>ROUND(E231*U231,2)</f>
        <v>0</v>
      </c>
      <c r="W231" s="219"/>
      <c r="X231" s="219" t="s">
        <v>631</v>
      </c>
      <c r="Y231" s="210"/>
      <c r="Z231" s="210"/>
      <c r="AA231" s="210"/>
      <c r="AB231" s="210"/>
      <c r="AC231" s="210"/>
      <c r="AD231" s="210"/>
      <c r="AE231" s="210"/>
      <c r="AF231" s="210"/>
      <c r="AG231" s="210" t="s">
        <v>632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ht="22.5" outlineLevel="1" x14ac:dyDescent="0.2">
      <c r="A232" s="217"/>
      <c r="B232" s="218"/>
      <c r="C232" s="253" t="s">
        <v>656</v>
      </c>
      <c r="D232" s="239"/>
      <c r="E232" s="239"/>
      <c r="F232" s="239"/>
      <c r="G232" s="23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0"/>
      <c r="Z232" s="210"/>
      <c r="AA232" s="210"/>
      <c r="AB232" s="210"/>
      <c r="AC232" s="210"/>
      <c r="AD232" s="210"/>
      <c r="AE232" s="210"/>
      <c r="AF232" s="210"/>
      <c r="AG232" s="210" t="s">
        <v>164</v>
      </c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36" t="str">
        <f>C232</f>
        <v>Náklady a poplatky spojené s užíváním veřejných ploch a prostranství, pokud jsou stavebními pracemi nebo souvisejícími činnostmi dotčeny, a to včetně užívání ploch v souvislosti s uložením stavebního materiálu nebo stavebního odpadu. Společné pro celou stavbu.</v>
      </c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29">
        <v>73</v>
      </c>
      <c r="B233" s="230" t="s">
        <v>657</v>
      </c>
      <c r="C233" s="249" t="s">
        <v>658</v>
      </c>
      <c r="D233" s="231" t="s">
        <v>630</v>
      </c>
      <c r="E233" s="232">
        <v>1</v>
      </c>
      <c r="F233" s="233"/>
      <c r="G233" s="234">
        <f>ROUND(E233*F233,2)</f>
        <v>0</v>
      </c>
      <c r="H233" s="233"/>
      <c r="I233" s="234">
        <f>ROUND(E233*H233,2)</f>
        <v>0</v>
      </c>
      <c r="J233" s="233"/>
      <c r="K233" s="234">
        <f>ROUND(E233*J233,2)</f>
        <v>0</v>
      </c>
      <c r="L233" s="234">
        <v>21</v>
      </c>
      <c r="M233" s="234">
        <f>G233*(1+L233/100)</f>
        <v>0</v>
      </c>
      <c r="N233" s="234">
        <v>0</v>
      </c>
      <c r="O233" s="234">
        <f>ROUND(E233*N233,2)</f>
        <v>0</v>
      </c>
      <c r="P233" s="234">
        <v>0</v>
      </c>
      <c r="Q233" s="234">
        <f>ROUND(E233*P233,2)</f>
        <v>0</v>
      </c>
      <c r="R233" s="234"/>
      <c r="S233" s="234" t="s">
        <v>134</v>
      </c>
      <c r="T233" s="235" t="s">
        <v>161</v>
      </c>
      <c r="U233" s="219">
        <v>0</v>
      </c>
      <c r="V233" s="219">
        <f>ROUND(E233*U233,2)</f>
        <v>0</v>
      </c>
      <c r="W233" s="219"/>
      <c r="X233" s="219" t="s">
        <v>631</v>
      </c>
      <c r="Y233" s="210"/>
      <c r="Z233" s="210"/>
      <c r="AA233" s="210"/>
      <c r="AB233" s="210"/>
      <c r="AC233" s="210"/>
      <c r="AD233" s="210"/>
      <c r="AE233" s="210"/>
      <c r="AF233" s="210"/>
      <c r="AG233" s="210" t="s">
        <v>632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ht="22.5" outlineLevel="1" x14ac:dyDescent="0.2">
      <c r="A234" s="217"/>
      <c r="B234" s="218"/>
      <c r="C234" s="253" t="s">
        <v>659</v>
      </c>
      <c r="D234" s="239"/>
      <c r="E234" s="239"/>
      <c r="F234" s="239"/>
      <c r="G234" s="23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0"/>
      <c r="Z234" s="210"/>
      <c r="AA234" s="210"/>
      <c r="AB234" s="210"/>
      <c r="AC234" s="210"/>
      <c r="AD234" s="210"/>
      <c r="AE234" s="210"/>
      <c r="AF234" s="210"/>
      <c r="AG234" s="210" t="s">
        <v>164</v>
      </c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36" t="str">
        <f>C234</f>
        <v>Náklady na vyhotovení dokumentace skutečného provedení stavby a její předání objednateli v požadované formě a požadovaném počtu. Platí pro celou stavbu.</v>
      </c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29">
        <v>74</v>
      </c>
      <c r="B235" s="230" t="s">
        <v>660</v>
      </c>
      <c r="C235" s="249" t="s">
        <v>661</v>
      </c>
      <c r="D235" s="231" t="s">
        <v>630</v>
      </c>
      <c r="E235" s="232">
        <v>1</v>
      </c>
      <c r="F235" s="233"/>
      <c r="G235" s="234">
        <f>ROUND(E235*F235,2)</f>
        <v>0</v>
      </c>
      <c r="H235" s="233"/>
      <c r="I235" s="234">
        <f>ROUND(E235*H235,2)</f>
        <v>0</v>
      </c>
      <c r="J235" s="233"/>
      <c r="K235" s="234">
        <f>ROUND(E235*J235,2)</f>
        <v>0</v>
      </c>
      <c r="L235" s="234">
        <v>21</v>
      </c>
      <c r="M235" s="234">
        <f>G235*(1+L235/100)</f>
        <v>0</v>
      </c>
      <c r="N235" s="234">
        <v>0</v>
      </c>
      <c r="O235" s="234">
        <f>ROUND(E235*N235,2)</f>
        <v>0</v>
      </c>
      <c r="P235" s="234">
        <v>0</v>
      </c>
      <c r="Q235" s="234">
        <f>ROUND(E235*P235,2)</f>
        <v>0</v>
      </c>
      <c r="R235" s="234"/>
      <c r="S235" s="234" t="s">
        <v>134</v>
      </c>
      <c r="T235" s="235" t="s">
        <v>161</v>
      </c>
      <c r="U235" s="219">
        <v>0</v>
      </c>
      <c r="V235" s="219">
        <f>ROUND(E235*U235,2)</f>
        <v>0</v>
      </c>
      <c r="W235" s="219"/>
      <c r="X235" s="219" t="s">
        <v>631</v>
      </c>
      <c r="Y235" s="210"/>
      <c r="Z235" s="210"/>
      <c r="AA235" s="210"/>
      <c r="AB235" s="210"/>
      <c r="AC235" s="210"/>
      <c r="AD235" s="210"/>
      <c r="AE235" s="210"/>
      <c r="AF235" s="210"/>
      <c r="AG235" s="210" t="s">
        <v>632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ht="22.5" outlineLevel="1" x14ac:dyDescent="0.2">
      <c r="A236" s="217"/>
      <c r="B236" s="218"/>
      <c r="C236" s="253" t="s">
        <v>662</v>
      </c>
      <c r="D236" s="239"/>
      <c r="E236" s="239"/>
      <c r="F236" s="239"/>
      <c r="G236" s="23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0"/>
      <c r="Z236" s="210"/>
      <c r="AA236" s="210"/>
      <c r="AB236" s="210"/>
      <c r="AC236" s="210"/>
      <c r="AD236" s="210"/>
      <c r="AE236" s="210"/>
      <c r="AF236" s="210"/>
      <c r="AG236" s="210" t="s">
        <v>164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36" t="str">
        <f>C236</f>
        <v>Náklady na provedení skutečného zaměření stavby v rozsahu nezbytném pro zápis změny do katastru nemovitostí. Společné pro celou stavbu.</v>
      </c>
      <c r="BB236" s="210"/>
      <c r="BC236" s="210"/>
      <c r="BD236" s="210"/>
      <c r="BE236" s="210"/>
      <c r="BF236" s="210"/>
      <c r="BG236" s="210"/>
      <c r="BH236" s="210"/>
    </row>
    <row r="237" spans="1:60" x14ac:dyDescent="0.2">
      <c r="A237" s="3"/>
      <c r="B237" s="4"/>
      <c r="C237" s="255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AE237">
        <v>15</v>
      </c>
      <c r="AF237">
        <v>21</v>
      </c>
      <c r="AG237" t="s">
        <v>115</v>
      </c>
    </row>
    <row r="238" spans="1:60" x14ac:dyDescent="0.2">
      <c r="A238" s="213"/>
      <c r="B238" s="214" t="s">
        <v>29</v>
      </c>
      <c r="C238" s="256"/>
      <c r="D238" s="215"/>
      <c r="E238" s="216"/>
      <c r="F238" s="216"/>
      <c r="G238" s="247">
        <f>G8+G94+G98+G109+G113+G164+G169+G197+G201+G205+G213+G226</f>
        <v>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AE238">
        <f>SUMIF(L7:L236,AE237,G7:G236)</f>
        <v>0</v>
      </c>
      <c r="AF238">
        <f>SUMIF(L7:L236,AF237,G7:G236)</f>
        <v>0</v>
      </c>
      <c r="AG238" t="s">
        <v>263</v>
      </c>
    </row>
    <row r="239" spans="1:60" x14ac:dyDescent="0.2">
      <c r="C239" s="257"/>
      <c r="D239" s="10"/>
      <c r="AG239" t="s">
        <v>264</v>
      </c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mz+ZiTlDrXMOcdmY2qaSRZA1PagjoSKuXZW8dAi9P4lvmeb3RNJWsnXIpWLzp/yjQrTEFj1yzj7Bg1fgEWMIw==" saltValue="1EgNHAqiqbmbI1NJELdbwA==" spinCount="100000" sheet="1"/>
  <mergeCells count="66">
    <mergeCell ref="C225:G225"/>
    <mergeCell ref="C228:G228"/>
    <mergeCell ref="C230:G230"/>
    <mergeCell ref="C232:G232"/>
    <mergeCell ref="C234:G234"/>
    <mergeCell ref="C236:G236"/>
    <mergeCell ref="C207:G207"/>
    <mergeCell ref="C215:G215"/>
    <mergeCell ref="C217:G217"/>
    <mergeCell ref="C219:G219"/>
    <mergeCell ref="C221:G221"/>
    <mergeCell ref="C224:G224"/>
    <mergeCell ref="C185:G185"/>
    <mergeCell ref="C188:G188"/>
    <mergeCell ref="C193:G193"/>
    <mergeCell ref="C196:G196"/>
    <mergeCell ref="C199:G199"/>
    <mergeCell ref="C203:G203"/>
    <mergeCell ref="C144:G144"/>
    <mergeCell ref="C151:G151"/>
    <mergeCell ref="C160:G160"/>
    <mergeCell ref="C171:G171"/>
    <mergeCell ref="C179:G179"/>
    <mergeCell ref="C182:G182"/>
    <mergeCell ref="C118:G118"/>
    <mergeCell ref="C125:G125"/>
    <mergeCell ref="C130:G130"/>
    <mergeCell ref="C134:G134"/>
    <mergeCell ref="C137:G137"/>
    <mergeCell ref="C141:G141"/>
    <mergeCell ref="C102:G102"/>
    <mergeCell ref="C103:G103"/>
    <mergeCell ref="C104:G104"/>
    <mergeCell ref="C107:G107"/>
    <mergeCell ref="C111:G111"/>
    <mergeCell ref="C115:G115"/>
    <mergeCell ref="C74:G74"/>
    <mergeCell ref="C77:G77"/>
    <mergeCell ref="C80:G80"/>
    <mergeCell ref="C83:G83"/>
    <mergeCell ref="C90:G90"/>
    <mergeCell ref="C96:G96"/>
    <mergeCell ref="C58:G58"/>
    <mergeCell ref="C63:G63"/>
    <mergeCell ref="C66:G66"/>
    <mergeCell ref="C69:G69"/>
    <mergeCell ref="C72:G72"/>
    <mergeCell ref="C73:G73"/>
    <mergeCell ref="C37:G37"/>
    <mergeCell ref="C40:G40"/>
    <mergeCell ref="C41:G41"/>
    <mergeCell ref="C45:G45"/>
    <mergeCell ref="C46:G46"/>
    <mergeCell ref="C53:G53"/>
    <mergeCell ref="C18:G18"/>
    <mergeCell ref="C21:G21"/>
    <mergeCell ref="C24:G24"/>
    <mergeCell ref="C28:G28"/>
    <mergeCell ref="C31:G31"/>
    <mergeCell ref="C34:G34"/>
    <mergeCell ref="A1:G1"/>
    <mergeCell ref="C2:G2"/>
    <mergeCell ref="C3:G3"/>
    <mergeCell ref="C4:G4"/>
    <mergeCell ref="C12:G12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B158-7BC8-475E-A092-2FD555548F0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102</v>
      </c>
      <c r="B1" s="195"/>
      <c r="C1" s="195"/>
      <c r="D1" s="195"/>
      <c r="E1" s="195"/>
      <c r="F1" s="195"/>
      <c r="G1" s="195"/>
      <c r="AG1" t="s">
        <v>103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104</v>
      </c>
    </row>
    <row r="3" spans="1:60" ht="24.95" customHeight="1" x14ac:dyDescent="0.2">
      <c r="A3" s="196" t="s">
        <v>8</v>
      </c>
      <c r="B3" s="49" t="s">
        <v>43</v>
      </c>
      <c r="C3" s="199" t="s">
        <v>44</v>
      </c>
      <c r="D3" s="197"/>
      <c r="E3" s="197"/>
      <c r="F3" s="197"/>
      <c r="G3" s="198"/>
      <c r="AC3" s="175" t="s">
        <v>104</v>
      </c>
      <c r="AG3" t="s">
        <v>105</v>
      </c>
    </row>
    <row r="4" spans="1:60" ht="24.95" customHeight="1" x14ac:dyDescent="0.2">
      <c r="A4" s="200" t="s">
        <v>9</v>
      </c>
      <c r="B4" s="201" t="s">
        <v>57</v>
      </c>
      <c r="C4" s="202" t="s">
        <v>58</v>
      </c>
      <c r="D4" s="203"/>
      <c r="E4" s="203"/>
      <c r="F4" s="203"/>
      <c r="G4" s="204"/>
      <c r="AG4" t="s">
        <v>106</v>
      </c>
    </row>
    <row r="5" spans="1:60" x14ac:dyDescent="0.2">
      <c r="D5" s="10"/>
    </row>
    <row r="6" spans="1:60" ht="38.25" x14ac:dyDescent="0.2">
      <c r="A6" s="206" t="s">
        <v>107</v>
      </c>
      <c r="B6" s="208" t="s">
        <v>108</v>
      </c>
      <c r="C6" s="208" t="s">
        <v>109</v>
      </c>
      <c r="D6" s="207" t="s">
        <v>110</v>
      </c>
      <c r="E6" s="206" t="s">
        <v>111</v>
      </c>
      <c r="F6" s="205" t="s">
        <v>112</v>
      </c>
      <c r="G6" s="206" t="s">
        <v>29</v>
      </c>
      <c r="H6" s="209" t="s">
        <v>30</v>
      </c>
      <c r="I6" s="209" t="s">
        <v>113</v>
      </c>
      <c r="J6" s="209" t="s">
        <v>31</v>
      </c>
      <c r="K6" s="209" t="s">
        <v>114</v>
      </c>
      <c r="L6" s="209" t="s">
        <v>115</v>
      </c>
      <c r="M6" s="209" t="s">
        <v>116</v>
      </c>
      <c r="N6" s="209" t="s">
        <v>117</v>
      </c>
      <c r="O6" s="209" t="s">
        <v>118</v>
      </c>
      <c r="P6" s="209" t="s">
        <v>119</v>
      </c>
      <c r="Q6" s="209" t="s">
        <v>120</v>
      </c>
      <c r="R6" s="209" t="s">
        <v>121</v>
      </c>
      <c r="S6" s="209" t="s">
        <v>122</v>
      </c>
      <c r="T6" s="209" t="s">
        <v>123</v>
      </c>
      <c r="U6" s="209" t="s">
        <v>124</v>
      </c>
      <c r="V6" s="209" t="s">
        <v>125</v>
      </c>
      <c r="W6" s="209" t="s">
        <v>126</v>
      </c>
      <c r="X6" s="209" t="s">
        <v>127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128</v>
      </c>
      <c r="B8" s="224" t="s">
        <v>65</v>
      </c>
      <c r="C8" s="248" t="s">
        <v>66</v>
      </c>
      <c r="D8" s="225"/>
      <c r="E8" s="226"/>
      <c r="F8" s="227"/>
      <c r="G8" s="227">
        <f>SUMIF(AG9:AG37,"&lt;&gt;NOR",G9:G37)</f>
        <v>0</v>
      </c>
      <c r="H8" s="227"/>
      <c r="I8" s="227">
        <f>SUM(I9:I37)</f>
        <v>0</v>
      </c>
      <c r="J8" s="227"/>
      <c r="K8" s="227">
        <f>SUM(K9:K37)</f>
        <v>0</v>
      </c>
      <c r="L8" s="227"/>
      <c r="M8" s="227">
        <f>SUM(M9:M37)</f>
        <v>0</v>
      </c>
      <c r="N8" s="227"/>
      <c r="O8" s="227">
        <f>SUM(O9:O37)</f>
        <v>180.47</v>
      </c>
      <c r="P8" s="227"/>
      <c r="Q8" s="227">
        <f>SUM(Q9:Q37)</f>
        <v>0</v>
      </c>
      <c r="R8" s="227"/>
      <c r="S8" s="227"/>
      <c r="T8" s="228"/>
      <c r="U8" s="222"/>
      <c r="V8" s="222">
        <f>SUM(V9:V37)</f>
        <v>244.31999999999996</v>
      </c>
      <c r="W8" s="222"/>
      <c r="X8" s="222"/>
      <c r="AG8" t="s">
        <v>129</v>
      </c>
    </row>
    <row r="9" spans="1:60" outlineLevel="1" x14ac:dyDescent="0.2">
      <c r="A9" s="229">
        <v>1</v>
      </c>
      <c r="B9" s="230" t="s">
        <v>142</v>
      </c>
      <c r="C9" s="249" t="s">
        <v>143</v>
      </c>
      <c r="D9" s="231" t="s">
        <v>132</v>
      </c>
      <c r="E9" s="232">
        <v>14.85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 t="s">
        <v>133</v>
      </c>
      <c r="S9" s="234" t="s">
        <v>134</v>
      </c>
      <c r="T9" s="235" t="s">
        <v>144</v>
      </c>
      <c r="U9" s="219">
        <v>0.12</v>
      </c>
      <c r="V9" s="219">
        <f>ROUND(E9*U9,2)</f>
        <v>1.78</v>
      </c>
      <c r="W9" s="219"/>
      <c r="X9" s="219" t="s">
        <v>136</v>
      </c>
      <c r="Y9" s="210"/>
      <c r="Z9" s="210"/>
      <c r="AA9" s="210"/>
      <c r="AB9" s="210"/>
      <c r="AC9" s="210"/>
      <c r="AD9" s="210"/>
      <c r="AE9" s="210"/>
      <c r="AF9" s="210"/>
      <c r="AG9" s="210" t="s">
        <v>137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33.75" outlineLevel="1" x14ac:dyDescent="0.2">
      <c r="A10" s="217"/>
      <c r="B10" s="218"/>
      <c r="C10" s="250" t="s">
        <v>145</v>
      </c>
      <c r="D10" s="237"/>
      <c r="E10" s="237"/>
      <c r="F10" s="237"/>
      <c r="G10" s="23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36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1" t="s">
        <v>663</v>
      </c>
      <c r="D11" s="220"/>
      <c r="E11" s="221">
        <v>14.85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141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9">
        <v>2</v>
      </c>
      <c r="B12" s="230" t="s">
        <v>148</v>
      </c>
      <c r="C12" s="249" t="s">
        <v>149</v>
      </c>
      <c r="D12" s="231" t="s">
        <v>132</v>
      </c>
      <c r="E12" s="232">
        <v>14.85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4" t="s">
        <v>133</v>
      </c>
      <c r="S12" s="234" t="s">
        <v>134</v>
      </c>
      <c r="T12" s="235" t="s">
        <v>144</v>
      </c>
      <c r="U12" s="219">
        <v>4.3099999999999999E-2</v>
      </c>
      <c r="V12" s="219">
        <f>ROUND(E12*U12,2)</f>
        <v>0.64</v>
      </c>
      <c r="W12" s="219"/>
      <c r="X12" s="219" t="s">
        <v>136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137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17"/>
      <c r="B13" s="218"/>
      <c r="C13" s="250" t="s">
        <v>145</v>
      </c>
      <c r="D13" s="237"/>
      <c r="E13" s="237"/>
      <c r="F13" s="237"/>
      <c r="G13" s="237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6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1" t="s">
        <v>664</v>
      </c>
      <c r="D14" s="220"/>
      <c r="E14" s="221">
        <v>14.85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141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9">
        <v>3</v>
      </c>
      <c r="B15" s="230" t="s">
        <v>151</v>
      </c>
      <c r="C15" s="249" t="s">
        <v>152</v>
      </c>
      <c r="D15" s="231" t="s">
        <v>132</v>
      </c>
      <c r="E15" s="232">
        <v>147.71</v>
      </c>
      <c r="F15" s="233"/>
      <c r="G15" s="234">
        <f>ROUND(E15*F15,2)</f>
        <v>0</v>
      </c>
      <c r="H15" s="233"/>
      <c r="I15" s="234">
        <f>ROUND(E15*H15,2)</f>
        <v>0</v>
      </c>
      <c r="J15" s="233"/>
      <c r="K15" s="234">
        <f>ROUND(E15*J15,2)</f>
        <v>0</v>
      </c>
      <c r="L15" s="234">
        <v>21</v>
      </c>
      <c r="M15" s="234">
        <f>G15*(1+L15/100)</f>
        <v>0</v>
      </c>
      <c r="N15" s="234">
        <v>0</v>
      </c>
      <c r="O15" s="234">
        <f>ROUND(E15*N15,2)</f>
        <v>0</v>
      </c>
      <c r="P15" s="234">
        <v>0</v>
      </c>
      <c r="Q15" s="234">
        <f>ROUND(E15*P15,2)</f>
        <v>0</v>
      </c>
      <c r="R15" s="234" t="s">
        <v>133</v>
      </c>
      <c r="S15" s="234" t="s">
        <v>134</v>
      </c>
      <c r="T15" s="235" t="s">
        <v>144</v>
      </c>
      <c r="U15" s="219">
        <v>0.16</v>
      </c>
      <c r="V15" s="219">
        <f>ROUND(E15*U15,2)</f>
        <v>23.63</v>
      </c>
      <c r="W15" s="219"/>
      <c r="X15" s="219" t="s">
        <v>136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137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1" x14ac:dyDescent="0.2">
      <c r="A16" s="217"/>
      <c r="B16" s="218"/>
      <c r="C16" s="250" t="s">
        <v>153</v>
      </c>
      <c r="D16" s="237"/>
      <c r="E16" s="237"/>
      <c r="F16" s="237"/>
      <c r="G16" s="237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139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36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1" t="s">
        <v>665</v>
      </c>
      <c r="D17" s="220"/>
      <c r="E17" s="221">
        <v>147.71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141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9">
        <v>4</v>
      </c>
      <c r="B18" s="230" t="s">
        <v>156</v>
      </c>
      <c r="C18" s="249" t="s">
        <v>157</v>
      </c>
      <c r="D18" s="231" t="s">
        <v>132</v>
      </c>
      <c r="E18" s="232">
        <v>147.71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34">
        <v>0</v>
      </c>
      <c r="O18" s="234">
        <f>ROUND(E18*N18,2)</f>
        <v>0</v>
      </c>
      <c r="P18" s="234">
        <v>0</v>
      </c>
      <c r="Q18" s="234">
        <f>ROUND(E18*P18,2)</f>
        <v>0</v>
      </c>
      <c r="R18" s="234" t="s">
        <v>133</v>
      </c>
      <c r="S18" s="234" t="s">
        <v>134</v>
      </c>
      <c r="T18" s="235" t="s">
        <v>144</v>
      </c>
      <c r="U18" s="219">
        <v>8.4000000000000005E-2</v>
      </c>
      <c r="V18" s="219">
        <f>ROUND(E18*U18,2)</f>
        <v>12.41</v>
      </c>
      <c r="W18" s="219"/>
      <c r="X18" s="219" t="s">
        <v>136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137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33.75" outlineLevel="1" x14ac:dyDescent="0.2">
      <c r="A19" s="217"/>
      <c r="B19" s="218"/>
      <c r="C19" s="250" t="s">
        <v>153</v>
      </c>
      <c r="D19" s="237"/>
      <c r="E19" s="237"/>
      <c r="F19" s="237"/>
      <c r="G19" s="237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139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36" t="str">
        <f>C19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1" t="s">
        <v>666</v>
      </c>
      <c r="D20" s="220"/>
      <c r="E20" s="221">
        <v>147.71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141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29">
        <v>5</v>
      </c>
      <c r="B21" s="230" t="s">
        <v>159</v>
      </c>
      <c r="C21" s="249" t="s">
        <v>160</v>
      </c>
      <c r="D21" s="231" t="s">
        <v>132</v>
      </c>
      <c r="E21" s="232">
        <v>24.33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34">
        <v>0</v>
      </c>
      <c r="O21" s="234">
        <f>ROUND(E21*N21,2)</f>
        <v>0</v>
      </c>
      <c r="P21" s="234">
        <v>0</v>
      </c>
      <c r="Q21" s="234">
        <f>ROUND(E21*P21,2)</f>
        <v>0</v>
      </c>
      <c r="R21" s="234" t="s">
        <v>133</v>
      </c>
      <c r="S21" s="234" t="s">
        <v>134</v>
      </c>
      <c r="T21" s="235" t="s">
        <v>161</v>
      </c>
      <c r="U21" s="219">
        <v>0.01</v>
      </c>
      <c r="V21" s="219">
        <f>ROUND(E21*U21,2)</f>
        <v>0.24</v>
      </c>
      <c r="W21" s="219"/>
      <c r="X21" s="219" t="s">
        <v>136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137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0" t="s">
        <v>162</v>
      </c>
      <c r="D22" s="237"/>
      <c r="E22" s="237"/>
      <c r="F22" s="237"/>
      <c r="G22" s="237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139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2" t="s">
        <v>163</v>
      </c>
      <c r="D23" s="238"/>
      <c r="E23" s="238"/>
      <c r="F23" s="238"/>
      <c r="G23" s="238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164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1" t="s">
        <v>667</v>
      </c>
      <c r="D24" s="220"/>
      <c r="E24" s="221">
        <v>24.33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141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9">
        <v>6</v>
      </c>
      <c r="B25" s="230" t="s">
        <v>376</v>
      </c>
      <c r="C25" s="249" t="s">
        <v>377</v>
      </c>
      <c r="D25" s="231" t="s">
        <v>132</v>
      </c>
      <c r="E25" s="232">
        <v>106.1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34">
        <v>1.7</v>
      </c>
      <c r="O25" s="234">
        <f>ROUND(E25*N25,2)</f>
        <v>180.37</v>
      </c>
      <c r="P25" s="234">
        <v>0</v>
      </c>
      <c r="Q25" s="234">
        <f>ROUND(E25*P25,2)</f>
        <v>0</v>
      </c>
      <c r="R25" s="234" t="s">
        <v>133</v>
      </c>
      <c r="S25" s="234" t="s">
        <v>134</v>
      </c>
      <c r="T25" s="235" t="s">
        <v>161</v>
      </c>
      <c r="U25" s="219">
        <v>1.59</v>
      </c>
      <c r="V25" s="219">
        <f>ROUND(E25*U25,2)</f>
        <v>168.7</v>
      </c>
      <c r="W25" s="219"/>
      <c r="X25" s="219" t="s">
        <v>136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137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17"/>
      <c r="B26" s="218"/>
      <c r="C26" s="250" t="s">
        <v>378</v>
      </c>
      <c r="D26" s="237"/>
      <c r="E26" s="237"/>
      <c r="F26" s="237"/>
      <c r="G26" s="237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139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36" t="str">
        <f>C26</f>
        <v>sypaninou z vhodných hornin tř. 1 - 4 nebo materiálem připraveným podél výkopu ve vzdálenosti do 3 m od jeho kraje, pro jakoukoliv hloubku výkopu a jakoukoliv míru zhutnění,</v>
      </c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1" t="s">
        <v>668</v>
      </c>
      <c r="D27" s="220"/>
      <c r="E27" s="221">
        <v>95.96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141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1" t="s">
        <v>669</v>
      </c>
      <c r="D28" s="220"/>
      <c r="E28" s="221">
        <v>10.14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141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9">
        <v>7</v>
      </c>
      <c r="B29" s="230" t="s">
        <v>192</v>
      </c>
      <c r="C29" s="249" t="s">
        <v>193</v>
      </c>
      <c r="D29" s="231" t="s">
        <v>182</v>
      </c>
      <c r="E29" s="232">
        <v>43.793999999999997</v>
      </c>
      <c r="F29" s="233"/>
      <c r="G29" s="234">
        <f>ROUND(E29*F29,2)</f>
        <v>0</v>
      </c>
      <c r="H29" s="233"/>
      <c r="I29" s="234">
        <f>ROUND(E29*H29,2)</f>
        <v>0</v>
      </c>
      <c r="J29" s="233"/>
      <c r="K29" s="234">
        <f>ROUND(E29*J29,2)</f>
        <v>0</v>
      </c>
      <c r="L29" s="234">
        <v>21</v>
      </c>
      <c r="M29" s="234">
        <f>G29*(1+L29/100)</f>
        <v>0</v>
      </c>
      <c r="N29" s="234">
        <v>0</v>
      </c>
      <c r="O29" s="234">
        <f>ROUND(E29*N29,2)</f>
        <v>0</v>
      </c>
      <c r="P29" s="234">
        <v>0</v>
      </c>
      <c r="Q29" s="234">
        <f>ROUND(E29*P29,2)</f>
        <v>0</v>
      </c>
      <c r="R29" s="234" t="s">
        <v>133</v>
      </c>
      <c r="S29" s="234" t="s">
        <v>134</v>
      </c>
      <c r="T29" s="235" t="s">
        <v>161</v>
      </c>
      <c r="U29" s="219">
        <v>0</v>
      </c>
      <c r="V29" s="219">
        <f>ROUND(E29*U29,2)</f>
        <v>0</v>
      </c>
      <c r="W29" s="219"/>
      <c r="X29" s="219" t="s">
        <v>136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137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3" t="s">
        <v>194</v>
      </c>
      <c r="D30" s="239"/>
      <c r="E30" s="239"/>
      <c r="F30" s="239"/>
      <c r="G30" s="23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1" t="s">
        <v>670</v>
      </c>
      <c r="D31" s="220"/>
      <c r="E31" s="221">
        <v>43.793999999999997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141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9">
        <v>8</v>
      </c>
      <c r="B32" s="230" t="s">
        <v>671</v>
      </c>
      <c r="C32" s="249" t="s">
        <v>672</v>
      </c>
      <c r="D32" s="231" t="s">
        <v>190</v>
      </c>
      <c r="E32" s="232">
        <v>142</v>
      </c>
      <c r="F32" s="233"/>
      <c r="G32" s="234">
        <f>ROUND(E32*F32,2)</f>
        <v>0</v>
      </c>
      <c r="H32" s="233"/>
      <c r="I32" s="234">
        <f>ROUND(E32*H32,2)</f>
        <v>0</v>
      </c>
      <c r="J32" s="233"/>
      <c r="K32" s="234">
        <f>ROUND(E32*J32,2)</f>
        <v>0</v>
      </c>
      <c r="L32" s="234">
        <v>21</v>
      </c>
      <c r="M32" s="234">
        <f>G32*(1+L32/100)</f>
        <v>0</v>
      </c>
      <c r="N32" s="234">
        <v>0</v>
      </c>
      <c r="O32" s="234">
        <f>ROUND(E32*N32,2)</f>
        <v>0</v>
      </c>
      <c r="P32" s="234">
        <v>0</v>
      </c>
      <c r="Q32" s="234">
        <f>ROUND(E32*P32,2)</f>
        <v>0</v>
      </c>
      <c r="R32" s="234" t="s">
        <v>133</v>
      </c>
      <c r="S32" s="234" t="s">
        <v>134</v>
      </c>
      <c r="T32" s="235" t="s">
        <v>135</v>
      </c>
      <c r="U32" s="219">
        <v>0.1</v>
      </c>
      <c r="V32" s="219">
        <f>ROUND(E32*U32,2)</f>
        <v>14.2</v>
      </c>
      <c r="W32" s="219"/>
      <c r="X32" s="219" t="s">
        <v>136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137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0" t="s">
        <v>673</v>
      </c>
      <c r="D33" s="237"/>
      <c r="E33" s="237"/>
      <c r="F33" s="237"/>
      <c r="G33" s="237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139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1" t="s">
        <v>674</v>
      </c>
      <c r="D34" s="220"/>
      <c r="E34" s="221">
        <v>142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141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9">
        <v>9</v>
      </c>
      <c r="B35" s="230" t="s">
        <v>675</v>
      </c>
      <c r="C35" s="249" t="s">
        <v>676</v>
      </c>
      <c r="D35" s="231" t="s">
        <v>190</v>
      </c>
      <c r="E35" s="232">
        <v>142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34">
        <v>6.9999999999999999E-4</v>
      </c>
      <c r="O35" s="234">
        <f>ROUND(E35*N35,2)</f>
        <v>0.1</v>
      </c>
      <c r="P35" s="234">
        <v>0</v>
      </c>
      <c r="Q35" s="234">
        <f>ROUND(E35*P35,2)</f>
        <v>0</v>
      </c>
      <c r="R35" s="234"/>
      <c r="S35" s="234" t="s">
        <v>173</v>
      </c>
      <c r="T35" s="235" t="s">
        <v>135</v>
      </c>
      <c r="U35" s="219">
        <v>0.16</v>
      </c>
      <c r="V35" s="219">
        <f>ROUND(E35*U35,2)</f>
        <v>22.72</v>
      </c>
      <c r="W35" s="219"/>
      <c r="X35" s="219" t="s">
        <v>136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137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17"/>
      <c r="B36" s="218"/>
      <c r="C36" s="253" t="s">
        <v>677</v>
      </c>
      <c r="D36" s="239"/>
      <c r="E36" s="239"/>
      <c r="F36" s="239"/>
      <c r="G36" s="23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164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36" t="str">
        <f>C36</f>
        <v>Pojistné pažení výkopu u větve A. Položa bude uplatně v případě, že bude nutné pažení využít. Plocha je přdpokládaná na základě dostupných podkladů. Kompletní dodávka, včetně potřebného pažení, kotvení a spojovacího materiálu.</v>
      </c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1" t="s">
        <v>678</v>
      </c>
      <c r="D37" s="220"/>
      <c r="E37" s="221">
        <v>142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141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3" t="s">
        <v>128</v>
      </c>
      <c r="B38" s="224" t="s">
        <v>71</v>
      </c>
      <c r="C38" s="248" t="s">
        <v>73</v>
      </c>
      <c r="D38" s="225"/>
      <c r="E38" s="226"/>
      <c r="F38" s="227"/>
      <c r="G38" s="227">
        <f>SUMIF(AG39:AG42,"&lt;&gt;NOR",G39:G42)</f>
        <v>0</v>
      </c>
      <c r="H38" s="227"/>
      <c r="I38" s="227">
        <f>SUM(I39:I42)</f>
        <v>0</v>
      </c>
      <c r="J38" s="227"/>
      <c r="K38" s="227">
        <f>SUM(K39:K42)</f>
        <v>0</v>
      </c>
      <c r="L38" s="227"/>
      <c r="M38" s="227">
        <f>SUM(M39:M42)</f>
        <v>0</v>
      </c>
      <c r="N38" s="227"/>
      <c r="O38" s="227">
        <f>SUM(O39:O42)</f>
        <v>27.55</v>
      </c>
      <c r="P38" s="227"/>
      <c r="Q38" s="227">
        <f>SUM(Q39:Q42)</f>
        <v>0</v>
      </c>
      <c r="R38" s="227"/>
      <c r="S38" s="227"/>
      <c r="T38" s="228"/>
      <c r="U38" s="222"/>
      <c r="V38" s="222">
        <f>SUM(V39:V42)</f>
        <v>41.36</v>
      </c>
      <c r="W38" s="222"/>
      <c r="X38" s="222"/>
      <c r="AG38" t="s">
        <v>129</v>
      </c>
    </row>
    <row r="39" spans="1:60" outlineLevel="1" x14ac:dyDescent="0.2">
      <c r="A39" s="229">
        <v>10</v>
      </c>
      <c r="B39" s="230" t="s">
        <v>196</v>
      </c>
      <c r="C39" s="249" t="s">
        <v>197</v>
      </c>
      <c r="D39" s="231" t="s">
        <v>132</v>
      </c>
      <c r="E39" s="232">
        <v>24.332000000000001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21</v>
      </c>
      <c r="M39" s="234">
        <f>G39*(1+L39/100)</f>
        <v>0</v>
      </c>
      <c r="N39" s="234">
        <v>1.1322000000000001</v>
      </c>
      <c r="O39" s="234">
        <f>ROUND(E39*N39,2)</f>
        <v>27.55</v>
      </c>
      <c r="P39" s="234">
        <v>0</v>
      </c>
      <c r="Q39" s="234">
        <f>ROUND(E39*P39,2)</f>
        <v>0</v>
      </c>
      <c r="R39" s="234" t="s">
        <v>198</v>
      </c>
      <c r="S39" s="234" t="s">
        <v>134</v>
      </c>
      <c r="T39" s="235" t="s">
        <v>161</v>
      </c>
      <c r="U39" s="219">
        <v>1.7</v>
      </c>
      <c r="V39" s="219">
        <f>ROUND(E39*U39,2)</f>
        <v>41.36</v>
      </c>
      <c r="W39" s="219"/>
      <c r="X39" s="219" t="s">
        <v>136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137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0" t="s">
        <v>199</v>
      </c>
      <c r="D40" s="237"/>
      <c r="E40" s="237"/>
      <c r="F40" s="237"/>
      <c r="G40" s="237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139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1" t="s">
        <v>679</v>
      </c>
      <c r="D41" s="220"/>
      <c r="E41" s="221">
        <v>22.981999999999999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141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1" t="s">
        <v>680</v>
      </c>
      <c r="D42" s="220"/>
      <c r="E42" s="221">
        <v>1.35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141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x14ac:dyDescent="0.2">
      <c r="A43" s="223" t="s">
        <v>128</v>
      </c>
      <c r="B43" s="224" t="s">
        <v>74</v>
      </c>
      <c r="C43" s="248" t="s">
        <v>56</v>
      </c>
      <c r="D43" s="225"/>
      <c r="E43" s="226"/>
      <c r="F43" s="227"/>
      <c r="G43" s="227">
        <f>SUMIF(AG44:AG46,"&lt;&gt;NOR",G44:G46)</f>
        <v>0</v>
      </c>
      <c r="H43" s="227"/>
      <c r="I43" s="227">
        <f>SUM(I44:I46)</f>
        <v>0</v>
      </c>
      <c r="J43" s="227"/>
      <c r="K43" s="227">
        <f>SUM(K44:K46)</f>
        <v>0</v>
      </c>
      <c r="L43" s="227"/>
      <c r="M43" s="227">
        <f>SUM(M44:M46)</f>
        <v>0</v>
      </c>
      <c r="N43" s="227"/>
      <c r="O43" s="227">
        <f>SUM(O44:O46)</f>
        <v>18.71</v>
      </c>
      <c r="P43" s="227"/>
      <c r="Q43" s="227">
        <f>SUM(Q44:Q46)</f>
        <v>0</v>
      </c>
      <c r="R43" s="227"/>
      <c r="S43" s="227"/>
      <c r="T43" s="228"/>
      <c r="U43" s="222"/>
      <c r="V43" s="222">
        <f>SUM(V44:V46)</f>
        <v>29.46</v>
      </c>
      <c r="W43" s="222"/>
      <c r="X43" s="222"/>
      <c r="AG43" t="s">
        <v>129</v>
      </c>
    </row>
    <row r="44" spans="1:60" ht="22.5" outlineLevel="1" x14ac:dyDescent="0.2">
      <c r="A44" s="229">
        <v>11</v>
      </c>
      <c r="B44" s="230" t="s">
        <v>681</v>
      </c>
      <c r="C44" s="249" t="s">
        <v>682</v>
      </c>
      <c r="D44" s="231" t="s">
        <v>190</v>
      </c>
      <c r="E44" s="232">
        <v>29.7</v>
      </c>
      <c r="F44" s="233"/>
      <c r="G44" s="234">
        <f>ROUND(E44*F44,2)</f>
        <v>0</v>
      </c>
      <c r="H44" s="233"/>
      <c r="I44" s="234">
        <f>ROUND(E44*H44,2)</f>
        <v>0</v>
      </c>
      <c r="J44" s="233"/>
      <c r="K44" s="234">
        <f>ROUND(E44*J44,2)</f>
        <v>0</v>
      </c>
      <c r="L44" s="234">
        <v>21</v>
      </c>
      <c r="M44" s="234">
        <f>G44*(1+L44/100)</f>
        <v>0</v>
      </c>
      <c r="N44" s="234">
        <v>0.63</v>
      </c>
      <c r="O44" s="234">
        <f>ROUND(E44*N44,2)</f>
        <v>18.71</v>
      </c>
      <c r="P44" s="234">
        <v>0</v>
      </c>
      <c r="Q44" s="234">
        <f>ROUND(E44*P44,2)</f>
        <v>0</v>
      </c>
      <c r="R44" s="234"/>
      <c r="S44" s="234" t="s">
        <v>173</v>
      </c>
      <c r="T44" s="235" t="s">
        <v>144</v>
      </c>
      <c r="U44" s="219">
        <v>0.99199999999999999</v>
      </c>
      <c r="V44" s="219">
        <f>ROUND(E44*U44,2)</f>
        <v>29.46</v>
      </c>
      <c r="W44" s="219"/>
      <c r="X44" s="219" t="s">
        <v>136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137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3" t="s">
        <v>683</v>
      </c>
      <c r="D45" s="239"/>
      <c r="E45" s="239"/>
      <c r="F45" s="239"/>
      <c r="G45" s="23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164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1" t="s">
        <v>684</v>
      </c>
      <c r="D46" s="220"/>
      <c r="E46" s="221">
        <v>29.7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141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3" t="s">
        <v>128</v>
      </c>
      <c r="B47" s="224" t="s">
        <v>80</v>
      </c>
      <c r="C47" s="248" t="s">
        <v>81</v>
      </c>
      <c r="D47" s="225"/>
      <c r="E47" s="226"/>
      <c r="F47" s="227"/>
      <c r="G47" s="227">
        <f>SUMIF(AG48:AG83,"&lt;&gt;NOR",G48:G83)</f>
        <v>0</v>
      </c>
      <c r="H47" s="227"/>
      <c r="I47" s="227">
        <f>SUM(I48:I83)</f>
        <v>0</v>
      </c>
      <c r="J47" s="227"/>
      <c r="K47" s="227">
        <f>SUM(K48:K83)</f>
        <v>0</v>
      </c>
      <c r="L47" s="227"/>
      <c r="M47" s="227">
        <f>SUM(M48:M83)</f>
        <v>0</v>
      </c>
      <c r="N47" s="227"/>
      <c r="O47" s="227">
        <f>SUM(O48:O83)</f>
        <v>40.28</v>
      </c>
      <c r="P47" s="227"/>
      <c r="Q47" s="227">
        <f>SUM(Q48:Q83)</f>
        <v>0</v>
      </c>
      <c r="R47" s="227"/>
      <c r="S47" s="227"/>
      <c r="T47" s="228"/>
      <c r="U47" s="222"/>
      <c r="V47" s="222">
        <f>SUM(V48:V83)</f>
        <v>214.52999999999997</v>
      </c>
      <c r="W47" s="222"/>
      <c r="X47" s="222"/>
      <c r="AG47" t="s">
        <v>129</v>
      </c>
    </row>
    <row r="48" spans="1:60" outlineLevel="1" x14ac:dyDescent="0.2">
      <c r="A48" s="229">
        <v>12</v>
      </c>
      <c r="B48" s="230" t="s">
        <v>685</v>
      </c>
      <c r="C48" s="249" t="s">
        <v>686</v>
      </c>
      <c r="D48" s="231" t="s">
        <v>207</v>
      </c>
      <c r="E48" s="232">
        <v>241.92</v>
      </c>
      <c r="F48" s="233"/>
      <c r="G48" s="234">
        <f>ROUND(E48*F48,2)</f>
        <v>0</v>
      </c>
      <c r="H48" s="233"/>
      <c r="I48" s="234">
        <f>ROUND(E48*H48,2)</f>
        <v>0</v>
      </c>
      <c r="J48" s="233"/>
      <c r="K48" s="234">
        <f>ROUND(E48*J48,2)</f>
        <v>0</v>
      </c>
      <c r="L48" s="234">
        <v>21</v>
      </c>
      <c r="M48" s="234">
        <f>G48*(1+L48/100)</f>
        <v>0</v>
      </c>
      <c r="N48" s="234">
        <v>1.0000000000000001E-5</v>
      </c>
      <c r="O48" s="234">
        <f>ROUND(E48*N48,2)</f>
        <v>0</v>
      </c>
      <c r="P48" s="234">
        <v>0</v>
      </c>
      <c r="Q48" s="234">
        <f>ROUND(E48*P48,2)</f>
        <v>0</v>
      </c>
      <c r="R48" s="234" t="s">
        <v>198</v>
      </c>
      <c r="S48" s="234" t="s">
        <v>134</v>
      </c>
      <c r="T48" s="235" t="s">
        <v>144</v>
      </c>
      <c r="U48" s="219">
        <v>0.154</v>
      </c>
      <c r="V48" s="219">
        <f>ROUND(E48*U48,2)</f>
        <v>37.26</v>
      </c>
      <c r="W48" s="219"/>
      <c r="X48" s="219" t="s">
        <v>136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137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0" t="s">
        <v>304</v>
      </c>
      <c r="D49" s="237"/>
      <c r="E49" s="237"/>
      <c r="F49" s="237"/>
      <c r="G49" s="237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139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1" t="s">
        <v>687</v>
      </c>
      <c r="D50" s="220"/>
      <c r="E50" s="221">
        <v>241.92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141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9">
        <v>13</v>
      </c>
      <c r="B51" s="230" t="s">
        <v>688</v>
      </c>
      <c r="C51" s="249" t="s">
        <v>689</v>
      </c>
      <c r="D51" s="231" t="s">
        <v>225</v>
      </c>
      <c r="E51" s="232">
        <v>48.384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21</v>
      </c>
      <c r="M51" s="234">
        <f>G51*(1+L51/100)</f>
        <v>0</v>
      </c>
      <c r="N51" s="234">
        <v>0.15584999999999999</v>
      </c>
      <c r="O51" s="234">
        <f>ROUND(E51*N51,2)</f>
        <v>7.54</v>
      </c>
      <c r="P51" s="234">
        <v>0</v>
      </c>
      <c r="Q51" s="234">
        <f>ROUND(E51*P51,2)</f>
        <v>0</v>
      </c>
      <c r="R51" s="234"/>
      <c r="S51" s="234" t="s">
        <v>173</v>
      </c>
      <c r="T51" s="235" t="s">
        <v>144</v>
      </c>
      <c r="U51" s="219">
        <v>0</v>
      </c>
      <c r="V51" s="219">
        <f>ROUND(E51*U51,2)</f>
        <v>0</v>
      </c>
      <c r="W51" s="219"/>
      <c r="X51" s="219" t="s">
        <v>184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185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3" t="s">
        <v>235</v>
      </c>
      <c r="D52" s="239"/>
      <c r="E52" s="239"/>
      <c r="F52" s="239"/>
      <c r="G52" s="23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164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2" t="s">
        <v>236</v>
      </c>
      <c r="D53" s="238"/>
      <c r="E53" s="238"/>
      <c r="F53" s="238"/>
      <c r="G53" s="238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164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2" t="s">
        <v>237</v>
      </c>
      <c r="D54" s="238"/>
      <c r="E54" s="238"/>
      <c r="F54" s="238"/>
      <c r="G54" s="238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164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1" t="s">
        <v>690</v>
      </c>
      <c r="D55" s="220"/>
      <c r="E55" s="221">
        <v>48.384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141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29">
        <v>14</v>
      </c>
      <c r="B56" s="230" t="s">
        <v>691</v>
      </c>
      <c r="C56" s="249" t="s">
        <v>692</v>
      </c>
      <c r="D56" s="231" t="s">
        <v>225</v>
      </c>
      <c r="E56" s="232">
        <v>6</v>
      </c>
      <c r="F56" s="233"/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34">
        <v>2.4757199999999999</v>
      </c>
      <c r="O56" s="234">
        <f>ROUND(E56*N56,2)</f>
        <v>14.85</v>
      </c>
      <c r="P56" s="234">
        <v>0</v>
      </c>
      <c r="Q56" s="234">
        <f>ROUND(E56*P56,2)</f>
        <v>0</v>
      </c>
      <c r="R56" s="234" t="s">
        <v>198</v>
      </c>
      <c r="S56" s="234" t="s">
        <v>134</v>
      </c>
      <c r="T56" s="235" t="s">
        <v>144</v>
      </c>
      <c r="U56" s="219">
        <v>24.864999999999998</v>
      </c>
      <c r="V56" s="219">
        <f>ROUND(E56*U56,2)</f>
        <v>149.19</v>
      </c>
      <c r="W56" s="219"/>
      <c r="X56" s="219" t="s">
        <v>136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137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0" t="s">
        <v>693</v>
      </c>
      <c r="D57" s="237"/>
      <c r="E57" s="237"/>
      <c r="F57" s="237"/>
      <c r="G57" s="237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139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1" t="s">
        <v>694</v>
      </c>
      <c r="D58" s="220"/>
      <c r="E58" s="221">
        <v>6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141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9">
        <v>15</v>
      </c>
      <c r="B59" s="230" t="s">
        <v>695</v>
      </c>
      <c r="C59" s="249" t="s">
        <v>696</v>
      </c>
      <c r="D59" s="231" t="s">
        <v>225</v>
      </c>
      <c r="E59" s="232">
        <v>6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21</v>
      </c>
      <c r="M59" s="234">
        <f>G59*(1+L59/100)</f>
        <v>0</v>
      </c>
      <c r="N59" s="234">
        <v>0.7</v>
      </c>
      <c r="O59" s="234">
        <f>ROUND(E59*N59,2)</f>
        <v>4.2</v>
      </c>
      <c r="P59" s="234">
        <v>0</v>
      </c>
      <c r="Q59" s="234">
        <f>ROUND(E59*P59,2)</f>
        <v>0</v>
      </c>
      <c r="R59" s="234"/>
      <c r="S59" s="234" t="s">
        <v>173</v>
      </c>
      <c r="T59" s="235" t="s">
        <v>144</v>
      </c>
      <c r="U59" s="219">
        <v>0</v>
      </c>
      <c r="V59" s="219">
        <f>ROUND(E59*U59,2)</f>
        <v>0</v>
      </c>
      <c r="W59" s="219"/>
      <c r="X59" s="219" t="s">
        <v>184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185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3" t="s">
        <v>235</v>
      </c>
      <c r="D60" s="239"/>
      <c r="E60" s="239"/>
      <c r="F60" s="239"/>
      <c r="G60" s="23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164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2" t="s">
        <v>236</v>
      </c>
      <c r="D61" s="238"/>
      <c r="E61" s="238"/>
      <c r="F61" s="238"/>
      <c r="G61" s="238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164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2" t="s">
        <v>237</v>
      </c>
      <c r="D62" s="238"/>
      <c r="E62" s="238"/>
      <c r="F62" s="238"/>
      <c r="G62" s="238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164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1" t="s">
        <v>76</v>
      </c>
      <c r="D63" s="220"/>
      <c r="E63" s="221">
        <v>6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141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29">
        <v>16</v>
      </c>
      <c r="B64" s="230" t="s">
        <v>697</v>
      </c>
      <c r="C64" s="249" t="s">
        <v>698</v>
      </c>
      <c r="D64" s="231" t="s">
        <v>225</v>
      </c>
      <c r="E64" s="232">
        <v>6</v>
      </c>
      <c r="F64" s="233"/>
      <c r="G64" s="234">
        <f>ROUND(E64*F64,2)</f>
        <v>0</v>
      </c>
      <c r="H64" s="233"/>
      <c r="I64" s="234">
        <f>ROUND(E64*H64,2)</f>
        <v>0</v>
      </c>
      <c r="J64" s="233"/>
      <c r="K64" s="234">
        <f>ROUND(E64*J64,2)</f>
        <v>0</v>
      </c>
      <c r="L64" s="234">
        <v>21</v>
      </c>
      <c r="M64" s="234">
        <f>G64*(1+L64/100)</f>
        <v>0</v>
      </c>
      <c r="N64" s="234">
        <v>0.03</v>
      </c>
      <c r="O64" s="234">
        <f>ROUND(E64*N64,2)</f>
        <v>0.18</v>
      </c>
      <c r="P64" s="234">
        <v>0</v>
      </c>
      <c r="Q64" s="234">
        <f>ROUND(E64*P64,2)</f>
        <v>0</v>
      </c>
      <c r="R64" s="234" t="s">
        <v>183</v>
      </c>
      <c r="S64" s="234" t="s">
        <v>134</v>
      </c>
      <c r="T64" s="235" t="s">
        <v>144</v>
      </c>
      <c r="U64" s="219">
        <v>0</v>
      </c>
      <c r="V64" s="219">
        <f>ROUND(E64*U64,2)</f>
        <v>0</v>
      </c>
      <c r="W64" s="219"/>
      <c r="X64" s="219" t="s">
        <v>184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185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3" t="s">
        <v>235</v>
      </c>
      <c r="D65" s="239"/>
      <c r="E65" s="239"/>
      <c r="F65" s="239"/>
      <c r="G65" s="23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164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2" t="s">
        <v>236</v>
      </c>
      <c r="D66" s="238"/>
      <c r="E66" s="238"/>
      <c r="F66" s="238"/>
      <c r="G66" s="238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164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2" t="s">
        <v>237</v>
      </c>
      <c r="D67" s="238"/>
      <c r="E67" s="238"/>
      <c r="F67" s="238"/>
      <c r="G67" s="238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164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1" t="s">
        <v>76</v>
      </c>
      <c r="D68" s="220"/>
      <c r="E68" s="221">
        <v>6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141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9">
        <v>17</v>
      </c>
      <c r="B69" s="230" t="s">
        <v>699</v>
      </c>
      <c r="C69" s="249" t="s">
        <v>700</v>
      </c>
      <c r="D69" s="231" t="s">
        <v>225</v>
      </c>
      <c r="E69" s="232">
        <v>6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21</v>
      </c>
      <c r="M69" s="234">
        <f>G69*(1+L69/100)</f>
        <v>0</v>
      </c>
      <c r="N69" s="234">
        <v>0.16500000000000001</v>
      </c>
      <c r="O69" s="234">
        <f>ROUND(E69*N69,2)</f>
        <v>0.99</v>
      </c>
      <c r="P69" s="234">
        <v>0</v>
      </c>
      <c r="Q69" s="234">
        <f>ROUND(E69*P69,2)</f>
        <v>0</v>
      </c>
      <c r="R69" s="234"/>
      <c r="S69" s="234" t="s">
        <v>173</v>
      </c>
      <c r="T69" s="235" t="s">
        <v>144</v>
      </c>
      <c r="U69" s="219">
        <v>0</v>
      </c>
      <c r="V69" s="219">
        <f>ROUND(E69*U69,2)</f>
        <v>0</v>
      </c>
      <c r="W69" s="219"/>
      <c r="X69" s="219" t="s">
        <v>184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185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3" t="s">
        <v>235</v>
      </c>
      <c r="D70" s="239"/>
      <c r="E70" s="239"/>
      <c r="F70" s="239"/>
      <c r="G70" s="23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164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2" t="s">
        <v>236</v>
      </c>
      <c r="D71" s="238"/>
      <c r="E71" s="238"/>
      <c r="F71" s="238"/>
      <c r="G71" s="238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164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2" t="s">
        <v>237</v>
      </c>
      <c r="D72" s="238"/>
      <c r="E72" s="238"/>
      <c r="F72" s="238"/>
      <c r="G72" s="238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164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1" t="s">
        <v>76</v>
      </c>
      <c r="D73" s="220"/>
      <c r="E73" s="221">
        <v>6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141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9">
        <v>18</v>
      </c>
      <c r="B74" s="230" t="s">
        <v>205</v>
      </c>
      <c r="C74" s="249" t="s">
        <v>206</v>
      </c>
      <c r="D74" s="231" t="s">
        <v>207</v>
      </c>
      <c r="E74" s="232">
        <v>241.92</v>
      </c>
      <c r="F74" s="233"/>
      <c r="G74" s="234">
        <f>ROUND(E74*F74,2)</f>
        <v>0</v>
      </c>
      <c r="H74" s="233"/>
      <c r="I74" s="234">
        <f>ROUND(E74*H74,2)</f>
        <v>0</v>
      </c>
      <c r="J74" s="233"/>
      <c r="K74" s="234">
        <f>ROUND(E74*J74,2)</f>
        <v>0</v>
      </c>
      <c r="L74" s="234">
        <v>21</v>
      </c>
      <c r="M74" s="234">
        <f>G74*(1+L74/100)</f>
        <v>0</v>
      </c>
      <c r="N74" s="234">
        <v>0</v>
      </c>
      <c r="O74" s="234">
        <f>ROUND(E74*N74,2)</f>
        <v>0</v>
      </c>
      <c r="P74" s="234">
        <v>0</v>
      </c>
      <c r="Q74" s="234">
        <f>ROUND(E74*P74,2)</f>
        <v>0</v>
      </c>
      <c r="R74" s="234"/>
      <c r="S74" s="234" t="s">
        <v>173</v>
      </c>
      <c r="T74" s="235" t="s">
        <v>161</v>
      </c>
      <c r="U74" s="219">
        <v>0.05</v>
      </c>
      <c r="V74" s="219">
        <f>ROUND(E74*U74,2)</f>
        <v>12.1</v>
      </c>
      <c r="W74" s="219"/>
      <c r="X74" s="219" t="s">
        <v>136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137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3" t="s">
        <v>208</v>
      </c>
      <c r="D75" s="239"/>
      <c r="E75" s="239"/>
      <c r="F75" s="239"/>
      <c r="G75" s="23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164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36" t="str">
        <f>C75</f>
        <v>Pojistné drenážní potrubí ve dně rýhy pro provizorní dočasné odvodnění. Kompletní dodávka včetně drenážní trouby, zřízení a odstranění.</v>
      </c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9">
        <v>19</v>
      </c>
      <c r="B76" s="230" t="s">
        <v>701</v>
      </c>
      <c r="C76" s="249" t="s">
        <v>702</v>
      </c>
      <c r="D76" s="231" t="s">
        <v>225</v>
      </c>
      <c r="E76" s="232">
        <v>6</v>
      </c>
      <c r="F76" s="233"/>
      <c r="G76" s="234">
        <f>ROUND(E76*F76,2)</f>
        <v>0</v>
      </c>
      <c r="H76" s="233"/>
      <c r="I76" s="234">
        <f>ROUND(E76*H76,2)</f>
        <v>0</v>
      </c>
      <c r="J76" s="233"/>
      <c r="K76" s="234">
        <f>ROUND(E76*J76,2)</f>
        <v>0</v>
      </c>
      <c r="L76" s="234">
        <v>21</v>
      </c>
      <c r="M76" s="234">
        <f>G76*(1+L76/100)</f>
        <v>0</v>
      </c>
      <c r="N76" s="234">
        <v>1.6</v>
      </c>
      <c r="O76" s="234">
        <f>ROUND(E76*N76,2)</f>
        <v>9.6</v>
      </c>
      <c r="P76" s="234">
        <v>0</v>
      </c>
      <c r="Q76" s="234">
        <f>ROUND(E76*P76,2)</f>
        <v>0</v>
      </c>
      <c r="R76" s="234"/>
      <c r="S76" s="234" t="s">
        <v>173</v>
      </c>
      <c r="T76" s="235" t="s">
        <v>144</v>
      </c>
      <c r="U76" s="219">
        <v>0</v>
      </c>
      <c r="V76" s="219">
        <f>ROUND(E76*U76,2)</f>
        <v>0</v>
      </c>
      <c r="W76" s="219"/>
      <c r="X76" s="219" t="s">
        <v>184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185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3" t="s">
        <v>235</v>
      </c>
      <c r="D77" s="239"/>
      <c r="E77" s="239"/>
      <c r="F77" s="239"/>
      <c r="G77" s="23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164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2" t="s">
        <v>236</v>
      </c>
      <c r="D78" s="238"/>
      <c r="E78" s="238"/>
      <c r="F78" s="238"/>
      <c r="G78" s="238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164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2" t="s">
        <v>237</v>
      </c>
      <c r="D79" s="238"/>
      <c r="E79" s="238"/>
      <c r="F79" s="238"/>
      <c r="G79" s="238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164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1" t="s">
        <v>703</v>
      </c>
      <c r="D80" s="220"/>
      <c r="E80" s="221">
        <v>6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141</v>
      </c>
      <c r="AH80" s="210">
        <v>5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9">
        <v>20</v>
      </c>
      <c r="B81" s="230" t="s">
        <v>704</v>
      </c>
      <c r="C81" s="249" t="s">
        <v>705</v>
      </c>
      <c r="D81" s="231" t="s">
        <v>225</v>
      </c>
      <c r="E81" s="232">
        <v>1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21</v>
      </c>
      <c r="M81" s="234">
        <f>G81*(1+L81/100)</f>
        <v>0</v>
      </c>
      <c r="N81" s="234">
        <v>2.9200300000000001</v>
      </c>
      <c r="O81" s="234">
        <f>ROUND(E81*N81,2)</f>
        <v>2.92</v>
      </c>
      <c r="P81" s="234">
        <v>0</v>
      </c>
      <c r="Q81" s="234">
        <f>ROUND(E81*P81,2)</f>
        <v>0</v>
      </c>
      <c r="R81" s="234"/>
      <c r="S81" s="234" t="s">
        <v>173</v>
      </c>
      <c r="T81" s="235" t="s">
        <v>161</v>
      </c>
      <c r="U81" s="219">
        <v>15.98</v>
      </c>
      <c r="V81" s="219">
        <f>ROUND(E81*U81,2)</f>
        <v>15.98</v>
      </c>
      <c r="W81" s="219"/>
      <c r="X81" s="219" t="s">
        <v>136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137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3" t="s">
        <v>706</v>
      </c>
      <c r="D82" s="239"/>
      <c r="E82" s="239"/>
      <c r="F82" s="239"/>
      <c r="G82" s="23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164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1" t="s">
        <v>65</v>
      </c>
      <c r="D83" s="220"/>
      <c r="E83" s="221">
        <v>1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141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x14ac:dyDescent="0.2">
      <c r="A84" s="3"/>
      <c r="B84" s="4"/>
      <c r="C84" s="255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AE84">
        <v>15</v>
      </c>
      <c r="AF84">
        <v>21</v>
      </c>
      <c r="AG84" t="s">
        <v>115</v>
      </c>
    </row>
    <row r="85" spans="1:60" x14ac:dyDescent="0.2">
      <c r="A85" s="213"/>
      <c r="B85" s="214" t="s">
        <v>29</v>
      </c>
      <c r="C85" s="256"/>
      <c r="D85" s="215"/>
      <c r="E85" s="216"/>
      <c r="F85" s="216"/>
      <c r="G85" s="247">
        <f>G8+G38+G43+G47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f>SUMIF(L7:L83,AE84,G7:G83)</f>
        <v>0</v>
      </c>
      <c r="AF85">
        <f>SUMIF(L7:L83,AF84,G7:G83)</f>
        <v>0</v>
      </c>
      <c r="AG85" t="s">
        <v>263</v>
      </c>
    </row>
    <row r="86" spans="1:60" x14ac:dyDescent="0.2">
      <c r="C86" s="257"/>
      <c r="D86" s="10"/>
      <c r="AG86" t="s">
        <v>264</v>
      </c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YHhX6hMrJLWjitK2PwXolZRtwiOVoLguEglqDLg/2vOcUaPuqZRflw47ZBsDSdKclk7eAktczGX9XQyGyCK7w==" saltValue="NtmRe93ihWaFdMmNC9LUXA==" spinCount="100000" sheet="1"/>
  <mergeCells count="35">
    <mergeCell ref="C75:G75"/>
    <mergeCell ref="C77:G77"/>
    <mergeCell ref="C78:G78"/>
    <mergeCell ref="C79:G79"/>
    <mergeCell ref="C82:G82"/>
    <mergeCell ref="C65:G65"/>
    <mergeCell ref="C66:G66"/>
    <mergeCell ref="C67:G67"/>
    <mergeCell ref="C70:G70"/>
    <mergeCell ref="C71:G71"/>
    <mergeCell ref="C72:G72"/>
    <mergeCell ref="C53:G53"/>
    <mergeCell ref="C54:G54"/>
    <mergeCell ref="C57:G57"/>
    <mergeCell ref="C60:G60"/>
    <mergeCell ref="C61:G61"/>
    <mergeCell ref="C62:G62"/>
    <mergeCell ref="C33:G33"/>
    <mergeCell ref="C36:G36"/>
    <mergeCell ref="C40:G40"/>
    <mergeCell ref="C45:G45"/>
    <mergeCell ref="C49:G49"/>
    <mergeCell ref="C52:G52"/>
    <mergeCell ref="C16:G16"/>
    <mergeCell ref="C19:G19"/>
    <mergeCell ref="C22:G22"/>
    <mergeCell ref="C23:G23"/>
    <mergeCell ref="C26:G26"/>
    <mergeCell ref="C30:G30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112020_3 02 Pol</vt:lpstr>
      <vt:lpstr>112020_3 03 Pol</vt:lpstr>
      <vt:lpstr>112020_3 04 Pol</vt:lpstr>
      <vt:lpstr>112020_3 07 Pol</vt:lpstr>
      <vt:lpstr>112020_3 100 Pol</vt:lpstr>
      <vt:lpstr>112020_3 300 Pol</vt:lpstr>
      <vt:lpstr>112020_3 400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'112020_3 02 Pol'!Názvy_tisku</vt:lpstr>
      <vt:lpstr>'112020_3 03 Pol'!Názvy_tisku</vt:lpstr>
      <vt:lpstr>'112020_3 04 Pol'!Názvy_tisku</vt:lpstr>
      <vt:lpstr>'112020_3 07 Pol'!Názvy_tisku</vt:lpstr>
      <vt:lpstr>'112020_3 100 Pol'!Názvy_tisku</vt:lpstr>
      <vt:lpstr>'112020_3 300 Pol'!Názvy_tisku</vt:lpstr>
      <vt:lpstr>'112020_3 400 Pol'!Názvy_tisku</vt:lpstr>
      <vt:lpstr>oadresa</vt:lpstr>
      <vt:lpstr>Stavba!Objednatel</vt:lpstr>
      <vt:lpstr>Stavba!Objekt</vt:lpstr>
      <vt:lpstr>'112020_3 02 Pol'!Oblast_tisku</vt:lpstr>
      <vt:lpstr>'112020_3 03 Pol'!Oblast_tisku</vt:lpstr>
      <vt:lpstr>'112020_3 04 Pol'!Oblast_tisku</vt:lpstr>
      <vt:lpstr>'112020_3 07 Pol'!Oblast_tisku</vt:lpstr>
      <vt:lpstr>'112020_3 100 Pol'!Oblast_tisku</vt:lpstr>
      <vt:lpstr>'112020_3 300 Pol'!Oblast_tisku</vt:lpstr>
      <vt:lpstr>'112020_3 400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 RTS</dc:creator>
  <cp:lastModifiedBy>PW RTS</cp:lastModifiedBy>
  <cp:lastPrinted>2019-03-19T12:27:02Z</cp:lastPrinted>
  <dcterms:created xsi:type="dcterms:W3CDTF">2009-04-08T07:15:50Z</dcterms:created>
  <dcterms:modified xsi:type="dcterms:W3CDTF">2021-03-08T18:11:52Z</dcterms:modified>
</cp:coreProperties>
</file>