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Matěj\00_ROZDĚLANÉ_ZAKÁZKY\220015-14_Modernizace teplovodu Jičínská 212,221 v Novém Jičíně\08_Rozpočet+VV\"/>
    </mc:Choice>
  </mc:AlternateContent>
  <xr:revisionPtr revIDLastSave="0" documentId="8_{3C0024EF-341E-4FF2-B5C7-CBEE705A044D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IO01 01 Pol" sheetId="12" r:id="rId4"/>
    <sheet name="IO01 02 Pol" sheetId="13" r:id="rId5"/>
    <sheet name="IO01 03 Pol" sheetId="14" r:id="rId6"/>
  </sheets>
  <externalReferences>
    <externalReference r:id="rId7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'IO01 01 Pol'!$1:$7</definedName>
    <definedName name="_xlnm.Print_Titles" localSheetId="4">'IO01 02 Pol'!$1:$7</definedName>
    <definedName name="_xlnm.Print_Titles" localSheetId="5">'IO01 03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'IO01 01 Pol'!$A$1:$X$178</definedName>
    <definedName name="_xlnm.Print_Area" localSheetId="4">'IO01 02 Pol'!$A$1:$X$182</definedName>
    <definedName name="_xlnm.Print_Area" localSheetId="5">'IO01 03 Pol'!$A$1:$X$45</definedName>
    <definedName name="_xlnm.Print_Area" localSheetId="1">Stavba!$A$1:$J$71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0" i="1" l="1"/>
  <c r="I69" i="1"/>
  <c r="I19" i="1" s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G44" i="1"/>
  <c r="F44" i="1"/>
  <c r="I44" i="1" s="1"/>
  <c r="G43" i="1"/>
  <c r="F43" i="1"/>
  <c r="G42" i="1"/>
  <c r="F42" i="1"/>
  <c r="I42" i="1" s="1"/>
  <c r="G41" i="1"/>
  <c r="I41" i="1" s="1"/>
  <c r="F41" i="1"/>
  <c r="G39" i="1"/>
  <c r="I39" i="1" s="1"/>
  <c r="I45" i="1" s="1"/>
  <c r="F39" i="1"/>
  <c r="G44" i="14"/>
  <c r="BA37" i="14"/>
  <c r="BA30" i="14"/>
  <c r="BA24" i="14"/>
  <c r="BA15" i="14"/>
  <c r="BA13" i="14"/>
  <c r="G8" i="14"/>
  <c r="G9" i="14"/>
  <c r="I9" i="14"/>
  <c r="I8" i="14" s="1"/>
  <c r="K9" i="14"/>
  <c r="K8" i="14" s="1"/>
  <c r="M9" i="14"/>
  <c r="O9" i="14"/>
  <c r="O8" i="14" s="1"/>
  <c r="Q9" i="14"/>
  <c r="V9" i="14"/>
  <c r="V8" i="14" s="1"/>
  <c r="G10" i="14"/>
  <c r="I10" i="14"/>
  <c r="K10" i="14"/>
  <c r="M10" i="14"/>
  <c r="O10" i="14"/>
  <c r="Q10" i="14"/>
  <c r="V10" i="14"/>
  <c r="G12" i="14"/>
  <c r="I12" i="14"/>
  <c r="K12" i="14"/>
  <c r="M12" i="14"/>
  <c r="O12" i="14"/>
  <c r="Q12" i="14"/>
  <c r="V12" i="14"/>
  <c r="G14" i="14"/>
  <c r="M14" i="14" s="1"/>
  <c r="I14" i="14"/>
  <c r="K14" i="14"/>
  <c r="O14" i="14"/>
  <c r="Q14" i="14"/>
  <c r="Q8" i="14" s="1"/>
  <c r="V14" i="14"/>
  <c r="G16" i="14"/>
  <c r="I16" i="14"/>
  <c r="K16" i="14"/>
  <c r="M16" i="14"/>
  <c r="O16" i="14"/>
  <c r="Q16" i="14"/>
  <c r="V16" i="14"/>
  <c r="G18" i="14"/>
  <c r="I18" i="14"/>
  <c r="K18" i="14"/>
  <c r="M18" i="14"/>
  <c r="O18" i="14"/>
  <c r="Q18" i="14"/>
  <c r="V18" i="14"/>
  <c r="G20" i="14"/>
  <c r="M20" i="14" s="1"/>
  <c r="I20" i="14"/>
  <c r="I19" i="14" s="1"/>
  <c r="K20" i="14"/>
  <c r="K19" i="14" s="1"/>
  <c r="O20" i="14"/>
  <c r="Q20" i="14"/>
  <c r="Q19" i="14" s="1"/>
  <c r="V20" i="14"/>
  <c r="V19" i="14" s="1"/>
  <c r="G21" i="14"/>
  <c r="I21" i="14"/>
  <c r="K21" i="14"/>
  <c r="M21" i="14"/>
  <c r="O21" i="14"/>
  <c r="Q21" i="14"/>
  <c r="V21" i="14"/>
  <c r="G22" i="14"/>
  <c r="I22" i="14"/>
  <c r="K22" i="14"/>
  <c r="M22" i="14"/>
  <c r="O22" i="14"/>
  <c r="Q22" i="14"/>
  <c r="V22" i="14"/>
  <c r="G23" i="14"/>
  <c r="I23" i="14"/>
  <c r="K23" i="14"/>
  <c r="M23" i="14"/>
  <c r="O23" i="14"/>
  <c r="O19" i="14" s="1"/>
  <c r="Q23" i="14"/>
  <c r="V23" i="14"/>
  <c r="G25" i="14"/>
  <c r="M25" i="14" s="1"/>
  <c r="I25" i="14"/>
  <c r="K25" i="14"/>
  <c r="O25" i="14"/>
  <c r="Q25" i="14"/>
  <c r="V25" i="14"/>
  <c r="G27" i="14"/>
  <c r="I27" i="14"/>
  <c r="K27" i="14"/>
  <c r="M27" i="14"/>
  <c r="O27" i="14"/>
  <c r="Q27" i="14"/>
  <c r="V27" i="14"/>
  <c r="G28" i="14"/>
  <c r="I28" i="14"/>
  <c r="K28" i="14"/>
  <c r="M28" i="14"/>
  <c r="O28" i="14"/>
  <c r="Q28" i="14"/>
  <c r="V28" i="14"/>
  <c r="G31" i="14"/>
  <c r="M31" i="14" s="1"/>
  <c r="I31" i="14"/>
  <c r="K31" i="14"/>
  <c r="O31" i="14"/>
  <c r="Q31" i="14"/>
  <c r="V31" i="14"/>
  <c r="G32" i="14"/>
  <c r="M32" i="14" s="1"/>
  <c r="I32" i="14"/>
  <c r="K32" i="14"/>
  <c r="O32" i="14"/>
  <c r="Q32" i="14"/>
  <c r="V32" i="14"/>
  <c r="G33" i="14"/>
  <c r="I33" i="14"/>
  <c r="K33" i="14"/>
  <c r="M33" i="14"/>
  <c r="O33" i="14"/>
  <c r="Q33" i="14"/>
  <c r="V33" i="14"/>
  <c r="G34" i="14"/>
  <c r="I34" i="14"/>
  <c r="K34" i="14"/>
  <c r="M34" i="14"/>
  <c r="O34" i="14"/>
  <c r="Q34" i="14"/>
  <c r="V34" i="14"/>
  <c r="G35" i="14"/>
  <c r="I35" i="14"/>
  <c r="K35" i="14"/>
  <c r="M35" i="14"/>
  <c r="O35" i="14"/>
  <c r="Q35" i="14"/>
  <c r="V35" i="14"/>
  <c r="G36" i="14"/>
  <c r="M36" i="14" s="1"/>
  <c r="I36" i="14"/>
  <c r="K36" i="14"/>
  <c r="O36" i="14"/>
  <c r="Q36" i="14"/>
  <c r="V36" i="14"/>
  <c r="G39" i="14"/>
  <c r="I39" i="14"/>
  <c r="K39" i="14"/>
  <c r="M39" i="14"/>
  <c r="O39" i="14"/>
  <c r="Q39" i="14"/>
  <c r="V39" i="14"/>
  <c r="G40" i="14"/>
  <c r="I40" i="14"/>
  <c r="K40" i="14"/>
  <c r="M40" i="14"/>
  <c r="O40" i="14"/>
  <c r="Q40" i="14"/>
  <c r="V40" i="14"/>
  <c r="G41" i="14"/>
  <c r="M41" i="14" s="1"/>
  <c r="I41" i="14"/>
  <c r="K41" i="14"/>
  <c r="O41" i="14"/>
  <c r="Q41" i="14"/>
  <c r="V41" i="14"/>
  <c r="G42" i="14"/>
  <c r="M42" i="14" s="1"/>
  <c r="I42" i="14"/>
  <c r="K42" i="14"/>
  <c r="O42" i="14"/>
  <c r="Q42" i="14"/>
  <c r="V42" i="14"/>
  <c r="AE44" i="14"/>
  <c r="AF44" i="14"/>
  <c r="G181" i="13"/>
  <c r="BA53" i="13"/>
  <c r="BA28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0" i="13"/>
  <c r="I10" i="13"/>
  <c r="K10" i="13"/>
  <c r="M10" i="13"/>
  <c r="O10" i="13"/>
  <c r="Q10" i="13"/>
  <c r="V10" i="13"/>
  <c r="G11" i="13"/>
  <c r="I11" i="13"/>
  <c r="K11" i="13"/>
  <c r="M11" i="13"/>
  <c r="O11" i="13"/>
  <c r="Q11" i="13"/>
  <c r="V11" i="13"/>
  <c r="G12" i="13"/>
  <c r="M12" i="13" s="1"/>
  <c r="I12" i="13"/>
  <c r="K12" i="13"/>
  <c r="O12" i="13"/>
  <c r="O8" i="13" s="1"/>
  <c r="Q12" i="13"/>
  <c r="V12" i="13"/>
  <c r="G13" i="13"/>
  <c r="M13" i="13" s="1"/>
  <c r="I13" i="13"/>
  <c r="K13" i="13"/>
  <c r="O13" i="13"/>
  <c r="Q13" i="13"/>
  <c r="V13" i="13"/>
  <c r="G14" i="13"/>
  <c r="I14" i="13"/>
  <c r="K14" i="13"/>
  <c r="M14" i="13"/>
  <c r="O14" i="13"/>
  <c r="Q14" i="13"/>
  <c r="V14" i="13"/>
  <c r="G15" i="13"/>
  <c r="I15" i="13"/>
  <c r="K15" i="13"/>
  <c r="M15" i="13"/>
  <c r="O15" i="13"/>
  <c r="Q15" i="13"/>
  <c r="V15" i="13"/>
  <c r="G16" i="13"/>
  <c r="G8" i="13" s="1"/>
  <c r="I16" i="13"/>
  <c r="K16" i="13"/>
  <c r="O16" i="13"/>
  <c r="Q16" i="13"/>
  <c r="V16" i="13"/>
  <c r="G17" i="13"/>
  <c r="M17" i="13" s="1"/>
  <c r="I17" i="13"/>
  <c r="K17" i="13"/>
  <c r="O17" i="13"/>
  <c r="Q17" i="13"/>
  <c r="V17" i="13"/>
  <c r="G18" i="13"/>
  <c r="I18" i="13"/>
  <c r="K18" i="13"/>
  <c r="M18" i="13"/>
  <c r="O18" i="13"/>
  <c r="Q18" i="13"/>
  <c r="V18" i="13"/>
  <c r="G20" i="13"/>
  <c r="M20" i="13" s="1"/>
  <c r="I20" i="13"/>
  <c r="I19" i="13" s="1"/>
  <c r="K20" i="13"/>
  <c r="O20" i="13"/>
  <c r="O19" i="13" s="1"/>
  <c r="Q20" i="13"/>
  <c r="Q19" i="13" s="1"/>
  <c r="V20" i="13"/>
  <c r="G21" i="13"/>
  <c r="M21" i="13" s="1"/>
  <c r="I21" i="13"/>
  <c r="K21" i="13"/>
  <c r="K19" i="13" s="1"/>
  <c r="O21" i="13"/>
  <c r="Q21" i="13"/>
  <c r="V21" i="13"/>
  <c r="G22" i="13"/>
  <c r="I22" i="13"/>
  <c r="K22" i="13"/>
  <c r="M22" i="13"/>
  <c r="O22" i="13"/>
  <c r="Q22" i="13"/>
  <c r="V22" i="13"/>
  <c r="V19" i="13" s="1"/>
  <c r="G24" i="13"/>
  <c r="I24" i="13"/>
  <c r="K24" i="13"/>
  <c r="M24" i="13"/>
  <c r="O24" i="13"/>
  <c r="Q24" i="13"/>
  <c r="V24" i="13"/>
  <c r="G25" i="13"/>
  <c r="M25" i="13" s="1"/>
  <c r="I25" i="13"/>
  <c r="K25" i="13"/>
  <c r="O25" i="13"/>
  <c r="Q25" i="13"/>
  <c r="V25" i="13"/>
  <c r="G26" i="13"/>
  <c r="I26" i="13"/>
  <c r="O26" i="13"/>
  <c r="Q26" i="13"/>
  <c r="G27" i="13"/>
  <c r="M27" i="13" s="1"/>
  <c r="M26" i="13" s="1"/>
  <c r="I27" i="13"/>
  <c r="K27" i="13"/>
  <c r="K26" i="13" s="1"/>
  <c r="O27" i="13"/>
  <c r="Q27" i="13"/>
  <c r="V27" i="13"/>
  <c r="V26" i="13" s="1"/>
  <c r="G33" i="13"/>
  <c r="M33" i="13" s="1"/>
  <c r="I33" i="13"/>
  <c r="I32" i="13" s="1"/>
  <c r="K33" i="13"/>
  <c r="O33" i="13"/>
  <c r="O32" i="13" s="1"/>
  <c r="Q33" i="13"/>
  <c r="Q32" i="13" s="1"/>
  <c r="V33" i="13"/>
  <c r="V32" i="13" s="1"/>
  <c r="G37" i="13"/>
  <c r="M37" i="13" s="1"/>
  <c r="I37" i="13"/>
  <c r="K37" i="13"/>
  <c r="K32" i="13" s="1"/>
  <c r="O37" i="13"/>
  <c r="Q37" i="13"/>
  <c r="V37" i="13"/>
  <c r="G39" i="13"/>
  <c r="I39" i="13"/>
  <c r="K39" i="13"/>
  <c r="M39" i="13"/>
  <c r="O39" i="13"/>
  <c r="Q39" i="13"/>
  <c r="V39" i="13"/>
  <c r="G41" i="13"/>
  <c r="I41" i="13"/>
  <c r="K41" i="13"/>
  <c r="M41" i="13"/>
  <c r="O41" i="13"/>
  <c r="Q41" i="13"/>
  <c r="V41" i="13"/>
  <c r="G46" i="13"/>
  <c r="M46" i="13" s="1"/>
  <c r="I46" i="13"/>
  <c r="K46" i="13"/>
  <c r="O46" i="13"/>
  <c r="Q46" i="13"/>
  <c r="V46" i="13"/>
  <c r="G52" i="13"/>
  <c r="M52" i="13" s="1"/>
  <c r="I52" i="13"/>
  <c r="K52" i="13"/>
  <c r="K51" i="13" s="1"/>
  <c r="O52" i="13"/>
  <c r="O51" i="13" s="1"/>
  <c r="Q52" i="13"/>
  <c r="V52" i="13"/>
  <c r="V51" i="13" s="1"/>
  <c r="G58" i="13"/>
  <c r="I58" i="13"/>
  <c r="K58" i="13"/>
  <c r="M58" i="13"/>
  <c r="O58" i="13"/>
  <c r="Q58" i="13"/>
  <c r="V58" i="13"/>
  <c r="G62" i="13"/>
  <c r="G51" i="13" s="1"/>
  <c r="I62" i="13"/>
  <c r="K62" i="13"/>
  <c r="M62" i="13"/>
  <c r="O62" i="13"/>
  <c r="Q62" i="13"/>
  <c r="V62" i="13"/>
  <c r="G66" i="13"/>
  <c r="M66" i="13" s="1"/>
  <c r="I66" i="13"/>
  <c r="K66" i="13"/>
  <c r="O66" i="13"/>
  <c r="Q66" i="13"/>
  <c r="Q51" i="13" s="1"/>
  <c r="V66" i="13"/>
  <c r="G71" i="13"/>
  <c r="I71" i="13"/>
  <c r="K71" i="13"/>
  <c r="M71" i="13"/>
  <c r="O71" i="13"/>
  <c r="Q71" i="13"/>
  <c r="V71" i="13"/>
  <c r="G76" i="13"/>
  <c r="I76" i="13"/>
  <c r="K76" i="13"/>
  <c r="M76" i="13"/>
  <c r="O76" i="13"/>
  <c r="Q76" i="13"/>
  <c r="V76" i="13"/>
  <c r="G79" i="13"/>
  <c r="M79" i="13" s="1"/>
  <c r="I79" i="13"/>
  <c r="K79" i="13"/>
  <c r="O79" i="13"/>
  <c r="Q79" i="13"/>
  <c r="V79" i="13"/>
  <c r="G82" i="13"/>
  <c r="M82" i="13" s="1"/>
  <c r="I82" i="13"/>
  <c r="I51" i="13" s="1"/>
  <c r="K82" i="13"/>
  <c r="O82" i="13"/>
  <c r="Q82" i="13"/>
  <c r="V82" i="13"/>
  <c r="G88" i="13"/>
  <c r="M88" i="13" s="1"/>
  <c r="I88" i="13"/>
  <c r="K88" i="13"/>
  <c r="O88" i="13"/>
  <c r="Q88" i="13"/>
  <c r="V88" i="13"/>
  <c r="G89" i="13"/>
  <c r="I89" i="13"/>
  <c r="K89" i="13"/>
  <c r="M89" i="13"/>
  <c r="O89" i="13"/>
  <c r="Q89" i="13"/>
  <c r="V89" i="13"/>
  <c r="G90" i="13"/>
  <c r="I90" i="13"/>
  <c r="K90" i="13"/>
  <c r="M90" i="13"/>
  <c r="O90" i="13"/>
  <c r="Q90" i="13"/>
  <c r="V90" i="13"/>
  <c r="G91" i="13"/>
  <c r="M91" i="13" s="1"/>
  <c r="I91" i="13"/>
  <c r="K91" i="13"/>
  <c r="O91" i="13"/>
  <c r="Q91" i="13"/>
  <c r="V91" i="13"/>
  <c r="G92" i="13"/>
  <c r="I92" i="13"/>
  <c r="K92" i="13"/>
  <c r="M92" i="13"/>
  <c r="O92" i="13"/>
  <c r="Q92" i="13"/>
  <c r="V92" i="13"/>
  <c r="G94" i="13"/>
  <c r="I94" i="13"/>
  <c r="K94" i="13"/>
  <c r="M94" i="13"/>
  <c r="O94" i="13"/>
  <c r="Q94" i="13"/>
  <c r="V94" i="13"/>
  <c r="G95" i="13"/>
  <c r="M95" i="13" s="1"/>
  <c r="I95" i="13"/>
  <c r="K95" i="13"/>
  <c r="O95" i="13"/>
  <c r="Q95" i="13"/>
  <c r="V95" i="13"/>
  <c r="G96" i="13"/>
  <c r="M96" i="13" s="1"/>
  <c r="I96" i="13"/>
  <c r="K96" i="13"/>
  <c r="O96" i="13"/>
  <c r="Q96" i="13"/>
  <c r="V96" i="13"/>
  <c r="G97" i="13"/>
  <c r="M97" i="13" s="1"/>
  <c r="I97" i="13"/>
  <c r="K97" i="13"/>
  <c r="O97" i="13"/>
  <c r="Q97" i="13"/>
  <c r="V97" i="13"/>
  <c r="G102" i="13"/>
  <c r="I102" i="13"/>
  <c r="K102" i="13"/>
  <c r="M102" i="13"/>
  <c r="O102" i="13"/>
  <c r="Q102" i="13"/>
  <c r="V102" i="13"/>
  <c r="G107" i="13"/>
  <c r="O107" i="13"/>
  <c r="G108" i="13"/>
  <c r="M108" i="13" s="1"/>
  <c r="M107" i="13" s="1"/>
  <c r="I108" i="13"/>
  <c r="I107" i="13" s="1"/>
  <c r="K108" i="13"/>
  <c r="K107" i="13" s="1"/>
  <c r="O108" i="13"/>
  <c r="Q108" i="13"/>
  <c r="Q107" i="13" s="1"/>
  <c r="V108" i="13"/>
  <c r="V107" i="13" s="1"/>
  <c r="G109" i="13"/>
  <c r="I109" i="13"/>
  <c r="K109" i="13"/>
  <c r="M109" i="13"/>
  <c r="O109" i="13"/>
  <c r="Q109" i="13"/>
  <c r="V109" i="13"/>
  <c r="G113" i="13"/>
  <c r="I113" i="13"/>
  <c r="K113" i="13"/>
  <c r="M113" i="13"/>
  <c r="O113" i="13"/>
  <c r="Q113" i="13"/>
  <c r="V113" i="13"/>
  <c r="G117" i="13"/>
  <c r="G118" i="13"/>
  <c r="M118" i="13" s="1"/>
  <c r="I118" i="13"/>
  <c r="I117" i="13" s="1"/>
  <c r="K118" i="13"/>
  <c r="K117" i="13" s="1"/>
  <c r="O118" i="13"/>
  <c r="Q118" i="13"/>
  <c r="Q117" i="13" s="1"/>
  <c r="V118" i="13"/>
  <c r="V117" i="13" s="1"/>
  <c r="G121" i="13"/>
  <c r="I121" i="13"/>
  <c r="K121" i="13"/>
  <c r="M121" i="13"/>
  <c r="O121" i="13"/>
  <c r="Q121" i="13"/>
  <c r="V121" i="13"/>
  <c r="G123" i="13"/>
  <c r="I123" i="13"/>
  <c r="K123" i="13"/>
  <c r="M123" i="13"/>
  <c r="O123" i="13"/>
  <c r="Q123" i="13"/>
  <c r="V123" i="13"/>
  <c r="G125" i="13"/>
  <c r="M125" i="13" s="1"/>
  <c r="I125" i="13"/>
  <c r="K125" i="13"/>
  <c r="O125" i="13"/>
  <c r="O117" i="13" s="1"/>
  <c r="Q125" i="13"/>
  <c r="V125" i="13"/>
  <c r="G129" i="13"/>
  <c r="M129" i="13" s="1"/>
  <c r="I129" i="13"/>
  <c r="K129" i="13"/>
  <c r="O129" i="13"/>
  <c r="Q129" i="13"/>
  <c r="V129" i="13"/>
  <c r="G131" i="13"/>
  <c r="I131" i="13"/>
  <c r="K131" i="13"/>
  <c r="M131" i="13"/>
  <c r="O131" i="13"/>
  <c r="Q131" i="13"/>
  <c r="V131" i="13"/>
  <c r="G133" i="13"/>
  <c r="I133" i="13"/>
  <c r="K133" i="13"/>
  <c r="M133" i="13"/>
  <c r="O133" i="13"/>
  <c r="Q133" i="13"/>
  <c r="V133" i="13"/>
  <c r="G137" i="13"/>
  <c r="AF181" i="13" s="1"/>
  <c r="I137" i="13"/>
  <c r="K137" i="13"/>
  <c r="O137" i="13"/>
  <c r="Q137" i="13"/>
  <c r="V137" i="13"/>
  <c r="G141" i="13"/>
  <c r="I141" i="13"/>
  <c r="O141" i="13"/>
  <c r="Q141" i="13"/>
  <c r="G142" i="13"/>
  <c r="M142" i="13" s="1"/>
  <c r="M141" i="13" s="1"/>
  <c r="I142" i="13"/>
  <c r="K142" i="13"/>
  <c r="K141" i="13" s="1"/>
  <c r="O142" i="13"/>
  <c r="Q142" i="13"/>
  <c r="V142" i="13"/>
  <c r="V141" i="13" s="1"/>
  <c r="G146" i="13"/>
  <c r="M146" i="13" s="1"/>
  <c r="M145" i="13" s="1"/>
  <c r="I146" i="13"/>
  <c r="I145" i="13" s="1"/>
  <c r="K146" i="13"/>
  <c r="O146" i="13"/>
  <c r="O145" i="13" s="1"/>
  <c r="Q146" i="13"/>
  <c r="Q145" i="13" s="1"/>
  <c r="V146" i="13"/>
  <c r="G148" i="13"/>
  <c r="M148" i="13" s="1"/>
  <c r="I148" i="13"/>
  <c r="K148" i="13"/>
  <c r="O148" i="13"/>
  <c r="Q148" i="13"/>
  <c r="V148" i="13"/>
  <c r="V145" i="13" s="1"/>
  <c r="G150" i="13"/>
  <c r="I150" i="13"/>
  <c r="K150" i="13"/>
  <c r="K145" i="13" s="1"/>
  <c r="M150" i="13"/>
  <c r="O150" i="13"/>
  <c r="Q150" i="13"/>
  <c r="V150" i="13"/>
  <c r="G153" i="13"/>
  <c r="G152" i="13" s="1"/>
  <c r="I153" i="13"/>
  <c r="I152" i="13" s="1"/>
  <c r="K153" i="13"/>
  <c r="O153" i="13"/>
  <c r="O152" i="13" s="1"/>
  <c r="Q153" i="13"/>
  <c r="Q152" i="13" s="1"/>
  <c r="V153" i="13"/>
  <c r="G155" i="13"/>
  <c r="M155" i="13" s="1"/>
  <c r="I155" i="13"/>
  <c r="K155" i="13"/>
  <c r="K152" i="13" s="1"/>
  <c r="O155" i="13"/>
  <c r="Q155" i="13"/>
  <c r="V155" i="13"/>
  <c r="G157" i="13"/>
  <c r="I157" i="13"/>
  <c r="K157" i="13"/>
  <c r="M157" i="13"/>
  <c r="O157" i="13"/>
  <c r="Q157" i="13"/>
  <c r="V157" i="13"/>
  <c r="V152" i="13" s="1"/>
  <c r="G159" i="13"/>
  <c r="I159" i="13"/>
  <c r="K159" i="13"/>
  <c r="M159" i="13"/>
  <c r="O159" i="13"/>
  <c r="Q159" i="13"/>
  <c r="V159" i="13"/>
  <c r="G160" i="13"/>
  <c r="M160" i="13" s="1"/>
  <c r="I160" i="13"/>
  <c r="K160" i="13"/>
  <c r="O160" i="13"/>
  <c r="Q160" i="13"/>
  <c r="V160" i="13"/>
  <c r="G165" i="13"/>
  <c r="M165" i="13" s="1"/>
  <c r="I165" i="13"/>
  <c r="K165" i="13"/>
  <c r="O165" i="13"/>
  <c r="Q165" i="13"/>
  <c r="V165" i="13"/>
  <c r="G167" i="13"/>
  <c r="I167" i="13"/>
  <c r="K167" i="13"/>
  <c r="M167" i="13"/>
  <c r="O167" i="13"/>
  <c r="Q167" i="13"/>
  <c r="V167" i="13"/>
  <c r="G168" i="13"/>
  <c r="I168" i="13"/>
  <c r="K168" i="13"/>
  <c r="M168" i="13"/>
  <c r="O168" i="13"/>
  <c r="Q168" i="13"/>
  <c r="V168" i="13"/>
  <c r="G172" i="13"/>
  <c r="M172" i="13" s="1"/>
  <c r="I172" i="13"/>
  <c r="K172" i="13"/>
  <c r="O172" i="13"/>
  <c r="Q172" i="13"/>
  <c r="V172" i="13"/>
  <c r="G174" i="13"/>
  <c r="M174" i="13" s="1"/>
  <c r="I174" i="13"/>
  <c r="K174" i="13"/>
  <c r="O174" i="13"/>
  <c r="Q174" i="13"/>
  <c r="V174" i="13"/>
  <c r="G175" i="13"/>
  <c r="I175" i="13"/>
  <c r="K175" i="13"/>
  <c r="M175" i="13"/>
  <c r="O175" i="13"/>
  <c r="Q175" i="13"/>
  <c r="V175" i="13"/>
  <c r="G176" i="13"/>
  <c r="I176" i="13"/>
  <c r="K176" i="13"/>
  <c r="M176" i="13"/>
  <c r="O176" i="13"/>
  <c r="Q176" i="13"/>
  <c r="V176" i="13"/>
  <c r="G177" i="13"/>
  <c r="M177" i="13" s="1"/>
  <c r="I177" i="13"/>
  <c r="K177" i="13"/>
  <c r="O177" i="13"/>
  <c r="Q177" i="13"/>
  <c r="V177" i="13"/>
  <c r="G178" i="13"/>
  <c r="M178" i="13" s="1"/>
  <c r="I178" i="13"/>
  <c r="K178" i="13"/>
  <c r="O178" i="13"/>
  <c r="Q178" i="13"/>
  <c r="V178" i="13"/>
  <c r="G179" i="13"/>
  <c r="I179" i="13"/>
  <c r="K179" i="13"/>
  <c r="M179" i="13"/>
  <c r="O179" i="13"/>
  <c r="Q179" i="13"/>
  <c r="V179" i="13"/>
  <c r="AE181" i="13"/>
  <c r="G177" i="12"/>
  <c r="BA154" i="12"/>
  <c r="BA128" i="12"/>
  <c r="BA124" i="12"/>
  <c r="BA89" i="12"/>
  <c r="BA83" i="12"/>
  <c r="BA80" i="12"/>
  <c r="BA67" i="12"/>
  <c r="BA61" i="12"/>
  <c r="BA57" i="12"/>
  <c r="BA42" i="12"/>
  <c r="BA39" i="12"/>
  <c r="BA36" i="12"/>
  <c r="BA33" i="12"/>
  <c r="BA29" i="12"/>
  <c r="BA25" i="12"/>
  <c r="BA22" i="12"/>
  <c r="BA20" i="12"/>
  <c r="BA17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2" i="12"/>
  <c r="I12" i="12"/>
  <c r="K12" i="12"/>
  <c r="M12" i="12"/>
  <c r="O12" i="12"/>
  <c r="Q12" i="12"/>
  <c r="V12" i="12"/>
  <c r="G14" i="12"/>
  <c r="I14" i="12"/>
  <c r="K14" i="12"/>
  <c r="M14" i="12"/>
  <c r="O14" i="12"/>
  <c r="Q14" i="12"/>
  <c r="V14" i="12"/>
  <c r="G16" i="12"/>
  <c r="M16" i="12" s="1"/>
  <c r="I16" i="12"/>
  <c r="K16" i="12"/>
  <c r="O16" i="12"/>
  <c r="O8" i="12" s="1"/>
  <c r="Q16" i="12"/>
  <c r="V16" i="12"/>
  <c r="G19" i="12"/>
  <c r="M19" i="12" s="1"/>
  <c r="I19" i="12"/>
  <c r="K19" i="12"/>
  <c r="O19" i="12"/>
  <c r="Q19" i="12"/>
  <c r="V19" i="12"/>
  <c r="G21" i="12"/>
  <c r="I21" i="12"/>
  <c r="K21" i="12"/>
  <c r="M21" i="12"/>
  <c r="O21" i="12"/>
  <c r="Q21" i="12"/>
  <c r="V21" i="12"/>
  <c r="G24" i="12"/>
  <c r="I24" i="12"/>
  <c r="K24" i="12"/>
  <c r="M24" i="12"/>
  <c r="O24" i="12"/>
  <c r="Q24" i="12"/>
  <c r="V24" i="12"/>
  <c r="G28" i="12"/>
  <c r="G8" i="12" s="1"/>
  <c r="I28" i="12"/>
  <c r="K28" i="12"/>
  <c r="O28" i="12"/>
  <c r="Q28" i="12"/>
  <c r="V28" i="12"/>
  <c r="G32" i="12"/>
  <c r="M32" i="12" s="1"/>
  <c r="I32" i="12"/>
  <c r="K32" i="12"/>
  <c r="O32" i="12"/>
  <c r="Q32" i="12"/>
  <c r="V32" i="12"/>
  <c r="G35" i="12"/>
  <c r="I35" i="12"/>
  <c r="K35" i="12"/>
  <c r="M35" i="12"/>
  <c r="O35" i="12"/>
  <c r="Q35" i="12"/>
  <c r="V35" i="12"/>
  <c r="G38" i="12"/>
  <c r="I38" i="12"/>
  <c r="K38" i="12"/>
  <c r="M38" i="12"/>
  <c r="O38" i="12"/>
  <c r="Q38" i="12"/>
  <c r="V38" i="12"/>
  <c r="G41" i="12"/>
  <c r="M41" i="12" s="1"/>
  <c r="I41" i="12"/>
  <c r="K41" i="12"/>
  <c r="O41" i="12"/>
  <c r="Q41" i="12"/>
  <c r="V41" i="12"/>
  <c r="G44" i="12"/>
  <c r="M44" i="12" s="1"/>
  <c r="I44" i="12"/>
  <c r="K44" i="12"/>
  <c r="O44" i="12"/>
  <c r="Q44" i="12"/>
  <c r="V44" i="12"/>
  <c r="G47" i="12"/>
  <c r="I47" i="12"/>
  <c r="K47" i="12"/>
  <c r="M47" i="12"/>
  <c r="O47" i="12"/>
  <c r="Q47" i="12"/>
  <c r="V47" i="12"/>
  <c r="G50" i="12"/>
  <c r="I50" i="12"/>
  <c r="K50" i="12"/>
  <c r="M50" i="12"/>
  <c r="O50" i="12"/>
  <c r="Q50" i="12"/>
  <c r="V50" i="12"/>
  <c r="G53" i="12"/>
  <c r="M53" i="12" s="1"/>
  <c r="I53" i="12"/>
  <c r="K53" i="12"/>
  <c r="O53" i="12"/>
  <c r="Q53" i="12"/>
  <c r="V53" i="12"/>
  <c r="G56" i="12"/>
  <c r="M56" i="12" s="1"/>
  <c r="I56" i="12"/>
  <c r="K56" i="12"/>
  <c r="O56" i="12"/>
  <c r="Q56" i="12"/>
  <c r="V56" i="12"/>
  <c r="G60" i="12"/>
  <c r="I60" i="12"/>
  <c r="K60" i="12"/>
  <c r="M60" i="12"/>
  <c r="O60" i="12"/>
  <c r="Q60" i="12"/>
  <c r="V60" i="12"/>
  <c r="G66" i="12"/>
  <c r="I66" i="12"/>
  <c r="K66" i="12"/>
  <c r="M66" i="12"/>
  <c r="O66" i="12"/>
  <c r="Q66" i="12"/>
  <c r="V66" i="12"/>
  <c r="G69" i="12"/>
  <c r="M69" i="12" s="1"/>
  <c r="I69" i="12"/>
  <c r="K69" i="12"/>
  <c r="O69" i="12"/>
  <c r="Q69" i="12"/>
  <c r="V69" i="12"/>
  <c r="G72" i="12"/>
  <c r="M72" i="12" s="1"/>
  <c r="I72" i="12"/>
  <c r="K72" i="12"/>
  <c r="O72" i="12"/>
  <c r="Q72" i="12"/>
  <c r="V72" i="12"/>
  <c r="G79" i="12"/>
  <c r="I79" i="12"/>
  <c r="K79" i="12"/>
  <c r="M79" i="12"/>
  <c r="O79" i="12"/>
  <c r="Q79" i="12"/>
  <c r="V79" i="12"/>
  <c r="G82" i="12"/>
  <c r="I82" i="12"/>
  <c r="K82" i="12"/>
  <c r="M82" i="12"/>
  <c r="O82" i="12"/>
  <c r="Q82" i="12"/>
  <c r="V82" i="12"/>
  <c r="G86" i="12"/>
  <c r="M86" i="12" s="1"/>
  <c r="I86" i="12"/>
  <c r="K86" i="12"/>
  <c r="O86" i="12"/>
  <c r="Q86" i="12"/>
  <c r="V86" i="12"/>
  <c r="G88" i="12"/>
  <c r="M88" i="12" s="1"/>
  <c r="I88" i="12"/>
  <c r="K88" i="12"/>
  <c r="O88" i="12"/>
  <c r="Q88" i="12"/>
  <c r="V88" i="12"/>
  <c r="G91" i="12"/>
  <c r="I91" i="12"/>
  <c r="K91" i="12"/>
  <c r="M91" i="12"/>
  <c r="O91" i="12"/>
  <c r="Q91" i="12"/>
  <c r="V91" i="12"/>
  <c r="G93" i="12"/>
  <c r="I93" i="12"/>
  <c r="K93" i="12"/>
  <c r="M93" i="12"/>
  <c r="O93" i="12"/>
  <c r="Q93" i="12"/>
  <c r="V93" i="12"/>
  <c r="G94" i="12"/>
  <c r="M94" i="12" s="1"/>
  <c r="I94" i="12"/>
  <c r="K94" i="12"/>
  <c r="O94" i="12"/>
  <c r="Q94" i="12"/>
  <c r="V94" i="12"/>
  <c r="G97" i="12"/>
  <c r="M97" i="12" s="1"/>
  <c r="I97" i="12"/>
  <c r="K97" i="12"/>
  <c r="O97" i="12"/>
  <c r="Q97" i="12"/>
  <c r="V97" i="12"/>
  <c r="G100" i="12"/>
  <c r="I100" i="12"/>
  <c r="I99" i="12" s="1"/>
  <c r="K100" i="12"/>
  <c r="M100" i="12"/>
  <c r="O100" i="12"/>
  <c r="O99" i="12" s="1"/>
  <c r="Q100" i="12"/>
  <c r="Q99" i="12" s="1"/>
  <c r="V100" i="12"/>
  <c r="G101" i="12"/>
  <c r="G99" i="12" s="1"/>
  <c r="I101" i="12"/>
  <c r="K101" i="12"/>
  <c r="O101" i="12"/>
  <c r="Q101" i="12"/>
  <c r="V101" i="12"/>
  <c r="G102" i="12"/>
  <c r="I102" i="12"/>
  <c r="K102" i="12"/>
  <c r="M102" i="12"/>
  <c r="O102" i="12"/>
  <c r="Q102" i="12"/>
  <c r="V102" i="12"/>
  <c r="G104" i="12"/>
  <c r="I104" i="12"/>
  <c r="K104" i="12"/>
  <c r="K99" i="12" s="1"/>
  <c r="M104" i="12"/>
  <c r="O104" i="12"/>
  <c r="Q104" i="12"/>
  <c r="V104" i="12"/>
  <c r="G105" i="12"/>
  <c r="I105" i="12"/>
  <c r="K105" i="12"/>
  <c r="M105" i="12"/>
  <c r="O105" i="12"/>
  <c r="Q105" i="12"/>
  <c r="V105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8" i="12"/>
  <c r="M108" i="12" s="1"/>
  <c r="I108" i="12"/>
  <c r="K108" i="12"/>
  <c r="O108" i="12"/>
  <c r="Q108" i="12"/>
  <c r="V108" i="12"/>
  <c r="V99" i="12" s="1"/>
  <c r="G109" i="12"/>
  <c r="I109" i="12"/>
  <c r="K109" i="12"/>
  <c r="M109" i="12"/>
  <c r="O109" i="12"/>
  <c r="Q109" i="12"/>
  <c r="V109" i="12"/>
  <c r="G110" i="12"/>
  <c r="M110" i="12" s="1"/>
  <c r="I110" i="12"/>
  <c r="K110" i="12"/>
  <c r="O110" i="12"/>
  <c r="Q110" i="12"/>
  <c r="V110" i="12"/>
  <c r="G112" i="12"/>
  <c r="I112" i="12"/>
  <c r="K112" i="12"/>
  <c r="M112" i="12"/>
  <c r="O112" i="12"/>
  <c r="Q112" i="12"/>
  <c r="V112" i="12"/>
  <c r="G114" i="12"/>
  <c r="K114" i="12"/>
  <c r="O114" i="12"/>
  <c r="V114" i="12"/>
  <c r="G115" i="12"/>
  <c r="I115" i="12"/>
  <c r="I114" i="12" s="1"/>
  <c r="K115" i="12"/>
  <c r="M115" i="12"/>
  <c r="M114" i="12" s="1"/>
  <c r="O115" i="12"/>
  <c r="Q115" i="12"/>
  <c r="Q114" i="12" s="1"/>
  <c r="V115" i="12"/>
  <c r="G117" i="12"/>
  <c r="O117" i="12"/>
  <c r="G118" i="12"/>
  <c r="I118" i="12"/>
  <c r="I117" i="12" s="1"/>
  <c r="K118" i="12"/>
  <c r="M118" i="12"/>
  <c r="O118" i="12"/>
  <c r="Q118" i="12"/>
  <c r="Q117" i="12" s="1"/>
  <c r="V118" i="12"/>
  <c r="G120" i="12"/>
  <c r="M120" i="12" s="1"/>
  <c r="I120" i="12"/>
  <c r="K120" i="12"/>
  <c r="K117" i="12" s="1"/>
  <c r="O120" i="12"/>
  <c r="Q120" i="12"/>
  <c r="V120" i="12"/>
  <c r="V117" i="12" s="1"/>
  <c r="G123" i="12"/>
  <c r="I123" i="12"/>
  <c r="K123" i="12"/>
  <c r="M123" i="12"/>
  <c r="O123" i="12"/>
  <c r="Q123" i="12"/>
  <c r="V123" i="12"/>
  <c r="G126" i="12"/>
  <c r="G127" i="12"/>
  <c r="I127" i="12"/>
  <c r="I126" i="12" s="1"/>
  <c r="K127" i="12"/>
  <c r="M127" i="12"/>
  <c r="O127" i="12"/>
  <c r="Q127" i="12"/>
  <c r="Q126" i="12" s="1"/>
  <c r="V127" i="12"/>
  <c r="G132" i="12"/>
  <c r="M132" i="12" s="1"/>
  <c r="I132" i="12"/>
  <c r="K132" i="12"/>
  <c r="K126" i="12" s="1"/>
  <c r="O132" i="12"/>
  <c r="Q132" i="12"/>
  <c r="V132" i="12"/>
  <c r="V126" i="12" s="1"/>
  <c r="G137" i="12"/>
  <c r="I137" i="12"/>
  <c r="K137" i="12"/>
  <c r="M137" i="12"/>
  <c r="O137" i="12"/>
  <c r="Q137" i="12"/>
  <c r="V137" i="12"/>
  <c r="G139" i="12"/>
  <c r="M139" i="12" s="1"/>
  <c r="I139" i="12"/>
  <c r="K139" i="12"/>
  <c r="O139" i="12"/>
  <c r="O126" i="12" s="1"/>
  <c r="Q139" i="12"/>
  <c r="V139" i="12"/>
  <c r="Q140" i="12"/>
  <c r="G141" i="12"/>
  <c r="G140" i="12" s="1"/>
  <c r="I141" i="12"/>
  <c r="K141" i="12"/>
  <c r="K140" i="12" s="1"/>
  <c r="O141" i="12"/>
  <c r="O140" i="12" s="1"/>
  <c r="Q141" i="12"/>
  <c r="V141" i="12"/>
  <c r="V140" i="12" s="1"/>
  <c r="G144" i="12"/>
  <c r="I144" i="12"/>
  <c r="K144" i="12"/>
  <c r="M144" i="12"/>
  <c r="O144" i="12"/>
  <c r="Q144" i="12"/>
  <c r="V144" i="12"/>
  <c r="G146" i="12"/>
  <c r="M146" i="12" s="1"/>
  <c r="I146" i="12"/>
  <c r="K146" i="12"/>
  <c r="O146" i="12"/>
  <c r="Q146" i="12"/>
  <c r="V146" i="12"/>
  <c r="G148" i="12"/>
  <c r="I148" i="12"/>
  <c r="I140" i="12" s="1"/>
  <c r="K148" i="12"/>
  <c r="M148" i="12"/>
  <c r="O148" i="12"/>
  <c r="Q148" i="12"/>
  <c r="V148" i="12"/>
  <c r="G151" i="12"/>
  <c r="M151" i="12" s="1"/>
  <c r="I151" i="12"/>
  <c r="K151" i="12"/>
  <c r="O151" i="12"/>
  <c r="Q151" i="12"/>
  <c r="V151" i="12"/>
  <c r="G153" i="12"/>
  <c r="M153" i="12" s="1"/>
  <c r="I153" i="12"/>
  <c r="I152" i="12" s="1"/>
  <c r="K153" i="12"/>
  <c r="K152" i="12" s="1"/>
  <c r="O153" i="12"/>
  <c r="O152" i="12" s="1"/>
  <c r="Q153" i="12"/>
  <c r="V153" i="12"/>
  <c r="V152" i="12" s="1"/>
  <c r="G158" i="12"/>
  <c r="M158" i="12" s="1"/>
  <c r="I158" i="12"/>
  <c r="K158" i="12"/>
  <c r="O158" i="12"/>
  <c r="Q158" i="12"/>
  <c r="Q152" i="12" s="1"/>
  <c r="V158" i="12"/>
  <c r="G162" i="12"/>
  <c r="I162" i="12"/>
  <c r="K162" i="12"/>
  <c r="M162" i="12"/>
  <c r="O162" i="12"/>
  <c r="Q162" i="12"/>
  <c r="V162" i="12"/>
  <c r="G167" i="12"/>
  <c r="I167" i="12"/>
  <c r="K167" i="12"/>
  <c r="M167" i="12"/>
  <c r="O167" i="12"/>
  <c r="Q167" i="12"/>
  <c r="V167" i="12"/>
  <c r="G172" i="12"/>
  <c r="M172" i="12" s="1"/>
  <c r="I172" i="12"/>
  <c r="K172" i="12"/>
  <c r="O172" i="12"/>
  <c r="Q172" i="12"/>
  <c r="V172" i="12"/>
  <c r="AE177" i="12"/>
  <c r="AF177" i="12"/>
  <c r="I20" i="1"/>
  <c r="I18" i="1"/>
  <c r="I17" i="1"/>
  <c r="F45" i="1"/>
  <c r="G23" i="1" s="1"/>
  <c r="G45" i="1"/>
  <c r="G25" i="1" s="1"/>
  <c r="H45" i="1"/>
  <c r="I43" i="1"/>
  <c r="I16" i="1" l="1"/>
  <c r="I21" i="1" s="1"/>
  <c r="I71" i="1"/>
  <c r="J59" i="1" s="1"/>
  <c r="A27" i="1"/>
  <c r="M19" i="14"/>
  <c r="M8" i="14"/>
  <c r="G19" i="14"/>
  <c r="M51" i="13"/>
  <c r="M32" i="13"/>
  <c r="M19" i="13"/>
  <c r="M8" i="13"/>
  <c r="M117" i="13"/>
  <c r="G145" i="13"/>
  <c r="G32" i="13"/>
  <c r="G19" i="13"/>
  <c r="M153" i="13"/>
  <c r="M152" i="13" s="1"/>
  <c r="M137" i="13"/>
  <c r="M16" i="13"/>
  <c r="M117" i="12"/>
  <c r="M152" i="12"/>
  <c r="M126" i="12"/>
  <c r="G152" i="12"/>
  <c r="M141" i="12"/>
  <c r="M140" i="12" s="1"/>
  <c r="M101" i="12"/>
  <c r="M99" i="12" s="1"/>
  <c r="M28" i="12"/>
  <c r="M8" i="12" s="1"/>
  <c r="J44" i="1"/>
  <c r="J39" i="1"/>
  <c r="J45" i="1" s="1"/>
  <c r="J42" i="1"/>
  <c r="J41" i="1"/>
  <c r="J43" i="1"/>
  <c r="J28" i="1"/>
  <c r="J26" i="1"/>
  <c r="G38" i="1"/>
  <c r="F38" i="1"/>
  <c r="J23" i="1"/>
  <c r="J24" i="1"/>
  <c r="J25" i="1"/>
  <c r="J27" i="1"/>
  <c r="E24" i="1"/>
  <c r="G24" i="1"/>
  <c r="E26" i="1"/>
  <c r="G26" i="1"/>
  <c r="J60" i="1" l="1"/>
  <c r="J54" i="1"/>
  <c r="J53" i="1"/>
  <c r="J64" i="1"/>
  <c r="J65" i="1"/>
  <c r="J63" i="1"/>
  <c r="J69" i="1"/>
  <c r="J52" i="1"/>
  <c r="J58" i="1"/>
  <c r="J70" i="1"/>
  <c r="J68" i="1"/>
  <c r="J67" i="1"/>
  <c r="J62" i="1"/>
  <c r="J56" i="1"/>
  <c r="J57" i="1"/>
  <c r="J66" i="1"/>
  <c r="J61" i="1"/>
  <c r="J55" i="1"/>
  <c r="G28" i="1"/>
  <c r="G27" i="1" s="1"/>
  <c r="G29" i="1" s="1"/>
  <c r="A28" i="1"/>
  <c r="J7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Skorpik Matej</author>
  </authors>
  <commentList>
    <comment ref="S6" authorId="0" shapeId="0" xr:uid="{ABF90946-407B-4874-AC7A-603C9B8D7C3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929C49E-50AE-4935-A20E-C40E961FC16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Skorpik Matej</author>
  </authors>
  <commentList>
    <comment ref="S6" authorId="0" shapeId="0" xr:uid="{D1724954-D104-4457-B197-29A28B0313A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8F32FE9-2AB8-41C1-8673-7B1549228A1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Skorpik Matej</author>
  </authors>
  <commentList>
    <comment ref="S6" authorId="0" shapeId="0" xr:uid="{1598F4EF-39CC-4C77-9540-1F964F002C7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17690AC-DE21-41EB-9037-1B8362DE611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<sst xmlns="http://schemas.openxmlformats.org/spreadsheetml/2006/main" count="1871" uniqueCount="609">
  <si>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</si>
  <si>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</si>
  <si>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</si>
  <si>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</si>
  <si>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</si>
  <si>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</si>
  <si>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</si>
  <si>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</si>
  <si>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</si>
  <si>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</si>
  <si>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</si>
  <si>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</si>
  <si>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</si>
  <si>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</si>
  <si>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</si>
  <si>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</si>
  <si>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</si>
  <si>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</si>
  <si>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</si>
  <si>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</si>
  <si>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</si>
  <si>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</si>
  <si>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</si>
  <si>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</si>
  <si>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</si>
  <si>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</si>
  <si>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</si>
  <si>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</si>
  <si>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</si>
  <si>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</si>
  <si>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</si>
  <si>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</si>
  <si>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</si>
  <si>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</si>
  <si>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</si>
  <si>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</si>
  <si>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</si>
  <si>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</si>
  <si>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</si>
  <si>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</si>
  <si>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</si>
  <si>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</si>
  <si>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</si>
  <si>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Libor Staněk</t>
  </si>
  <si>
    <t>220015-14</t>
  </si>
  <si>
    <t>Modernizace teplovodu Jičínská 212,221 v Novém Jičíně</t>
  </si>
  <si>
    <t>15.12.2020</t>
  </si>
  <si>
    <t>Stavba</t>
  </si>
  <si>
    <t>Inženýrský objekt</t>
  </si>
  <si>
    <t>IO01</t>
  </si>
  <si>
    <t>Teplovodní rozvody</t>
  </si>
  <si>
    <t>01</t>
  </si>
  <si>
    <t>Stavební část</t>
  </si>
  <si>
    <t>02</t>
  </si>
  <si>
    <t>Technologie</t>
  </si>
  <si>
    <t>03</t>
  </si>
  <si>
    <t>Ostatní a vedlejší náklady</t>
  </si>
  <si>
    <t>Celkem za stavbu</t>
  </si>
  <si>
    <t>CZK</t>
  </si>
  <si>
    <t>Rekapitulace dílů</t>
  </si>
  <si>
    <t>Typ dílu</t>
  </si>
  <si>
    <t>1</t>
  </si>
  <si>
    <t>Zemní práce</t>
  </si>
  <si>
    <t>11</t>
  </si>
  <si>
    <t>Přípravné a přidružené práce</t>
  </si>
  <si>
    <t>3</t>
  </si>
  <si>
    <t>Svislé a kompletní konstrukce</t>
  </si>
  <si>
    <t>5</t>
  </si>
  <si>
    <t>Komunikace</t>
  </si>
  <si>
    <t>86</t>
  </si>
  <si>
    <t>Potrubí z trub ocelových</t>
  </si>
  <si>
    <t>89</t>
  </si>
  <si>
    <t>Ostatní konstrukce na trubním vedení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</si>
  <si>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</si>
  <si>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</si>
  <si>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</si>
  <si>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</si>
  <si>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</si>
  <si>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</si>
  <si>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</si>
  <si>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</si>
  <si>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722</t>
  </si>
  <si>
    <t>Vnitřní vodovod</t>
  </si>
  <si>
    <t>732</t>
  </si>
  <si>
    <t>Strojovny</t>
  </si>
  <si>
    <t>733</t>
  </si>
  <si>
    <t>Rozvod potrubí</t>
  </si>
  <si>
    <t>783</t>
  </si>
  <si>
    <t>Nátěry</t>
  </si>
  <si>
    <t>M22</t>
  </si>
  <si>
    <t>Montáž sdělovací a zabezp. techniky</t>
  </si>
  <si>
    <t>M23</t>
  </si>
  <si>
    <t>Montáže potrubí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</si>
  <si>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</si>
  <si>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</si>
  <si>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</si>
  <si>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</si>
  <si>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</si>
  <si>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</si>
  <si>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</si>
  <si>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</si>
  <si>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ING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</si>
  <si>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</si>
  <si>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</si>
  <si>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</si>
  <si>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</si>
  <si>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</si>
  <si>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</si>
  <si>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</si>
  <si>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</si>
  <si>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</si>
  <si>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</si>
  <si>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</si>
  <si>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</si>
  <si>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</si>
  <si>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</si>
  <si>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</si>
  <si>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</si>
  <si>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</si>
  <si>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</si>
  <si>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</si>
  <si>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</si>
  <si>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</si>
  <si>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</si>
  <si>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</si>
  <si>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</si>
  <si>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</si>
  <si>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113106231R00</t>
  </si>
  <si>
    <t>Rozebrání vozovek a ploch s jakoukoliv výplní spár _x000D_
 v jakékoliv ploše, ze zámkové dlažky, kladených do lože z kameniva</t>
  </si>
  <si>
    <t>m2</t>
  </si>
  <si>
    <t>822-1</t>
  </si>
  <si>
    <t>RTS 20/ II</t>
  </si>
  <si>
    <t>Práce</t>
  </si>
  <si>
    <t>POL1_</t>
  </si>
  <si>
    <t>s přemístěním hmot na skládku na vzdálenost do 3 m nebo s naložením na dopravní prostředek</t>
  </si>
  <si>
    <t>SPI</t>
  </si>
  <si>
    <t>(1,6+2,5)*2,2</t>
  </si>
  <si>
    <t>VV</t>
  </si>
  <si>
    <t>113107510R00</t>
  </si>
  <si>
    <t>Odstranění podkladů nebo krytů z kameniva hrubého drceného, v ploše jednotlivě do 50 m2, tloušťka vrstvy 100 mm</t>
  </si>
  <si>
    <t>(1,6+2,5)*1,8</t>
  </si>
  <si>
    <t>113107515R00</t>
  </si>
  <si>
    <t>Odstranění podkladů nebo krytů z kameniva hrubého drceného, v ploše jednotlivě do 50 m2, tloušťka vrstvy 150 mm</t>
  </si>
  <si>
    <t>(1,6+2,5)*1,6</t>
  </si>
  <si>
    <t>113201111R00</t>
  </si>
  <si>
    <t>Vytrhání obrub chodníkových ležatých</t>
  </si>
  <si>
    <t>m</t>
  </si>
  <si>
    <t>s vybouráním lože, s přemístěním hmot na skládku na vzdálenost do 3 m nebo naložením na dopravní prostředek</t>
  </si>
  <si>
    <t>3,4+2,2+1,6+1,6</t>
  </si>
  <si>
    <t>119001411R00</t>
  </si>
  <si>
    <t>Dočasné zajištění podzemního potrubí nebo vedení betonového potrubí_x000D_
 DN  do 200 mm</t>
  </si>
  <si>
    <t>800-1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</si>
  <si>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</si>
  <si>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119001422R00</t>
  </si>
  <si>
    <t>Dočasné zajištění podzemního potrubí nebo vedení kabelů přes 3 do 6 kabelů</t>
  </si>
  <si>
    <t>5,1</t>
  </si>
  <si>
    <t>121101101R00</t>
  </si>
  <si>
    <t>Sejmutí ornice s přemístěním na vzdálenost do 50 m</t>
  </si>
  <si>
    <t>m3</t>
  </si>
  <si>
    <t>nebo lesní půdy, s vodorovným přemístěním na hromady v místě upotřebení nebo na dočasné či trvalé skládky se složením</t>
  </si>
  <si>
    <t>24*1,6*0,2</t>
  </si>
  <si>
    <t>2,5*1*0,2</t>
  </si>
  <si>
    <t>130001101R00</t>
  </si>
  <si>
    <t>Příplatek k cenám za ztížené vykopávky v horninách jakékoliv třídy</t>
  </si>
  <si>
    <t>POL1_1</t>
  </si>
  <si>
    <t>Příplatek k cenám hloubených vykopávek za ztížení vykopávky v blízkosti podzemního vedení nebo výbušnin pro jakoukoliv třídu horniny.</t>
  </si>
  <si>
    <t>Odkaz na mn. položky pořadí 11 : 24,96000*0,1</t>
  </si>
  <si>
    <t>Odkaz na mn. položky pořadí 12 : 16,64000*0,1</t>
  </si>
  <si>
    <t>131201209R00</t>
  </si>
  <si>
    <t xml:space="preserve">Hloubení zapažených jam a zářezů příplatek za lepivost, v hornině 3,  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</si>
  <si>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prostředek,</t>
  </si>
  <si>
    <t>Odkaz na mn. položky pořadí 11 : 24,96000</t>
  </si>
  <si>
    <t>131301209R00</t>
  </si>
  <si>
    <t xml:space="preserve">Hloubení zapažených jam a zářezů příplatek za lepivost, v hornině 4,  </t>
  </si>
  <si>
    <t>Odkaz na mn. položky pořadí 12 : 16,64000</t>
  </si>
  <si>
    <t>132201211R00</t>
  </si>
  <si>
    <t xml:space="preserve">Hloubení rýh šířky přes 60 do 200 cm do 100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</si>
  <si>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</si>
  <si>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(23+3)*1,6*0,6</t>
  </si>
  <si>
    <t>132301211R00</t>
  </si>
  <si>
    <t xml:space="preserve">Hloubení rýh šířky přes 60 do 200 cm do 100 m3, v hornině 4, hloubení strojně </t>
  </si>
  <si>
    <t>(23+3)*1,6*0,4</t>
  </si>
  <si>
    <t>139601102R00</t>
  </si>
  <si>
    <t>Ruční výkop jam, rýh a šachet v hornině 3</t>
  </si>
  <si>
    <t>s přehozením na vzdálenost do 5 m nebo s naložením na ruční dopravní prostředek</t>
  </si>
  <si>
    <t>Odkaz na mn. položky pořadí 11 : 24,96000*0,08</t>
  </si>
  <si>
    <t>139601103R00</t>
  </si>
  <si>
    <t>Ruční výkop jam, rýh a šachet v hornině 4</t>
  </si>
  <si>
    <t>Odkaz na mn. položky pořadí 12 : 16,64000*0,08</t>
  </si>
  <si>
    <t>151101101R00</t>
  </si>
  <si>
    <t>Zřízení pažení a rozepření stěn rýh příložné  pro jakoukoliv mezerovitost, hloubky do 2 m</t>
  </si>
  <si>
    <t>pro podzemní vedení pro všechny šířky rýhy,</t>
  </si>
  <si>
    <t>(23+3)*2*1,1</t>
  </si>
  <si>
    <t>151101111R00</t>
  </si>
  <si>
    <t>Odstranění pažení a rozepření rýh příložné , hloubky do 2 m</t>
  </si>
  <si>
    <t>pro podzemní vedení s uložením materiálu na vzdálenost do 3 m od kraje výkopu,</t>
  </si>
  <si>
    <t>Odkaz na mn. položky pořadí 15 : 57,20000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</si>
  <si>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</si>
  <si>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</si>
  <si>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</si>
  <si>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Odkaz na mn. položky pořadí 11 : 24,96000*0,05</t>
  </si>
  <si>
    <t>Odkaz na mn. položky pořadí 12 : 16,64000*0,05</t>
  </si>
  <si>
    <t>162201101R00</t>
  </si>
  <si>
    <t>Vodorovné přemístění výkopku z horniny 1 až 4, na vzdálenost do 20 m</t>
  </si>
  <si>
    <t>po suchu, bez ohledu na druh dopravního prostředku, bez naložení výkopku, avšak se složením bez rozhrnutí,</t>
  </si>
  <si>
    <t>Odkaz na mn. položky pořadí 13 : 1,99680</t>
  </si>
  <si>
    <t>Odkaz na mn. položky pořadí 14 : 1,33120</t>
  </si>
  <si>
    <t>162601102R00</t>
  </si>
  <si>
    <t>Vodorovné přemístění výkopku z horniny 1 až 4, na vzdálenost přes 4 000  do 5 000 m</t>
  </si>
  <si>
    <t>Odkaz na mn. položky pořadí 18 : 44,92800</t>
  </si>
  <si>
    <t>171201101R00</t>
  </si>
  <si>
    <t>Uložení sypaniny do násypů nezhutněných</t>
  </si>
  <si>
    <t>Viz. situační výkres C.5</t>
  </si>
  <si>
    <t>POP</t>
  </si>
  <si>
    <t>Odkaz na mn. položky pořadí 21 : 19,96800</t>
  </si>
  <si>
    <t>174101101R00</t>
  </si>
  <si>
    <t>Zásyp sypaninou se zhutněním jam, šachet, rýh nebo kolem objektů v těchto vykopávkách</t>
  </si>
  <si>
    <t>z jakékoliv horniny s uložením výkopku po vrstvách,</t>
  </si>
  <si>
    <t>Odkaz na mn. položky pořadí 22 : 24,96000*-1</t>
  </si>
  <si>
    <t>175101101R00</t>
  </si>
  <si>
    <t>Obsyp potrubí bez prohození sypaniny</t>
  </si>
  <si>
    <t>sypaninou z vhodných hornin tř. 1 - 4 nebo materiálem připraveným podél výkopu ve vzdálenosti do 3 m od jeho kraje, pro jakoukoliv hloubku výkopu a jakoukoliv míru zhutnění,</t>
  </si>
  <si>
    <t>(23+3)*0,6*1,6</t>
  </si>
  <si>
    <t>175101109R00</t>
  </si>
  <si>
    <t xml:space="preserve">Obsyp potrubí příplatek za prohození sypaniny </t>
  </si>
  <si>
    <t>Odkaz na mn. položky pořadí 22 : 24,96000</t>
  </si>
  <si>
    <t>180402111R00</t>
  </si>
  <si>
    <t>Založení trávníku parkového výsevem v rovině</t>
  </si>
  <si>
    <t>(24+3)*1,7</t>
  </si>
  <si>
    <t>181301103R00</t>
  </si>
  <si>
    <t>Rozprostření a urovnání ornice v rovině v souvislé ploše do 500 m2, tloušťka vrstvy přes 150 do 200 mm</t>
  </si>
  <si>
    <t>s případným nutným přemístěním hromad nebo dočasných skládek na místo potřeby ze vzdálenosti do 30 m, v rovině nebo ve svahu do 1 : 5,</t>
  </si>
  <si>
    <t>199000005R00</t>
  </si>
  <si>
    <t>Poplatky za skládku zeminy 1- 4</t>
  </si>
  <si>
    <t>t</t>
  </si>
  <si>
    <t>Odkaz na mn. položky pořadí 19 : 44,92800*1,6</t>
  </si>
  <si>
    <t>00572400R</t>
  </si>
  <si>
    <t>směs travní parková, pro běžnou zátěž</t>
  </si>
  <si>
    <t>kg</t>
  </si>
  <si>
    <t>SPCM</t>
  </si>
  <si>
    <t>Specifikace</t>
  </si>
  <si>
    <t>POL3_</t>
  </si>
  <si>
    <t>58153304R01</t>
  </si>
  <si>
    <t>Písek technický KP 04 - kamenivo přírodní těžené frakce 0,0 až 4,0 mm; třída prané</t>
  </si>
  <si>
    <t>Vlastní</t>
  </si>
  <si>
    <t>Indiv</t>
  </si>
  <si>
    <t>viz. technická zpráva a výkresová část</t>
  </si>
  <si>
    <t>Odkaz na mn. položky pořadí 22 : 24,96000*1,4</t>
  </si>
  <si>
    <t>58330002.AR</t>
  </si>
  <si>
    <t>Zemina stabilizační</t>
  </si>
  <si>
    <t xml:space="preserve">m3    </t>
  </si>
  <si>
    <t>11-01</t>
  </si>
  <si>
    <t>Vytýčení inženýrských sítí</t>
  </si>
  <si>
    <t>soubor</t>
  </si>
  <si>
    <t>11-05</t>
  </si>
  <si>
    <t>Geodetické zaměření trasy potrubí</t>
  </si>
  <si>
    <t>11-11</t>
  </si>
  <si>
    <t>Oplocení výkopu,  výšky 2  m, včetně montáže a demontáže</t>
  </si>
  <si>
    <t>11-13</t>
  </si>
  <si>
    <t>CBR test zeminy (určení vhodnosti zeminy pro zásyp)</t>
  </si>
  <si>
    <t>kus</t>
  </si>
  <si>
    <t>11-14</t>
  </si>
  <si>
    <t>Sítový rozbor zeminy</t>
  </si>
  <si>
    <t>11-24</t>
  </si>
  <si>
    <t>Zapravení prostupů pro PI potrubí ÚT</t>
  </si>
  <si>
    <t>11-25</t>
  </si>
  <si>
    <t>Zapravení prostupů pro PI potrubí TV a CV</t>
  </si>
  <si>
    <t>11-26</t>
  </si>
  <si>
    <t>Stavební přípomocné práce</t>
  </si>
  <si>
    <t>11-27</t>
  </si>
  <si>
    <t>Průběžný a závěrečný úklid stavby</t>
  </si>
  <si>
    <t>89-03</t>
  </si>
  <si>
    <t>Podkladní dřevěnné trámky pro dočasné podepření potrubí ve výkopu</t>
  </si>
  <si>
    <t>viz. technická zpráva</t>
  </si>
  <si>
    <t>11-04</t>
  </si>
  <si>
    <t>Pěší přemostění s oboustranným zábradlím a osvětlením</t>
  </si>
  <si>
    <t>R-položka</t>
  </si>
  <si>
    <t>POL12_1</t>
  </si>
  <si>
    <t>389381001RT3</t>
  </si>
  <si>
    <t>Dobetonování prefabrikovaných konstrukcí betonem třídy C 25/30</t>
  </si>
  <si>
    <t>801-2</t>
  </si>
  <si>
    <t>se zřízením a odstraněním bednění</t>
  </si>
  <si>
    <t>564851111R00</t>
  </si>
  <si>
    <t>Podklad ze štěrkodrti s rozprostřením a zhutněním frakce 0-63 mm, tloušťka po zhutnění 150 mm</t>
  </si>
  <si>
    <t>Odkaz na mn. položky pořadí 3 : 6,56000</t>
  </si>
  <si>
    <t>565171111R00</t>
  </si>
  <si>
    <t>Podklad z kameniva obaleného asfaltem ACP 22+, v pruhu šířky do 3 m, třídy 1, tloušťka po zhutnění 100 mm</t>
  </si>
  <si>
    <t>s rozprostřením a zhutněním</t>
  </si>
  <si>
    <t>Odkaz na mn. položky pořadí 2 : 7,38000</t>
  </si>
  <si>
    <t>596215041R00</t>
  </si>
  <si>
    <t>Kladení zámkové dlažby do drtě tloušťka dlažby 80 mm, tloušťka lože 50 mm</t>
  </si>
  <si>
    <t>s provedením lože z kameniva drceného, s vyplněním spár, s dvojitým hutněním a se smetením přebytečného materiálu na krajnici. S dodáním hmot pro lože a výplň spár.</t>
  </si>
  <si>
    <t>Odkaz na mn. položky pořadí 1 : 9,02000</t>
  </si>
  <si>
    <t>962052211R00</t>
  </si>
  <si>
    <t>Bourání zdiva železobetonového nadzákladového</t>
  </si>
  <si>
    <t>801-3</t>
  </si>
  <si>
    <t>RTS 20/ I</t>
  </si>
  <si>
    <t>nebo vybourání otvorů průřezové plochy přes 4 m2 ve zdivu železobetonovém, včetně pomocného lešení o výšce podlahy do 1900 mm a pro zatížení do 1,5 kPa  (150 kg/m2),</t>
  </si>
  <si>
    <t>Bourání stěn kanálu a šachet.</t>
  </si>
  <si>
    <t>Viz technická zpráva a situace bouracích prací</t>
  </si>
  <si>
    <t>(27*0,15)*2</t>
  </si>
  <si>
    <t>963051113R00</t>
  </si>
  <si>
    <t>Bourání železobetonových stropů deskových_x000D_
 tloušťky přes 80 mm</t>
  </si>
  <si>
    <t>včetně pomocného lešení o výšce podlahy do 1900 mm a pro zatížení do 1,5 kPa  (150 kg/m2),</t>
  </si>
  <si>
    <t>Bourání stropů šachet.</t>
  </si>
  <si>
    <t>Viz technická zpráva a situace bouracích prací.</t>
  </si>
  <si>
    <t>29,8*0,2</t>
  </si>
  <si>
    <t>965042141R00</t>
  </si>
  <si>
    <t>Bourání podkladů pod dlažby nebo litých celistvých dlažeb a mazanin  betonových nebo z litého asfaltu, tloušťky do 100 mm, plochy přes 4 m2</t>
  </si>
  <si>
    <t>((1,5*1,2)*0,2)*2</t>
  </si>
  <si>
    <t>979097012R00</t>
  </si>
  <si>
    <t>Odvoz suti a vybouraných hmot na skládku pronájem kontejneru na suť</t>
  </si>
  <si>
    <t xml:space="preserve">den   </t>
  </si>
  <si>
    <t>711111001RZ1</t>
  </si>
  <si>
    <t>Provedení izolace proti zemní vlhkosti natěradly za studena na ploše vodorovné nátěrem penetračním, 1 x nátěr, včetně dodávky penetračního laku ALP</t>
  </si>
  <si>
    <t>800-711</t>
  </si>
  <si>
    <t>(1,4*0,5)*2</t>
  </si>
  <si>
    <t>0,5</t>
  </si>
  <si>
    <t>711112001RZ1</t>
  </si>
  <si>
    <t>Provedení izolace proti zemní vlhkosti natěradly za studena na ploše svislé, včetně pomocného lešení o výšce podlahy do 1900 mm a pro zatížení do 1,5 kPa. nátěrem penetračním, 1x nátěr, včetně dodávky penetračního laku ALP</t>
  </si>
  <si>
    <t>Odkaz na mn. položky pořadí 49 : 1,90000</t>
  </si>
  <si>
    <t>711142559RZ2</t>
  </si>
  <si>
    <t xml:space="preserve">Provedení izolace proti zemní vlhkosti pásy přitavením svislá, 2 vrstvy, s dodávkou izolačního pásu se skleněnou nebo polyesterovou vložkou,  </t>
  </si>
  <si>
    <t>711140101R00</t>
  </si>
  <si>
    <t>Odstranění izolace proti vodě - pásy přitavením vodorovné, 1 vrstva</t>
  </si>
  <si>
    <t>711-01</t>
  </si>
  <si>
    <t>Napojení na stávající hydroizolaci napojovaných objektů</t>
  </si>
  <si>
    <t>979087112R00</t>
  </si>
  <si>
    <t xml:space="preserve">Vodorovná doprava suti a vybouraných hmot nakládání suti na dopravní prostředky,  </t>
  </si>
  <si>
    <t>821-1</t>
  </si>
  <si>
    <t>Přesun suti</t>
  </si>
  <si>
    <t>POL8_</t>
  </si>
  <si>
    <t>se složením a hrubým urovnáním nebo s přeložením na jiný dopravní prostředek kromě lodi, vč. příplatku za každých dalších i započatých 1000 m přes 1000 m,</t>
  </si>
  <si>
    <t xml:space="preserve">Demontážní hmotnosti z položek s pořadovými čísly: : </t>
  </si>
  <si>
    <t xml:space="preserve">1,2,3,4,40,45,46,47,52, : </t>
  </si>
  <si>
    <t>Součet: : 43,18115</t>
  </si>
  <si>
    <t>979082111R00</t>
  </si>
  <si>
    <t>Vnitrostaveništní doprava suti a vybouraných hmot do 10 m</t>
  </si>
  <si>
    <t>979083117R00</t>
  </si>
  <si>
    <t>Vodorovné přemístění suti přes 5000 m do 6000 m</t>
  </si>
  <si>
    <t>800-6</t>
  </si>
  <si>
    <t>včetně naložení na dopravní prostředek a složení,</t>
  </si>
  <si>
    <t>979083191R00</t>
  </si>
  <si>
    <t>Vodorovné přemístění suti za každých dalších započatých 1000 m přes 6000 m</t>
  </si>
  <si>
    <t>Součet: : 172,72461</t>
  </si>
  <si>
    <t>979999999R01</t>
  </si>
  <si>
    <t>10 % příměsí</t>
  </si>
  <si>
    <t>RTS 18/ II</t>
  </si>
  <si>
    <t>SUM</t>
  </si>
  <si>
    <t>END</t>
  </si>
  <si>
    <t>86-01</t>
  </si>
  <si>
    <t>Předizolované potrubí</t>
  </si>
  <si>
    <t>86-02</t>
  </si>
  <si>
    <t>Doprava PIP, včetně vyložení z nákladního automobilu</t>
  </si>
  <si>
    <t>86-03</t>
  </si>
  <si>
    <t>Kompletní montáž PIP</t>
  </si>
  <si>
    <t>86-04</t>
  </si>
  <si>
    <t>Montáž monitorovacího systému</t>
  </si>
  <si>
    <t>86-05</t>
  </si>
  <si>
    <t>Proměření signalizačního vodiče při dodávce potrubí</t>
  </si>
  <si>
    <t>86-06</t>
  </si>
  <si>
    <t>Měření signalizačního vodiče reflektometrem po montáži, vč. vyhotovení protokolu</t>
  </si>
  <si>
    <t>86-12</t>
  </si>
  <si>
    <t>Napojení potrubí ve stávající VS</t>
  </si>
  <si>
    <t>86-18</t>
  </si>
  <si>
    <t>Vypuštění a napuštění systému</t>
  </si>
  <si>
    <t>86-19</t>
  </si>
  <si>
    <t>Uvedení do provozu</t>
  </si>
  <si>
    <t>86-20</t>
  </si>
  <si>
    <t>Uzavření stávajících armatur</t>
  </si>
  <si>
    <t>89-01</t>
  </si>
  <si>
    <t>Lišta 18x13, vč. hmoždinek d4mm, samořezných šroubů M4x45mm, podložek M4, včetně montáže</t>
  </si>
  <si>
    <t>89-06</t>
  </si>
  <si>
    <t>Plastová skříň MIS se zářezovými pásky s půchodkami na spodní straně, včetně montáže</t>
  </si>
  <si>
    <t>Chránička HDPE 32/40</t>
  </si>
  <si>
    <t>Hodnota z bývalého odkazu. : 27,4</t>
  </si>
  <si>
    <t>89-02</t>
  </si>
  <si>
    <t>Plný (nepletený) měděný drát 1,5mm2, červené barvy</t>
  </si>
  <si>
    <t>Plný (nepletený) měděný drát 1,5mm2, modré barvy</t>
  </si>
  <si>
    <t>POL3_1</t>
  </si>
  <si>
    <t>998272201R00</t>
  </si>
  <si>
    <t>Přesun hmot pro trubní vedení z ocelových trub v otevřeném výkopu</t>
  </si>
  <si>
    <t>827-1</t>
  </si>
  <si>
    <t>RTS 19/ II</t>
  </si>
  <si>
    <t>Přesun hmot</t>
  </si>
  <si>
    <t>POL7_</t>
  </si>
  <si>
    <t>svařovaných (vodovody, plynovody, teplovody, shybky, produktovody - 827 1.2, 827 2.2, 827 4.2, 827 5.2, 827 6.2) včetně drobných objektů,</t>
  </si>
  <si>
    <t xml:space="preserve">Hmotnosti z položek s pořadovými čísly: : </t>
  </si>
  <si>
    <t xml:space="preserve">1, : </t>
  </si>
  <si>
    <t>Součet: : 5,89500</t>
  </si>
  <si>
    <t>713400842R00</t>
  </si>
  <si>
    <t>Odstranění tepelné izolace potrubí z vláknitých materiálů_x000D_
 s konstrukcí včetně povrchové úpravy</t>
  </si>
  <si>
    <t>800-713</t>
  </si>
  <si>
    <t>DN50 : 31,2*0,39</t>
  </si>
  <si>
    <t>DN80 : 31,2*0,47</t>
  </si>
  <si>
    <t>DN150 : 62,4*0,76</t>
  </si>
  <si>
    <t>979990144R00</t>
  </si>
  <si>
    <t>Poplatek za skládku minerální vata, skupina 17 06 04 z Katalogu odpadů</t>
  </si>
  <si>
    <t>Odkaz na dem. hmot. položky pořadí 17 : 3,57171</t>
  </si>
  <si>
    <t>713-04</t>
  </si>
  <si>
    <t>Izolace z minerálních vláken s AL polepem pro DN 150, tl. 70 mm, vč. montáže</t>
  </si>
  <si>
    <t>Odkaz na mn. položky pořadí 43 : 4,60000</t>
  </si>
  <si>
    <t>998713101R00</t>
  </si>
  <si>
    <t>Přesun hmot pro izolace tepelné v objektech výšky do 6 m</t>
  </si>
  <si>
    <t>50 m vodorovně</t>
  </si>
  <si>
    <t xml:space="preserve">19, : </t>
  </si>
  <si>
    <t>Součet: : 0,02300</t>
  </si>
  <si>
    <t>998713192R00</t>
  </si>
  <si>
    <t>Přesun hmot pro izolace tepelné příplatek k ceně za zvětšený přesun přes vymezenou největší dopravní vzdálenost za vzdálenost do 100 m</t>
  </si>
  <si>
    <t>892241111R00</t>
  </si>
  <si>
    <t>Tlakové zkoušky vodovodního potrubí DN do 80 mm</t>
  </si>
  <si>
    <t>přísun, montáže, demontáže a odsunu zkoušecího čerpadla, napuštění tlakovou vodou a dodání vody pro tlakovou zkoušku,</t>
  </si>
  <si>
    <t>Odkaz na mn. položky pořadí 23 : 2,20000</t>
  </si>
  <si>
    <t>Odkaz na mn. položky pořadí 24 : 1,40000</t>
  </si>
  <si>
    <t>Odkaz na mn. položky pořadí 25 : 1,80000</t>
  </si>
  <si>
    <t>Odkaz na mn. položky pořadí 26 : 2,40000</t>
  </si>
  <si>
    <t>722132218R00</t>
  </si>
  <si>
    <t>Potrubí z trubek ocel. uvnitř a vně pozinkovaných, pro sprinklery spojované lisováním D 54 mm, s 1,5 mm</t>
  </si>
  <si>
    <t>800-721</t>
  </si>
  <si>
    <t>včetně tvarovek, bez zednických výpomocí,</t>
  </si>
  <si>
    <t>Včetně pomocného lešení o výšce podlahy do 1900 mm a pro zatížení do 1,5 kPa.</t>
  </si>
  <si>
    <t>2,2</t>
  </si>
  <si>
    <t>722132220R00</t>
  </si>
  <si>
    <t>Potrubí z trubek ocel. uvnitř a vně pozinkovaných, pro sprinklery spojované lisováním D 89 mm, s 2,0 mm</t>
  </si>
  <si>
    <t>0,5+0,9</t>
  </si>
  <si>
    <t>722172336R00</t>
  </si>
  <si>
    <t>Potrubí z plastických hmot polypropylenové potrubí PP-R, D 63 mm, s 10,5 mm, PN 20, polyfúzně svařované, včetně zednických výpomocí</t>
  </si>
  <si>
    <t>včetně tvarovek, bez zednických výpomocí</t>
  </si>
  <si>
    <t>Potrubí včetně tvarovek a zednických výpomocí.</t>
  </si>
  <si>
    <t>0,8+1,0</t>
  </si>
  <si>
    <t>722172338R00</t>
  </si>
  <si>
    <t>Potrubí z plastických hmot polypropylenové potrubí PP-R, D 90 mm, s 15,0 mm, PN 20, polyfúzně svařované, včetně zednických výpomocí</t>
  </si>
  <si>
    <t>1,2+1,2</t>
  </si>
  <si>
    <t>722181214RY3</t>
  </si>
  <si>
    <t>Izolace vodovodního potrubí návleková z trubic z pěnového polyetylenu, tloušťka stěny 20 mm, d 63 mm</t>
  </si>
  <si>
    <t>V položce je kalkulována dodávka izolační trubice, spon a lepicí pásky.</t>
  </si>
  <si>
    <t>722181214RY7</t>
  </si>
  <si>
    <t>Izolace vodovodního potrubí návleková z trubic z pěnového polyetylenu, tloušťka stěny 20 mm, d 89 mm</t>
  </si>
  <si>
    <t>722290234R00</t>
  </si>
  <si>
    <t>Proplach a dezinfekce vodovodního potrubí do DN 80</t>
  </si>
  <si>
    <t>Včetně dodání desinfekčního prostředku.</t>
  </si>
  <si>
    <t>423916691R</t>
  </si>
  <si>
    <t>Napojení potrubí TV v technické místnosti</t>
  </si>
  <si>
    <t>423916692R</t>
  </si>
  <si>
    <t>Napojení potrubí CV v technické místnosti</t>
  </si>
  <si>
    <t>423916626R</t>
  </si>
  <si>
    <t>žlab podpůrný pozinkovaný; pr. 63 mm, délka 2 m; použití: pro plastová potrubí, upevnění ke zdi nebo stropu pomocí objímek</t>
  </si>
  <si>
    <t>423916680R</t>
  </si>
  <si>
    <t>Žlab pro plast. potrubí PPR 90mm, L 2m</t>
  </si>
  <si>
    <t>423916690R</t>
  </si>
  <si>
    <t>Redukce plast, d63/50</t>
  </si>
  <si>
    <t>redukce na cirkulačním potrubí d63/50</t>
  </si>
  <si>
    <t>423916695R</t>
  </si>
  <si>
    <t>Koleno 90°, PPR, d90, včetně montáže</t>
  </si>
  <si>
    <t>4239166961R</t>
  </si>
  <si>
    <t>Koleno 90°, PPR, d110, včetně montáže</t>
  </si>
  <si>
    <t>423916696R</t>
  </si>
  <si>
    <t>Koleno 90°, PPR, d63, včetně montáže</t>
  </si>
  <si>
    <t>998722101R00</t>
  </si>
  <si>
    <t>Přesun hmot pro vnitřní vodovod v objektech výšky do 6 m</t>
  </si>
  <si>
    <t>vodorovně do 50 m</t>
  </si>
  <si>
    <t xml:space="preserve">23,24,25,26,27,28,29,30,31,32,33,34,35,36,37, : </t>
  </si>
  <si>
    <t>Součet: : 0,05854</t>
  </si>
  <si>
    <t>998722193R00</t>
  </si>
  <si>
    <t>Přesun hmot pro vnitřní vodovod příplatek k ceně za zvětšený přesun přes vymezenou největší dopravní vzdálenost_x000D_
 do 500 m</t>
  </si>
  <si>
    <t>732199100RM1</t>
  </si>
  <si>
    <t>Montáž orientačních štítků s dodávkou orientačního štítku</t>
  </si>
  <si>
    <t>800-731</t>
  </si>
  <si>
    <t>998732101R00</t>
  </si>
  <si>
    <t>Přesun hmot pro strojovny v objektech výšky do 6 m</t>
  </si>
  <si>
    <t xml:space="preserve">40, : </t>
  </si>
  <si>
    <t>Součet: : 0,01356</t>
  </si>
  <si>
    <t>998732193R00</t>
  </si>
  <si>
    <t>Přesun hmot pro strojovny příplatek k ceně za zvětšený přesun přes vymezenou největší dopravní vzdálenost_x000D_
 do 500 m</t>
  </si>
  <si>
    <t>733121135R00</t>
  </si>
  <si>
    <t>Potrubí z trubek hladkých ocelových bezešvých tvářených za tepla_x000D_
 nízkotlaké, D 159, tloušťka stěny 4,5 mm</t>
  </si>
  <si>
    <t>0,5+3+0,7+0,4</t>
  </si>
  <si>
    <t>733120826R00</t>
  </si>
  <si>
    <t>Demontáž potrubí z ocelových trubek hladkých přes 60,3 do D 89</t>
  </si>
  <si>
    <t>(27,5+3,7)*2</t>
  </si>
  <si>
    <t>733120836R00</t>
  </si>
  <si>
    <t>Demontáž potrubí z ocelových trubek hladkých přes 133 do D 159</t>
  </si>
  <si>
    <t>733190240R00</t>
  </si>
  <si>
    <t>Tlaková zkouška ocelového hladkého potrubí D 150 + PIP tlakem 2,5 MPa</t>
  </si>
  <si>
    <t>Včetně dodávky vody, uzavření a zabezpečení konců potrubí.</t>
  </si>
  <si>
    <t>27,4*2</t>
  </si>
  <si>
    <t>733-04</t>
  </si>
  <si>
    <t>Ocelové koleno varné, 90°, DN 150</t>
  </si>
  <si>
    <t>Montáž v ceně potrubí.</t>
  </si>
  <si>
    <t>733-05</t>
  </si>
  <si>
    <t>Ocelové koleno varné, 45°, DN 150</t>
  </si>
  <si>
    <t>998733101R00</t>
  </si>
  <si>
    <t>Přesun hmot pro rozvody potrubí v objektech výšky do 6 m</t>
  </si>
  <si>
    <t xml:space="preserve">43,44,45,47,48, : </t>
  </si>
  <si>
    <t>Součet: : 0,20112</t>
  </si>
  <si>
    <t>998733193R00</t>
  </si>
  <si>
    <t>Přesun hmot pro rozvody potrubí příplatek k ceně za zvětšený přesun přes vymezenou největší dopravní vzdálenost_x000D_
 do 500 m</t>
  </si>
  <si>
    <t>783426760R00</t>
  </si>
  <si>
    <t>Nátěry potrubí a armatur syntetické potrubí, do DN 150 mm, základní</t>
  </si>
  <si>
    <t>800-783</t>
  </si>
  <si>
    <t>na vzduchu schnoucí</t>
  </si>
  <si>
    <t>222085301R00</t>
  </si>
  <si>
    <t>Kalibrace trubky HDPE</t>
  </si>
  <si>
    <t>Odkaz na mn. položky pořadí 13 : 27,40000</t>
  </si>
  <si>
    <t>222085401R00</t>
  </si>
  <si>
    <t>Tlakování trubky HDPE</t>
  </si>
  <si>
    <t>Odkaz na mn. položky pořadí 52 : 27,40000</t>
  </si>
  <si>
    <t>222086000R00</t>
  </si>
  <si>
    <t>Přípravné práce pro kalibraci a tlakování chráničky HDPE</t>
  </si>
  <si>
    <t>230120048R00</t>
  </si>
  <si>
    <t>Čištění potrubí profukováním nebo proplach. DN 150</t>
  </si>
  <si>
    <t>Odkaz na mn. položky pořadí 46 : 59,40000</t>
  </si>
  <si>
    <t>230161013R00</t>
  </si>
  <si>
    <t>Proz.sv.ir.192- 133-180   4,0- 11</t>
  </si>
  <si>
    <t>POL1_9</t>
  </si>
  <si>
    <t>8</t>
  </si>
  <si>
    <t>230170002R00</t>
  </si>
  <si>
    <t>Příprava pro zkoušku těsnosti, DN 50 - 80</t>
  </si>
  <si>
    <t>sada</t>
  </si>
  <si>
    <t>230170004R00</t>
  </si>
  <si>
    <t>Příprava pro zkoušku těsnosti, DN 150 - 200</t>
  </si>
  <si>
    <t>230170012R00</t>
  </si>
  <si>
    <t>Zkouška těsnosti potrubí, DN 50 - 80</t>
  </si>
  <si>
    <t>230170014R00</t>
  </si>
  <si>
    <t>Zkouška těsnosti potrubí, DN 150 - 200</t>
  </si>
  <si>
    <t>230194009R00</t>
  </si>
  <si>
    <t>Utěsnění chráničky manžetou DN 300</t>
  </si>
  <si>
    <t>08211320R</t>
  </si>
  <si>
    <t>vodné pro vodu pitnou</t>
  </si>
  <si>
    <t>0,25</t>
  </si>
  <si>
    <t>2,67</t>
  </si>
  <si>
    <t>2,4</t>
  </si>
  <si>
    <t>08231320R</t>
  </si>
  <si>
    <t>stočné pro vodu nečištěnou</t>
  </si>
  <si>
    <t>Odkaz na mn. položky pořadí 62 : 5,32000</t>
  </si>
  <si>
    <t>220-00</t>
  </si>
  <si>
    <t>Koncová manžeta pro chráničku DN 300 a PI potrubí DN 150/280</t>
  </si>
  <si>
    <t>220-01</t>
  </si>
  <si>
    <t>Koncová manžeta pro chráničku D 200</t>
  </si>
  <si>
    <t>220-02</t>
  </si>
  <si>
    <t>Montáž koncových manžet</t>
  </si>
  <si>
    <t>230-01</t>
  </si>
  <si>
    <t>Manžeta pro utěsnění chráničky DN 300 a PIP DN 150/280</t>
  </si>
  <si>
    <t>230-02</t>
  </si>
  <si>
    <t>Manžeta pro utěsnění chráničky DN 200 a PIP DN 80/180</t>
  </si>
  <si>
    <t>421473390250R</t>
  </si>
  <si>
    <t>Svářecí dieselagregát  MEZ  DG 321</t>
  </si>
  <si>
    <t>Stroj</t>
  </si>
  <si>
    <t>POL6_</t>
  </si>
  <si>
    <t>00511 R</t>
  </si>
  <si>
    <t xml:space="preserve">Geodetické práce </t>
  </si>
  <si>
    <t>Soubor</t>
  </si>
  <si>
    <t>VRN</t>
  </si>
  <si>
    <t>POL99_8</t>
  </si>
  <si>
    <t>005121 R</t>
  </si>
  <si>
    <t>Zařízení staveniště</t>
  </si>
  <si>
    <t>Veškeré náklady spojené s vybudováním, provozem a odstraněním zařízení staveniště.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</si>
  <si>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</si>
  <si>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</si>
  <si>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</si>
  <si>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005123 R</t>
  </si>
  <si>
    <t>Územní vlivy</t>
  </si>
  <si>
    <t>Náklady na ztížené podmínky provádění tam, kde se vyskytují omezující vlivy konkrétního prostředí, které mají prokazatelný vliv na provádění stavebních prací, Jedná se zejména o náklady související s extrémními podmínkami místa provádění.</t>
  </si>
  <si>
    <t>005241020R</t>
  </si>
  <si>
    <t xml:space="preserve">Geodetické zaměření skutečného provedení  </t>
  </si>
  <si>
    <t>v rozsahu i pro vložení věcných břemen</t>
  </si>
  <si>
    <t>VRN3</t>
  </si>
  <si>
    <t>Mimostaveništní doprava</t>
  </si>
  <si>
    <t>904      R02</t>
  </si>
  <si>
    <t>Hzs-zkousky v ramci montaz.praci, Topná zkouška</t>
  </si>
  <si>
    <t>860000008R00</t>
  </si>
  <si>
    <t>2 10</t>
  </si>
  <si>
    <t>Zajištění pravidelného úklidu všech řešených prostor včetně navazujících komunikačních a transp., prostor</t>
  </si>
  <si>
    <t>HZS</t>
  </si>
  <si>
    <t>POL10_</t>
  </si>
  <si>
    <t>004111020R1</t>
  </si>
  <si>
    <t>Provozní dokumentace včetně dokladové části</t>
  </si>
  <si>
    <t>Náklady spojené s vypracováním projektové dokumentace, většinou v obsahu a rozsahu projektové dokumentace pro provádění stavby, ale mohou zde být obsaženy i náklady na jiné stupně projektové dokumentace, pokud jsou součástí požadavků objednatele.</t>
  </si>
  <si>
    <t>005211010R</t>
  </si>
  <si>
    <t>Předání a převzetí staveniště</t>
  </si>
  <si>
    <t>Náklady spojené s účastí zhotovitele na předání a převzetí staveniště.</t>
  </si>
  <si>
    <t>005211020R</t>
  </si>
  <si>
    <t>Ochrana stávajících inženýrských sítí na staveništ</t>
  </si>
  <si>
    <t>005241010R</t>
  </si>
  <si>
    <t xml:space="preserve">Dokumentace skutečného provedení </t>
  </si>
  <si>
    <t>- pouze kompletace</t>
  </si>
  <si>
    <t>- Náklady na vyhotovení dokumentace skutečného provedení stavby a její předání objednateli v požadované formě a požadovaném počtu.</t>
  </si>
  <si>
    <t>2 01</t>
  </si>
  <si>
    <t>Zpracování technologických postupů jednotlivých prací včetně průběžné aktualizace a odsouhlasení</t>
  </si>
  <si>
    <t>2 03</t>
  </si>
  <si>
    <t>D+M pomocné konstrukce zajištující ochranu osob stavby včetně veškerého přslušenství, doplňků,, kotevních a spojovacích prvků</t>
  </si>
  <si>
    <t>2 04</t>
  </si>
  <si>
    <t>D vystěhování a příprava řešeného prostoru k provádění stavebních úprav včetně D+M zakrytí a zabezp., stávajících konstrukcí, předmětů a prvků před znečištěním, nebo porušením v průběhu stavebních úprav</t>
  </si>
  <si>
    <t>2 06</t>
  </si>
  <si>
    <t>Vymezení řešeného prostoru stavebního objektu a vymezení transportních tras stavebního materiálu</t>
  </si>
  <si>
    <t>2 07</t>
  </si>
  <si>
    <t>Součinnost s integrovaným záchranným systémem (IZS)</t>
  </si>
  <si>
    <t>2 11</t>
  </si>
  <si>
    <t>Inženýrská činnost pro uvedení celého díla do užívání</t>
  </si>
  <si>
    <t>Zahrnuje: Zpracování plánu organizace výstavby, Koordinační činnost dodavatele v rámci stavby včetně koordinační činnosti se subdodavateli, ostatními zhotoviteli, objednatelem a uživatelem stavby.</t>
  </si>
  <si>
    <t>Včetně dokladové část.</t>
  </si>
  <si>
    <t>2 12</t>
  </si>
  <si>
    <t>Zpracování plánu organizace výstavby</t>
  </si>
  <si>
    <t>2 14</t>
  </si>
  <si>
    <t>Fotodokumentace postupu prací - 2 x týdně</t>
  </si>
  <si>
    <t>2 20</t>
  </si>
  <si>
    <t>Předložení použité technologie a vzorků před konečnou montáží</t>
  </si>
  <si>
    <t>2 21</t>
  </si>
  <si>
    <t>Součinnost se správci jednotlivých inženýrských sítí a jejich dozory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</si>
</sst>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20" fillId="0" borderId="0" xfId="0" applyNumberFormat="1" applyFont="1" applyAlignment="1">
      <alignment wrapText="1"/>
    </xf>
    <xf numFmtId="0" fontId="19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tNbvgkKcvKTFkY9kw0Dn0NxY3jPJ32NGPCMVlwf6YnUc4QPFdkRbm7LO1Kke2xq033fC+JmwmYR0lDr82VO5ng==" saltValue="z3rOt64rP5uZksOD36fMd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4"/>
  <sheetViews>
    <sheetView showGridLines="0" topLeftCell="B15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44</v>
      </c>
      <c r="E2" s="114" t="s">
        <v>45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7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SUMIF(F52:F70,A16,I52:I70)+SUMIF(F52:F70,"PSU",I52:I70)</f>
        <v>0</v>
      </c>
      <c r="J16" s="85"/>
    </row>
    <row r="17" spans="1:10" ht="23.25" customHeight="1" x14ac:dyDescent="0.2">
      <c r="A17" s="197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SUMIF(F52:F70,A17,I52:I70)</f>
        <v>0</v>
      </c>
      <c r="J17" s="85"/>
    </row>
    <row r="18" spans="1:10" ht="23.25" customHeight="1" x14ac:dyDescent="0.2">
      <c r="A18" s="197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SUMIF(F52:F70,A18,I52:I70)</f>
        <v>0</v>
      </c>
      <c r="J18" s="85"/>
    </row>
    <row r="19" spans="1:10" ht="23.25" customHeight="1" x14ac:dyDescent="0.2">
      <c r="A19" s="197" t="s">
        <v>96</v>
      </c>
      <c r="B19" s="38" t="s">
        <v>27</v>
      </c>
      <c r="C19" s="62"/>
      <c r="D19" s="63"/>
      <c r="E19" s="83"/>
      <c r="F19" s="84"/>
      <c r="G19" s="83"/>
      <c r="H19" s="84"/>
      <c r="I19" s="83">
        <f>SUMIF(F52:F70,A19,I52:I70)</f>
        <v>0</v>
      </c>
      <c r="J19" s="85"/>
    </row>
    <row r="20" spans="1:10" ht="23.25" customHeight="1" x14ac:dyDescent="0.2">
      <c r="A20" s="197" t="s">
        <v>97</v>
      </c>
      <c r="B20" s="38" t="s">
        <v>28</v>
      </c>
      <c r="C20" s="62"/>
      <c r="D20" s="63"/>
      <c r="E20" s="83"/>
      <c r="F20" s="84"/>
      <c r="G20" s="83"/>
      <c r="H20" s="84"/>
      <c r="I20" s="83">
        <f>SUMIF(F52:F70,A20,I52:I70)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7" t="s">
        <v>23</v>
      </c>
      <c r="C28" s="168"/>
      <c r="D28" s="168"/>
      <c r="E28" s="169"/>
      <c r="F28" s="170"/>
      <c r="G28" s="171">
        <f>A27</f>
        <v>0</v>
      </c>
      <c r="H28" s="171"/>
      <c r="I28" s="171"/>
      <c r="J28" s="172" t="str">
        <f t="shared" si="0"/>
        <v>CZK</v>
      </c>
    </row>
    <row r="29" spans="1:10" ht="27.75" hidden="1" customHeight="1" thickBot="1" x14ac:dyDescent="0.25">
      <c r="A29" s="2"/>
      <c r="B29" s="167" t="s">
        <v>35</v>
      </c>
      <c r="C29" s="173"/>
      <c r="D29" s="173"/>
      <c r="E29" s="173"/>
      <c r="F29" s="174"/>
      <c r="G29" s="175">
        <f>ZakladDPHSni+DPHSni+ZakladDPHZakl+DPHZakl+Zaokrouhleni</f>
        <v>0</v>
      </c>
      <c r="H29" s="175"/>
      <c r="I29" s="175"/>
      <c r="J29" s="176" t="s">
        <v>58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 t="s">
        <v>46</v>
      </c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5">
        <v>1</v>
      </c>
      <c r="B39" s="146" t="s">
        <v>47</v>
      </c>
      <c r="C39" s="147"/>
      <c r="D39" s="147"/>
      <c r="E39" s="147"/>
      <c r="F39" s="148">
        <f>'IO01 01 Pol'!AE177+'IO01 02 Pol'!AE181+'IO01 03 Pol'!AE44</f>
        <v>0</v>
      </c>
      <c r="G39" s="149">
        <f>'IO01 01 Pol'!AF177+'IO01 02 Pol'!AF181+'IO01 03 Pol'!AF44</f>
        <v>0</v>
      </c>
      <c r="H39" s="150"/>
      <c r="I39" s="151">
        <f>F39+G39+H39</f>
        <v>0</v>
      </c>
      <c r="J39" s="152" t="str">
        <f>IF(CenaCelkemVypocet=0,"",I39/CenaCelkemVypocet*100)</f>
        <v/>
      </c>
    </row>
    <row r="40" spans="1:10" ht="25.5" customHeight="1" x14ac:dyDescent="0.2">
      <c r="A40" s="135">
        <v>2</v>
      </c>
      <c r="B40" s="153"/>
      <c r="C40" s="154" t="s">
        <v>48</v>
      </c>
      <c r="D40" s="154"/>
      <c r="E40" s="154"/>
      <c r="F40" s="155"/>
      <c r="G40" s="156"/>
      <c r="H40" s="156"/>
      <c r="I40" s="157"/>
      <c r="J40" s="158"/>
    </row>
    <row r="41" spans="1:10" ht="25.5" customHeight="1" x14ac:dyDescent="0.2">
      <c r="A41" s="135">
        <v>2</v>
      </c>
      <c r="B41" s="153" t="s">
        <v>49</v>
      </c>
      <c r="C41" s="154" t="s">
        <v>50</v>
      </c>
      <c r="D41" s="154"/>
      <c r="E41" s="154"/>
      <c r="F41" s="155">
        <f>'IO01 01 Pol'!AE177+'IO01 02 Pol'!AE181+'IO01 03 Pol'!AE44</f>
        <v>0</v>
      </c>
      <c r="G41" s="156">
        <f>'IO01 01 Pol'!AF177+'IO01 02 Pol'!AF181+'IO01 03 Pol'!AF44</f>
        <v>0</v>
      </c>
      <c r="H41" s="156"/>
      <c r="I41" s="157">
        <f>F41+G41+H41</f>
        <v>0</v>
      </c>
      <c r="J41" s="158" t="str">
        <f>IF(CenaCelkemVypocet=0,"",I41/CenaCelkemVypocet*100)</f>
        <v/>
      </c>
    </row>
    <row r="42" spans="1:10" ht="25.5" customHeight="1" x14ac:dyDescent="0.2">
      <c r="A42" s="135">
        <v>3</v>
      </c>
      <c r="B42" s="159" t="s">
        <v>51</v>
      </c>
      <c r="C42" s="147" t="s">
        <v>52</v>
      </c>
      <c r="D42" s="147"/>
      <c r="E42" s="147"/>
      <c r="F42" s="160">
        <f>'IO01 01 Pol'!AE177</f>
        <v>0</v>
      </c>
      <c r="G42" s="150">
        <f>'IO01 01 Pol'!AF177</f>
        <v>0</v>
      </c>
      <c r="H42" s="150"/>
      <c r="I42" s="151">
        <f>F42+G42+H42</f>
        <v>0</v>
      </c>
      <c r="J42" s="152" t="str">
        <f>IF(CenaCelkemVypocet=0,"",I42/CenaCelkemVypocet*100)</f>
        <v/>
      </c>
    </row>
    <row r="43" spans="1:10" ht="25.5" customHeight="1" x14ac:dyDescent="0.2">
      <c r="A43" s="135">
        <v>3</v>
      </c>
      <c r="B43" s="159" t="s">
        <v>53</v>
      </c>
      <c r="C43" s="147" t="s">
        <v>54</v>
      </c>
      <c r="D43" s="147"/>
      <c r="E43" s="147"/>
      <c r="F43" s="160">
        <f>'IO01 02 Pol'!AE181</f>
        <v>0</v>
      </c>
      <c r="G43" s="150">
        <f>'IO01 02 Pol'!AF181</f>
        <v>0</v>
      </c>
      <c r="H43" s="150"/>
      <c r="I43" s="151">
        <f>F43+G43+H43</f>
        <v>0</v>
      </c>
      <c r="J43" s="152" t="str">
        <f>IF(CenaCelkemVypocet=0,"",I43/CenaCelkemVypocet*100)</f>
        <v/>
      </c>
    </row>
    <row r="44" spans="1:10" ht="25.5" customHeight="1" x14ac:dyDescent="0.2">
      <c r="A44" s="135">
        <v>3</v>
      </c>
      <c r="B44" s="159" t="s">
        <v>55</v>
      </c>
      <c r="C44" s="147" t="s">
        <v>56</v>
      </c>
      <c r="D44" s="147"/>
      <c r="E44" s="147"/>
      <c r="F44" s="160">
        <f>'IO01 03 Pol'!AE44</f>
        <v>0</v>
      </c>
      <c r="G44" s="150">
        <f>'IO01 03 Pol'!AF44</f>
        <v>0</v>
      </c>
      <c r="H44" s="150"/>
      <c r="I44" s="151">
        <f>F44+G44+H44</f>
        <v>0</v>
      </c>
      <c r="J44" s="152" t="str">
        <f>IF(CenaCelkemVypocet=0,"",I44/CenaCelkemVypocet*100)</f>
        <v/>
      </c>
    </row>
    <row r="45" spans="1:10" ht="25.5" customHeight="1" x14ac:dyDescent="0.2">
      <c r="A45" s="135"/>
      <c r="B45" s="161" t="s">
        <v>57</v>
      </c>
      <c r="C45" s="162"/>
      <c r="D45" s="162"/>
      <c r="E45" s="162"/>
      <c r="F45" s="163">
        <f>SUMIF(A39:A44,"=1",F39:F44)</f>
        <v>0</v>
      </c>
      <c r="G45" s="164">
        <f>SUMIF(A39:A44,"=1",G39:G44)</f>
        <v>0</v>
      </c>
      <c r="H45" s="164">
        <f>SUMIF(A39:A44,"=1",H39:H44)</f>
        <v>0</v>
      </c>
      <c r="I45" s="165">
        <f>SUMIF(A39:A44,"=1",I39:I44)</f>
        <v>0</v>
      </c>
      <c r="J45" s="166">
        <f>SUMIF(A39:A44,"=1",J39:J44)</f>
        <v>0</v>
      </c>
    </row>
    <row r="49" spans="1:10" ht="15.75" x14ac:dyDescent="0.25">
      <c r="B49" s="177" t="s">
        <v>59</v>
      </c>
    </row>
    <row r="51" spans="1:10" ht="25.5" customHeight="1" x14ac:dyDescent="0.2">
      <c r="A51" s="179"/>
      <c r="B51" s="182" t="s">
        <v>17</v>
      </c>
      <c r="C51" s="182" t="s">
        <v>5</v>
      </c>
      <c r="D51" s="183"/>
      <c r="E51" s="183"/>
      <c r="F51" s="184" t="s">
        <v>60</v>
      </c>
      <c r="G51" s="184"/>
      <c r="H51" s="184"/>
      <c r="I51" s="184" t="s">
        <v>29</v>
      </c>
      <c r="J51" s="184" t="s">
        <v>0</v>
      </c>
    </row>
    <row r="52" spans="1:10" ht="36.75" customHeight="1" x14ac:dyDescent="0.2">
      <c r="A52" s="180"/>
      <c r="B52" s="185" t="s">
        <v>61</v>
      </c>
      <c r="C52" s="186" t="s">
        <v>62</v>
      </c>
      <c r="D52" s="187"/>
      <c r="E52" s="187"/>
      <c r="F52" s="193" t="s">
        <v>24</v>
      </c>
      <c r="G52" s="194"/>
      <c r="H52" s="194"/>
      <c r="I52" s="194">
        <f>'IO01 01 Pol'!G8</f>
        <v>0</v>
      </c>
      <c r="J52" s="191" t="str">
        <f>IF(I71=0,"",I52/I71*100)</f>
        <v/>
      </c>
    </row>
    <row r="53" spans="1:10" ht="36.75" customHeight="1" x14ac:dyDescent="0.2">
      <c r="A53" s="180"/>
      <c r="B53" s="185" t="s">
        <v>63</v>
      </c>
      <c r="C53" s="186" t="s">
        <v>64</v>
      </c>
      <c r="D53" s="187"/>
      <c r="E53" s="187"/>
      <c r="F53" s="193" t="s">
        <v>24</v>
      </c>
      <c r="G53" s="194"/>
      <c r="H53" s="194"/>
      <c r="I53" s="194">
        <f>'IO01 01 Pol'!G99</f>
        <v>0</v>
      </c>
      <c r="J53" s="191" t="str">
        <f>IF(I71=0,"",I53/I71*100)</f>
        <v/>
      </c>
    </row>
    <row r="54" spans="1:10" ht="36.75" customHeight="1" x14ac:dyDescent="0.2">
      <c r="A54" s="180"/>
      <c r="B54" s="185" t="s">
        <v>65</v>
      </c>
      <c r="C54" s="186" t="s">
        <v>66</v>
      </c>
      <c r="D54" s="187"/>
      <c r="E54" s="187"/>
      <c r="F54" s="193" t="s">
        <v>24</v>
      </c>
      <c r="G54" s="194"/>
      <c r="H54" s="194"/>
      <c r="I54" s="194">
        <f>'IO01 01 Pol'!G114</f>
        <v>0</v>
      </c>
      <c r="J54" s="191" t="str">
        <f>IF(I71=0,"",I54/I71*100)</f>
        <v/>
      </c>
    </row>
    <row r="55" spans="1:10" ht="36.75" customHeight="1" x14ac:dyDescent="0.2">
      <c r="A55" s="180"/>
      <c r="B55" s="185" t="s">
        <v>67</v>
      </c>
      <c r="C55" s="186" t="s">
        <v>68</v>
      </c>
      <c r="D55" s="187"/>
      <c r="E55" s="187"/>
      <c r="F55" s="193" t="s">
        <v>24</v>
      </c>
      <c r="G55" s="194"/>
      <c r="H55" s="194"/>
      <c r="I55" s="194">
        <f>'IO01 01 Pol'!G117</f>
        <v>0</v>
      </c>
      <c r="J55" s="191" t="str">
        <f>IF(I71=0,"",I55/I71*100)</f>
        <v/>
      </c>
    </row>
    <row r="56" spans="1:10" ht="36.75" customHeight="1" x14ac:dyDescent="0.2">
      <c r="A56" s="180"/>
      <c r="B56" s="185" t="s">
        <v>69</v>
      </c>
      <c r="C56" s="186" t="s">
        <v>70</v>
      </c>
      <c r="D56" s="187"/>
      <c r="E56" s="187"/>
      <c r="F56" s="193" t="s">
        <v>24</v>
      </c>
      <c r="G56" s="194"/>
      <c r="H56" s="194"/>
      <c r="I56" s="194">
        <f>'IO01 02 Pol'!G8</f>
        <v>0</v>
      </c>
      <c r="J56" s="191" t="str">
        <f>IF(I71=0,"",I56/I71*100)</f>
        <v/>
      </c>
    </row>
    <row r="57" spans="1:10" ht="36.75" customHeight="1" x14ac:dyDescent="0.2">
      <c r="A57" s="180"/>
      <c r="B57" s="185" t="s">
        <v>71</v>
      </c>
      <c r="C57" s="186" t="s">
        <v>72</v>
      </c>
      <c r="D57" s="187"/>
      <c r="E57" s="187"/>
      <c r="F57" s="193" t="s">
        <v>24</v>
      </c>
      <c r="G57" s="194"/>
      <c r="H57" s="194"/>
      <c r="I57" s="194">
        <f>'IO01 02 Pol'!G19</f>
        <v>0</v>
      </c>
      <c r="J57" s="191" t="str">
        <f>IF(I71=0,"",I57/I71*100)</f>
        <v/>
      </c>
    </row>
    <row r="58" spans="1:10" ht="36.75" customHeight="1" x14ac:dyDescent="0.2">
      <c r="A58" s="180"/>
      <c r="B58" s="185" t="s">
        <v>73</v>
      </c>
      <c r="C58" s="186" t="s">
        <v>74</v>
      </c>
      <c r="D58" s="187"/>
      <c r="E58" s="187"/>
      <c r="F58" s="193" t="s">
        <v>24</v>
      </c>
      <c r="G58" s="194"/>
      <c r="H58" s="194"/>
      <c r="I58" s="194">
        <f>'IO01 01 Pol'!G126</f>
        <v>0</v>
      </c>
      <c r="J58" s="191" t="str">
        <f>IF(I71=0,"",I58/I71*100)</f>
        <v/>
      </c>
    </row>
    <row r="59" spans="1:10" ht="36.75" customHeight="1" x14ac:dyDescent="0.2">
      <c r="A59" s="180"/>
      <c r="B59" s="185" t="s">
        <v>75</v>
      </c>
      <c r="C59" s="186" t="s">
        <v>76</v>
      </c>
      <c r="D59" s="187"/>
      <c r="E59" s="187"/>
      <c r="F59" s="193" t="s">
        <v>24</v>
      </c>
      <c r="G59" s="194"/>
      <c r="H59" s="194"/>
      <c r="I59" s="194">
        <f>'IO01 02 Pol'!G26</f>
        <v>0</v>
      </c>
      <c r="J59" s="191" t="str">
        <f>IF(I71=0,"",I59/I71*100)</f>
        <v/>
      </c>
    </row>
    <row r="60" spans="1:10" ht="36.75" customHeight="1" x14ac:dyDescent="0.2">
      <c r="A60" s="180"/>
      <c r="B60" s="185" t="s">
        <v>77</v>
      </c>
      <c r="C60" s="186" t="s">
        <v>78</v>
      </c>
      <c r="D60" s="187"/>
      <c r="E60" s="187"/>
      <c r="F60" s="193" t="s">
        <v>25</v>
      </c>
      <c r="G60" s="194"/>
      <c r="H60" s="194"/>
      <c r="I60" s="194">
        <f>'IO01 01 Pol'!G140</f>
        <v>0</v>
      </c>
      <c r="J60" s="191" t="str">
        <f>IF(I71=0,"",I60/I71*100)</f>
        <v/>
      </c>
    </row>
    <row r="61" spans="1:10" ht="36.75" customHeight="1" x14ac:dyDescent="0.2">
      <c r="A61" s="180"/>
      <c r="B61" s="185" t="s">
        <v>79</v>
      </c>
      <c r="C61" s="186" t="s">
        <v>80</v>
      </c>
      <c r="D61" s="187"/>
      <c r="E61" s="187"/>
      <c r="F61" s="193" t="s">
        <v>25</v>
      </c>
      <c r="G61" s="194"/>
      <c r="H61" s="194"/>
      <c r="I61" s="194">
        <f>'IO01 02 Pol'!G32</f>
        <v>0</v>
      </c>
      <c r="J61" s="191" t="str">
        <f>IF(I71=0,"",I61/I71*100)</f>
        <v/>
      </c>
    </row>
    <row r="62" spans="1:10" ht="36.75" customHeight="1" x14ac:dyDescent="0.2">
      <c r="A62" s="180"/>
      <c r="B62" s="185" t="s">
        <v>81</v>
      </c>
      <c r="C62" s="186" t="s">
        <v>82</v>
      </c>
      <c r="D62" s="187"/>
      <c r="E62" s="187"/>
      <c r="F62" s="193" t="s">
        <v>25</v>
      </c>
      <c r="G62" s="194"/>
      <c r="H62" s="194"/>
      <c r="I62" s="194">
        <f>'IO01 02 Pol'!G51</f>
        <v>0</v>
      </c>
      <c r="J62" s="191" t="str">
        <f>IF(I71=0,"",I62/I71*100)</f>
        <v/>
      </c>
    </row>
    <row r="63" spans="1:10" ht="36.75" customHeight="1" x14ac:dyDescent="0.2">
      <c r="A63" s="180"/>
      <c r="B63" s="185" t="s">
        <v>83</v>
      </c>
      <c r="C63" s="186" t="s">
        <v>84</v>
      </c>
      <c r="D63" s="187"/>
      <c r="E63" s="187"/>
      <c r="F63" s="193" t="s">
        <v>25</v>
      </c>
      <c r="G63" s="194"/>
      <c r="H63" s="194"/>
      <c r="I63" s="194">
        <f>'IO01 02 Pol'!G107</f>
        <v>0</v>
      </c>
      <c r="J63" s="191" t="str">
        <f>IF(I71=0,"",I63/I71*100)</f>
        <v/>
      </c>
    </row>
    <row r="64" spans="1:10" ht="36.75" customHeight="1" x14ac:dyDescent="0.2">
      <c r="A64" s="180"/>
      <c r="B64" s="185" t="s">
        <v>85</v>
      </c>
      <c r="C64" s="186" t="s">
        <v>86</v>
      </c>
      <c r="D64" s="187"/>
      <c r="E64" s="187"/>
      <c r="F64" s="193" t="s">
        <v>25</v>
      </c>
      <c r="G64" s="194"/>
      <c r="H64" s="194"/>
      <c r="I64" s="194">
        <f>'IO01 02 Pol'!G117</f>
        <v>0</v>
      </c>
      <c r="J64" s="191" t="str">
        <f>IF(I71=0,"",I64/I71*100)</f>
        <v/>
      </c>
    </row>
    <row r="65" spans="1:10" ht="36.75" customHeight="1" x14ac:dyDescent="0.2">
      <c r="A65" s="180"/>
      <c r="B65" s="185" t="s">
        <v>87</v>
      </c>
      <c r="C65" s="186" t="s">
        <v>88</v>
      </c>
      <c r="D65" s="187"/>
      <c r="E65" s="187"/>
      <c r="F65" s="193" t="s">
        <v>25</v>
      </c>
      <c r="G65" s="194"/>
      <c r="H65" s="194"/>
      <c r="I65" s="194">
        <f>'IO01 02 Pol'!G141</f>
        <v>0</v>
      </c>
      <c r="J65" s="191" t="str">
        <f>IF(I71=0,"",I65/I71*100)</f>
        <v/>
      </c>
    </row>
    <row r="66" spans="1:10" ht="36.75" customHeight="1" x14ac:dyDescent="0.2">
      <c r="A66" s="180"/>
      <c r="B66" s="185" t="s">
        <v>89</v>
      </c>
      <c r="C66" s="186" t="s">
        <v>90</v>
      </c>
      <c r="D66" s="187"/>
      <c r="E66" s="187"/>
      <c r="F66" s="193" t="s">
        <v>26</v>
      </c>
      <c r="G66" s="194"/>
      <c r="H66" s="194"/>
      <c r="I66" s="194">
        <f>'IO01 02 Pol'!G145</f>
        <v>0</v>
      </c>
      <c r="J66" s="191" t="str">
        <f>IF(I71=0,"",I66/I71*100)</f>
        <v/>
      </c>
    </row>
    <row r="67" spans="1:10" ht="36.75" customHeight="1" x14ac:dyDescent="0.2">
      <c r="A67" s="180"/>
      <c r="B67" s="185" t="s">
        <v>91</v>
      </c>
      <c r="C67" s="186" t="s">
        <v>92</v>
      </c>
      <c r="D67" s="187"/>
      <c r="E67" s="187"/>
      <c r="F67" s="193" t="s">
        <v>26</v>
      </c>
      <c r="G67" s="194"/>
      <c r="H67" s="194"/>
      <c r="I67" s="194">
        <f>'IO01 02 Pol'!G152</f>
        <v>0</v>
      </c>
      <c r="J67" s="191" t="str">
        <f>IF(I71=0,"",I67/I71*100)</f>
        <v/>
      </c>
    </row>
    <row r="68" spans="1:10" ht="36.75" customHeight="1" x14ac:dyDescent="0.2">
      <c r="A68" s="180"/>
      <c r="B68" s="185" t="s">
        <v>93</v>
      </c>
      <c r="C68" s="186" t="s">
        <v>94</v>
      </c>
      <c r="D68" s="187"/>
      <c r="E68" s="187"/>
      <c r="F68" s="193" t="s">
        <v>95</v>
      </c>
      <c r="G68" s="194"/>
      <c r="H68" s="194"/>
      <c r="I68" s="194">
        <f>'IO01 01 Pol'!G152</f>
        <v>0</v>
      </c>
      <c r="J68" s="191" t="str">
        <f>IF(I71=0,"",I68/I71*100)</f>
        <v/>
      </c>
    </row>
    <row r="69" spans="1:10" ht="36.75" customHeight="1" x14ac:dyDescent="0.2">
      <c r="A69" s="180"/>
      <c r="B69" s="185" t="s">
        <v>96</v>
      </c>
      <c r="C69" s="186" t="s">
        <v>27</v>
      </c>
      <c r="D69" s="187"/>
      <c r="E69" s="187"/>
      <c r="F69" s="193" t="s">
        <v>96</v>
      </c>
      <c r="G69" s="194"/>
      <c r="H69" s="194"/>
      <c r="I69" s="194">
        <f>'IO01 03 Pol'!G8</f>
        <v>0</v>
      </c>
      <c r="J69" s="191" t="str">
        <f>IF(I71=0,"",I69/I71*100)</f>
        <v/>
      </c>
    </row>
    <row r="70" spans="1:10" ht="36.75" customHeight="1" x14ac:dyDescent="0.2">
      <c r="A70" s="180"/>
      <c r="B70" s="185" t="s">
        <v>97</v>
      </c>
      <c r="C70" s="186" t="s">
        <v>28</v>
      </c>
      <c r="D70" s="187"/>
      <c r="E70" s="187"/>
      <c r="F70" s="193" t="s">
        <v>97</v>
      </c>
      <c r="G70" s="194"/>
      <c r="H70" s="194"/>
      <c r="I70" s="194">
        <f>'IO01 03 Pol'!G19</f>
        <v>0</v>
      </c>
      <c r="J70" s="191" t="str">
        <f>IF(I71=0,"",I70/I71*100)</f>
        <v/>
      </c>
    </row>
    <row r="71" spans="1:10" ht="25.5" customHeight="1" x14ac:dyDescent="0.2">
      <c r="A71" s="181"/>
      <c r="B71" s="188" t="s">
        <v>1</v>
      </c>
      <c r="C71" s="189"/>
      <c r="D71" s="190"/>
      <c r="E71" s="190"/>
      <c r="F71" s="195"/>
      <c r="G71" s="196"/>
      <c r="H71" s="196"/>
      <c r="I71" s="196">
        <f>SUM(I52:I70)</f>
        <v>0</v>
      </c>
      <c r="J71" s="192">
        <f>SUM(J52:J70)</f>
        <v>0</v>
      </c>
    </row>
    <row r="72" spans="1:10" x14ac:dyDescent="0.2">
      <c r="F72" s="133"/>
      <c r="G72" s="133"/>
      <c r="H72" s="133"/>
      <c r="I72" s="133"/>
      <c r="J72" s="134"/>
    </row>
    <row r="73" spans="1:10" x14ac:dyDescent="0.2">
      <c r="F73" s="133"/>
      <c r="G73" s="133"/>
      <c r="H73" s="133"/>
      <c r="I73" s="133"/>
      <c r="J73" s="134"/>
    </row>
    <row r="74" spans="1:10" x14ac:dyDescent="0.2">
      <c r="F74" s="133"/>
      <c r="G74" s="133"/>
      <c r="H74" s="133"/>
      <c r="I74" s="133"/>
      <c r="J74" s="134"/>
    </row>
  </sheetData>
  <sheetProtection algorithmName="SHA-512" hashValue="5o5G7k6mhZkWxFlyBvNjRn0XEMtjK3ZBy/CueNaTikeIjC/OwFVsrwWIEP3tmohUZtoDI3j/UTpeczxMxTGiWQ==" saltValue="Gb5nF2OMPuDclcCEkLine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7">
    <mergeCell ref="C70:E70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B45:E45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uqCzk8v6i9dRO+iBaq9pyhJ8iW02QGE1KhmroENAK7t9q6tm0qbiNr9Soa/9ycpZnRGXO8Ya9YtgRx/6yvJyAw==" saltValue="RDuwG6mL9HpnOTJLrpnV4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097DA-28C1-482A-A7F9-25F444AB359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98</v>
      </c>
      <c r="B1" s="198"/>
      <c r="C1" s="198"/>
      <c r="D1" s="198"/>
      <c r="E1" s="198"/>
      <c r="F1" s="198"/>
      <c r="G1" s="198"/>
      <c r="AG1" t="s">
        <v>99</v>
      </c>
    </row>
    <row r="2" spans="1:60" ht="24.95" customHeight="1" x14ac:dyDescent="0.2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100</v>
      </c>
    </row>
    <row r="3" spans="1:60" ht="24.95" customHeight="1" x14ac:dyDescent="0.2">
      <c r="A3" s="199" t="s">
        <v>8</v>
      </c>
      <c r="B3" s="49" t="s">
        <v>49</v>
      </c>
      <c r="C3" s="202" t="s">
        <v>50</v>
      </c>
      <c r="D3" s="200"/>
      <c r="E3" s="200"/>
      <c r="F3" s="200"/>
      <c r="G3" s="201"/>
      <c r="AC3" s="178" t="s">
        <v>101</v>
      </c>
      <c r="AG3" t="s">
        <v>102</v>
      </c>
    </row>
    <row r="4" spans="1:60" ht="24.95" customHeight="1" x14ac:dyDescent="0.2">
      <c r="A4" s="203" t="s">
        <v>9</v>
      </c>
      <c r="B4" s="204" t="s">
        <v>51</v>
      </c>
      <c r="C4" s="205" t="s">
        <v>52</v>
      </c>
      <c r="D4" s="206"/>
      <c r="E4" s="206"/>
      <c r="F4" s="206"/>
      <c r="G4" s="207"/>
      <c r="AG4" t="s">
        <v>103</v>
      </c>
    </row>
    <row r="5" spans="1:60" x14ac:dyDescent="0.2">
      <c r="D5" s="10"/>
    </row>
    <row r="6" spans="1:60" ht="38.25" x14ac:dyDescent="0.2">
      <c r="A6" s="209" t="s">
        <v>104</v>
      </c>
      <c r="B6" s="211" t="s">
        <v>105</v>
      </c>
      <c r="C6" s="211" t="s">
        <v>106</v>
      </c>
      <c r="D6" s="210" t="s">
        <v>107</v>
      </c>
      <c r="E6" s="209" t="s">
        <v>108</v>
      </c>
      <c r="F6" s="208" t="s">
        <v>109</v>
      </c>
      <c r="G6" s="209" t="s">
        <v>29</v>
      </c>
      <c r="H6" s="212" t="s">
        <v>30</v>
      </c>
      <c r="I6" s="212" t="s">
        <v>110</v>
      </c>
      <c r="J6" s="212" t="s">
        <v>31</v>
      </c>
      <c r="K6" s="212" t="s">
        <v>111</v>
      </c>
      <c r="L6" s="212" t="s">
        <v>112</v>
      </c>
      <c r="M6" s="212" t="s">
        <v>113</v>
      </c>
      <c r="N6" s="212" t="s">
        <v>114</v>
      </c>
      <c r="O6" s="212" t="s">
        <v>115</v>
      </c>
      <c r="P6" s="212" t="s">
        <v>116</v>
      </c>
      <c r="Q6" s="212" t="s">
        <v>117</v>
      </c>
      <c r="R6" s="212" t="s">
        <v>118</v>
      </c>
      <c r="S6" s="212" t="s">
        <v>119</v>
      </c>
      <c r="T6" s="212" t="s">
        <v>120</v>
      </c>
      <c r="U6" s="212" t="s">
        <v>121</v>
      </c>
      <c r="V6" s="212" t="s">
        <v>122</v>
      </c>
      <c r="W6" s="212" t="s">
        <v>123</v>
      </c>
      <c r="X6" s="212" t="s">
        <v>124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6" t="s">
        <v>125</v>
      </c>
      <c r="B8" s="227" t="s">
        <v>61</v>
      </c>
      <c r="C8" s="251" t="s">
        <v>62</v>
      </c>
      <c r="D8" s="228"/>
      <c r="E8" s="229"/>
      <c r="F8" s="230"/>
      <c r="G8" s="230">
        <f>SUMIF(AG9:AG98,"&lt;&gt;NOR",G9:G98)</f>
        <v>0</v>
      </c>
      <c r="H8" s="230"/>
      <c r="I8" s="230">
        <f>SUM(I9:I98)</f>
        <v>0</v>
      </c>
      <c r="J8" s="230"/>
      <c r="K8" s="230">
        <f>SUM(K9:K98)</f>
        <v>0</v>
      </c>
      <c r="L8" s="230"/>
      <c r="M8" s="230">
        <f>SUM(M9:M98)</f>
        <v>0</v>
      </c>
      <c r="N8" s="230"/>
      <c r="O8" s="230">
        <f>SUM(O9:O98)</f>
        <v>35.229999999999997</v>
      </c>
      <c r="P8" s="230"/>
      <c r="Q8" s="230">
        <f>SUM(Q9:Q98)</f>
        <v>7.75</v>
      </c>
      <c r="R8" s="230"/>
      <c r="S8" s="230"/>
      <c r="T8" s="231"/>
      <c r="U8" s="225"/>
      <c r="V8" s="225">
        <f>SUM(V9:V98)</f>
        <v>156.54999999999998</v>
      </c>
      <c r="W8" s="225"/>
      <c r="X8" s="225"/>
      <c r="AG8" t="s">
        <v>126</v>
      </c>
    </row>
    <row r="9" spans="1:60" ht="22.5" outlineLevel="1" x14ac:dyDescent="0.2">
      <c r="A9" s="232">
        <v>1</v>
      </c>
      <c r="B9" s="233" t="s">
        <v>127</v>
      </c>
      <c r="C9" s="252" t="s">
        <v>128</v>
      </c>
      <c r="D9" s="234" t="s">
        <v>129</v>
      </c>
      <c r="E9" s="235">
        <v>9.02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7">
        <v>0</v>
      </c>
      <c r="O9" s="237">
        <f>ROUND(E9*N9,2)</f>
        <v>0</v>
      </c>
      <c r="P9" s="237">
        <v>0.22500000000000001</v>
      </c>
      <c r="Q9" s="237">
        <f>ROUND(E9*P9,2)</f>
        <v>2.0299999999999998</v>
      </c>
      <c r="R9" s="237" t="s">
        <v>130</v>
      </c>
      <c r="S9" s="237" t="s">
        <v>131</v>
      </c>
      <c r="T9" s="238" t="s">
        <v>131</v>
      </c>
      <c r="U9" s="222">
        <v>0.14199999999999999</v>
      </c>
      <c r="V9" s="222">
        <f>ROUND(E9*U9,2)</f>
        <v>1.28</v>
      </c>
      <c r="W9" s="222"/>
      <c r="X9" s="222" t="s">
        <v>132</v>
      </c>
      <c r="Y9" s="213"/>
      <c r="Z9" s="213"/>
      <c r="AA9" s="213"/>
      <c r="AB9" s="213"/>
      <c r="AC9" s="213"/>
      <c r="AD9" s="213"/>
      <c r="AE9" s="213"/>
      <c r="AF9" s="213"/>
      <c r="AG9" s="213" t="s">
        <v>133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53" t="s">
        <v>134</v>
      </c>
      <c r="D10" s="239"/>
      <c r="E10" s="239"/>
      <c r="F10" s="239"/>
      <c r="G10" s="239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3"/>
      <c r="Z10" s="213"/>
      <c r="AA10" s="213"/>
      <c r="AB10" s="213"/>
      <c r="AC10" s="213"/>
      <c r="AD10" s="213"/>
      <c r="AE10" s="213"/>
      <c r="AF10" s="213"/>
      <c r="AG10" s="213" t="s">
        <v>135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54" t="s">
        <v>136</v>
      </c>
      <c r="D11" s="223"/>
      <c r="E11" s="224">
        <v>9.02</v>
      </c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13"/>
      <c r="Z11" s="213"/>
      <c r="AA11" s="213"/>
      <c r="AB11" s="213"/>
      <c r="AC11" s="213"/>
      <c r="AD11" s="213"/>
      <c r="AE11" s="213"/>
      <c r="AF11" s="213"/>
      <c r="AG11" s="213" t="s">
        <v>137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ht="22.5" outlineLevel="1" x14ac:dyDescent="0.2">
      <c r="A12" s="232">
        <v>2</v>
      </c>
      <c r="B12" s="233" t="s">
        <v>138</v>
      </c>
      <c r="C12" s="252" t="s">
        <v>139</v>
      </c>
      <c r="D12" s="234" t="s">
        <v>129</v>
      </c>
      <c r="E12" s="235">
        <v>7.38</v>
      </c>
      <c r="F12" s="236"/>
      <c r="G12" s="237">
        <f>ROUND(E12*F12,2)</f>
        <v>0</v>
      </c>
      <c r="H12" s="236"/>
      <c r="I12" s="237">
        <f>ROUND(E12*H12,2)</f>
        <v>0</v>
      </c>
      <c r="J12" s="236"/>
      <c r="K12" s="237">
        <f>ROUND(E12*J12,2)</f>
        <v>0</v>
      </c>
      <c r="L12" s="237">
        <v>21</v>
      </c>
      <c r="M12" s="237">
        <f>G12*(1+L12/100)</f>
        <v>0</v>
      </c>
      <c r="N12" s="237">
        <v>0</v>
      </c>
      <c r="O12" s="237">
        <f>ROUND(E12*N12,2)</f>
        <v>0</v>
      </c>
      <c r="P12" s="237">
        <v>0.22</v>
      </c>
      <c r="Q12" s="237">
        <f>ROUND(E12*P12,2)</f>
        <v>1.62</v>
      </c>
      <c r="R12" s="237" t="s">
        <v>130</v>
      </c>
      <c r="S12" s="237" t="s">
        <v>131</v>
      </c>
      <c r="T12" s="238" t="s">
        <v>131</v>
      </c>
      <c r="U12" s="222">
        <v>0.42099999999999999</v>
      </c>
      <c r="V12" s="222">
        <f>ROUND(E12*U12,2)</f>
        <v>3.11</v>
      </c>
      <c r="W12" s="222"/>
      <c r="X12" s="222" t="s">
        <v>132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133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54" t="s">
        <v>140</v>
      </c>
      <c r="D13" s="223"/>
      <c r="E13" s="224">
        <v>7.38</v>
      </c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13"/>
      <c r="Z13" s="213"/>
      <c r="AA13" s="213"/>
      <c r="AB13" s="213"/>
      <c r="AC13" s="213"/>
      <c r="AD13" s="213"/>
      <c r="AE13" s="213"/>
      <c r="AF13" s="213"/>
      <c r="AG13" s="213" t="s">
        <v>137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ht="22.5" outlineLevel="1" x14ac:dyDescent="0.2">
      <c r="A14" s="232">
        <v>3</v>
      </c>
      <c r="B14" s="233" t="s">
        <v>141</v>
      </c>
      <c r="C14" s="252" t="s">
        <v>142</v>
      </c>
      <c r="D14" s="234" t="s">
        <v>129</v>
      </c>
      <c r="E14" s="235">
        <v>6.56</v>
      </c>
      <c r="F14" s="236"/>
      <c r="G14" s="237">
        <f>ROUND(E14*F14,2)</f>
        <v>0</v>
      </c>
      <c r="H14" s="236"/>
      <c r="I14" s="237">
        <f>ROUND(E14*H14,2)</f>
        <v>0</v>
      </c>
      <c r="J14" s="236"/>
      <c r="K14" s="237">
        <f>ROUND(E14*J14,2)</f>
        <v>0</v>
      </c>
      <c r="L14" s="237">
        <v>21</v>
      </c>
      <c r="M14" s="237">
        <f>G14*(1+L14/100)</f>
        <v>0</v>
      </c>
      <c r="N14" s="237">
        <v>0</v>
      </c>
      <c r="O14" s="237">
        <f>ROUND(E14*N14,2)</f>
        <v>0</v>
      </c>
      <c r="P14" s="237">
        <v>0.33</v>
      </c>
      <c r="Q14" s="237">
        <f>ROUND(E14*P14,2)</f>
        <v>2.16</v>
      </c>
      <c r="R14" s="237" t="s">
        <v>130</v>
      </c>
      <c r="S14" s="237" t="s">
        <v>131</v>
      </c>
      <c r="T14" s="238" t="s">
        <v>131</v>
      </c>
      <c r="U14" s="222">
        <v>0.52649999999999997</v>
      </c>
      <c r="V14" s="222">
        <f>ROUND(E14*U14,2)</f>
        <v>3.45</v>
      </c>
      <c r="W14" s="222"/>
      <c r="X14" s="222" t="s">
        <v>132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133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54" t="s">
        <v>143</v>
      </c>
      <c r="D15" s="223"/>
      <c r="E15" s="224">
        <v>6.56</v>
      </c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13"/>
      <c r="Z15" s="213"/>
      <c r="AA15" s="213"/>
      <c r="AB15" s="213"/>
      <c r="AC15" s="213"/>
      <c r="AD15" s="213"/>
      <c r="AE15" s="213"/>
      <c r="AF15" s="213"/>
      <c r="AG15" s="213" t="s">
        <v>137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32">
        <v>4</v>
      </c>
      <c r="B16" s="233" t="s">
        <v>144</v>
      </c>
      <c r="C16" s="252" t="s">
        <v>145</v>
      </c>
      <c r="D16" s="234" t="s">
        <v>146</v>
      </c>
      <c r="E16" s="235">
        <v>8.8000000000000007</v>
      </c>
      <c r="F16" s="236"/>
      <c r="G16" s="237">
        <f>ROUND(E16*F16,2)</f>
        <v>0</v>
      </c>
      <c r="H16" s="236"/>
      <c r="I16" s="237">
        <f>ROUND(E16*H16,2)</f>
        <v>0</v>
      </c>
      <c r="J16" s="236"/>
      <c r="K16" s="237">
        <f>ROUND(E16*J16,2)</f>
        <v>0</v>
      </c>
      <c r="L16" s="237">
        <v>21</v>
      </c>
      <c r="M16" s="237">
        <f>G16*(1+L16/100)</f>
        <v>0</v>
      </c>
      <c r="N16" s="237">
        <v>0</v>
      </c>
      <c r="O16" s="237">
        <f>ROUND(E16*N16,2)</f>
        <v>0</v>
      </c>
      <c r="P16" s="237">
        <v>0.22</v>
      </c>
      <c r="Q16" s="237">
        <f>ROUND(E16*P16,2)</f>
        <v>1.94</v>
      </c>
      <c r="R16" s="237" t="s">
        <v>130</v>
      </c>
      <c r="S16" s="237" t="s">
        <v>131</v>
      </c>
      <c r="T16" s="238" t="s">
        <v>131</v>
      </c>
      <c r="U16" s="222">
        <v>0.14299999999999999</v>
      </c>
      <c r="V16" s="222">
        <f>ROUND(E16*U16,2)</f>
        <v>1.26</v>
      </c>
      <c r="W16" s="222"/>
      <c r="X16" s="222" t="s">
        <v>132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133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53" t="s">
        <v>147</v>
      </c>
      <c r="D17" s="239"/>
      <c r="E17" s="239"/>
      <c r="F17" s="239"/>
      <c r="G17" s="239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13"/>
      <c r="Z17" s="213"/>
      <c r="AA17" s="213"/>
      <c r="AB17" s="213"/>
      <c r="AC17" s="213"/>
      <c r="AD17" s="213"/>
      <c r="AE17" s="213"/>
      <c r="AF17" s="213"/>
      <c r="AG17" s="213" t="s">
        <v>135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40" t="str">
        <f>C17</f>
        <v>s vybouráním lože, s přemístěním hmot na skládku na vzdálenost do 3 m nebo naložením na dopravní prostředek</v>
      </c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54" t="s">
        <v>148</v>
      </c>
      <c r="D18" s="223"/>
      <c r="E18" s="224">
        <v>8.8000000000000007</v>
      </c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13"/>
      <c r="Z18" s="213"/>
      <c r="AA18" s="213"/>
      <c r="AB18" s="213"/>
      <c r="AC18" s="213"/>
      <c r="AD18" s="213"/>
      <c r="AE18" s="213"/>
      <c r="AF18" s="213"/>
      <c r="AG18" s="213" t="s">
        <v>137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ht="22.5" outlineLevel="1" x14ac:dyDescent="0.2">
      <c r="A19" s="232">
        <v>5</v>
      </c>
      <c r="B19" s="233" t="s">
        <v>149</v>
      </c>
      <c r="C19" s="252" t="s">
        <v>150</v>
      </c>
      <c r="D19" s="234" t="s">
        <v>146</v>
      </c>
      <c r="E19" s="235">
        <v>1.6</v>
      </c>
      <c r="F19" s="236"/>
      <c r="G19" s="237">
        <f>ROUND(E19*F19,2)</f>
        <v>0</v>
      </c>
      <c r="H19" s="236"/>
      <c r="I19" s="237">
        <f>ROUND(E19*H19,2)</f>
        <v>0</v>
      </c>
      <c r="J19" s="236"/>
      <c r="K19" s="237">
        <f>ROUND(E19*J19,2)</f>
        <v>0</v>
      </c>
      <c r="L19" s="237">
        <v>21</v>
      </c>
      <c r="M19" s="237">
        <f>G19*(1+L19/100)</f>
        <v>0</v>
      </c>
      <c r="N19" s="237">
        <v>1.0699999999999999E-2</v>
      </c>
      <c r="O19" s="237">
        <f>ROUND(E19*N19,2)</f>
        <v>0.02</v>
      </c>
      <c r="P19" s="237">
        <v>0</v>
      </c>
      <c r="Q19" s="237">
        <f>ROUND(E19*P19,2)</f>
        <v>0</v>
      </c>
      <c r="R19" s="237" t="s">
        <v>151</v>
      </c>
      <c r="S19" s="237" t="s">
        <v>131</v>
      </c>
      <c r="T19" s="238" t="s">
        <v>131</v>
      </c>
      <c r="U19" s="222">
        <v>0.90800000000000003</v>
      </c>
      <c r="V19" s="222">
        <f>ROUND(E19*U19,2)</f>
        <v>1.45</v>
      </c>
      <c r="W19" s="222"/>
      <c r="X19" s="222" t="s">
        <v>132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133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ht="22.5" outlineLevel="1" x14ac:dyDescent="0.2">
      <c r="A20" s="220"/>
      <c r="B20" s="221"/>
      <c r="C20" s="253" t="s">
        <v>152</v>
      </c>
      <c r="D20" s="239"/>
      <c r="E20" s="239"/>
      <c r="F20" s="239"/>
      <c r="G20" s="239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13"/>
      <c r="Z20" s="213"/>
      <c r="AA20" s="213"/>
      <c r="AB20" s="213"/>
      <c r="AC20" s="213"/>
      <c r="AD20" s="213"/>
      <c r="AE20" s="213"/>
      <c r="AF20" s="213"/>
      <c r="AG20" s="213" t="s">
        <v>135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40" t="str">
        <f>C20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32">
        <v>6</v>
      </c>
      <c r="B21" s="233" t="s">
        <v>153</v>
      </c>
      <c r="C21" s="252" t="s">
        <v>154</v>
      </c>
      <c r="D21" s="234" t="s">
        <v>146</v>
      </c>
      <c r="E21" s="235">
        <v>5.0999999999999996</v>
      </c>
      <c r="F21" s="236"/>
      <c r="G21" s="237">
        <f>ROUND(E21*F21,2)</f>
        <v>0</v>
      </c>
      <c r="H21" s="236"/>
      <c r="I21" s="237">
        <f>ROUND(E21*H21,2)</f>
        <v>0</v>
      </c>
      <c r="J21" s="236"/>
      <c r="K21" s="237">
        <f>ROUND(E21*J21,2)</f>
        <v>0</v>
      </c>
      <c r="L21" s="237">
        <v>21</v>
      </c>
      <c r="M21" s="237">
        <f>G21*(1+L21/100)</f>
        <v>0</v>
      </c>
      <c r="N21" s="237">
        <v>3.9739999999999998E-2</v>
      </c>
      <c r="O21" s="237">
        <f>ROUND(E21*N21,2)</f>
        <v>0.2</v>
      </c>
      <c r="P21" s="237">
        <v>0</v>
      </c>
      <c r="Q21" s="237">
        <f>ROUND(E21*P21,2)</f>
        <v>0</v>
      </c>
      <c r="R21" s="237" t="s">
        <v>151</v>
      </c>
      <c r="S21" s="237" t="s">
        <v>131</v>
      </c>
      <c r="T21" s="238" t="s">
        <v>131</v>
      </c>
      <c r="U21" s="222">
        <v>0.753</v>
      </c>
      <c r="V21" s="222">
        <f>ROUND(E21*U21,2)</f>
        <v>3.84</v>
      </c>
      <c r="W21" s="222"/>
      <c r="X21" s="222" t="s">
        <v>132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133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ht="22.5" outlineLevel="1" x14ac:dyDescent="0.2">
      <c r="A22" s="220"/>
      <c r="B22" s="221"/>
      <c r="C22" s="253" t="s">
        <v>152</v>
      </c>
      <c r="D22" s="239"/>
      <c r="E22" s="239"/>
      <c r="F22" s="239"/>
      <c r="G22" s="239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13"/>
      <c r="Z22" s="213"/>
      <c r="AA22" s="213"/>
      <c r="AB22" s="213"/>
      <c r="AC22" s="213"/>
      <c r="AD22" s="213"/>
      <c r="AE22" s="213"/>
      <c r="AF22" s="213"/>
      <c r="AG22" s="213" t="s">
        <v>135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40" t="str">
        <f>C22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54" t="s">
        <v>155</v>
      </c>
      <c r="D23" s="223"/>
      <c r="E23" s="224">
        <v>5.0999999999999996</v>
      </c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13"/>
      <c r="Z23" s="213"/>
      <c r="AA23" s="213"/>
      <c r="AB23" s="213"/>
      <c r="AC23" s="213"/>
      <c r="AD23" s="213"/>
      <c r="AE23" s="213"/>
      <c r="AF23" s="213"/>
      <c r="AG23" s="213" t="s">
        <v>137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32">
        <v>7</v>
      </c>
      <c r="B24" s="233" t="s">
        <v>156</v>
      </c>
      <c r="C24" s="252" t="s">
        <v>157</v>
      </c>
      <c r="D24" s="234" t="s">
        <v>158</v>
      </c>
      <c r="E24" s="235">
        <v>8.18</v>
      </c>
      <c r="F24" s="236"/>
      <c r="G24" s="237">
        <f>ROUND(E24*F24,2)</f>
        <v>0</v>
      </c>
      <c r="H24" s="236"/>
      <c r="I24" s="237">
        <f>ROUND(E24*H24,2)</f>
        <v>0</v>
      </c>
      <c r="J24" s="236"/>
      <c r="K24" s="237">
        <f>ROUND(E24*J24,2)</f>
        <v>0</v>
      </c>
      <c r="L24" s="237">
        <v>21</v>
      </c>
      <c r="M24" s="237">
        <f>G24*(1+L24/100)</f>
        <v>0</v>
      </c>
      <c r="N24" s="237">
        <v>0</v>
      </c>
      <c r="O24" s="237">
        <f>ROUND(E24*N24,2)</f>
        <v>0</v>
      </c>
      <c r="P24" s="237">
        <v>0</v>
      </c>
      <c r="Q24" s="237">
        <f>ROUND(E24*P24,2)</f>
        <v>0</v>
      </c>
      <c r="R24" s="237" t="s">
        <v>151</v>
      </c>
      <c r="S24" s="237" t="s">
        <v>131</v>
      </c>
      <c r="T24" s="238" t="s">
        <v>131</v>
      </c>
      <c r="U24" s="222">
        <v>9.7000000000000003E-2</v>
      </c>
      <c r="V24" s="222">
        <f>ROUND(E24*U24,2)</f>
        <v>0.79</v>
      </c>
      <c r="W24" s="222"/>
      <c r="X24" s="222" t="s">
        <v>132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133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53" t="s">
        <v>159</v>
      </c>
      <c r="D25" s="239"/>
      <c r="E25" s="239"/>
      <c r="F25" s="239"/>
      <c r="G25" s="239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13"/>
      <c r="Z25" s="213"/>
      <c r="AA25" s="213"/>
      <c r="AB25" s="213"/>
      <c r="AC25" s="213"/>
      <c r="AD25" s="213"/>
      <c r="AE25" s="213"/>
      <c r="AF25" s="213"/>
      <c r="AG25" s="213" t="s">
        <v>135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40" t="str">
        <f>C25</f>
        <v>nebo lesní půdy, s vodorovným přemístěním na hromady v místě upotřebení nebo na dočasné či trvalé skládky se složením</v>
      </c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54" t="s">
        <v>160</v>
      </c>
      <c r="D26" s="223"/>
      <c r="E26" s="224">
        <v>7.68</v>
      </c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13"/>
      <c r="Z26" s="213"/>
      <c r="AA26" s="213"/>
      <c r="AB26" s="213"/>
      <c r="AC26" s="213"/>
      <c r="AD26" s="213"/>
      <c r="AE26" s="213"/>
      <c r="AF26" s="213"/>
      <c r="AG26" s="213" t="s">
        <v>137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54" t="s">
        <v>161</v>
      </c>
      <c r="D27" s="223"/>
      <c r="E27" s="224">
        <v>0.5</v>
      </c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13"/>
      <c r="Z27" s="213"/>
      <c r="AA27" s="213"/>
      <c r="AB27" s="213"/>
      <c r="AC27" s="213"/>
      <c r="AD27" s="213"/>
      <c r="AE27" s="213"/>
      <c r="AF27" s="213"/>
      <c r="AG27" s="213" t="s">
        <v>137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32">
        <v>8</v>
      </c>
      <c r="B28" s="233" t="s">
        <v>162</v>
      </c>
      <c r="C28" s="252" t="s">
        <v>163</v>
      </c>
      <c r="D28" s="234" t="s">
        <v>158</v>
      </c>
      <c r="E28" s="235">
        <v>4.16</v>
      </c>
      <c r="F28" s="236"/>
      <c r="G28" s="237">
        <f>ROUND(E28*F28,2)</f>
        <v>0</v>
      </c>
      <c r="H28" s="236"/>
      <c r="I28" s="237">
        <f>ROUND(E28*H28,2)</f>
        <v>0</v>
      </c>
      <c r="J28" s="236"/>
      <c r="K28" s="237">
        <f>ROUND(E28*J28,2)</f>
        <v>0</v>
      </c>
      <c r="L28" s="237">
        <v>21</v>
      </c>
      <c r="M28" s="237">
        <f>G28*(1+L28/100)</f>
        <v>0</v>
      </c>
      <c r="N28" s="237">
        <v>0</v>
      </c>
      <c r="O28" s="237">
        <f>ROUND(E28*N28,2)</f>
        <v>0</v>
      </c>
      <c r="P28" s="237">
        <v>0</v>
      </c>
      <c r="Q28" s="237">
        <f>ROUND(E28*P28,2)</f>
        <v>0</v>
      </c>
      <c r="R28" s="237" t="s">
        <v>151</v>
      </c>
      <c r="S28" s="237" t="s">
        <v>131</v>
      </c>
      <c r="T28" s="238" t="s">
        <v>131</v>
      </c>
      <c r="U28" s="222">
        <v>1.7629999999999999</v>
      </c>
      <c r="V28" s="222">
        <f>ROUND(E28*U28,2)</f>
        <v>7.33</v>
      </c>
      <c r="W28" s="222"/>
      <c r="X28" s="222" t="s">
        <v>132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164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53" t="s">
        <v>165</v>
      </c>
      <c r="D29" s="239"/>
      <c r="E29" s="239"/>
      <c r="F29" s="239"/>
      <c r="G29" s="239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13"/>
      <c r="Z29" s="213"/>
      <c r="AA29" s="213"/>
      <c r="AB29" s="213"/>
      <c r="AC29" s="213"/>
      <c r="AD29" s="213"/>
      <c r="AE29" s="213"/>
      <c r="AF29" s="213"/>
      <c r="AG29" s="213" t="s">
        <v>135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40" t="str">
        <f>C29</f>
        <v>Příplatek k cenám hloubených vykopávek za ztížení vykopávky v blízkosti podzemního vedení nebo výbušnin pro jakoukoliv třídu horniny.</v>
      </c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54" t="s">
        <v>166</v>
      </c>
      <c r="D30" s="223"/>
      <c r="E30" s="224">
        <v>2.496</v>
      </c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13"/>
      <c r="Z30" s="213"/>
      <c r="AA30" s="213"/>
      <c r="AB30" s="213"/>
      <c r="AC30" s="213"/>
      <c r="AD30" s="213"/>
      <c r="AE30" s="213"/>
      <c r="AF30" s="213"/>
      <c r="AG30" s="213" t="s">
        <v>137</v>
      </c>
      <c r="AH30" s="213">
        <v>5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54" t="s">
        <v>167</v>
      </c>
      <c r="D31" s="223"/>
      <c r="E31" s="224">
        <v>1.6639999999999999</v>
      </c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13"/>
      <c r="Z31" s="213"/>
      <c r="AA31" s="213"/>
      <c r="AB31" s="213"/>
      <c r="AC31" s="213"/>
      <c r="AD31" s="213"/>
      <c r="AE31" s="213"/>
      <c r="AF31" s="213"/>
      <c r="AG31" s="213" t="s">
        <v>137</v>
      </c>
      <c r="AH31" s="213">
        <v>5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32">
        <v>9</v>
      </c>
      <c r="B32" s="233" t="s">
        <v>168</v>
      </c>
      <c r="C32" s="252" t="s">
        <v>169</v>
      </c>
      <c r="D32" s="234" t="s">
        <v>158</v>
      </c>
      <c r="E32" s="235">
        <v>24.96</v>
      </c>
      <c r="F32" s="236"/>
      <c r="G32" s="237">
        <f>ROUND(E32*F32,2)</f>
        <v>0</v>
      </c>
      <c r="H32" s="236"/>
      <c r="I32" s="237">
        <f>ROUND(E32*H32,2)</f>
        <v>0</v>
      </c>
      <c r="J32" s="236"/>
      <c r="K32" s="237">
        <f>ROUND(E32*J32,2)</f>
        <v>0</v>
      </c>
      <c r="L32" s="237">
        <v>21</v>
      </c>
      <c r="M32" s="237">
        <f>G32*(1+L32/100)</f>
        <v>0</v>
      </c>
      <c r="N32" s="237">
        <v>0</v>
      </c>
      <c r="O32" s="237">
        <f>ROUND(E32*N32,2)</f>
        <v>0</v>
      </c>
      <c r="P32" s="237">
        <v>0</v>
      </c>
      <c r="Q32" s="237">
        <f>ROUND(E32*P32,2)</f>
        <v>0</v>
      </c>
      <c r="R32" s="237" t="s">
        <v>151</v>
      </c>
      <c r="S32" s="237" t="s">
        <v>131</v>
      </c>
      <c r="T32" s="238" t="s">
        <v>131</v>
      </c>
      <c r="U32" s="222">
        <v>0.107</v>
      </c>
      <c r="V32" s="222">
        <f>ROUND(E32*U32,2)</f>
        <v>2.67</v>
      </c>
      <c r="W32" s="222"/>
      <c r="X32" s="222" t="s">
        <v>132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164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ht="22.5" outlineLevel="1" x14ac:dyDescent="0.2">
      <c r="A33" s="220"/>
      <c r="B33" s="221"/>
      <c r="C33" s="253" t="s">
        <v>170</v>
      </c>
      <c r="D33" s="239"/>
      <c r="E33" s="239"/>
      <c r="F33" s="239"/>
      <c r="G33" s="239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13"/>
      <c r="Z33" s="213"/>
      <c r="AA33" s="213"/>
      <c r="AB33" s="213"/>
      <c r="AC33" s="213"/>
      <c r="AD33" s="213"/>
      <c r="AE33" s="213"/>
      <c r="AF33" s="213"/>
      <c r="AG33" s="213" t="s">
        <v>135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40" t="str">
        <f>C33</f>
        <v>s urovnáním dna do předepsaného profilu a spádu, s případně nutným přemístěním výkopku ve výkopišti a dále buď s přemístěním výkopku na přilehlém terénu na vzdálenost do 3 m od kraje jámy nebo s naložením na dopravní prostředek,</v>
      </c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20"/>
      <c r="B34" s="221"/>
      <c r="C34" s="254" t="s">
        <v>171</v>
      </c>
      <c r="D34" s="223"/>
      <c r="E34" s="224">
        <v>24.96</v>
      </c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13"/>
      <c r="Z34" s="213"/>
      <c r="AA34" s="213"/>
      <c r="AB34" s="213"/>
      <c r="AC34" s="213"/>
      <c r="AD34" s="213"/>
      <c r="AE34" s="213"/>
      <c r="AF34" s="213"/>
      <c r="AG34" s="213" t="s">
        <v>137</v>
      </c>
      <c r="AH34" s="213">
        <v>5</v>
      </c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32">
        <v>10</v>
      </c>
      <c r="B35" s="233" t="s">
        <v>172</v>
      </c>
      <c r="C35" s="252" t="s">
        <v>173</v>
      </c>
      <c r="D35" s="234" t="s">
        <v>158</v>
      </c>
      <c r="E35" s="235">
        <v>16.64</v>
      </c>
      <c r="F35" s="236"/>
      <c r="G35" s="237">
        <f>ROUND(E35*F35,2)</f>
        <v>0</v>
      </c>
      <c r="H35" s="236"/>
      <c r="I35" s="237">
        <f>ROUND(E35*H35,2)</f>
        <v>0</v>
      </c>
      <c r="J35" s="236"/>
      <c r="K35" s="237">
        <f>ROUND(E35*J35,2)</f>
        <v>0</v>
      </c>
      <c r="L35" s="237">
        <v>21</v>
      </c>
      <c r="M35" s="237">
        <f>G35*(1+L35/100)</f>
        <v>0</v>
      </c>
      <c r="N35" s="237">
        <v>0</v>
      </c>
      <c r="O35" s="237">
        <f>ROUND(E35*N35,2)</f>
        <v>0</v>
      </c>
      <c r="P35" s="237">
        <v>0</v>
      </c>
      <c r="Q35" s="237">
        <f>ROUND(E35*P35,2)</f>
        <v>0</v>
      </c>
      <c r="R35" s="237" t="s">
        <v>151</v>
      </c>
      <c r="S35" s="237" t="s">
        <v>131</v>
      </c>
      <c r="T35" s="238" t="s">
        <v>131</v>
      </c>
      <c r="U35" s="222">
        <v>0.154</v>
      </c>
      <c r="V35" s="222">
        <f>ROUND(E35*U35,2)</f>
        <v>2.56</v>
      </c>
      <c r="W35" s="222"/>
      <c r="X35" s="222" t="s">
        <v>132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164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ht="22.5" outlineLevel="1" x14ac:dyDescent="0.2">
      <c r="A36" s="220"/>
      <c r="B36" s="221"/>
      <c r="C36" s="253" t="s">
        <v>170</v>
      </c>
      <c r="D36" s="239"/>
      <c r="E36" s="239"/>
      <c r="F36" s="239"/>
      <c r="G36" s="239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13"/>
      <c r="Z36" s="213"/>
      <c r="AA36" s="213"/>
      <c r="AB36" s="213"/>
      <c r="AC36" s="213"/>
      <c r="AD36" s="213"/>
      <c r="AE36" s="213"/>
      <c r="AF36" s="213"/>
      <c r="AG36" s="213" t="s">
        <v>135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40" t="str">
        <f>C36</f>
        <v>s urovnáním dna do předepsaného profilu a spádu, s případně nutným přemístěním výkopku ve výkopišti a dále buď s přemístěním výkopku na přilehlém terénu na vzdálenost do 3 m od kraje jámy nebo s naložením na dopravní prostředek,</v>
      </c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20"/>
      <c r="B37" s="221"/>
      <c r="C37" s="254" t="s">
        <v>174</v>
      </c>
      <c r="D37" s="223"/>
      <c r="E37" s="224">
        <v>16.64</v>
      </c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13"/>
      <c r="Z37" s="213"/>
      <c r="AA37" s="213"/>
      <c r="AB37" s="213"/>
      <c r="AC37" s="213"/>
      <c r="AD37" s="213"/>
      <c r="AE37" s="213"/>
      <c r="AF37" s="213"/>
      <c r="AG37" s="213" t="s">
        <v>137</v>
      </c>
      <c r="AH37" s="213">
        <v>5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32">
        <v>11</v>
      </c>
      <c r="B38" s="233" t="s">
        <v>175</v>
      </c>
      <c r="C38" s="252" t="s">
        <v>176</v>
      </c>
      <c r="D38" s="234" t="s">
        <v>158</v>
      </c>
      <c r="E38" s="235">
        <v>24.96</v>
      </c>
      <c r="F38" s="236"/>
      <c r="G38" s="237">
        <f>ROUND(E38*F38,2)</f>
        <v>0</v>
      </c>
      <c r="H38" s="236"/>
      <c r="I38" s="237">
        <f>ROUND(E38*H38,2)</f>
        <v>0</v>
      </c>
      <c r="J38" s="236"/>
      <c r="K38" s="237">
        <f>ROUND(E38*J38,2)</f>
        <v>0</v>
      </c>
      <c r="L38" s="237">
        <v>21</v>
      </c>
      <c r="M38" s="237">
        <f>G38*(1+L38/100)</f>
        <v>0</v>
      </c>
      <c r="N38" s="237">
        <v>0</v>
      </c>
      <c r="O38" s="237">
        <f>ROUND(E38*N38,2)</f>
        <v>0</v>
      </c>
      <c r="P38" s="237">
        <v>0</v>
      </c>
      <c r="Q38" s="237">
        <f>ROUND(E38*P38,2)</f>
        <v>0</v>
      </c>
      <c r="R38" s="237" t="s">
        <v>151</v>
      </c>
      <c r="S38" s="237" t="s">
        <v>131</v>
      </c>
      <c r="T38" s="238" t="s">
        <v>131</v>
      </c>
      <c r="U38" s="222">
        <v>0.2</v>
      </c>
      <c r="V38" s="222">
        <f>ROUND(E38*U38,2)</f>
        <v>4.99</v>
      </c>
      <c r="W38" s="222"/>
      <c r="X38" s="222" t="s">
        <v>132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164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ht="33.75" outlineLevel="1" x14ac:dyDescent="0.2">
      <c r="A39" s="220"/>
      <c r="B39" s="221"/>
      <c r="C39" s="253" t="s">
        <v>177</v>
      </c>
      <c r="D39" s="239"/>
      <c r="E39" s="239"/>
      <c r="F39" s="239"/>
      <c r="G39" s="239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13"/>
      <c r="Z39" s="213"/>
      <c r="AA39" s="213"/>
      <c r="AB39" s="213"/>
      <c r="AC39" s="213"/>
      <c r="AD39" s="213"/>
      <c r="AE39" s="213"/>
      <c r="AF39" s="213"/>
      <c r="AG39" s="213" t="s">
        <v>135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40" t="str">
        <f>C39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54" t="s">
        <v>178</v>
      </c>
      <c r="D40" s="223"/>
      <c r="E40" s="224">
        <v>24.96</v>
      </c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13"/>
      <c r="Z40" s="213"/>
      <c r="AA40" s="213"/>
      <c r="AB40" s="213"/>
      <c r="AC40" s="213"/>
      <c r="AD40" s="213"/>
      <c r="AE40" s="213"/>
      <c r="AF40" s="213"/>
      <c r="AG40" s="213" t="s">
        <v>137</v>
      </c>
      <c r="AH40" s="213">
        <v>0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32">
        <v>12</v>
      </c>
      <c r="B41" s="233" t="s">
        <v>179</v>
      </c>
      <c r="C41" s="252" t="s">
        <v>180</v>
      </c>
      <c r="D41" s="234" t="s">
        <v>158</v>
      </c>
      <c r="E41" s="235">
        <v>16.64</v>
      </c>
      <c r="F41" s="236"/>
      <c r="G41" s="237">
        <f>ROUND(E41*F41,2)</f>
        <v>0</v>
      </c>
      <c r="H41" s="236"/>
      <c r="I41" s="237">
        <f>ROUND(E41*H41,2)</f>
        <v>0</v>
      </c>
      <c r="J41" s="236"/>
      <c r="K41" s="237">
        <f>ROUND(E41*J41,2)</f>
        <v>0</v>
      </c>
      <c r="L41" s="237">
        <v>21</v>
      </c>
      <c r="M41" s="237">
        <f>G41*(1+L41/100)</f>
        <v>0</v>
      </c>
      <c r="N41" s="237">
        <v>0</v>
      </c>
      <c r="O41" s="237">
        <f>ROUND(E41*N41,2)</f>
        <v>0</v>
      </c>
      <c r="P41" s="237">
        <v>0</v>
      </c>
      <c r="Q41" s="237">
        <f>ROUND(E41*P41,2)</f>
        <v>0</v>
      </c>
      <c r="R41" s="237" t="s">
        <v>151</v>
      </c>
      <c r="S41" s="237" t="s">
        <v>131</v>
      </c>
      <c r="T41" s="238" t="s">
        <v>131</v>
      </c>
      <c r="U41" s="222">
        <v>0.35</v>
      </c>
      <c r="V41" s="222">
        <f>ROUND(E41*U41,2)</f>
        <v>5.82</v>
      </c>
      <c r="W41" s="222"/>
      <c r="X41" s="222" t="s">
        <v>132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133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ht="33.75" outlineLevel="1" x14ac:dyDescent="0.2">
      <c r="A42" s="220"/>
      <c r="B42" s="221"/>
      <c r="C42" s="253" t="s">
        <v>177</v>
      </c>
      <c r="D42" s="239"/>
      <c r="E42" s="239"/>
      <c r="F42" s="239"/>
      <c r="G42" s="239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13"/>
      <c r="Z42" s="213"/>
      <c r="AA42" s="213"/>
      <c r="AB42" s="213"/>
      <c r="AC42" s="213"/>
      <c r="AD42" s="213"/>
      <c r="AE42" s="213"/>
      <c r="AF42" s="213"/>
      <c r="AG42" s="213" t="s">
        <v>135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40" t="str">
        <f>C42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20"/>
      <c r="B43" s="221"/>
      <c r="C43" s="254" t="s">
        <v>181</v>
      </c>
      <c r="D43" s="223"/>
      <c r="E43" s="224">
        <v>16.64</v>
      </c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13"/>
      <c r="Z43" s="213"/>
      <c r="AA43" s="213"/>
      <c r="AB43" s="213"/>
      <c r="AC43" s="213"/>
      <c r="AD43" s="213"/>
      <c r="AE43" s="213"/>
      <c r="AF43" s="213"/>
      <c r="AG43" s="213" t="s">
        <v>137</v>
      </c>
      <c r="AH43" s="213">
        <v>0</v>
      </c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32">
        <v>13</v>
      </c>
      <c r="B44" s="233" t="s">
        <v>182</v>
      </c>
      <c r="C44" s="252" t="s">
        <v>183</v>
      </c>
      <c r="D44" s="234" t="s">
        <v>158</v>
      </c>
      <c r="E44" s="235">
        <v>1.9967999999999999</v>
      </c>
      <c r="F44" s="236"/>
      <c r="G44" s="237">
        <f>ROUND(E44*F44,2)</f>
        <v>0</v>
      </c>
      <c r="H44" s="236"/>
      <c r="I44" s="237">
        <f>ROUND(E44*H44,2)</f>
        <v>0</v>
      </c>
      <c r="J44" s="236"/>
      <c r="K44" s="237">
        <f>ROUND(E44*J44,2)</f>
        <v>0</v>
      </c>
      <c r="L44" s="237">
        <v>21</v>
      </c>
      <c r="M44" s="237">
        <f>G44*(1+L44/100)</f>
        <v>0</v>
      </c>
      <c r="N44" s="237">
        <v>0</v>
      </c>
      <c r="O44" s="237">
        <f>ROUND(E44*N44,2)</f>
        <v>0</v>
      </c>
      <c r="P44" s="237">
        <v>0</v>
      </c>
      <c r="Q44" s="237">
        <f>ROUND(E44*P44,2)</f>
        <v>0</v>
      </c>
      <c r="R44" s="237" t="s">
        <v>151</v>
      </c>
      <c r="S44" s="237" t="s">
        <v>131</v>
      </c>
      <c r="T44" s="238" t="s">
        <v>131</v>
      </c>
      <c r="U44" s="222">
        <v>3.5329999999999999</v>
      </c>
      <c r="V44" s="222">
        <f>ROUND(E44*U44,2)</f>
        <v>7.05</v>
      </c>
      <c r="W44" s="222"/>
      <c r="X44" s="222" t="s">
        <v>132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164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20"/>
      <c r="B45" s="221"/>
      <c r="C45" s="253" t="s">
        <v>184</v>
      </c>
      <c r="D45" s="239"/>
      <c r="E45" s="239"/>
      <c r="F45" s="239"/>
      <c r="G45" s="239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13"/>
      <c r="Z45" s="213"/>
      <c r="AA45" s="213"/>
      <c r="AB45" s="213"/>
      <c r="AC45" s="213"/>
      <c r="AD45" s="213"/>
      <c r="AE45" s="213"/>
      <c r="AF45" s="213"/>
      <c r="AG45" s="213" t="s">
        <v>135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20"/>
      <c r="B46" s="221"/>
      <c r="C46" s="254" t="s">
        <v>185</v>
      </c>
      <c r="D46" s="223"/>
      <c r="E46" s="224">
        <v>1.9967999999999999</v>
      </c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13"/>
      <c r="Z46" s="213"/>
      <c r="AA46" s="213"/>
      <c r="AB46" s="213"/>
      <c r="AC46" s="213"/>
      <c r="AD46" s="213"/>
      <c r="AE46" s="213"/>
      <c r="AF46" s="213"/>
      <c r="AG46" s="213" t="s">
        <v>137</v>
      </c>
      <c r="AH46" s="213">
        <v>5</v>
      </c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32">
        <v>14</v>
      </c>
      <c r="B47" s="233" t="s">
        <v>186</v>
      </c>
      <c r="C47" s="252" t="s">
        <v>187</v>
      </c>
      <c r="D47" s="234" t="s">
        <v>158</v>
      </c>
      <c r="E47" s="235">
        <v>1.3311999999999999</v>
      </c>
      <c r="F47" s="236"/>
      <c r="G47" s="237">
        <f>ROUND(E47*F47,2)</f>
        <v>0</v>
      </c>
      <c r="H47" s="236"/>
      <c r="I47" s="237">
        <f>ROUND(E47*H47,2)</f>
        <v>0</v>
      </c>
      <c r="J47" s="236"/>
      <c r="K47" s="237">
        <f>ROUND(E47*J47,2)</f>
        <v>0</v>
      </c>
      <c r="L47" s="237">
        <v>21</v>
      </c>
      <c r="M47" s="237">
        <f>G47*(1+L47/100)</f>
        <v>0</v>
      </c>
      <c r="N47" s="237">
        <v>0</v>
      </c>
      <c r="O47" s="237">
        <f>ROUND(E47*N47,2)</f>
        <v>0</v>
      </c>
      <c r="P47" s="237">
        <v>0</v>
      </c>
      <c r="Q47" s="237">
        <f>ROUND(E47*P47,2)</f>
        <v>0</v>
      </c>
      <c r="R47" s="237" t="s">
        <v>151</v>
      </c>
      <c r="S47" s="237" t="s">
        <v>131</v>
      </c>
      <c r="T47" s="238" t="s">
        <v>131</v>
      </c>
      <c r="U47" s="222">
        <v>4.6550000000000002</v>
      </c>
      <c r="V47" s="222">
        <f>ROUND(E47*U47,2)</f>
        <v>6.2</v>
      </c>
      <c r="W47" s="222"/>
      <c r="X47" s="222" t="s">
        <v>132</v>
      </c>
      <c r="Y47" s="213"/>
      <c r="Z47" s="213"/>
      <c r="AA47" s="213"/>
      <c r="AB47" s="213"/>
      <c r="AC47" s="213"/>
      <c r="AD47" s="213"/>
      <c r="AE47" s="213"/>
      <c r="AF47" s="213"/>
      <c r="AG47" s="213" t="s">
        <v>164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20"/>
      <c r="B48" s="221"/>
      <c r="C48" s="253" t="s">
        <v>184</v>
      </c>
      <c r="D48" s="239"/>
      <c r="E48" s="239"/>
      <c r="F48" s="239"/>
      <c r="G48" s="239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13"/>
      <c r="Z48" s="213"/>
      <c r="AA48" s="213"/>
      <c r="AB48" s="213"/>
      <c r="AC48" s="213"/>
      <c r="AD48" s="213"/>
      <c r="AE48" s="213"/>
      <c r="AF48" s="213"/>
      <c r="AG48" s="213" t="s">
        <v>135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20"/>
      <c r="B49" s="221"/>
      <c r="C49" s="254" t="s">
        <v>188</v>
      </c>
      <c r="D49" s="223"/>
      <c r="E49" s="224">
        <v>1.3311999999999999</v>
      </c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13"/>
      <c r="Z49" s="213"/>
      <c r="AA49" s="213"/>
      <c r="AB49" s="213"/>
      <c r="AC49" s="213"/>
      <c r="AD49" s="213"/>
      <c r="AE49" s="213"/>
      <c r="AF49" s="213"/>
      <c r="AG49" s="213" t="s">
        <v>137</v>
      </c>
      <c r="AH49" s="213">
        <v>5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ht="22.5" outlineLevel="1" x14ac:dyDescent="0.2">
      <c r="A50" s="232">
        <v>15</v>
      </c>
      <c r="B50" s="233" t="s">
        <v>189</v>
      </c>
      <c r="C50" s="252" t="s">
        <v>190</v>
      </c>
      <c r="D50" s="234" t="s">
        <v>129</v>
      </c>
      <c r="E50" s="235">
        <v>57.2</v>
      </c>
      <c r="F50" s="236"/>
      <c r="G50" s="237">
        <f>ROUND(E50*F50,2)</f>
        <v>0</v>
      </c>
      <c r="H50" s="236"/>
      <c r="I50" s="237">
        <f>ROUND(E50*H50,2)</f>
        <v>0</v>
      </c>
      <c r="J50" s="236"/>
      <c r="K50" s="237">
        <f>ROUND(E50*J50,2)</f>
        <v>0</v>
      </c>
      <c r="L50" s="237">
        <v>21</v>
      </c>
      <c r="M50" s="237">
        <f>G50*(1+L50/100)</f>
        <v>0</v>
      </c>
      <c r="N50" s="237">
        <v>9.8999999999999999E-4</v>
      </c>
      <c r="O50" s="237">
        <f>ROUND(E50*N50,2)</f>
        <v>0.06</v>
      </c>
      <c r="P50" s="237">
        <v>0</v>
      </c>
      <c r="Q50" s="237">
        <f>ROUND(E50*P50,2)</f>
        <v>0</v>
      </c>
      <c r="R50" s="237" t="s">
        <v>151</v>
      </c>
      <c r="S50" s="237" t="s">
        <v>131</v>
      </c>
      <c r="T50" s="238" t="s">
        <v>131</v>
      </c>
      <c r="U50" s="222">
        <v>0.23599999999999999</v>
      </c>
      <c r="V50" s="222">
        <f>ROUND(E50*U50,2)</f>
        <v>13.5</v>
      </c>
      <c r="W50" s="222"/>
      <c r="X50" s="222" t="s">
        <v>132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133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20"/>
      <c r="B51" s="221"/>
      <c r="C51" s="253" t="s">
        <v>191</v>
      </c>
      <c r="D51" s="239"/>
      <c r="E51" s="239"/>
      <c r="F51" s="239"/>
      <c r="G51" s="239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13"/>
      <c r="Z51" s="213"/>
      <c r="AA51" s="213"/>
      <c r="AB51" s="213"/>
      <c r="AC51" s="213"/>
      <c r="AD51" s="213"/>
      <c r="AE51" s="213"/>
      <c r="AF51" s="213"/>
      <c r="AG51" s="213" t="s">
        <v>135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20"/>
      <c r="B52" s="221"/>
      <c r="C52" s="254" t="s">
        <v>192</v>
      </c>
      <c r="D52" s="223"/>
      <c r="E52" s="224">
        <v>57.2</v>
      </c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13"/>
      <c r="Z52" s="213"/>
      <c r="AA52" s="213"/>
      <c r="AB52" s="213"/>
      <c r="AC52" s="213"/>
      <c r="AD52" s="213"/>
      <c r="AE52" s="213"/>
      <c r="AF52" s="213"/>
      <c r="AG52" s="213" t="s">
        <v>137</v>
      </c>
      <c r="AH52" s="213">
        <v>0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32">
        <v>16</v>
      </c>
      <c r="B53" s="233" t="s">
        <v>193</v>
      </c>
      <c r="C53" s="252" t="s">
        <v>194</v>
      </c>
      <c r="D53" s="234" t="s">
        <v>129</v>
      </c>
      <c r="E53" s="235">
        <v>57.2</v>
      </c>
      <c r="F53" s="236"/>
      <c r="G53" s="237">
        <f>ROUND(E53*F53,2)</f>
        <v>0</v>
      </c>
      <c r="H53" s="236"/>
      <c r="I53" s="237">
        <f>ROUND(E53*H53,2)</f>
        <v>0</v>
      </c>
      <c r="J53" s="236"/>
      <c r="K53" s="237">
        <f>ROUND(E53*J53,2)</f>
        <v>0</v>
      </c>
      <c r="L53" s="237">
        <v>21</v>
      </c>
      <c r="M53" s="237">
        <f>G53*(1+L53/100)</f>
        <v>0</v>
      </c>
      <c r="N53" s="237">
        <v>0</v>
      </c>
      <c r="O53" s="237">
        <f>ROUND(E53*N53,2)</f>
        <v>0</v>
      </c>
      <c r="P53" s="237">
        <v>0</v>
      </c>
      <c r="Q53" s="237">
        <f>ROUND(E53*P53,2)</f>
        <v>0</v>
      </c>
      <c r="R53" s="237" t="s">
        <v>151</v>
      </c>
      <c r="S53" s="237" t="s">
        <v>131</v>
      </c>
      <c r="T53" s="238" t="s">
        <v>131</v>
      </c>
      <c r="U53" s="222">
        <v>7.0000000000000007E-2</v>
      </c>
      <c r="V53" s="222">
        <f>ROUND(E53*U53,2)</f>
        <v>4</v>
      </c>
      <c r="W53" s="222"/>
      <c r="X53" s="222" t="s">
        <v>132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133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20"/>
      <c r="B54" s="221"/>
      <c r="C54" s="253" t="s">
        <v>195</v>
      </c>
      <c r="D54" s="239"/>
      <c r="E54" s="239"/>
      <c r="F54" s="239"/>
      <c r="G54" s="239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13"/>
      <c r="Z54" s="213"/>
      <c r="AA54" s="213"/>
      <c r="AB54" s="213"/>
      <c r="AC54" s="213"/>
      <c r="AD54" s="213"/>
      <c r="AE54" s="213"/>
      <c r="AF54" s="213"/>
      <c r="AG54" s="213" t="s">
        <v>135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20"/>
      <c r="B55" s="221"/>
      <c r="C55" s="254" t="s">
        <v>196</v>
      </c>
      <c r="D55" s="223"/>
      <c r="E55" s="224">
        <v>57.2</v>
      </c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13"/>
      <c r="Z55" s="213"/>
      <c r="AA55" s="213"/>
      <c r="AB55" s="213"/>
      <c r="AC55" s="213"/>
      <c r="AD55" s="213"/>
      <c r="AE55" s="213"/>
      <c r="AF55" s="213"/>
      <c r="AG55" s="213" t="s">
        <v>137</v>
      </c>
      <c r="AH55" s="213">
        <v>5</v>
      </c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32">
        <v>17</v>
      </c>
      <c r="B56" s="233" t="s">
        <v>197</v>
      </c>
      <c r="C56" s="252" t="s">
        <v>198</v>
      </c>
      <c r="D56" s="234" t="s">
        <v>158</v>
      </c>
      <c r="E56" s="235">
        <v>2.08</v>
      </c>
      <c r="F56" s="236"/>
      <c r="G56" s="237">
        <f>ROUND(E56*F56,2)</f>
        <v>0</v>
      </c>
      <c r="H56" s="236"/>
      <c r="I56" s="237">
        <f>ROUND(E56*H56,2)</f>
        <v>0</v>
      </c>
      <c r="J56" s="236"/>
      <c r="K56" s="237">
        <f>ROUND(E56*J56,2)</f>
        <v>0</v>
      </c>
      <c r="L56" s="237">
        <v>21</v>
      </c>
      <c r="M56" s="237">
        <f>G56*(1+L56/100)</f>
        <v>0</v>
      </c>
      <c r="N56" s="237">
        <v>0</v>
      </c>
      <c r="O56" s="237">
        <f>ROUND(E56*N56,2)</f>
        <v>0</v>
      </c>
      <c r="P56" s="237">
        <v>0</v>
      </c>
      <c r="Q56" s="237">
        <f>ROUND(E56*P56,2)</f>
        <v>0</v>
      </c>
      <c r="R56" s="237" t="s">
        <v>151</v>
      </c>
      <c r="S56" s="237" t="s">
        <v>131</v>
      </c>
      <c r="T56" s="238" t="s">
        <v>131</v>
      </c>
      <c r="U56" s="222">
        <v>0.34499999999999997</v>
      </c>
      <c r="V56" s="222">
        <f>ROUND(E56*U56,2)</f>
        <v>0.72</v>
      </c>
      <c r="W56" s="222"/>
      <c r="X56" s="222" t="s">
        <v>132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164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20"/>
      <c r="B57" s="221"/>
      <c r="C57" s="253" t="s">
        <v>199</v>
      </c>
      <c r="D57" s="239"/>
      <c r="E57" s="239"/>
      <c r="F57" s="239"/>
      <c r="G57" s="239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13"/>
      <c r="Z57" s="213"/>
      <c r="AA57" s="213"/>
      <c r="AB57" s="213"/>
      <c r="AC57" s="213"/>
      <c r="AD57" s="213"/>
      <c r="AE57" s="213"/>
      <c r="AF57" s="213"/>
      <c r="AG57" s="213" t="s">
        <v>135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40" t="str">
        <f>C57</f>
        <v>bez naložení do dopravní nádoby, ale s vyprázdněním dopravní nádoby na hromadu nebo na dopravní prostředek,</v>
      </c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20"/>
      <c r="B58" s="221"/>
      <c r="C58" s="254" t="s">
        <v>200</v>
      </c>
      <c r="D58" s="223"/>
      <c r="E58" s="224">
        <v>1.248</v>
      </c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13"/>
      <c r="Z58" s="213"/>
      <c r="AA58" s="213"/>
      <c r="AB58" s="213"/>
      <c r="AC58" s="213"/>
      <c r="AD58" s="213"/>
      <c r="AE58" s="213"/>
      <c r="AF58" s="213"/>
      <c r="AG58" s="213" t="s">
        <v>137</v>
      </c>
      <c r="AH58" s="213">
        <v>5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20"/>
      <c r="B59" s="221"/>
      <c r="C59" s="254" t="s">
        <v>201</v>
      </c>
      <c r="D59" s="223"/>
      <c r="E59" s="224">
        <v>0.83199999999999996</v>
      </c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13"/>
      <c r="Z59" s="213"/>
      <c r="AA59" s="213"/>
      <c r="AB59" s="213"/>
      <c r="AC59" s="213"/>
      <c r="AD59" s="213"/>
      <c r="AE59" s="213"/>
      <c r="AF59" s="213"/>
      <c r="AG59" s="213" t="s">
        <v>137</v>
      </c>
      <c r="AH59" s="213">
        <v>5</v>
      </c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32">
        <v>18</v>
      </c>
      <c r="B60" s="233" t="s">
        <v>202</v>
      </c>
      <c r="C60" s="252" t="s">
        <v>203</v>
      </c>
      <c r="D60" s="234" t="s">
        <v>158</v>
      </c>
      <c r="E60" s="235">
        <v>44.927999999999997</v>
      </c>
      <c r="F60" s="236"/>
      <c r="G60" s="237">
        <f>ROUND(E60*F60,2)</f>
        <v>0</v>
      </c>
      <c r="H60" s="236"/>
      <c r="I60" s="237">
        <f>ROUND(E60*H60,2)</f>
        <v>0</v>
      </c>
      <c r="J60" s="236"/>
      <c r="K60" s="237">
        <f>ROUND(E60*J60,2)</f>
        <v>0</v>
      </c>
      <c r="L60" s="237">
        <v>21</v>
      </c>
      <c r="M60" s="237">
        <f>G60*(1+L60/100)</f>
        <v>0</v>
      </c>
      <c r="N60" s="237">
        <v>0</v>
      </c>
      <c r="O60" s="237">
        <f>ROUND(E60*N60,2)</f>
        <v>0</v>
      </c>
      <c r="P60" s="237">
        <v>0</v>
      </c>
      <c r="Q60" s="237">
        <f>ROUND(E60*P60,2)</f>
        <v>0</v>
      </c>
      <c r="R60" s="237" t="s">
        <v>151</v>
      </c>
      <c r="S60" s="237" t="s">
        <v>131</v>
      </c>
      <c r="T60" s="238" t="s">
        <v>131</v>
      </c>
      <c r="U60" s="222">
        <v>8.6999999999999994E-2</v>
      </c>
      <c r="V60" s="222">
        <f>ROUND(E60*U60,2)</f>
        <v>3.91</v>
      </c>
      <c r="W60" s="222"/>
      <c r="X60" s="222" t="s">
        <v>132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164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20"/>
      <c r="B61" s="221"/>
      <c r="C61" s="253" t="s">
        <v>204</v>
      </c>
      <c r="D61" s="239"/>
      <c r="E61" s="239"/>
      <c r="F61" s="239"/>
      <c r="G61" s="239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13"/>
      <c r="Z61" s="213"/>
      <c r="AA61" s="213"/>
      <c r="AB61" s="213"/>
      <c r="AC61" s="213"/>
      <c r="AD61" s="213"/>
      <c r="AE61" s="213"/>
      <c r="AF61" s="213"/>
      <c r="AG61" s="213" t="s">
        <v>135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40" t="str">
        <f>C61</f>
        <v>po suchu, bez ohledu na druh dopravního prostředku, bez naložení výkopku, avšak se složením bez rozhrnutí,</v>
      </c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20"/>
      <c r="B62" s="221"/>
      <c r="C62" s="254" t="s">
        <v>171</v>
      </c>
      <c r="D62" s="223"/>
      <c r="E62" s="224">
        <v>24.96</v>
      </c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13"/>
      <c r="Z62" s="213"/>
      <c r="AA62" s="213"/>
      <c r="AB62" s="213"/>
      <c r="AC62" s="213"/>
      <c r="AD62" s="213"/>
      <c r="AE62" s="213"/>
      <c r="AF62" s="213"/>
      <c r="AG62" s="213" t="s">
        <v>137</v>
      </c>
      <c r="AH62" s="213">
        <v>5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20"/>
      <c r="B63" s="221"/>
      <c r="C63" s="254" t="s">
        <v>174</v>
      </c>
      <c r="D63" s="223"/>
      <c r="E63" s="224">
        <v>16.64</v>
      </c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13"/>
      <c r="Z63" s="213"/>
      <c r="AA63" s="213"/>
      <c r="AB63" s="213"/>
      <c r="AC63" s="213"/>
      <c r="AD63" s="213"/>
      <c r="AE63" s="213"/>
      <c r="AF63" s="213"/>
      <c r="AG63" s="213" t="s">
        <v>137</v>
      </c>
      <c r="AH63" s="213">
        <v>5</v>
      </c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20"/>
      <c r="B64" s="221"/>
      <c r="C64" s="254" t="s">
        <v>205</v>
      </c>
      <c r="D64" s="223"/>
      <c r="E64" s="224">
        <v>1.9967999999999999</v>
      </c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13"/>
      <c r="Z64" s="213"/>
      <c r="AA64" s="213"/>
      <c r="AB64" s="213"/>
      <c r="AC64" s="213"/>
      <c r="AD64" s="213"/>
      <c r="AE64" s="213"/>
      <c r="AF64" s="213"/>
      <c r="AG64" s="213" t="s">
        <v>137</v>
      </c>
      <c r="AH64" s="213">
        <v>5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20"/>
      <c r="B65" s="221"/>
      <c r="C65" s="254" t="s">
        <v>206</v>
      </c>
      <c r="D65" s="223"/>
      <c r="E65" s="224">
        <v>1.3311999999999999</v>
      </c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13"/>
      <c r="Z65" s="213"/>
      <c r="AA65" s="213"/>
      <c r="AB65" s="213"/>
      <c r="AC65" s="213"/>
      <c r="AD65" s="213"/>
      <c r="AE65" s="213"/>
      <c r="AF65" s="213"/>
      <c r="AG65" s="213" t="s">
        <v>137</v>
      </c>
      <c r="AH65" s="213">
        <v>5</v>
      </c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32">
        <v>19</v>
      </c>
      <c r="B66" s="233" t="s">
        <v>207</v>
      </c>
      <c r="C66" s="252" t="s">
        <v>208</v>
      </c>
      <c r="D66" s="234" t="s">
        <v>158</v>
      </c>
      <c r="E66" s="235">
        <v>44.927999999999997</v>
      </c>
      <c r="F66" s="236"/>
      <c r="G66" s="237">
        <f>ROUND(E66*F66,2)</f>
        <v>0</v>
      </c>
      <c r="H66" s="236"/>
      <c r="I66" s="237">
        <f>ROUND(E66*H66,2)</f>
        <v>0</v>
      </c>
      <c r="J66" s="236"/>
      <c r="K66" s="237">
        <f>ROUND(E66*J66,2)</f>
        <v>0</v>
      </c>
      <c r="L66" s="237">
        <v>21</v>
      </c>
      <c r="M66" s="237">
        <f>G66*(1+L66/100)</f>
        <v>0</v>
      </c>
      <c r="N66" s="237">
        <v>0</v>
      </c>
      <c r="O66" s="237">
        <f>ROUND(E66*N66,2)</f>
        <v>0</v>
      </c>
      <c r="P66" s="237">
        <v>0</v>
      </c>
      <c r="Q66" s="237">
        <f>ROUND(E66*P66,2)</f>
        <v>0</v>
      </c>
      <c r="R66" s="237" t="s">
        <v>151</v>
      </c>
      <c r="S66" s="237" t="s">
        <v>131</v>
      </c>
      <c r="T66" s="238" t="s">
        <v>131</v>
      </c>
      <c r="U66" s="222">
        <v>1.0999999999999999E-2</v>
      </c>
      <c r="V66" s="222">
        <f>ROUND(E66*U66,2)</f>
        <v>0.49</v>
      </c>
      <c r="W66" s="222"/>
      <c r="X66" s="222" t="s">
        <v>132</v>
      </c>
      <c r="Y66" s="213"/>
      <c r="Z66" s="213"/>
      <c r="AA66" s="213"/>
      <c r="AB66" s="213"/>
      <c r="AC66" s="213"/>
      <c r="AD66" s="213"/>
      <c r="AE66" s="213"/>
      <c r="AF66" s="213"/>
      <c r="AG66" s="213" t="s">
        <v>133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20"/>
      <c r="B67" s="221"/>
      <c r="C67" s="253" t="s">
        <v>204</v>
      </c>
      <c r="D67" s="239"/>
      <c r="E67" s="239"/>
      <c r="F67" s="239"/>
      <c r="G67" s="239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13"/>
      <c r="Z67" s="213"/>
      <c r="AA67" s="213"/>
      <c r="AB67" s="213"/>
      <c r="AC67" s="213"/>
      <c r="AD67" s="213"/>
      <c r="AE67" s="213"/>
      <c r="AF67" s="213"/>
      <c r="AG67" s="213" t="s">
        <v>135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40" t="str">
        <f>C67</f>
        <v>po suchu, bez ohledu na druh dopravního prostředku, bez naložení výkopku, avšak se složením bez rozhrnutí,</v>
      </c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20"/>
      <c r="B68" s="221"/>
      <c r="C68" s="254" t="s">
        <v>209</v>
      </c>
      <c r="D68" s="223"/>
      <c r="E68" s="224">
        <v>44.927999999999997</v>
      </c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13"/>
      <c r="Z68" s="213"/>
      <c r="AA68" s="213"/>
      <c r="AB68" s="213"/>
      <c r="AC68" s="213"/>
      <c r="AD68" s="213"/>
      <c r="AE68" s="213"/>
      <c r="AF68" s="213"/>
      <c r="AG68" s="213" t="s">
        <v>137</v>
      </c>
      <c r="AH68" s="213">
        <v>5</v>
      </c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32">
        <v>20</v>
      </c>
      <c r="B69" s="233" t="s">
        <v>210</v>
      </c>
      <c r="C69" s="252" t="s">
        <v>211</v>
      </c>
      <c r="D69" s="234" t="s">
        <v>158</v>
      </c>
      <c r="E69" s="235">
        <v>19.968</v>
      </c>
      <c r="F69" s="236"/>
      <c r="G69" s="237">
        <f>ROUND(E69*F69,2)</f>
        <v>0</v>
      </c>
      <c r="H69" s="236"/>
      <c r="I69" s="237">
        <f>ROUND(E69*H69,2)</f>
        <v>0</v>
      </c>
      <c r="J69" s="236"/>
      <c r="K69" s="237">
        <f>ROUND(E69*J69,2)</f>
        <v>0</v>
      </c>
      <c r="L69" s="237">
        <v>21</v>
      </c>
      <c r="M69" s="237">
        <f>G69*(1+L69/100)</f>
        <v>0</v>
      </c>
      <c r="N69" s="237">
        <v>0</v>
      </c>
      <c r="O69" s="237">
        <f>ROUND(E69*N69,2)</f>
        <v>0</v>
      </c>
      <c r="P69" s="237">
        <v>0</v>
      </c>
      <c r="Q69" s="237">
        <f>ROUND(E69*P69,2)</f>
        <v>0</v>
      </c>
      <c r="R69" s="237" t="s">
        <v>151</v>
      </c>
      <c r="S69" s="237" t="s">
        <v>131</v>
      </c>
      <c r="T69" s="238" t="s">
        <v>131</v>
      </c>
      <c r="U69" s="222">
        <v>3.1E-2</v>
      </c>
      <c r="V69" s="222">
        <f>ROUND(E69*U69,2)</f>
        <v>0.62</v>
      </c>
      <c r="W69" s="222"/>
      <c r="X69" s="222" t="s">
        <v>132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164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20"/>
      <c r="B70" s="221"/>
      <c r="C70" s="255" t="s">
        <v>212</v>
      </c>
      <c r="D70" s="241"/>
      <c r="E70" s="241"/>
      <c r="F70" s="241"/>
      <c r="G70" s="241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13"/>
      <c r="Z70" s="213"/>
      <c r="AA70" s="213"/>
      <c r="AB70" s="213"/>
      <c r="AC70" s="213"/>
      <c r="AD70" s="213"/>
      <c r="AE70" s="213"/>
      <c r="AF70" s="213"/>
      <c r="AG70" s="213" t="s">
        <v>213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20"/>
      <c r="B71" s="221"/>
      <c r="C71" s="254" t="s">
        <v>214</v>
      </c>
      <c r="D71" s="223"/>
      <c r="E71" s="224">
        <v>19.968</v>
      </c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13"/>
      <c r="Z71" s="213"/>
      <c r="AA71" s="213"/>
      <c r="AB71" s="213"/>
      <c r="AC71" s="213"/>
      <c r="AD71" s="213"/>
      <c r="AE71" s="213"/>
      <c r="AF71" s="213"/>
      <c r="AG71" s="213" t="s">
        <v>137</v>
      </c>
      <c r="AH71" s="213">
        <v>5</v>
      </c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ht="22.5" outlineLevel="1" x14ac:dyDescent="0.2">
      <c r="A72" s="232">
        <v>21</v>
      </c>
      <c r="B72" s="233" t="s">
        <v>215</v>
      </c>
      <c r="C72" s="252" t="s">
        <v>216</v>
      </c>
      <c r="D72" s="234" t="s">
        <v>158</v>
      </c>
      <c r="E72" s="235">
        <v>19.968</v>
      </c>
      <c r="F72" s="236"/>
      <c r="G72" s="237">
        <f>ROUND(E72*F72,2)</f>
        <v>0</v>
      </c>
      <c r="H72" s="236"/>
      <c r="I72" s="237">
        <f>ROUND(E72*H72,2)</f>
        <v>0</v>
      </c>
      <c r="J72" s="236"/>
      <c r="K72" s="237">
        <f>ROUND(E72*J72,2)</f>
        <v>0</v>
      </c>
      <c r="L72" s="237">
        <v>21</v>
      </c>
      <c r="M72" s="237">
        <f>G72*(1+L72/100)</f>
        <v>0</v>
      </c>
      <c r="N72" s="237">
        <v>0</v>
      </c>
      <c r="O72" s="237">
        <f>ROUND(E72*N72,2)</f>
        <v>0</v>
      </c>
      <c r="P72" s="237">
        <v>0</v>
      </c>
      <c r="Q72" s="237">
        <f>ROUND(E72*P72,2)</f>
        <v>0</v>
      </c>
      <c r="R72" s="237" t="s">
        <v>151</v>
      </c>
      <c r="S72" s="237" t="s">
        <v>131</v>
      </c>
      <c r="T72" s="238" t="s">
        <v>131</v>
      </c>
      <c r="U72" s="222">
        <v>0.20200000000000001</v>
      </c>
      <c r="V72" s="222">
        <f>ROUND(E72*U72,2)</f>
        <v>4.03</v>
      </c>
      <c r="W72" s="222"/>
      <c r="X72" s="222" t="s">
        <v>132</v>
      </c>
      <c r="Y72" s="213"/>
      <c r="Z72" s="213"/>
      <c r="AA72" s="213"/>
      <c r="AB72" s="213"/>
      <c r="AC72" s="213"/>
      <c r="AD72" s="213"/>
      <c r="AE72" s="213"/>
      <c r="AF72" s="213"/>
      <c r="AG72" s="213" t="s">
        <v>164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20"/>
      <c r="B73" s="221"/>
      <c r="C73" s="253" t="s">
        <v>217</v>
      </c>
      <c r="D73" s="239"/>
      <c r="E73" s="239"/>
      <c r="F73" s="239"/>
      <c r="G73" s="239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13"/>
      <c r="Z73" s="213"/>
      <c r="AA73" s="213"/>
      <c r="AB73" s="213"/>
      <c r="AC73" s="213"/>
      <c r="AD73" s="213"/>
      <c r="AE73" s="213"/>
      <c r="AF73" s="213"/>
      <c r="AG73" s="213" t="s">
        <v>135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20"/>
      <c r="B74" s="221"/>
      <c r="C74" s="254" t="s">
        <v>171</v>
      </c>
      <c r="D74" s="223"/>
      <c r="E74" s="224">
        <v>24.96</v>
      </c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13"/>
      <c r="Z74" s="213"/>
      <c r="AA74" s="213"/>
      <c r="AB74" s="213"/>
      <c r="AC74" s="213"/>
      <c r="AD74" s="213"/>
      <c r="AE74" s="213"/>
      <c r="AF74" s="213"/>
      <c r="AG74" s="213" t="s">
        <v>137</v>
      </c>
      <c r="AH74" s="213">
        <v>5</v>
      </c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20"/>
      <c r="B75" s="221"/>
      <c r="C75" s="254" t="s">
        <v>174</v>
      </c>
      <c r="D75" s="223"/>
      <c r="E75" s="224">
        <v>16.64</v>
      </c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13"/>
      <c r="Z75" s="213"/>
      <c r="AA75" s="213"/>
      <c r="AB75" s="213"/>
      <c r="AC75" s="213"/>
      <c r="AD75" s="213"/>
      <c r="AE75" s="213"/>
      <c r="AF75" s="213"/>
      <c r="AG75" s="213" t="s">
        <v>137</v>
      </c>
      <c r="AH75" s="213">
        <v>5</v>
      </c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20"/>
      <c r="B76" s="221"/>
      <c r="C76" s="254" t="s">
        <v>205</v>
      </c>
      <c r="D76" s="223"/>
      <c r="E76" s="224">
        <v>1.9967999999999999</v>
      </c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13"/>
      <c r="Z76" s="213"/>
      <c r="AA76" s="213"/>
      <c r="AB76" s="213"/>
      <c r="AC76" s="213"/>
      <c r="AD76" s="213"/>
      <c r="AE76" s="213"/>
      <c r="AF76" s="213"/>
      <c r="AG76" s="213" t="s">
        <v>137</v>
      </c>
      <c r="AH76" s="213">
        <v>5</v>
      </c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20"/>
      <c r="B77" s="221"/>
      <c r="C77" s="254" t="s">
        <v>218</v>
      </c>
      <c r="D77" s="223"/>
      <c r="E77" s="224">
        <v>-24.96</v>
      </c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13"/>
      <c r="Z77" s="213"/>
      <c r="AA77" s="213"/>
      <c r="AB77" s="213"/>
      <c r="AC77" s="213"/>
      <c r="AD77" s="213"/>
      <c r="AE77" s="213"/>
      <c r="AF77" s="213"/>
      <c r="AG77" s="213" t="s">
        <v>137</v>
      </c>
      <c r="AH77" s="213">
        <v>5</v>
      </c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20"/>
      <c r="B78" s="221"/>
      <c r="C78" s="254" t="s">
        <v>206</v>
      </c>
      <c r="D78" s="223"/>
      <c r="E78" s="224">
        <v>1.3311999999999999</v>
      </c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13"/>
      <c r="Z78" s="213"/>
      <c r="AA78" s="213"/>
      <c r="AB78" s="213"/>
      <c r="AC78" s="213"/>
      <c r="AD78" s="213"/>
      <c r="AE78" s="213"/>
      <c r="AF78" s="213"/>
      <c r="AG78" s="213" t="s">
        <v>137</v>
      </c>
      <c r="AH78" s="213">
        <v>5</v>
      </c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32">
        <v>22</v>
      </c>
      <c r="B79" s="233" t="s">
        <v>219</v>
      </c>
      <c r="C79" s="252" t="s">
        <v>220</v>
      </c>
      <c r="D79" s="234" t="s">
        <v>158</v>
      </c>
      <c r="E79" s="235">
        <v>24.96</v>
      </c>
      <c r="F79" s="236"/>
      <c r="G79" s="237">
        <f>ROUND(E79*F79,2)</f>
        <v>0</v>
      </c>
      <c r="H79" s="236"/>
      <c r="I79" s="237">
        <f>ROUND(E79*H79,2)</f>
        <v>0</v>
      </c>
      <c r="J79" s="236"/>
      <c r="K79" s="237">
        <f>ROUND(E79*J79,2)</f>
        <v>0</v>
      </c>
      <c r="L79" s="237">
        <v>21</v>
      </c>
      <c r="M79" s="237">
        <f>G79*(1+L79/100)</f>
        <v>0</v>
      </c>
      <c r="N79" s="237">
        <v>0</v>
      </c>
      <c r="O79" s="237">
        <f>ROUND(E79*N79,2)</f>
        <v>0</v>
      </c>
      <c r="P79" s="237">
        <v>0</v>
      </c>
      <c r="Q79" s="237">
        <f>ROUND(E79*P79,2)</f>
        <v>0</v>
      </c>
      <c r="R79" s="237" t="s">
        <v>151</v>
      </c>
      <c r="S79" s="237" t="s">
        <v>131</v>
      </c>
      <c r="T79" s="238" t="s">
        <v>131</v>
      </c>
      <c r="U79" s="222">
        <v>1.587</v>
      </c>
      <c r="V79" s="222">
        <f>ROUND(E79*U79,2)</f>
        <v>39.61</v>
      </c>
      <c r="W79" s="222"/>
      <c r="X79" s="222" t="s">
        <v>132</v>
      </c>
      <c r="Y79" s="213"/>
      <c r="Z79" s="213"/>
      <c r="AA79" s="213"/>
      <c r="AB79" s="213"/>
      <c r="AC79" s="213"/>
      <c r="AD79" s="213"/>
      <c r="AE79" s="213"/>
      <c r="AF79" s="213"/>
      <c r="AG79" s="213" t="s">
        <v>133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ht="22.5" outlineLevel="1" x14ac:dyDescent="0.2">
      <c r="A80" s="220"/>
      <c r="B80" s="221"/>
      <c r="C80" s="253" t="s">
        <v>221</v>
      </c>
      <c r="D80" s="239"/>
      <c r="E80" s="239"/>
      <c r="F80" s="239"/>
      <c r="G80" s="239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13"/>
      <c r="Z80" s="213"/>
      <c r="AA80" s="213"/>
      <c r="AB80" s="213"/>
      <c r="AC80" s="213"/>
      <c r="AD80" s="213"/>
      <c r="AE80" s="213"/>
      <c r="AF80" s="213"/>
      <c r="AG80" s="213" t="s">
        <v>135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40" t="str">
        <f>C80</f>
        <v>sypaninou z vhodných hornin tř. 1 - 4 nebo materiálem připraveným podél výkopu ve vzdálenosti do 3 m od jeho kraje, pro jakoukoliv hloubku výkopu a jakoukoliv míru zhutnění,</v>
      </c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20"/>
      <c r="B81" s="221"/>
      <c r="C81" s="254" t="s">
        <v>222</v>
      </c>
      <c r="D81" s="223"/>
      <c r="E81" s="224">
        <v>24.96</v>
      </c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13"/>
      <c r="Z81" s="213"/>
      <c r="AA81" s="213"/>
      <c r="AB81" s="213"/>
      <c r="AC81" s="213"/>
      <c r="AD81" s="213"/>
      <c r="AE81" s="213"/>
      <c r="AF81" s="213"/>
      <c r="AG81" s="213" t="s">
        <v>137</v>
      </c>
      <c r="AH81" s="213">
        <v>0</v>
      </c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32">
        <v>23</v>
      </c>
      <c r="B82" s="233" t="s">
        <v>223</v>
      </c>
      <c r="C82" s="252" t="s">
        <v>224</v>
      </c>
      <c r="D82" s="234" t="s">
        <v>158</v>
      </c>
      <c r="E82" s="235">
        <v>24.96</v>
      </c>
      <c r="F82" s="236"/>
      <c r="G82" s="237">
        <f>ROUND(E82*F82,2)</f>
        <v>0</v>
      </c>
      <c r="H82" s="236"/>
      <c r="I82" s="237">
        <f>ROUND(E82*H82,2)</f>
        <v>0</v>
      </c>
      <c r="J82" s="236"/>
      <c r="K82" s="237">
        <f>ROUND(E82*J82,2)</f>
        <v>0</v>
      </c>
      <c r="L82" s="237">
        <v>21</v>
      </c>
      <c r="M82" s="237">
        <f>G82*(1+L82/100)</f>
        <v>0</v>
      </c>
      <c r="N82" s="237">
        <v>0</v>
      </c>
      <c r="O82" s="237">
        <f>ROUND(E82*N82,2)</f>
        <v>0</v>
      </c>
      <c r="P82" s="237">
        <v>0</v>
      </c>
      <c r="Q82" s="237">
        <f>ROUND(E82*P82,2)</f>
        <v>0</v>
      </c>
      <c r="R82" s="237" t="s">
        <v>151</v>
      </c>
      <c r="S82" s="237" t="s">
        <v>131</v>
      </c>
      <c r="T82" s="238" t="s">
        <v>131</v>
      </c>
      <c r="U82" s="222">
        <v>0.94</v>
      </c>
      <c r="V82" s="222">
        <f>ROUND(E82*U82,2)</f>
        <v>23.46</v>
      </c>
      <c r="W82" s="222"/>
      <c r="X82" s="222" t="s">
        <v>132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133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ht="22.5" outlineLevel="1" x14ac:dyDescent="0.2">
      <c r="A83" s="220"/>
      <c r="B83" s="221"/>
      <c r="C83" s="253" t="s">
        <v>221</v>
      </c>
      <c r="D83" s="239"/>
      <c r="E83" s="239"/>
      <c r="F83" s="239"/>
      <c r="G83" s="239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13"/>
      <c r="Z83" s="213"/>
      <c r="AA83" s="213"/>
      <c r="AB83" s="213"/>
      <c r="AC83" s="213"/>
      <c r="AD83" s="213"/>
      <c r="AE83" s="213"/>
      <c r="AF83" s="213"/>
      <c r="AG83" s="213" t="s">
        <v>135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40" t="str">
        <f>C83</f>
        <v>sypaninou z vhodných hornin tř. 1 - 4 nebo materiálem připraveným podél výkopu ve vzdálenosti do 3 m od jeho kraje, pro jakoukoliv hloubku výkopu a jakoukoliv míru zhutnění,</v>
      </c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20"/>
      <c r="B84" s="221"/>
      <c r="C84" s="256" t="s">
        <v>212</v>
      </c>
      <c r="D84" s="242"/>
      <c r="E84" s="242"/>
      <c r="F84" s="242"/>
      <c r="G84" s="24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13"/>
      <c r="Z84" s="213"/>
      <c r="AA84" s="213"/>
      <c r="AB84" s="213"/>
      <c r="AC84" s="213"/>
      <c r="AD84" s="213"/>
      <c r="AE84" s="213"/>
      <c r="AF84" s="213"/>
      <c r="AG84" s="213" t="s">
        <v>213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20"/>
      <c r="B85" s="221"/>
      <c r="C85" s="254" t="s">
        <v>225</v>
      </c>
      <c r="D85" s="223"/>
      <c r="E85" s="224">
        <v>24.96</v>
      </c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13"/>
      <c r="Z85" s="213"/>
      <c r="AA85" s="213"/>
      <c r="AB85" s="213"/>
      <c r="AC85" s="213"/>
      <c r="AD85" s="213"/>
      <c r="AE85" s="213"/>
      <c r="AF85" s="213"/>
      <c r="AG85" s="213" t="s">
        <v>137</v>
      </c>
      <c r="AH85" s="213">
        <v>5</v>
      </c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32">
        <v>24</v>
      </c>
      <c r="B86" s="233" t="s">
        <v>226</v>
      </c>
      <c r="C86" s="252" t="s">
        <v>227</v>
      </c>
      <c r="D86" s="234" t="s">
        <v>129</v>
      </c>
      <c r="E86" s="235">
        <v>45.9</v>
      </c>
      <c r="F86" s="236"/>
      <c r="G86" s="237">
        <f>ROUND(E86*F86,2)</f>
        <v>0</v>
      </c>
      <c r="H86" s="236"/>
      <c r="I86" s="237">
        <f>ROUND(E86*H86,2)</f>
        <v>0</v>
      </c>
      <c r="J86" s="236"/>
      <c r="K86" s="237">
        <f>ROUND(E86*J86,2)</f>
        <v>0</v>
      </c>
      <c r="L86" s="237">
        <v>21</v>
      </c>
      <c r="M86" s="237">
        <f>G86*(1+L86/100)</f>
        <v>0</v>
      </c>
      <c r="N86" s="237">
        <v>0</v>
      </c>
      <c r="O86" s="237">
        <f>ROUND(E86*N86,2)</f>
        <v>0</v>
      </c>
      <c r="P86" s="237">
        <v>0</v>
      </c>
      <c r="Q86" s="237">
        <f>ROUND(E86*P86,2)</f>
        <v>0</v>
      </c>
      <c r="R86" s="237"/>
      <c r="S86" s="237" t="s">
        <v>131</v>
      </c>
      <c r="T86" s="238" t="s">
        <v>131</v>
      </c>
      <c r="U86" s="222">
        <v>0.06</v>
      </c>
      <c r="V86" s="222">
        <f>ROUND(E86*U86,2)</f>
        <v>2.75</v>
      </c>
      <c r="W86" s="222"/>
      <c r="X86" s="222" t="s">
        <v>132</v>
      </c>
      <c r="Y86" s="213"/>
      <c r="Z86" s="213"/>
      <c r="AA86" s="213"/>
      <c r="AB86" s="213"/>
      <c r="AC86" s="213"/>
      <c r="AD86" s="213"/>
      <c r="AE86" s="213"/>
      <c r="AF86" s="213"/>
      <c r="AG86" s="213" t="s">
        <v>133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20"/>
      <c r="B87" s="221"/>
      <c r="C87" s="254" t="s">
        <v>228</v>
      </c>
      <c r="D87" s="223"/>
      <c r="E87" s="224">
        <v>45.9</v>
      </c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13"/>
      <c r="Z87" s="213"/>
      <c r="AA87" s="213"/>
      <c r="AB87" s="213"/>
      <c r="AC87" s="213"/>
      <c r="AD87" s="213"/>
      <c r="AE87" s="213"/>
      <c r="AF87" s="213"/>
      <c r="AG87" s="213" t="s">
        <v>137</v>
      </c>
      <c r="AH87" s="213">
        <v>0</v>
      </c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ht="22.5" outlineLevel="1" x14ac:dyDescent="0.2">
      <c r="A88" s="232">
        <v>25</v>
      </c>
      <c r="B88" s="233" t="s">
        <v>229</v>
      </c>
      <c r="C88" s="252" t="s">
        <v>230</v>
      </c>
      <c r="D88" s="234" t="s">
        <v>129</v>
      </c>
      <c r="E88" s="235">
        <v>45.9</v>
      </c>
      <c r="F88" s="236"/>
      <c r="G88" s="237">
        <f>ROUND(E88*F88,2)</f>
        <v>0</v>
      </c>
      <c r="H88" s="236"/>
      <c r="I88" s="237">
        <f>ROUND(E88*H88,2)</f>
        <v>0</v>
      </c>
      <c r="J88" s="236"/>
      <c r="K88" s="237">
        <f>ROUND(E88*J88,2)</f>
        <v>0</v>
      </c>
      <c r="L88" s="237">
        <v>21</v>
      </c>
      <c r="M88" s="237">
        <f>G88*(1+L88/100)</f>
        <v>0</v>
      </c>
      <c r="N88" s="237">
        <v>0</v>
      </c>
      <c r="O88" s="237">
        <f>ROUND(E88*N88,2)</f>
        <v>0</v>
      </c>
      <c r="P88" s="237">
        <v>0</v>
      </c>
      <c r="Q88" s="237">
        <f>ROUND(E88*P88,2)</f>
        <v>0</v>
      </c>
      <c r="R88" s="237" t="s">
        <v>151</v>
      </c>
      <c r="S88" s="237" t="s">
        <v>131</v>
      </c>
      <c r="T88" s="238" t="s">
        <v>131</v>
      </c>
      <c r="U88" s="222">
        <v>0.254</v>
      </c>
      <c r="V88" s="222">
        <f>ROUND(E88*U88,2)</f>
        <v>11.66</v>
      </c>
      <c r="W88" s="222"/>
      <c r="X88" s="222" t="s">
        <v>132</v>
      </c>
      <c r="Y88" s="213"/>
      <c r="Z88" s="213"/>
      <c r="AA88" s="213"/>
      <c r="AB88" s="213"/>
      <c r="AC88" s="213"/>
      <c r="AD88" s="213"/>
      <c r="AE88" s="213"/>
      <c r="AF88" s="213"/>
      <c r="AG88" s="213" t="s">
        <v>133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ht="22.5" outlineLevel="1" x14ac:dyDescent="0.2">
      <c r="A89" s="220"/>
      <c r="B89" s="221"/>
      <c r="C89" s="253" t="s">
        <v>231</v>
      </c>
      <c r="D89" s="239"/>
      <c r="E89" s="239"/>
      <c r="F89" s="239"/>
      <c r="G89" s="239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13"/>
      <c r="Z89" s="213"/>
      <c r="AA89" s="213"/>
      <c r="AB89" s="213"/>
      <c r="AC89" s="213"/>
      <c r="AD89" s="213"/>
      <c r="AE89" s="213"/>
      <c r="AF89" s="213"/>
      <c r="AG89" s="213" t="s">
        <v>135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40" t="str">
        <f>C89</f>
        <v>s případným nutným přemístěním hromad nebo dočasných skládek na místo potřeby ze vzdálenosti do 30 m, v rovině nebo ve svahu do 1 : 5,</v>
      </c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20"/>
      <c r="B90" s="221"/>
      <c r="C90" s="254" t="s">
        <v>228</v>
      </c>
      <c r="D90" s="223"/>
      <c r="E90" s="224">
        <v>45.9</v>
      </c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13"/>
      <c r="Z90" s="213"/>
      <c r="AA90" s="213"/>
      <c r="AB90" s="213"/>
      <c r="AC90" s="213"/>
      <c r="AD90" s="213"/>
      <c r="AE90" s="213"/>
      <c r="AF90" s="213"/>
      <c r="AG90" s="213" t="s">
        <v>137</v>
      </c>
      <c r="AH90" s="213">
        <v>0</v>
      </c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32">
        <v>26</v>
      </c>
      <c r="B91" s="233" t="s">
        <v>232</v>
      </c>
      <c r="C91" s="252" t="s">
        <v>233</v>
      </c>
      <c r="D91" s="234" t="s">
        <v>234</v>
      </c>
      <c r="E91" s="235">
        <v>71.884799999999998</v>
      </c>
      <c r="F91" s="236"/>
      <c r="G91" s="237">
        <f>ROUND(E91*F91,2)</f>
        <v>0</v>
      </c>
      <c r="H91" s="236"/>
      <c r="I91" s="237">
        <f>ROUND(E91*H91,2)</f>
        <v>0</v>
      </c>
      <c r="J91" s="236"/>
      <c r="K91" s="237">
        <f>ROUND(E91*J91,2)</f>
        <v>0</v>
      </c>
      <c r="L91" s="237">
        <v>21</v>
      </c>
      <c r="M91" s="237">
        <f>G91*(1+L91/100)</f>
        <v>0</v>
      </c>
      <c r="N91" s="237">
        <v>0</v>
      </c>
      <c r="O91" s="237">
        <f>ROUND(E91*N91,2)</f>
        <v>0</v>
      </c>
      <c r="P91" s="237">
        <v>0</v>
      </c>
      <c r="Q91" s="237">
        <f>ROUND(E91*P91,2)</f>
        <v>0</v>
      </c>
      <c r="R91" s="237" t="s">
        <v>151</v>
      </c>
      <c r="S91" s="237" t="s">
        <v>131</v>
      </c>
      <c r="T91" s="238" t="s">
        <v>131</v>
      </c>
      <c r="U91" s="222">
        <v>0</v>
      </c>
      <c r="V91" s="222">
        <f>ROUND(E91*U91,2)</f>
        <v>0</v>
      </c>
      <c r="W91" s="222"/>
      <c r="X91" s="222" t="s">
        <v>132</v>
      </c>
      <c r="Y91" s="213"/>
      <c r="Z91" s="213"/>
      <c r="AA91" s="213"/>
      <c r="AB91" s="213"/>
      <c r="AC91" s="213"/>
      <c r="AD91" s="213"/>
      <c r="AE91" s="213"/>
      <c r="AF91" s="213"/>
      <c r="AG91" s="213" t="s">
        <v>164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20"/>
      <c r="B92" s="221"/>
      <c r="C92" s="254" t="s">
        <v>235</v>
      </c>
      <c r="D92" s="223"/>
      <c r="E92" s="224">
        <v>71.884799999999998</v>
      </c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13"/>
      <c r="Z92" s="213"/>
      <c r="AA92" s="213"/>
      <c r="AB92" s="213"/>
      <c r="AC92" s="213"/>
      <c r="AD92" s="213"/>
      <c r="AE92" s="213"/>
      <c r="AF92" s="213"/>
      <c r="AG92" s="213" t="s">
        <v>137</v>
      </c>
      <c r="AH92" s="213">
        <v>5</v>
      </c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43">
        <v>27</v>
      </c>
      <c r="B93" s="244" t="s">
        <v>236</v>
      </c>
      <c r="C93" s="257" t="s">
        <v>237</v>
      </c>
      <c r="D93" s="245" t="s">
        <v>238</v>
      </c>
      <c r="E93" s="246">
        <v>5.5</v>
      </c>
      <c r="F93" s="247"/>
      <c r="G93" s="248">
        <f>ROUND(E93*F93,2)</f>
        <v>0</v>
      </c>
      <c r="H93" s="247"/>
      <c r="I93" s="248">
        <f>ROUND(E93*H93,2)</f>
        <v>0</v>
      </c>
      <c r="J93" s="247"/>
      <c r="K93" s="248">
        <f>ROUND(E93*J93,2)</f>
        <v>0</v>
      </c>
      <c r="L93" s="248">
        <v>21</v>
      </c>
      <c r="M93" s="248">
        <f>G93*(1+L93/100)</f>
        <v>0</v>
      </c>
      <c r="N93" s="248">
        <v>1E-3</v>
      </c>
      <c r="O93" s="248">
        <f>ROUND(E93*N93,2)</f>
        <v>0.01</v>
      </c>
      <c r="P93" s="248">
        <v>0</v>
      </c>
      <c r="Q93" s="248">
        <f>ROUND(E93*P93,2)</f>
        <v>0</v>
      </c>
      <c r="R93" s="248" t="s">
        <v>239</v>
      </c>
      <c r="S93" s="248" t="s">
        <v>131</v>
      </c>
      <c r="T93" s="249" t="s">
        <v>131</v>
      </c>
      <c r="U93" s="222">
        <v>0</v>
      </c>
      <c r="V93" s="222">
        <f>ROUND(E93*U93,2)</f>
        <v>0</v>
      </c>
      <c r="W93" s="222"/>
      <c r="X93" s="222" t="s">
        <v>240</v>
      </c>
      <c r="Y93" s="213"/>
      <c r="Z93" s="213"/>
      <c r="AA93" s="213"/>
      <c r="AB93" s="213"/>
      <c r="AC93" s="213"/>
      <c r="AD93" s="213"/>
      <c r="AE93" s="213"/>
      <c r="AF93" s="213"/>
      <c r="AG93" s="213" t="s">
        <v>241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32">
        <v>28</v>
      </c>
      <c r="B94" s="233" t="s">
        <v>242</v>
      </c>
      <c r="C94" s="252" t="s">
        <v>243</v>
      </c>
      <c r="D94" s="234" t="s">
        <v>234</v>
      </c>
      <c r="E94" s="235">
        <v>34.944000000000003</v>
      </c>
      <c r="F94" s="236"/>
      <c r="G94" s="237">
        <f>ROUND(E94*F94,2)</f>
        <v>0</v>
      </c>
      <c r="H94" s="236"/>
      <c r="I94" s="237">
        <f>ROUND(E94*H94,2)</f>
        <v>0</v>
      </c>
      <c r="J94" s="236"/>
      <c r="K94" s="237">
        <f>ROUND(E94*J94,2)</f>
        <v>0</v>
      </c>
      <c r="L94" s="237">
        <v>21</v>
      </c>
      <c r="M94" s="237">
        <f>G94*(1+L94/100)</f>
        <v>0</v>
      </c>
      <c r="N94" s="237">
        <v>1</v>
      </c>
      <c r="O94" s="237">
        <f>ROUND(E94*N94,2)</f>
        <v>34.94</v>
      </c>
      <c r="P94" s="237">
        <v>0</v>
      </c>
      <c r="Q94" s="237">
        <f>ROUND(E94*P94,2)</f>
        <v>0</v>
      </c>
      <c r="R94" s="237"/>
      <c r="S94" s="237" t="s">
        <v>244</v>
      </c>
      <c r="T94" s="238" t="s">
        <v>245</v>
      </c>
      <c r="U94" s="222">
        <v>0</v>
      </c>
      <c r="V94" s="222">
        <f>ROUND(E94*U94,2)</f>
        <v>0</v>
      </c>
      <c r="W94" s="222"/>
      <c r="X94" s="222" t="s">
        <v>240</v>
      </c>
      <c r="Y94" s="213"/>
      <c r="Z94" s="213"/>
      <c r="AA94" s="213"/>
      <c r="AB94" s="213"/>
      <c r="AC94" s="213"/>
      <c r="AD94" s="213"/>
      <c r="AE94" s="213"/>
      <c r="AF94" s="213"/>
      <c r="AG94" s="213" t="s">
        <v>241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20"/>
      <c r="B95" s="221"/>
      <c r="C95" s="255" t="s">
        <v>246</v>
      </c>
      <c r="D95" s="241"/>
      <c r="E95" s="241"/>
      <c r="F95" s="241"/>
      <c r="G95" s="241"/>
      <c r="H95" s="222"/>
      <c r="I95" s="222"/>
      <c r="J95" s="222"/>
      <c r="K95" s="222"/>
      <c r="L95" s="222"/>
      <c r="M95" s="222"/>
      <c r="N95" s="222"/>
      <c r="O95" s="222"/>
      <c r="P95" s="222"/>
      <c r="Q95" s="222"/>
      <c r="R95" s="222"/>
      <c r="S95" s="222"/>
      <c r="T95" s="222"/>
      <c r="U95" s="222"/>
      <c r="V95" s="222"/>
      <c r="W95" s="222"/>
      <c r="X95" s="222"/>
      <c r="Y95" s="213"/>
      <c r="Z95" s="213"/>
      <c r="AA95" s="213"/>
      <c r="AB95" s="213"/>
      <c r="AC95" s="213"/>
      <c r="AD95" s="213"/>
      <c r="AE95" s="213"/>
      <c r="AF95" s="213"/>
      <c r="AG95" s="213" t="s">
        <v>213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">
      <c r="A96" s="220"/>
      <c r="B96" s="221"/>
      <c r="C96" s="254" t="s">
        <v>247</v>
      </c>
      <c r="D96" s="223"/>
      <c r="E96" s="224">
        <v>34.944000000000003</v>
      </c>
      <c r="F96" s="222"/>
      <c r="G96" s="222"/>
      <c r="H96" s="222"/>
      <c r="I96" s="222"/>
      <c r="J96" s="222"/>
      <c r="K96" s="222"/>
      <c r="L96" s="222"/>
      <c r="M96" s="222"/>
      <c r="N96" s="222"/>
      <c r="O96" s="222"/>
      <c r="P96" s="222"/>
      <c r="Q96" s="222"/>
      <c r="R96" s="222"/>
      <c r="S96" s="222"/>
      <c r="T96" s="222"/>
      <c r="U96" s="222"/>
      <c r="V96" s="222"/>
      <c r="W96" s="222"/>
      <c r="X96" s="222"/>
      <c r="Y96" s="213"/>
      <c r="Z96" s="213"/>
      <c r="AA96" s="213"/>
      <c r="AB96" s="213"/>
      <c r="AC96" s="213"/>
      <c r="AD96" s="213"/>
      <c r="AE96" s="213"/>
      <c r="AF96" s="213"/>
      <c r="AG96" s="213" t="s">
        <v>137</v>
      </c>
      <c r="AH96" s="213">
        <v>5</v>
      </c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32">
        <v>29</v>
      </c>
      <c r="B97" s="233" t="s">
        <v>248</v>
      </c>
      <c r="C97" s="252" t="s">
        <v>249</v>
      </c>
      <c r="D97" s="234" t="s">
        <v>250</v>
      </c>
      <c r="E97" s="235">
        <v>19.968</v>
      </c>
      <c r="F97" s="236"/>
      <c r="G97" s="237">
        <f>ROUND(E97*F97,2)</f>
        <v>0</v>
      </c>
      <c r="H97" s="236"/>
      <c r="I97" s="237">
        <f>ROUND(E97*H97,2)</f>
        <v>0</v>
      </c>
      <c r="J97" s="236"/>
      <c r="K97" s="237">
        <f>ROUND(E97*J97,2)</f>
        <v>0</v>
      </c>
      <c r="L97" s="237">
        <v>21</v>
      </c>
      <c r="M97" s="237">
        <f>G97*(1+L97/100)</f>
        <v>0</v>
      </c>
      <c r="N97" s="237">
        <v>0</v>
      </c>
      <c r="O97" s="237">
        <f>ROUND(E97*N97,2)</f>
        <v>0</v>
      </c>
      <c r="P97" s="237">
        <v>0</v>
      </c>
      <c r="Q97" s="237">
        <f>ROUND(E97*P97,2)</f>
        <v>0</v>
      </c>
      <c r="R97" s="237"/>
      <c r="S97" s="237" t="s">
        <v>244</v>
      </c>
      <c r="T97" s="238" t="s">
        <v>245</v>
      </c>
      <c r="U97" s="222">
        <v>0</v>
      </c>
      <c r="V97" s="222">
        <f>ROUND(E97*U97,2)</f>
        <v>0</v>
      </c>
      <c r="W97" s="222"/>
      <c r="X97" s="222" t="s">
        <v>240</v>
      </c>
      <c r="Y97" s="213"/>
      <c r="Z97" s="213"/>
      <c r="AA97" s="213"/>
      <c r="AB97" s="213"/>
      <c r="AC97" s="213"/>
      <c r="AD97" s="213"/>
      <c r="AE97" s="213"/>
      <c r="AF97" s="213"/>
      <c r="AG97" s="213" t="s">
        <v>241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20"/>
      <c r="B98" s="221"/>
      <c r="C98" s="254" t="s">
        <v>214</v>
      </c>
      <c r="D98" s="223"/>
      <c r="E98" s="224">
        <v>19.968</v>
      </c>
      <c r="F98" s="222"/>
      <c r="G98" s="222"/>
      <c r="H98" s="222"/>
      <c r="I98" s="222"/>
      <c r="J98" s="222"/>
      <c r="K98" s="222"/>
      <c r="L98" s="222"/>
      <c r="M98" s="222"/>
      <c r="N98" s="222"/>
      <c r="O98" s="222"/>
      <c r="P98" s="222"/>
      <c r="Q98" s="222"/>
      <c r="R98" s="222"/>
      <c r="S98" s="222"/>
      <c r="T98" s="222"/>
      <c r="U98" s="222"/>
      <c r="V98" s="222"/>
      <c r="W98" s="222"/>
      <c r="X98" s="222"/>
      <c r="Y98" s="213"/>
      <c r="Z98" s="213"/>
      <c r="AA98" s="213"/>
      <c r="AB98" s="213"/>
      <c r="AC98" s="213"/>
      <c r="AD98" s="213"/>
      <c r="AE98" s="213"/>
      <c r="AF98" s="213"/>
      <c r="AG98" s="213" t="s">
        <v>137</v>
      </c>
      <c r="AH98" s="213">
        <v>5</v>
      </c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x14ac:dyDescent="0.2">
      <c r="A99" s="226" t="s">
        <v>125</v>
      </c>
      <c r="B99" s="227" t="s">
        <v>63</v>
      </c>
      <c r="C99" s="251" t="s">
        <v>64</v>
      </c>
      <c r="D99" s="228"/>
      <c r="E99" s="229"/>
      <c r="F99" s="230"/>
      <c r="G99" s="230">
        <f>SUMIF(AG100:AG113,"&lt;&gt;NOR",G100:G113)</f>
        <v>0</v>
      </c>
      <c r="H99" s="230"/>
      <c r="I99" s="230">
        <f>SUM(I100:I113)</f>
        <v>0</v>
      </c>
      <c r="J99" s="230"/>
      <c r="K99" s="230">
        <f>SUM(K100:K113)</f>
        <v>0</v>
      </c>
      <c r="L99" s="230"/>
      <c r="M99" s="230">
        <f>SUM(M100:M113)</f>
        <v>0</v>
      </c>
      <c r="N99" s="230"/>
      <c r="O99" s="230">
        <f>SUM(O100:O113)</f>
        <v>0.91999999999999993</v>
      </c>
      <c r="P99" s="230"/>
      <c r="Q99" s="230">
        <f>SUM(Q100:Q113)</f>
        <v>0.09</v>
      </c>
      <c r="R99" s="230"/>
      <c r="S99" s="230"/>
      <c r="T99" s="231"/>
      <c r="U99" s="225"/>
      <c r="V99" s="225">
        <f>SUM(V100:V113)</f>
        <v>0</v>
      </c>
      <c r="W99" s="225"/>
      <c r="X99" s="225"/>
      <c r="AG99" t="s">
        <v>126</v>
      </c>
    </row>
    <row r="100" spans="1:60" outlineLevel="1" x14ac:dyDescent="0.2">
      <c r="A100" s="243">
        <v>30</v>
      </c>
      <c r="B100" s="244" t="s">
        <v>251</v>
      </c>
      <c r="C100" s="257" t="s">
        <v>252</v>
      </c>
      <c r="D100" s="245" t="s">
        <v>253</v>
      </c>
      <c r="E100" s="246">
        <v>1</v>
      </c>
      <c r="F100" s="247"/>
      <c r="G100" s="248">
        <f>ROUND(E100*F100,2)</f>
        <v>0</v>
      </c>
      <c r="H100" s="247"/>
      <c r="I100" s="248">
        <f>ROUND(E100*H100,2)</f>
        <v>0</v>
      </c>
      <c r="J100" s="247"/>
      <c r="K100" s="248">
        <f>ROUND(E100*J100,2)</f>
        <v>0</v>
      </c>
      <c r="L100" s="248">
        <v>21</v>
      </c>
      <c r="M100" s="248">
        <f>G100*(1+L100/100)</f>
        <v>0</v>
      </c>
      <c r="N100" s="248">
        <v>0</v>
      </c>
      <c r="O100" s="248">
        <f>ROUND(E100*N100,2)</f>
        <v>0</v>
      </c>
      <c r="P100" s="248">
        <v>0</v>
      </c>
      <c r="Q100" s="248">
        <f>ROUND(E100*P100,2)</f>
        <v>0</v>
      </c>
      <c r="R100" s="248"/>
      <c r="S100" s="248" t="s">
        <v>244</v>
      </c>
      <c r="T100" s="249" t="s">
        <v>245</v>
      </c>
      <c r="U100" s="222">
        <v>0</v>
      </c>
      <c r="V100" s="222">
        <f>ROUND(E100*U100,2)</f>
        <v>0</v>
      </c>
      <c r="W100" s="222"/>
      <c r="X100" s="222" t="s">
        <v>132</v>
      </c>
      <c r="Y100" s="213"/>
      <c r="Z100" s="213"/>
      <c r="AA100" s="213"/>
      <c r="AB100" s="213"/>
      <c r="AC100" s="213"/>
      <c r="AD100" s="213"/>
      <c r="AE100" s="213"/>
      <c r="AF100" s="213"/>
      <c r="AG100" s="213" t="s">
        <v>164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43">
        <v>31</v>
      </c>
      <c r="B101" s="244" t="s">
        <v>254</v>
      </c>
      <c r="C101" s="257" t="s">
        <v>255</v>
      </c>
      <c r="D101" s="245" t="s">
        <v>253</v>
      </c>
      <c r="E101" s="246">
        <v>1</v>
      </c>
      <c r="F101" s="247"/>
      <c r="G101" s="248">
        <f>ROUND(E101*F101,2)</f>
        <v>0</v>
      </c>
      <c r="H101" s="247"/>
      <c r="I101" s="248">
        <f>ROUND(E101*H101,2)</f>
        <v>0</v>
      </c>
      <c r="J101" s="247"/>
      <c r="K101" s="248">
        <f>ROUND(E101*J101,2)</f>
        <v>0</v>
      </c>
      <c r="L101" s="248">
        <v>21</v>
      </c>
      <c r="M101" s="248">
        <f>G101*(1+L101/100)</f>
        <v>0</v>
      </c>
      <c r="N101" s="248">
        <v>0</v>
      </c>
      <c r="O101" s="248">
        <f>ROUND(E101*N101,2)</f>
        <v>0</v>
      </c>
      <c r="P101" s="248">
        <v>0</v>
      </c>
      <c r="Q101" s="248">
        <f>ROUND(E101*P101,2)</f>
        <v>0</v>
      </c>
      <c r="R101" s="248"/>
      <c r="S101" s="248" t="s">
        <v>244</v>
      </c>
      <c r="T101" s="249" t="s">
        <v>245</v>
      </c>
      <c r="U101" s="222">
        <v>0</v>
      </c>
      <c r="V101" s="222">
        <f>ROUND(E101*U101,2)</f>
        <v>0</v>
      </c>
      <c r="W101" s="222"/>
      <c r="X101" s="222" t="s">
        <v>132</v>
      </c>
      <c r="Y101" s="213"/>
      <c r="Z101" s="213"/>
      <c r="AA101" s="213"/>
      <c r="AB101" s="213"/>
      <c r="AC101" s="213"/>
      <c r="AD101" s="213"/>
      <c r="AE101" s="213"/>
      <c r="AF101" s="213"/>
      <c r="AG101" s="213" t="s">
        <v>133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">
      <c r="A102" s="232">
        <v>32</v>
      </c>
      <c r="B102" s="233" t="s">
        <v>256</v>
      </c>
      <c r="C102" s="252" t="s">
        <v>257</v>
      </c>
      <c r="D102" s="234" t="s">
        <v>146</v>
      </c>
      <c r="E102" s="235">
        <v>82.5</v>
      </c>
      <c r="F102" s="236"/>
      <c r="G102" s="237">
        <f>ROUND(E102*F102,2)</f>
        <v>0</v>
      </c>
      <c r="H102" s="236"/>
      <c r="I102" s="237">
        <f>ROUND(E102*H102,2)</f>
        <v>0</v>
      </c>
      <c r="J102" s="236"/>
      <c r="K102" s="237">
        <f>ROUND(E102*J102,2)</f>
        <v>0</v>
      </c>
      <c r="L102" s="237">
        <v>21</v>
      </c>
      <c r="M102" s="237">
        <f>G102*(1+L102/100)</f>
        <v>0</v>
      </c>
      <c r="N102" s="237">
        <v>0.01</v>
      </c>
      <c r="O102" s="237">
        <f>ROUND(E102*N102,2)</f>
        <v>0.83</v>
      </c>
      <c r="P102" s="237">
        <v>0</v>
      </c>
      <c r="Q102" s="237">
        <f>ROUND(E102*P102,2)</f>
        <v>0</v>
      </c>
      <c r="R102" s="237"/>
      <c r="S102" s="237" t="s">
        <v>244</v>
      </c>
      <c r="T102" s="238" t="s">
        <v>245</v>
      </c>
      <c r="U102" s="222">
        <v>0</v>
      </c>
      <c r="V102" s="222">
        <f>ROUND(E102*U102,2)</f>
        <v>0</v>
      </c>
      <c r="W102" s="222"/>
      <c r="X102" s="222" t="s">
        <v>132</v>
      </c>
      <c r="Y102" s="213"/>
      <c r="Z102" s="213"/>
      <c r="AA102" s="213"/>
      <c r="AB102" s="213"/>
      <c r="AC102" s="213"/>
      <c r="AD102" s="213"/>
      <c r="AE102" s="213"/>
      <c r="AF102" s="213"/>
      <c r="AG102" s="213" t="s">
        <v>133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">
      <c r="A103" s="220"/>
      <c r="B103" s="221"/>
      <c r="C103" s="255" t="s">
        <v>246</v>
      </c>
      <c r="D103" s="241"/>
      <c r="E103" s="241"/>
      <c r="F103" s="241"/>
      <c r="G103" s="241"/>
      <c r="H103" s="222"/>
      <c r="I103" s="222"/>
      <c r="J103" s="222"/>
      <c r="K103" s="222"/>
      <c r="L103" s="222"/>
      <c r="M103" s="222"/>
      <c r="N103" s="222"/>
      <c r="O103" s="222"/>
      <c r="P103" s="222"/>
      <c r="Q103" s="222"/>
      <c r="R103" s="222"/>
      <c r="S103" s="222"/>
      <c r="T103" s="222"/>
      <c r="U103" s="222"/>
      <c r="V103" s="222"/>
      <c r="W103" s="222"/>
      <c r="X103" s="222"/>
      <c r="Y103" s="213"/>
      <c r="Z103" s="213"/>
      <c r="AA103" s="213"/>
      <c r="AB103" s="213"/>
      <c r="AC103" s="213"/>
      <c r="AD103" s="213"/>
      <c r="AE103" s="213"/>
      <c r="AF103" s="213"/>
      <c r="AG103" s="213" t="s">
        <v>213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">
      <c r="A104" s="243">
        <v>33</v>
      </c>
      <c r="B104" s="244" t="s">
        <v>258</v>
      </c>
      <c r="C104" s="257" t="s">
        <v>259</v>
      </c>
      <c r="D104" s="245" t="s">
        <v>260</v>
      </c>
      <c r="E104" s="246">
        <v>1</v>
      </c>
      <c r="F104" s="247"/>
      <c r="G104" s="248">
        <f>ROUND(E104*F104,2)</f>
        <v>0</v>
      </c>
      <c r="H104" s="247"/>
      <c r="I104" s="248">
        <f>ROUND(E104*H104,2)</f>
        <v>0</v>
      </c>
      <c r="J104" s="247"/>
      <c r="K104" s="248">
        <f>ROUND(E104*J104,2)</f>
        <v>0</v>
      </c>
      <c r="L104" s="248">
        <v>21</v>
      </c>
      <c r="M104" s="248">
        <f>G104*(1+L104/100)</f>
        <v>0</v>
      </c>
      <c r="N104" s="248">
        <v>0</v>
      </c>
      <c r="O104" s="248">
        <f>ROUND(E104*N104,2)</f>
        <v>0</v>
      </c>
      <c r="P104" s="248">
        <v>0</v>
      </c>
      <c r="Q104" s="248">
        <f>ROUND(E104*P104,2)</f>
        <v>0</v>
      </c>
      <c r="R104" s="248"/>
      <c r="S104" s="248" t="s">
        <v>244</v>
      </c>
      <c r="T104" s="249" t="s">
        <v>245</v>
      </c>
      <c r="U104" s="222">
        <v>0</v>
      </c>
      <c r="V104" s="222">
        <f>ROUND(E104*U104,2)</f>
        <v>0</v>
      </c>
      <c r="W104" s="222"/>
      <c r="X104" s="222" t="s">
        <v>132</v>
      </c>
      <c r="Y104" s="213"/>
      <c r="Z104" s="213"/>
      <c r="AA104" s="213"/>
      <c r="AB104" s="213"/>
      <c r="AC104" s="213"/>
      <c r="AD104" s="213"/>
      <c r="AE104" s="213"/>
      <c r="AF104" s="213"/>
      <c r="AG104" s="213" t="s">
        <v>133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">
      <c r="A105" s="243">
        <v>34</v>
      </c>
      <c r="B105" s="244" t="s">
        <v>261</v>
      </c>
      <c r="C105" s="257" t="s">
        <v>262</v>
      </c>
      <c r="D105" s="245" t="s">
        <v>260</v>
      </c>
      <c r="E105" s="246">
        <v>1</v>
      </c>
      <c r="F105" s="247"/>
      <c r="G105" s="248">
        <f>ROUND(E105*F105,2)</f>
        <v>0</v>
      </c>
      <c r="H105" s="247"/>
      <c r="I105" s="248">
        <f>ROUND(E105*H105,2)</f>
        <v>0</v>
      </c>
      <c r="J105" s="247"/>
      <c r="K105" s="248">
        <f>ROUND(E105*J105,2)</f>
        <v>0</v>
      </c>
      <c r="L105" s="248">
        <v>21</v>
      </c>
      <c r="M105" s="248">
        <f>G105*(1+L105/100)</f>
        <v>0</v>
      </c>
      <c r="N105" s="248">
        <v>0</v>
      </c>
      <c r="O105" s="248">
        <f>ROUND(E105*N105,2)</f>
        <v>0</v>
      </c>
      <c r="P105" s="248">
        <v>0</v>
      </c>
      <c r="Q105" s="248">
        <f>ROUND(E105*P105,2)</f>
        <v>0</v>
      </c>
      <c r="R105" s="248"/>
      <c r="S105" s="248" t="s">
        <v>244</v>
      </c>
      <c r="T105" s="249" t="s">
        <v>245</v>
      </c>
      <c r="U105" s="222">
        <v>0</v>
      </c>
      <c r="V105" s="222">
        <f>ROUND(E105*U105,2)</f>
        <v>0</v>
      </c>
      <c r="W105" s="222"/>
      <c r="X105" s="222" t="s">
        <v>132</v>
      </c>
      <c r="Y105" s="213"/>
      <c r="Z105" s="213"/>
      <c r="AA105" s="213"/>
      <c r="AB105" s="213"/>
      <c r="AC105" s="213"/>
      <c r="AD105" s="213"/>
      <c r="AE105" s="213"/>
      <c r="AF105" s="213"/>
      <c r="AG105" s="213" t="s">
        <v>133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">
      <c r="A106" s="243">
        <v>35</v>
      </c>
      <c r="B106" s="244" t="s">
        <v>263</v>
      </c>
      <c r="C106" s="257" t="s">
        <v>264</v>
      </c>
      <c r="D106" s="245" t="s">
        <v>253</v>
      </c>
      <c r="E106" s="246">
        <v>4</v>
      </c>
      <c r="F106" s="247"/>
      <c r="G106" s="248">
        <f>ROUND(E106*F106,2)</f>
        <v>0</v>
      </c>
      <c r="H106" s="247"/>
      <c r="I106" s="248">
        <f>ROUND(E106*H106,2)</f>
        <v>0</v>
      </c>
      <c r="J106" s="247"/>
      <c r="K106" s="248">
        <f>ROUND(E106*J106,2)</f>
        <v>0</v>
      </c>
      <c r="L106" s="248">
        <v>21</v>
      </c>
      <c r="M106" s="248">
        <f>G106*(1+L106/100)</f>
        <v>0</v>
      </c>
      <c r="N106" s="248">
        <v>0</v>
      </c>
      <c r="O106" s="248">
        <f>ROUND(E106*N106,2)</f>
        <v>0</v>
      </c>
      <c r="P106" s="248">
        <v>0</v>
      </c>
      <c r="Q106" s="248">
        <f>ROUND(E106*P106,2)</f>
        <v>0</v>
      </c>
      <c r="R106" s="248"/>
      <c r="S106" s="248" t="s">
        <v>244</v>
      </c>
      <c r="T106" s="249" t="s">
        <v>245</v>
      </c>
      <c r="U106" s="222">
        <v>0</v>
      </c>
      <c r="V106" s="222">
        <f>ROUND(E106*U106,2)</f>
        <v>0</v>
      </c>
      <c r="W106" s="222"/>
      <c r="X106" s="222" t="s">
        <v>132</v>
      </c>
      <c r="Y106" s="213"/>
      <c r="Z106" s="213"/>
      <c r="AA106" s="213"/>
      <c r="AB106" s="213"/>
      <c r="AC106" s="213"/>
      <c r="AD106" s="213"/>
      <c r="AE106" s="213"/>
      <c r="AF106" s="213"/>
      <c r="AG106" s="213" t="s">
        <v>133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43">
        <v>36</v>
      </c>
      <c r="B107" s="244" t="s">
        <v>265</v>
      </c>
      <c r="C107" s="257" t="s">
        <v>266</v>
      </c>
      <c r="D107" s="245" t="s">
        <v>253</v>
      </c>
      <c r="E107" s="246">
        <v>4</v>
      </c>
      <c r="F107" s="247"/>
      <c r="G107" s="248">
        <f>ROUND(E107*F107,2)</f>
        <v>0</v>
      </c>
      <c r="H107" s="247"/>
      <c r="I107" s="248">
        <f>ROUND(E107*H107,2)</f>
        <v>0</v>
      </c>
      <c r="J107" s="247"/>
      <c r="K107" s="248">
        <f>ROUND(E107*J107,2)</f>
        <v>0</v>
      </c>
      <c r="L107" s="248">
        <v>21</v>
      </c>
      <c r="M107" s="248">
        <f>G107*(1+L107/100)</f>
        <v>0</v>
      </c>
      <c r="N107" s="248">
        <v>0</v>
      </c>
      <c r="O107" s="248">
        <f>ROUND(E107*N107,2)</f>
        <v>0</v>
      </c>
      <c r="P107" s="248">
        <v>0</v>
      </c>
      <c r="Q107" s="248">
        <f>ROUND(E107*P107,2)</f>
        <v>0</v>
      </c>
      <c r="R107" s="248"/>
      <c r="S107" s="248" t="s">
        <v>244</v>
      </c>
      <c r="T107" s="249" t="s">
        <v>245</v>
      </c>
      <c r="U107" s="222">
        <v>0</v>
      </c>
      <c r="V107" s="222">
        <f>ROUND(E107*U107,2)</f>
        <v>0</v>
      </c>
      <c r="W107" s="222"/>
      <c r="X107" s="222" t="s">
        <v>132</v>
      </c>
      <c r="Y107" s="213"/>
      <c r="Z107" s="213"/>
      <c r="AA107" s="213"/>
      <c r="AB107" s="213"/>
      <c r="AC107" s="213"/>
      <c r="AD107" s="213"/>
      <c r="AE107" s="213"/>
      <c r="AF107" s="213"/>
      <c r="AG107" s="213" t="s">
        <v>133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">
      <c r="A108" s="243">
        <v>37</v>
      </c>
      <c r="B108" s="244" t="s">
        <v>267</v>
      </c>
      <c r="C108" s="257" t="s">
        <v>268</v>
      </c>
      <c r="D108" s="245" t="s">
        <v>253</v>
      </c>
      <c r="E108" s="246">
        <v>1</v>
      </c>
      <c r="F108" s="247"/>
      <c r="G108" s="248">
        <f>ROUND(E108*F108,2)</f>
        <v>0</v>
      </c>
      <c r="H108" s="247"/>
      <c r="I108" s="248">
        <f>ROUND(E108*H108,2)</f>
        <v>0</v>
      </c>
      <c r="J108" s="247"/>
      <c r="K108" s="248">
        <f>ROUND(E108*J108,2)</f>
        <v>0</v>
      </c>
      <c r="L108" s="248">
        <v>21</v>
      </c>
      <c r="M108" s="248">
        <f>G108*(1+L108/100)</f>
        <v>0</v>
      </c>
      <c r="N108" s="248">
        <v>0</v>
      </c>
      <c r="O108" s="248">
        <f>ROUND(E108*N108,2)</f>
        <v>0</v>
      </c>
      <c r="P108" s="248">
        <v>0</v>
      </c>
      <c r="Q108" s="248">
        <f>ROUND(E108*P108,2)</f>
        <v>0</v>
      </c>
      <c r="R108" s="248"/>
      <c r="S108" s="248" t="s">
        <v>244</v>
      </c>
      <c r="T108" s="249" t="s">
        <v>245</v>
      </c>
      <c r="U108" s="222">
        <v>0</v>
      </c>
      <c r="V108" s="222">
        <f>ROUND(E108*U108,2)</f>
        <v>0</v>
      </c>
      <c r="W108" s="222"/>
      <c r="X108" s="222" t="s">
        <v>132</v>
      </c>
      <c r="Y108" s="213"/>
      <c r="Z108" s="213"/>
      <c r="AA108" s="213"/>
      <c r="AB108" s="213"/>
      <c r="AC108" s="213"/>
      <c r="AD108" s="213"/>
      <c r="AE108" s="213"/>
      <c r="AF108" s="213"/>
      <c r="AG108" s="213" t="s">
        <v>133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43">
        <v>38</v>
      </c>
      <c r="B109" s="244" t="s">
        <v>269</v>
      </c>
      <c r="C109" s="257" t="s">
        <v>270</v>
      </c>
      <c r="D109" s="245" t="s">
        <v>253</v>
      </c>
      <c r="E109" s="246">
        <v>1</v>
      </c>
      <c r="F109" s="247"/>
      <c r="G109" s="248">
        <f>ROUND(E109*F109,2)</f>
        <v>0</v>
      </c>
      <c r="H109" s="247"/>
      <c r="I109" s="248">
        <f>ROUND(E109*H109,2)</f>
        <v>0</v>
      </c>
      <c r="J109" s="247"/>
      <c r="K109" s="248">
        <f>ROUND(E109*J109,2)</f>
        <v>0</v>
      </c>
      <c r="L109" s="248">
        <v>21</v>
      </c>
      <c r="M109" s="248">
        <f>G109*(1+L109/100)</f>
        <v>0</v>
      </c>
      <c r="N109" s="248">
        <v>0</v>
      </c>
      <c r="O109" s="248">
        <f>ROUND(E109*N109,2)</f>
        <v>0</v>
      </c>
      <c r="P109" s="248">
        <v>0</v>
      </c>
      <c r="Q109" s="248">
        <f>ROUND(E109*P109,2)</f>
        <v>0</v>
      </c>
      <c r="R109" s="248"/>
      <c r="S109" s="248" t="s">
        <v>244</v>
      </c>
      <c r="T109" s="249" t="s">
        <v>245</v>
      </c>
      <c r="U109" s="222">
        <v>0</v>
      </c>
      <c r="V109" s="222">
        <f>ROUND(E109*U109,2)</f>
        <v>0</v>
      </c>
      <c r="W109" s="222"/>
      <c r="X109" s="222" t="s">
        <v>132</v>
      </c>
      <c r="Y109" s="213"/>
      <c r="Z109" s="213"/>
      <c r="AA109" s="213"/>
      <c r="AB109" s="213"/>
      <c r="AC109" s="213"/>
      <c r="AD109" s="213"/>
      <c r="AE109" s="213"/>
      <c r="AF109" s="213"/>
      <c r="AG109" s="213" t="s">
        <v>133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">
      <c r="A110" s="232">
        <v>39</v>
      </c>
      <c r="B110" s="233" t="s">
        <v>271</v>
      </c>
      <c r="C110" s="252" t="s">
        <v>272</v>
      </c>
      <c r="D110" s="234" t="s">
        <v>253</v>
      </c>
      <c r="E110" s="235">
        <v>1</v>
      </c>
      <c r="F110" s="236"/>
      <c r="G110" s="237">
        <f>ROUND(E110*F110,2)</f>
        <v>0</v>
      </c>
      <c r="H110" s="236"/>
      <c r="I110" s="237">
        <f>ROUND(E110*H110,2)</f>
        <v>0</v>
      </c>
      <c r="J110" s="236"/>
      <c r="K110" s="237">
        <f>ROUND(E110*J110,2)</f>
        <v>0</v>
      </c>
      <c r="L110" s="237">
        <v>21</v>
      </c>
      <c r="M110" s="237">
        <f>G110*(1+L110/100)</f>
        <v>0</v>
      </c>
      <c r="N110" s="237">
        <v>0</v>
      </c>
      <c r="O110" s="237">
        <f>ROUND(E110*N110,2)</f>
        <v>0</v>
      </c>
      <c r="P110" s="237">
        <v>0</v>
      </c>
      <c r="Q110" s="237">
        <f>ROUND(E110*P110,2)</f>
        <v>0</v>
      </c>
      <c r="R110" s="237"/>
      <c r="S110" s="237" t="s">
        <v>244</v>
      </c>
      <c r="T110" s="238" t="s">
        <v>245</v>
      </c>
      <c r="U110" s="222">
        <v>0</v>
      </c>
      <c r="V110" s="222">
        <f>ROUND(E110*U110,2)</f>
        <v>0</v>
      </c>
      <c r="W110" s="222"/>
      <c r="X110" s="222" t="s">
        <v>132</v>
      </c>
      <c r="Y110" s="213"/>
      <c r="Z110" s="213"/>
      <c r="AA110" s="213"/>
      <c r="AB110" s="213"/>
      <c r="AC110" s="213"/>
      <c r="AD110" s="213"/>
      <c r="AE110" s="213"/>
      <c r="AF110" s="213"/>
      <c r="AG110" s="213" t="s">
        <v>133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20"/>
      <c r="B111" s="221"/>
      <c r="C111" s="255" t="s">
        <v>273</v>
      </c>
      <c r="D111" s="241"/>
      <c r="E111" s="241"/>
      <c r="F111" s="241"/>
      <c r="G111" s="241"/>
      <c r="H111" s="222"/>
      <c r="I111" s="222"/>
      <c r="J111" s="222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2"/>
      <c r="W111" s="222"/>
      <c r="X111" s="222"/>
      <c r="Y111" s="213"/>
      <c r="Z111" s="213"/>
      <c r="AA111" s="213"/>
      <c r="AB111" s="213"/>
      <c r="AC111" s="213"/>
      <c r="AD111" s="213"/>
      <c r="AE111" s="213"/>
      <c r="AF111" s="213"/>
      <c r="AG111" s="213" t="s">
        <v>213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32">
        <v>40</v>
      </c>
      <c r="B112" s="233" t="s">
        <v>274</v>
      </c>
      <c r="C112" s="252" t="s">
        <v>275</v>
      </c>
      <c r="D112" s="234" t="s">
        <v>260</v>
      </c>
      <c r="E112" s="235">
        <v>1</v>
      </c>
      <c r="F112" s="236"/>
      <c r="G112" s="237">
        <f>ROUND(E112*F112,2)</f>
        <v>0</v>
      </c>
      <c r="H112" s="236"/>
      <c r="I112" s="237">
        <f>ROUND(E112*H112,2)</f>
        <v>0</v>
      </c>
      <c r="J112" s="236"/>
      <c r="K112" s="237">
        <f>ROUND(E112*J112,2)</f>
        <v>0</v>
      </c>
      <c r="L112" s="237">
        <v>21</v>
      </c>
      <c r="M112" s="237">
        <f>G112*(1+L112/100)</f>
        <v>0</v>
      </c>
      <c r="N112" s="237">
        <v>0.09</v>
      </c>
      <c r="O112" s="237">
        <f>ROUND(E112*N112,2)</f>
        <v>0.09</v>
      </c>
      <c r="P112" s="237">
        <v>0.09</v>
      </c>
      <c r="Q112" s="237">
        <f>ROUND(E112*P112,2)</f>
        <v>0.09</v>
      </c>
      <c r="R112" s="237"/>
      <c r="S112" s="237" t="s">
        <v>244</v>
      </c>
      <c r="T112" s="238" t="s">
        <v>245</v>
      </c>
      <c r="U112" s="222">
        <v>0</v>
      </c>
      <c r="V112" s="222">
        <f>ROUND(E112*U112,2)</f>
        <v>0</v>
      </c>
      <c r="W112" s="222"/>
      <c r="X112" s="222" t="s">
        <v>276</v>
      </c>
      <c r="Y112" s="213"/>
      <c r="Z112" s="213"/>
      <c r="AA112" s="213"/>
      <c r="AB112" s="213"/>
      <c r="AC112" s="213"/>
      <c r="AD112" s="213"/>
      <c r="AE112" s="213"/>
      <c r="AF112" s="213"/>
      <c r="AG112" s="213" t="s">
        <v>277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20"/>
      <c r="B113" s="221"/>
      <c r="C113" s="255" t="s">
        <v>246</v>
      </c>
      <c r="D113" s="241"/>
      <c r="E113" s="241"/>
      <c r="F113" s="241"/>
      <c r="G113" s="241"/>
      <c r="H113" s="222"/>
      <c r="I113" s="222"/>
      <c r="J113" s="222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2"/>
      <c r="W113" s="222"/>
      <c r="X113" s="222"/>
      <c r="Y113" s="213"/>
      <c r="Z113" s="213"/>
      <c r="AA113" s="213"/>
      <c r="AB113" s="213"/>
      <c r="AC113" s="213"/>
      <c r="AD113" s="213"/>
      <c r="AE113" s="213"/>
      <c r="AF113" s="213"/>
      <c r="AG113" s="213" t="s">
        <v>213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x14ac:dyDescent="0.2">
      <c r="A114" s="226" t="s">
        <v>125</v>
      </c>
      <c r="B114" s="227" t="s">
        <v>65</v>
      </c>
      <c r="C114" s="251" t="s">
        <v>66</v>
      </c>
      <c r="D114" s="228"/>
      <c r="E114" s="229"/>
      <c r="F114" s="230"/>
      <c r="G114" s="230">
        <f>SUMIF(AG115:AG116,"&lt;&gt;NOR",G115:G116)</f>
        <v>0</v>
      </c>
      <c r="H114" s="230"/>
      <c r="I114" s="230">
        <f>SUM(I115:I116)</f>
        <v>0</v>
      </c>
      <c r="J114" s="230"/>
      <c r="K114" s="230">
        <f>SUM(K115:K116)</f>
        <v>0</v>
      </c>
      <c r="L114" s="230"/>
      <c r="M114" s="230">
        <f>SUM(M115:M116)</f>
        <v>0</v>
      </c>
      <c r="N114" s="230"/>
      <c r="O114" s="230">
        <f>SUM(O115:O116)</f>
        <v>0.4</v>
      </c>
      <c r="P114" s="230"/>
      <c r="Q114" s="230">
        <f>SUM(Q115:Q116)</f>
        <v>0</v>
      </c>
      <c r="R114" s="230"/>
      <c r="S114" s="230"/>
      <c r="T114" s="231"/>
      <c r="U114" s="225"/>
      <c r="V114" s="225">
        <f>SUM(V115:V116)</f>
        <v>0.62</v>
      </c>
      <c r="W114" s="225"/>
      <c r="X114" s="225"/>
      <c r="AG114" t="s">
        <v>126</v>
      </c>
    </row>
    <row r="115" spans="1:60" outlineLevel="1" x14ac:dyDescent="0.2">
      <c r="A115" s="232">
        <v>41</v>
      </c>
      <c r="B115" s="233" t="s">
        <v>278</v>
      </c>
      <c r="C115" s="252" t="s">
        <v>279</v>
      </c>
      <c r="D115" s="234" t="s">
        <v>158</v>
      </c>
      <c r="E115" s="235">
        <v>0.157</v>
      </c>
      <c r="F115" s="236"/>
      <c r="G115" s="237">
        <f>ROUND(E115*F115,2)</f>
        <v>0</v>
      </c>
      <c r="H115" s="236"/>
      <c r="I115" s="237">
        <f>ROUND(E115*H115,2)</f>
        <v>0</v>
      </c>
      <c r="J115" s="236"/>
      <c r="K115" s="237">
        <f>ROUND(E115*J115,2)</f>
        <v>0</v>
      </c>
      <c r="L115" s="237">
        <v>21</v>
      </c>
      <c r="M115" s="237">
        <f>G115*(1+L115/100)</f>
        <v>0</v>
      </c>
      <c r="N115" s="237">
        <v>2.5698099999999999</v>
      </c>
      <c r="O115" s="237">
        <f>ROUND(E115*N115,2)</f>
        <v>0.4</v>
      </c>
      <c r="P115" s="237">
        <v>0</v>
      </c>
      <c r="Q115" s="237">
        <f>ROUND(E115*P115,2)</f>
        <v>0</v>
      </c>
      <c r="R115" s="237" t="s">
        <v>280</v>
      </c>
      <c r="S115" s="237" t="s">
        <v>131</v>
      </c>
      <c r="T115" s="238" t="s">
        <v>131</v>
      </c>
      <c r="U115" s="222">
        <v>3.9289999999999998</v>
      </c>
      <c r="V115" s="222">
        <f>ROUND(E115*U115,2)</f>
        <v>0.62</v>
      </c>
      <c r="W115" s="222"/>
      <c r="X115" s="222" t="s">
        <v>132</v>
      </c>
      <c r="Y115" s="213"/>
      <c r="Z115" s="213"/>
      <c r="AA115" s="213"/>
      <c r="AB115" s="213"/>
      <c r="AC115" s="213"/>
      <c r="AD115" s="213"/>
      <c r="AE115" s="213"/>
      <c r="AF115" s="213"/>
      <c r="AG115" s="213" t="s">
        <v>133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">
      <c r="A116" s="220"/>
      <c r="B116" s="221"/>
      <c r="C116" s="253" t="s">
        <v>281</v>
      </c>
      <c r="D116" s="239"/>
      <c r="E116" s="239"/>
      <c r="F116" s="239"/>
      <c r="G116" s="239"/>
      <c r="H116" s="222"/>
      <c r="I116" s="222"/>
      <c r="J116" s="222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2"/>
      <c r="W116" s="222"/>
      <c r="X116" s="222"/>
      <c r="Y116" s="213"/>
      <c r="Z116" s="213"/>
      <c r="AA116" s="213"/>
      <c r="AB116" s="213"/>
      <c r="AC116" s="213"/>
      <c r="AD116" s="213"/>
      <c r="AE116" s="213"/>
      <c r="AF116" s="213"/>
      <c r="AG116" s="213" t="s">
        <v>135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x14ac:dyDescent="0.2">
      <c r="A117" s="226" t="s">
        <v>125</v>
      </c>
      <c r="B117" s="227" t="s">
        <v>67</v>
      </c>
      <c r="C117" s="251" t="s">
        <v>68</v>
      </c>
      <c r="D117" s="228"/>
      <c r="E117" s="229"/>
      <c r="F117" s="230"/>
      <c r="G117" s="230">
        <f>SUMIF(AG118:AG125,"&lt;&gt;NOR",G118:G125)</f>
        <v>0</v>
      </c>
      <c r="H117" s="230"/>
      <c r="I117" s="230">
        <f>SUM(I118:I125)</f>
        <v>0</v>
      </c>
      <c r="J117" s="230"/>
      <c r="K117" s="230">
        <f>SUM(K118:K125)</f>
        <v>0</v>
      </c>
      <c r="L117" s="230"/>
      <c r="M117" s="230">
        <f>SUM(M118:M125)</f>
        <v>0</v>
      </c>
      <c r="N117" s="230"/>
      <c r="O117" s="230">
        <f>SUM(O118:O125)</f>
        <v>5.27</v>
      </c>
      <c r="P117" s="230"/>
      <c r="Q117" s="230">
        <f>SUM(Q118:Q125)</f>
        <v>0</v>
      </c>
      <c r="R117" s="230"/>
      <c r="S117" s="230"/>
      <c r="T117" s="231"/>
      <c r="U117" s="225"/>
      <c r="V117" s="225">
        <f>SUM(V118:V125)</f>
        <v>5.0999999999999996</v>
      </c>
      <c r="W117" s="225"/>
      <c r="X117" s="225"/>
      <c r="AG117" t="s">
        <v>126</v>
      </c>
    </row>
    <row r="118" spans="1:60" ht="22.5" outlineLevel="1" x14ac:dyDescent="0.2">
      <c r="A118" s="232">
        <v>42</v>
      </c>
      <c r="B118" s="233" t="s">
        <v>282</v>
      </c>
      <c r="C118" s="252" t="s">
        <v>283</v>
      </c>
      <c r="D118" s="234" t="s">
        <v>129</v>
      </c>
      <c r="E118" s="235">
        <v>6.56</v>
      </c>
      <c r="F118" s="236"/>
      <c r="G118" s="237">
        <f>ROUND(E118*F118,2)</f>
        <v>0</v>
      </c>
      <c r="H118" s="236"/>
      <c r="I118" s="237">
        <f>ROUND(E118*H118,2)</f>
        <v>0</v>
      </c>
      <c r="J118" s="236"/>
      <c r="K118" s="237">
        <f>ROUND(E118*J118,2)</f>
        <v>0</v>
      </c>
      <c r="L118" s="237">
        <v>21</v>
      </c>
      <c r="M118" s="237">
        <f>G118*(1+L118/100)</f>
        <v>0</v>
      </c>
      <c r="N118" s="237">
        <v>0.378</v>
      </c>
      <c r="O118" s="237">
        <f>ROUND(E118*N118,2)</f>
        <v>2.48</v>
      </c>
      <c r="P118" s="237">
        <v>0</v>
      </c>
      <c r="Q118" s="237">
        <f>ROUND(E118*P118,2)</f>
        <v>0</v>
      </c>
      <c r="R118" s="237" t="s">
        <v>130</v>
      </c>
      <c r="S118" s="237" t="s">
        <v>131</v>
      </c>
      <c r="T118" s="238" t="s">
        <v>131</v>
      </c>
      <c r="U118" s="222">
        <v>2.5999999999999999E-2</v>
      </c>
      <c r="V118" s="222">
        <f>ROUND(E118*U118,2)</f>
        <v>0.17</v>
      </c>
      <c r="W118" s="222"/>
      <c r="X118" s="222" t="s">
        <v>132</v>
      </c>
      <c r="Y118" s="213"/>
      <c r="Z118" s="213"/>
      <c r="AA118" s="213"/>
      <c r="AB118" s="213"/>
      <c r="AC118" s="213"/>
      <c r="AD118" s="213"/>
      <c r="AE118" s="213"/>
      <c r="AF118" s="213"/>
      <c r="AG118" s="213" t="s">
        <v>133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">
      <c r="A119" s="220"/>
      <c r="B119" s="221"/>
      <c r="C119" s="254" t="s">
        <v>284</v>
      </c>
      <c r="D119" s="223"/>
      <c r="E119" s="224">
        <v>6.56</v>
      </c>
      <c r="F119" s="222"/>
      <c r="G119" s="222"/>
      <c r="H119" s="222"/>
      <c r="I119" s="222"/>
      <c r="J119" s="222"/>
      <c r="K119" s="222"/>
      <c r="L119" s="222"/>
      <c r="M119" s="222"/>
      <c r="N119" s="222"/>
      <c r="O119" s="222"/>
      <c r="P119" s="222"/>
      <c r="Q119" s="222"/>
      <c r="R119" s="222"/>
      <c r="S119" s="222"/>
      <c r="T119" s="222"/>
      <c r="U119" s="222"/>
      <c r="V119" s="222"/>
      <c r="W119" s="222"/>
      <c r="X119" s="222"/>
      <c r="Y119" s="213"/>
      <c r="Z119" s="213"/>
      <c r="AA119" s="213"/>
      <c r="AB119" s="213"/>
      <c r="AC119" s="213"/>
      <c r="AD119" s="213"/>
      <c r="AE119" s="213"/>
      <c r="AF119" s="213"/>
      <c r="AG119" s="213" t="s">
        <v>137</v>
      </c>
      <c r="AH119" s="213">
        <v>5</v>
      </c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ht="22.5" outlineLevel="1" x14ac:dyDescent="0.2">
      <c r="A120" s="232">
        <v>43</v>
      </c>
      <c r="B120" s="233" t="s">
        <v>285</v>
      </c>
      <c r="C120" s="252" t="s">
        <v>286</v>
      </c>
      <c r="D120" s="234" t="s">
        <v>129</v>
      </c>
      <c r="E120" s="235">
        <v>7.38</v>
      </c>
      <c r="F120" s="236"/>
      <c r="G120" s="237">
        <f>ROUND(E120*F120,2)</f>
        <v>0</v>
      </c>
      <c r="H120" s="236"/>
      <c r="I120" s="237">
        <f>ROUND(E120*H120,2)</f>
        <v>0</v>
      </c>
      <c r="J120" s="236"/>
      <c r="K120" s="237">
        <f>ROUND(E120*J120,2)</f>
        <v>0</v>
      </c>
      <c r="L120" s="237">
        <v>21</v>
      </c>
      <c r="M120" s="237">
        <f>G120*(1+L120/100)</f>
        <v>0</v>
      </c>
      <c r="N120" s="237">
        <v>0.26375999999999999</v>
      </c>
      <c r="O120" s="237">
        <f>ROUND(E120*N120,2)</f>
        <v>1.95</v>
      </c>
      <c r="P120" s="237">
        <v>0</v>
      </c>
      <c r="Q120" s="237">
        <f>ROUND(E120*P120,2)</f>
        <v>0</v>
      </c>
      <c r="R120" s="237" t="s">
        <v>130</v>
      </c>
      <c r="S120" s="237" t="s">
        <v>131</v>
      </c>
      <c r="T120" s="238" t="s">
        <v>131</v>
      </c>
      <c r="U120" s="222">
        <v>8.4000000000000005E-2</v>
      </c>
      <c r="V120" s="222">
        <f>ROUND(E120*U120,2)</f>
        <v>0.62</v>
      </c>
      <c r="W120" s="222"/>
      <c r="X120" s="222" t="s">
        <v>132</v>
      </c>
      <c r="Y120" s="213"/>
      <c r="Z120" s="213"/>
      <c r="AA120" s="213"/>
      <c r="AB120" s="213"/>
      <c r="AC120" s="213"/>
      <c r="AD120" s="213"/>
      <c r="AE120" s="213"/>
      <c r="AF120" s="213"/>
      <c r="AG120" s="213" t="s">
        <v>164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">
      <c r="A121" s="220"/>
      <c r="B121" s="221"/>
      <c r="C121" s="253" t="s">
        <v>287</v>
      </c>
      <c r="D121" s="239"/>
      <c r="E121" s="239"/>
      <c r="F121" s="239"/>
      <c r="G121" s="239"/>
      <c r="H121" s="222"/>
      <c r="I121" s="222"/>
      <c r="J121" s="222"/>
      <c r="K121" s="222"/>
      <c r="L121" s="222"/>
      <c r="M121" s="222"/>
      <c r="N121" s="222"/>
      <c r="O121" s="222"/>
      <c r="P121" s="222"/>
      <c r="Q121" s="222"/>
      <c r="R121" s="222"/>
      <c r="S121" s="222"/>
      <c r="T121" s="222"/>
      <c r="U121" s="222"/>
      <c r="V121" s="222"/>
      <c r="W121" s="222"/>
      <c r="X121" s="222"/>
      <c r="Y121" s="213"/>
      <c r="Z121" s="213"/>
      <c r="AA121" s="213"/>
      <c r="AB121" s="213"/>
      <c r="AC121" s="213"/>
      <c r="AD121" s="213"/>
      <c r="AE121" s="213"/>
      <c r="AF121" s="213"/>
      <c r="AG121" s="213" t="s">
        <v>135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">
      <c r="A122" s="220"/>
      <c r="B122" s="221"/>
      <c r="C122" s="254" t="s">
        <v>288</v>
      </c>
      <c r="D122" s="223"/>
      <c r="E122" s="224">
        <v>7.38</v>
      </c>
      <c r="F122" s="222"/>
      <c r="G122" s="222"/>
      <c r="H122" s="222"/>
      <c r="I122" s="222"/>
      <c r="J122" s="222"/>
      <c r="K122" s="222"/>
      <c r="L122" s="222"/>
      <c r="M122" s="222"/>
      <c r="N122" s="222"/>
      <c r="O122" s="222"/>
      <c r="P122" s="222"/>
      <c r="Q122" s="222"/>
      <c r="R122" s="222"/>
      <c r="S122" s="222"/>
      <c r="T122" s="222"/>
      <c r="U122" s="222"/>
      <c r="V122" s="222"/>
      <c r="W122" s="222"/>
      <c r="X122" s="222"/>
      <c r="Y122" s="213"/>
      <c r="Z122" s="213"/>
      <c r="AA122" s="213"/>
      <c r="AB122" s="213"/>
      <c r="AC122" s="213"/>
      <c r="AD122" s="213"/>
      <c r="AE122" s="213"/>
      <c r="AF122" s="213"/>
      <c r="AG122" s="213" t="s">
        <v>137</v>
      </c>
      <c r="AH122" s="213">
        <v>5</v>
      </c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">
      <c r="A123" s="232">
        <v>44</v>
      </c>
      <c r="B123" s="233" t="s">
        <v>289</v>
      </c>
      <c r="C123" s="252" t="s">
        <v>290</v>
      </c>
      <c r="D123" s="234" t="s">
        <v>129</v>
      </c>
      <c r="E123" s="235">
        <v>9.02</v>
      </c>
      <c r="F123" s="236"/>
      <c r="G123" s="237">
        <f>ROUND(E123*F123,2)</f>
        <v>0</v>
      </c>
      <c r="H123" s="236"/>
      <c r="I123" s="237">
        <f>ROUND(E123*H123,2)</f>
        <v>0</v>
      </c>
      <c r="J123" s="236"/>
      <c r="K123" s="237">
        <f>ROUND(E123*J123,2)</f>
        <v>0</v>
      </c>
      <c r="L123" s="237">
        <v>21</v>
      </c>
      <c r="M123" s="237">
        <f>G123*(1+L123/100)</f>
        <v>0</v>
      </c>
      <c r="N123" s="237">
        <v>9.2799999999999994E-2</v>
      </c>
      <c r="O123" s="237">
        <f>ROUND(E123*N123,2)</f>
        <v>0.84</v>
      </c>
      <c r="P123" s="237">
        <v>0</v>
      </c>
      <c r="Q123" s="237">
        <f>ROUND(E123*P123,2)</f>
        <v>0</v>
      </c>
      <c r="R123" s="237" t="s">
        <v>130</v>
      </c>
      <c r="S123" s="237" t="s">
        <v>131</v>
      </c>
      <c r="T123" s="238" t="s">
        <v>131</v>
      </c>
      <c r="U123" s="222">
        <v>0.47799999999999998</v>
      </c>
      <c r="V123" s="222">
        <f>ROUND(E123*U123,2)</f>
        <v>4.3099999999999996</v>
      </c>
      <c r="W123" s="222"/>
      <c r="X123" s="222" t="s">
        <v>132</v>
      </c>
      <c r="Y123" s="213"/>
      <c r="Z123" s="213"/>
      <c r="AA123" s="213"/>
      <c r="AB123" s="213"/>
      <c r="AC123" s="213"/>
      <c r="AD123" s="213"/>
      <c r="AE123" s="213"/>
      <c r="AF123" s="213"/>
      <c r="AG123" s="213" t="s">
        <v>133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ht="22.5" outlineLevel="1" x14ac:dyDescent="0.2">
      <c r="A124" s="220"/>
      <c r="B124" s="221"/>
      <c r="C124" s="253" t="s">
        <v>291</v>
      </c>
      <c r="D124" s="239"/>
      <c r="E124" s="239"/>
      <c r="F124" s="239"/>
      <c r="G124" s="239"/>
      <c r="H124" s="222"/>
      <c r="I124" s="222"/>
      <c r="J124" s="222"/>
      <c r="K124" s="222"/>
      <c r="L124" s="222"/>
      <c r="M124" s="222"/>
      <c r="N124" s="222"/>
      <c r="O124" s="222"/>
      <c r="P124" s="222"/>
      <c r="Q124" s="222"/>
      <c r="R124" s="222"/>
      <c r="S124" s="222"/>
      <c r="T124" s="222"/>
      <c r="U124" s="222"/>
      <c r="V124" s="222"/>
      <c r="W124" s="222"/>
      <c r="X124" s="222"/>
      <c r="Y124" s="213"/>
      <c r="Z124" s="213"/>
      <c r="AA124" s="213"/>
      <c r="AB124" s="213"/>
      <c r="AC124" s="213"/>
      <c r="AD124" s="213"/>
      <c r="AE124" s="213"/>
      <c r="AF124" s="213"/>
      <c r="AG124" s="213" t="s">
        <v>135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40" t="str">
        <f>C124</f>
        <v>s provedením lože z kameniva drceného, s vyplněním spár, s dvojitým hutněním a se smetením přebytečného materiálu na krajnici. S dodáním hmot pro lože a výplň spár.</v>
      </c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">
      <c r="A125" s="220"/>
      <c r="B125" s="221"/>
      <c r="C125" s="254" t="s">
        <v>292</v>
      </c>
      <c r="D125" s="223"/>
      <c r="E125" s="224">
        <v>9.02</v>
      </c>
      <c r="F125" s="222"/>
      <c r="G125" s="222"/>
      <c r="H125" s="222"/>
      <c r="I125" s="222"/>
      <c r="J125" s="222"/>
      <c r="K125" s="222"/>
      <c r="L125" s="222"/>
      <c r="M125" s="222"/>
      <c r="N125" s="222"/>
      <c r="O125" s="222"/>
      <c r="P125" s="222"/>
      <c r="Q125" s="222"/>
      <c r="R125" s="222"/>
      <c r="S125" s="222"/>
      <c r="T125" s="222"/>
      <c r="U125" s="222"/>
      <c r="V125" s="222"/>
      <c r="W125" s="222"/>
      <c r="X125" s="222"/>
      <c r="Y125" s="213"/>
      <c r="Z125" s="213"/>
      <c r="AA125" s="213"/>
      <c r="AB125" s="213"/>
      <c r="AC125" s="213"/>
      <c r="AD125" s="213"/>
      <c r="AE125" s="213"/>
      <c r="AF125" s="213"/>
      <c r="AG125" s="213" t="s">
        <v>137</v>
      </c>
      <c r="AH125" s="213">
        <v>5</v>
      </c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x14ac:dyDescent="0.2">
      <c r="A126" s="226" t="s">
        <v>125</v>
      </c>
      <c r="B126" s="227" t="s">
        <v>73</v>
      </c>
      <c r="C126" s="251" t="s">
        <v>74</v>
      </c>
      <c r="D126" s="228"/>
      <c r="E126" s="229"/>
      <c r="F126" s="230"/>
      <c r="G126" s="230">
        <f>SUMIF(AG127:AG139,"&lt;&gt;NOR",G127:G139)</f>
        <v>0</v>
      </c>
      <c r="H126" s="230"/>
      <c r="I126" s="230">
        <f>SUM(I127:I139)</f>
        <v>0</v>
      </c>
      <c r="J126" s="230"/>
      <c r="K126" s="230">
        <f>SUM(K127:K139)</f>
        <v>0</v>
      </c>
      <c r="L126" s="230"/>
      <c r="M126" s="230">
        <f>SUM(M127:M139)</f>
        <v>0</v>
      </c>
      <c r="N126" s="230"/>
      <c r="O126" s="230">
        <f>SUM(O127:O139)</f>
        <v>0.05</v>
      </c>
      <c r="P126" s="230"/>
      <c r="Q126" s="230">
        <f>SUM(Q127:Q139)</f>
        <v>35.32</v>
      </c>
      <c r="R126" s="230"/>
      <c r="S126" s="230"/>
      <c r="T126" s="231"/>
      <c r="U126" s="225"/>
      <c r="V126" s="225">
        <f>SUM(V127:V139)</f>
        <v>114.07999999999998</v>
      </c>
      <c r="W126" s="225"/>
      <c r="X126" s="225"/>
      <c r="AG126" t="s">
        <v>126</v>
      </c>
    </row>
    <row r="127" spans="1:60" outlineLevel="1" x14ac:dyDescent="0.2">
      <c r="A127" s="232">
        <v>45</v>
      </c>
      <c r="B127" s="233" t="s">
        <v>293</v>
      </c>
      <c r="C127" s="252" t="s">
        <v>294</v>
      </c>
      <c r="D127" s="234" t="s">
        <v>158</v>
      </c>
      <c r="E127" s="235">
        <v>8.1</v>
      </c>
      <c r="F127" s="236"/>
      <c r="G127" s="237">
        <f>ROUND(E127*F127,2)</f>
        <v>0</v>
      </c>
      <c r="H127" s="236"/>
      <c r="I127" s="237">
        <f>ROUND(E127*H127,2)</f>
        <v>0</v>
      </c>
      <c r="J127" s="236"/>
      <c r="K127" s="237">
        <f>ROUND(E127*J127,2)</f>
        <v>0</v>
      </c>
      <c r="L127" s="237">
        <v>21</v>
      </c>
      <c r="M127" s="237">
        <f>G127*(1+L127/100)</f>
        <v>0</v>
      </c>
      <c r="N127" s="237">
        <v>1.47E-3</v>
      </c>
      <c r="O127" s="237">
        <f>ROUND(E127*N127,2)</f>
        <v>0.01</v>
      </c>
      <c r="P127" s="237">
        <v>2.4</v>
      </c>
      <c r="Q127" s="237">
        <f>ROUND(E127*P127,2)</f>
        <v>19.440000000000001</v>
      </c>
      <c r="R127" s="237" t="s">
        <v>295</v>
      </c>
      <c r="S127" s="237" t="s">
        <v>131</v>
      </c>
      <c r="T127" s="238" t="s">
        <v>296</v>
      </c>
      <c r="U127" s="222">
        <v>8.5</v>
      </c>
      <c r="V127" s="222">
        <f>ROUND(E127*U127,2)</f>
        <v>68.849999999999994</v>
      </c>
      <c r="W127" s="222"/>
      <c r="X127" s="222" t="s">
        <v>132</v>
      </c>
      <c r="Y127" s="213"/>
      <c r="Z127" s="213"/>
      <c r="AA127" s="213"/>
      <c r="AB127" s="213"/>
      <c r="AC127" s="213"/>
      <c r="AD127" s="213"/>
      <c r="AE127" s="213"/>
      <c r="AF127" s="213"/>
      <c r="AG127" s="213" t="s">
        <v>133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ht="22.5" outlineLevel="1" x14ac:dyDescent="0.2">
      <c r="A128" s="220"/>
      <c r="B128" s="221"/>
      <c r="C128" s="253" t="s">
        <v>297</v>
      </c>
      <c r="D128" s="239"/>
      <c r="E128" s="239"/>
      <c r="F128" s="239"/>
      <c r="G128" s="239"/>
      <c r="H128" s="222"/>
      <c r="I128" s="222"/>
      <c r="J128" s="222"/>
      <c r="K128" s="222"/>
      <c r="L128" s="222"/>
      <c r="M128" s="222"/>
      <c r="N128" s="222"/>
      <c r="O128" s="222"/>
      <c r="P128" s="222"/>
      <c r="Q128" s="222"/>
      <c r="R128" s="222"/>
      <c r="S128" s="222"/>
      <c r="T128" s="222"/>
      <c r="U128" s="222"/>
      <c r="V128" s="222"/>
      <c r="W128" s="222"/>
      <c r="X128" s="222"/>
      <c r="Y128" s="213"/>
      <c r="Z128" s="213"/>
      <c r="AA128" s="213"/>
      <c r="AB128" s="213"/>
      <c r="AC128" s="213"/>
      <c r="AD128" s="213"/>
      <c r="AE128" s="213"/>
      <c r="AF128" s="213"/>
      <c r="AG128" s="213" t="s">
        <v>135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40" t="str">
        <f>C128</f>
        <v>nebo vybourání otvorů průřezové plochy přes 4 m2 ve zdivu železobetonovém, včetně pomocného lešení o výšce podlahy do 1900 mm a pro zatížení do 1,5 kPa  (150 kg/m2),</v>
      </c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">
      <c r="A129" s="220"/>
      <c r="B129" s="221"/>
      <c r="C129" s="256" t="s">
        <v>298</v>
      </c>
      <c r="D129" s="242"/>
      <c r="E129" s="242"/>
      <c r="F129" s="242"/>
      <c r="G129" s="242"/>
      <c r="H129" s="222"/>
      <c r="I129" s="222"/>
      <c r="J129" s="222"/>
      <c r="K129" s="222"/>
      <c r="L129" s="222"/>
      <c r="M129" s="222"/>
      <c r="N129" s="222"/>
      <c r="O129" s="222"/>
      <c r="P129" s="222"/>
      <c r="Q129" s="222"/>
      <c r="R129" s="222"/>
      <c r="S129" s="222"/>
      <c r="T129" s="222"/>
      <c r="U129" s="222"/>
      <c r="V129" s="222"/>
      <c r="W129" s="222"/>
      <c r="X129" s="222"/>
      <c r="Y129" s="213"/>
      <c r="Z129" s="213"/>
      <c r="AA129" s="213"/>
      <c r="AB129" s="213"/>
      <c r="AC129" s="213"/>
      <c r="AD129" s="213"/>
      <c r="AE129" s="213"/>
      <c r="AF129" s="213"/>
      <c r="AG129" s="213" t="s">
        <v>213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">
      <c r="A130" s="220"/>
      <c r="B130" s="221"/>
      <c r="C130" s="256" t="s">
        <v>299</v>
      </c>
      <c r="D130" s="242"/>
      <c r="E130" s="242"/>
      <c r="F130" s="242"/>
      <c r="G130" s="242"/>
      <c r="H130" s="222"/>
      <c r="I130" s="222"/>
      <c r="J130" s="222"/>
      <c r="K130" s="222"/>
      <c r="L130" s="222"/>
      <c r="M130" s="222"/>
      <c r="N130" s="222"/>
      <c r="O130" s="222"/>
      <c r="P130" s="222"/>
      <c r="Q130" s="222"/>
      <c r="R130" s="222"/>
      <c r="S130" s="222"/>
      <c r="T130" s="222"/>
      <c r="U130" s="222"/>
      <c r="V130" s="222"/>
      <c r="W130" s="222"/>
      <c r="X130" s="222"/>
      <c r="Y130" s="213"/>
      <c r="Z130" s="213"/>
      <c r="AA130" s="213"/>
      <c r="AB130" s="213"/>
      <c r="AC130" s="213"/>
      <c r="AD130" s="213"/>
      <c r="AE130" s="213"/>
      <c r="AF130" s="213"/>
      <c r="AG130" s="213" t="s">
        <v>213</v>
      </c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">
      <c r="A131" s="220"/>
      <c r="B131" s="221"/>
      <c r="C131" s="254" t="s">
        <v>300</v>
      </c>
      <c r="D131" s="223"/>
      <c r="E131" s="224">
        <v>8.1</v>
      </c>
      <c r="F131" s="222"/>
      <c r="G131" s="222"/>
      <c r="H131" s="222"/>
      <c r="I131" s="222"/>
      <c r="J131" s="222"/>
      <c r="K131" s="222"/>
      <c r="L131" s="222"/>
      <c r="M131" s="222"/>
      <c r="N131" s="222"/>
      <c r="O131" s="222"/>
      <c r="P131" s="222"/>
      <c r="Q131" s="222"/>
      <c r="R131" s="222"/>
      <c r="S131" s="222"/>
      <c r="T131" s="222"/>
      <c r="U131" s="222"/>
      <c r="V131" s="222"/>
      <c r="W131" s="222"/>
      <c r="X131" s="222"/>
      <c r="Y131" s="213"/>
      <c r="Z131" s="213"/>
      <c r="AA131" s="213"/>
      <c r="AB131" s="213"/>
      <c r="AC131" s="213"/>
      <c r="AD131" s="213"/>
      <c r="AE131" s="213"/>
      <c r="AF131" s="213"/>
      <c r="AG131" s="213" t="s">
        <v>137</v>
      </c>
      <c r="AH131" s="213">
        <v>0</v>
      </c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ht="22.5" outlineLevel="1" x14ac:dyDescent="0.2">
      <c r="A132" s="232">
        <v>46</v>
      </c>
      <c r="B132" s="233" t="s">
        <v>301</v>
      </c>
      <c r="C132" s="252" t="s">
        <v>302</v>
      </c>
      <c r="D132" s="234" t="s">
        <v>158</v>
      </c>
      <c r="E132" s="235">
        <v>5.96</v>
      </c>
      <c r="F132" s="236"/>
      <c r="G132" s="237">
        <f>ROUND(E132*F132,2)</f>
        <v>0</v>
      </c>
      <c r="H132" s="236"/>
      <c r="I132" s="237">
        <f>ROUND(E132*H132,2)</f>
        <v>0</v>
      </c>
      <c r="J132" s="236"/>
      <c r="K132" s="237">
        <f>ROUND(E132*J132,2)</f>
        <v>0</v>
      </c>
      <c r="L132" s="237">
        <v>21</v>
      </c>
      <c r="M132" s="237">
        <f>G132*(1+L132/100)</f>
        <v>0</v>
      </c>
      <c r="N132" s="237">
        <v>6.6600000000000001E-3</v>
      </c>
      <c r="O132" s="237">
        <f>ROUND(E132*N132,2)</f>
        <v>0.04</v>
      </c>
      <c r="P132" s="237">
        <v>2.4</v>
      </c>
      <c r="Q132" s="237">
        <f>ROUND(E132*P132,2)</f>
        <v>14.3</v>
      </c>
      <c r="R132" s="237" t="s">
        <v>295</v>
      </c>
      <c r="S132" s="237" t="s">
        <v>131</v>
      </c>
      <c r="T132" s="238" t="s">
        <v>296</v>
      </c>
      <c r="U132" s="222">
        <v>6.72</v>
      </c>
      <c r="V132" s="222">
        <f>ROUND(E132*U132,2)</f>
        <v>40.049999999999997</v>
      </c>
      <c r="W132" s="222"/>
      <c r="X132" s="222" t="s">
        <v>132</v>
      </c>
      <c r="Y132" s="213"/>
      <c r="Z132" s="213"/>
      <c r="AA132" s="213"/>
      <c r="AB132" s="213"/>
      <c r="AC132" s="213"/>
      <c r="AD132" s="213"/>
      <c r="AE132" s="213"/>
      <c r="AF132" s="213"/>
      <c r="AG132" s="213" t="s">
        <v>133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">
      <c r="A133" s="220"/>
      <c r="B133" s="221"/>
      <c r="C133" s="253" t="s">
        <v>303</v>
      </c>
      <c r="D133" s="239"/>
      <c r="E133" s="239"/>
      <c r="F133" s="239"/>
      <c r="G133" s="239"/>
      <c r="H133" s="222"/>
      <c r="I133" s="222"/>
      <c r="J133" s="222"/>
      <c r="K133" s="222"/>
      <c r="L133" s="222"/>
      <c r="M133" s="222"/>
      <c r="N133" s="222"/>
      <c r="O133" s="222"/>
      <c r="P133" s="222"/>
      <c r="Q133" s="222"/>
      <c r="R133" s="222"/>
      <c r="S133" s="222"/>
      <c r="T133" s="222"/>
      <c r="U133" s="222"/>
      <c r="V133" s="222"/>
      <c r="W133" s="222"/>
      <c r="X133" s="222"/>
      <c r="Y133" s="213"/>
      <c r="Z133" s="213"/>
      <c r="AA133" s="213"/>
      <c r="AB133" s="213"/>
      <c r="AC133" s="213"/>
      <c r="AD133" s="213"/>
      <c r="AE133" s="213"/>
      <c r="AF133" s="213"/>
      <c r="AG133" s="213" t="s">
        <v>135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">
      <c r="A134" s="220"/>
      <c r="B134" s="221"/>
      <c r="C134" s="256" t="s">
        <v>304</v>
      </c>
      <c r="D134" s="242"/>
      <c r="E134" s="242"/>
      <c r="F134" s="242"/>
      <c r="G134" s="242"/>
      <c r="H134" s="222"/>
      <c r="I134" s="222"/>
      <c r="J134" s="222"/>
      <c r="K134" s="222"/>
      <c r="L134" s="222"/>
      <c r="M134" s="222"/>
      <c r="N134" s="222"/>
      <c r="O134" s="222"/>
      <c r="P134" s="222"/>
      <c r="Q134" s="222"/>
      <c r="R134" s="222"/>
      <c r="S134" s="222"/>
      <c r="T134" s="222"/>
      <c r="U134" s="222"/>
      <c r="V134" s="222"/>
      <c r="W134" s="222"/>
      <c r="X134" s="222"/>
      <c r="Y134" s="213"/>
      <c r="Z134" s="213"/>
      <c r="AA134" s="213"/>
      <c r="AB134" s="213"/>
      <c r="AC134" s="213"/>
      <c r="AD134" s="213"/>
      <c r="AE134" s="213"/>
      <c r="AF134" s="213"/>
      <c r="AG134" s="213" t="s">
        <v>213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">
      <c r="A135" s="220"/>
      <c r="B135" s="221"/>
      <c r="C135" s="256" t="s">
        <v>305</v>
      </c>
      <c r="D135" s="242"/>
      <c r="E135" s="242"/>
      <c r="F135" s="242"/>
      <c r="G135" s="242"/>
      <c r="H135" s="222"/>
      <c r="I135" s="222"/>
      <c r="J135" s="222"/>
      <c r="K135" s="222"/>
      <c r="L135" s="222"/>
      <c r="M135" s="222"/>
      <c r="N135" s="222"/>
      <c r="O135" s="222"/>
      <c r="P135" s="222"/>
      <c r="Q135" s="222"/>
      <c r="R135" s="222"/>
      <c r="S135" s="222"/>
      <c r="T135" s="222"/>
      <c r="U135" s="222"/>
      <c r="V135" s="222"/>
      <c r="W135" s="222"/>
      <c r="X135" s="222"/>
      <c r="Y135" s="213"/>
      <c r="Z135" s="213"/>
      <c r="AA135" s="213"/>
      <c r="AB135" s="213"/>
      <c r="AC135" s="213"/>
      <c r="AD135" s="213"/>
      <c r="AE135" s="213"/>
      <c r="AF135" s="213"/>
      <c r="AG135" s="213" t="s">
        <v>213</v>
      </c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">
      <c r="A136" s="220"/>
      <c r="B136" s="221"/>
      <c r="C136" s="254" t="s">
        <v>306</v>
      </c>
      <c r="D136" s="223"/>
      <c r="E136" s="224">
        <v>5.96</v>
      </c>
      <c r="F136" s="222"/>
      <c r="G136" s="222"/>
      <c r="H136" s="222"/>
      <c r="I136" s="222"/>
      <c r="J136" s="222"/>
      <c r="K136" s="222"/>
      <c r="L136" s="222"/>
      <c r="M136" s="222"/>
      <c r="N136" s="222"/>
      <c r="O136" s="222"/>
      <c r="P136" s="222"/>
      <c r="Q136" s="222"/>
      <c r="R136" s="222"/>
      <c r="S136" s="222"/>
      <c r="T136" s="222"/>
      <c r="U136" s="222"/>
      <c r="V136" s="222"/>
      <c r="W136" s="222"/>
      <c r="X136" s="222"/>
      <c r="Y136" s="213"/>
      <c r="Z136" s="213"/>
      <c r="AA136" s="213"/>
      <c r="AB136" s="213"/>
      <c r="AC136" s="213"/>
      <c r="AD136" s="213"/>
      <c r="AE136" s="213"/>
      <c r="AF136" s="213"/>
      <c r="AG136" s="213" t="s">
        <v>137</v>
      </c>
      <c r="AH136" s="213">
        <v>0</v>
      </c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ht="22.5" outlineLevel="1" x14ac:dyDescent="0.2">
      <c r="A137" s="232">
        <v>47</v>
      </c>
      <c r="B137" s="233" t="s">
        <v>307</v>
      </c>
      <c r="C137" s="252" t="s">
        <v>308</v>
      </c>
      <c r="D137" s="234" t="s">
        <v>158</v>
      </c>
      <c r="E137" s="235">
        <v>0.72</v>
      </c>
      <c r="F137" s="236"/>
      <c r="G137" s="237">
        <f>ROUND(E137*F137,2)</f>
        <v>0</v>
      </c>
      <c r="H137" s="236"/>
      <c r="I137" s="237">
        <f>ROUND(E137*H137,2)</f>
        <v>0</v>
      </c>
      <c r="J137" s="236"/>
      <c r="K137" s="237">
        <f>ROUND(E137*J137,2)</f>
        <v>0</v>
      </c>
      <c r="L137" s="237">
        <v>21</v>
      </c>
      <c r="M137" s="237">
        <f>G137*(1+L137/100)</f>
        <v>0</v>
      </c>
      <c r="N137" s="237">
        <v>0</v>
      </c>
      <c r="O137" s="237">
        <f>ROUND(E137*N137,2)</f>
        <v>0</v>
      </c>
      <c r="P137" s="237">
        <v>2.2000000000000002</v>
      </c>
      <c r="Q137" s="237">
        <f>ROUND(E137*P137,2)</f>
        <v>1.58</v>
      </c>
      <c r="R137" s="237" t="s">
        <v>295</v>
      </c>
      <c r="S137" s="237" t="s">
        <v>131</v>
      </c>
      <c r="T137" s="238" t="s">
        <v>131</v>
      </c>
      <c r="U137" s="222">
        <v>7.1950000000000003</v>
      </c>
      <c r="V137" s="222">
        <f>ROUND(E137*U137,2)</f>
        <v>5.18</v>
      </c>
      <c r="W137" s="222"/>
      <c r="X137" s="222" t="s">
        <v>132</v>
      </c>
      <c r="Y137" s="213"/>
      <c r="Z137" s="213"/>
      <c r="AA137" s="213"/>
      <c r="AB137" s="213"/>
      <c r="AC137" s="213"/>
      <c r="AD137" s="213"/>
      <c r="AE137" s="213"/>
      <c r="AF137" s="213"/>
      <c r="AG137" s="213" t="s">
        <v>133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">
      <c r="A138" s="220"/>
      <c r="B138" s="221"/>
      <c r="C138" s="254" t="s">
        <v>309</v>
      </c>
      <c r="D138" s="223"/>
      <c r="E138" s="224">
        <v>0.72</v>
      </c>
      <c r="F138" s="222"/>
      <c r="G138" s="222"/>
      <c r="H138" s="222"/>
      <c r="I138" s="222"/>
      <c r="J138" s="222"/>
      <c r="K138" s="222"/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2"/>
      <c r="W138" s="222"/>
      <c r="X138" s="222"/>
      <c r="Y138" s="213"/>
      <c r="Z138" s="213"/>
      <c r="AA138" s="213"/>
      <c r="AB138" s="213"/>
      <c r="AC138" s="213"/>
      <c r="AD138" s="213"/>
      <c r="AE138" s="213"/>
      <c r="AF138" s="213"/>
      <c r="AG138" s="213" t="s">
        <v>137</v>
      </c>
      <c r="AH138" s="213">
        <v>0</v>
      </c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">
      <c r="A139" s="243">
        <v>48</v>
      </c>
      <c r="B139" s="244" t="s">
        <v>310</v>
      </c>
      <c r="C139" s="257" t="s">
        <v>311</v>
      </c>
      <c r="D139" s="245" t="s">
        <v>312</v>
      </c>
      <c r="E139" s="246">
        <v>30</v>
      </c>
      <c r="F139" s="247"/>
      <c r="G139" s="248">
        <f>ROUND(E139*F139,2)</f>
        <v>0</v>
      </c>
      <c r="H139" s="247"/>
      <c r="I139" s="248">
        <f>ROUND(E139*H139,2)</f>
        <v>0</v>
      </c>
      <c r="J139" s="247"/>
      <c r="K139" s="248">
        <f>ROUND(E139*J139,2)</f>
        <v>0</v>
      </c>
      <c r="L139" s="248">
        <v>21</v>
      </c>
      <c r="M139" s="248">
        <f>G139*(1+L139/100)</f>
        <v>0</v>
      </c>
      <c r="N139" s="248">
        <v>0</v>
      </c>
      <c r="O139" s="248">
        <f>ROUND(E139*N139,2)</f>
        <v>0</v>
      </c>
      <c r="P139" s="248">
        <v>0</v>
      </c>
      <c r="Q139" s="248">
        <f>ROUND(E139*P139,2)</f>
        <v>0</v>
      </c>
      <c r="R139" s="248" t="s">
        <v>295</v>
      </c>
      <c r="S139" s="248" t="s">
        <v>131</v>
      </c>
      <c r="T139" s="249" t="s">
        <v>131</v>
      </c>
      <c r="U139" s="222">
        <v>0</v>
      </c>
      <c r="V139" s="222">
        <f>ROUND(E139*U139,2)</f>
        <v>0</v>
      </c>
      <c r="W139" s="222"/>
      <c r="X139" s="222" t="s">
        <v>132</v>
      </c>
      <c r="Y139" s="213"/>
      <c r="Z139" s="213"/>
      <c r="AA139" s="213"/>
      <c r="AB139" s="213"/>
      <c r="AC139" s="213"/>
      <c r="AD139" s="213"/>
      <c r="AE139" s="213"/>
      <c r="AF139" s="213"/>
      <c r="AG139" s="213" t="s">
        <v>133</v>
      </c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x14ac:dyDescent="0.2">
      <c r="A140" s="226" t="s">
        <v>125</v>
      </c>
      <c r="B140" s="227" t="s">
        <v>77</v>
      </c>
      <c r="C140" s="251" t="s">
        <v>78</v>
      </c>
      <c r="D140" s="228"/>
      <c r="E140" s="229"/>
      <c r="F140" s="230"/>
      <c r="G140" s="230">
        <f>SUMIF(AG141:AG151,"&lt;&gt;NOR",G141:G151)</f>
        <v>0</v>
      </c>
      <c r="H140" s="230"/>
      <c r="I140" s="230">
        <f>SUM(I141:I151)</f>
        <v>0</v>
      </c>
      <c r="J140" s="230"/>
      <c r="K140" s="230">
        <f>SUM(K141:K151)</f>
        <v>0</v>
      </c>
      <c r="L140" s="230"/>
      <c r="M140" s="230">
        <f>SUM(M141:M151)</f>
        <v>0</v>
      </c>
      <c r="N140" s="230"/>
      <c r="O140" s="230">
        <f>SUM(O141:O151)</f>
        <v>0.02</v>
      </c>
      <c r="P140" s="230"/>
      <c r="Q140" s="230">
        <f>SUM(Q141:Q151)</f>
        <v>0.01</v>
      </c>
      <c r="R140" s="230"/>
      <c r="S140" s="230"/>
      <c r="T140" s="231"/>
      <c r="U140" s="225"/>
      <c r="V140" s="225">
        <f>SUM(V141:V151)</f>
        <v>1.23</v>
      </c>
      <c r="W140" s="225"/>
      <c r="X140" s="225"/>
      <c r="AG140" t="s">
        <v>126</v>
      </c>
    </row>
    <row r="141" spans="1:60" ht="22.5" outlineLevel="1" x14ac:dyDescent="0.2">
      <c r="A141" s="232">
        <v>49</v>
      </c>
      <c r="B141" s="233" t="s">
        <v>313</v>
      </c>
      <c r="C141" s="252" t="s">
        <v>314</v>
      </c>
      <c r="D141" s="234" t="s">
        <v>129</v>
      </c>
      <c r="E141" s="235">
        <v>1.9</v>
      </c>
      <c r="F141" s="236"/>
      <c r="G141" s="237">
        <f>ROUND(E141*F141,2)</f>
        <v>0</v>
      </c>
      <c r="H141" s="236"/>
      <c r="I141" s="237">
        <f>ROUND(E141*H141,2)</f>
        <v>0</v>
      </c>
      <c r="J141" s="236"/>
      <c r="K141" s="237">
        <f>ROUND(E141*J141,2)</f>
        <v>0</v>
      </c>
      <c r="L141" s="237">
        <v>21</v>
      </c>
      <c r="M141" s="237">
        <f>G141*(1+L141/100)</f>
        <v>0</v>
      </c>
      <c r="N141" s="237">
        <v>3.3E-4</v>
      </c>
      <c r="O141" s="237">
        <f>ROUND(E141*N141,2)</f>
        <v>0</v>
      </c>
      <c r="P141" s="237">
        <v>0</v>
      </c>
      <c r="Q141" s="237">
        <f>ROUND(E141*P141,2)</f>
        <v>0</v>
      </c>
      <c r="R141" s="237" t="s">
        <v>315</v>
      </c>
      <c r="S141" s="237" t="s">
        <v>131</v>
      </c>
      <c r="T141" s="238" t="s">
        <v>131</v>
      </c>
      <c r="U141" s="222">
        <v>2.75E-2</v>
      </c>
      <c r="V141" s="222">
        <f>ROUND(E141*U141,2)</f>
        <v>0.05</v>
      </c>
      <c r="W141" s="222"/>
      <c r="X141" s="222" t="s">
        <v>132</v>
      </c>
      <c r="Y141" s="213"/>
      <c r="Z141" s="213"/>
      <c r="AA141" s="213"/>
      <c r="AB141" s="213"/>
      <c r="AC141" s="213"/>
      <c r="AD141" s="213"/>
      <c r="AE141" s="213"/>
      <c r="AF141" s="213"/>
      <c r="AG141" s="213" t="s">
        <v>133</v>
      </c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">
      <c r="A142" s="220"/>
      <c r="B142" s="221"/>
      <c r="C142" s="254" t="s">
        <v>316</v>
      </c>
      <c r="D142" s="223"/>
      <c r="E142" s="224">
        <v>1.4</v>
      </c>
      <c r="F142" s="222"/>
      <c r="G142" s="222"/>
      <c r="H142" s="222"/>
      <c r="I142" s="222"/>
      <c r="J142" s="222"/>
      <c r="K142" s="222"/>
      <c r="L142" s="222"/>
      <c r="M142" s="222"/>
      <c r="N142" s="222"/>
      <c r="O142" s="222"/>
      <c r="P142" s="222"/>
      <c r="Q142" s="222"/>
      <c r="R142" s="222"/>
      <c r="S142" s="222"/>
      <c r="T142" s="222"/>
      <c r="U142" s="222"/>
      <c r="V142" s="222"/>
      <c r="W142" s="222"/>
      <c r="X142" s="222"/>
      <c r="Y142" s="213"/>
      <c r="Z142" s="213"/>
      <c r="AA142" s="213"/>
      <c r="AB142" s="213"/>
      <c r="AC142" s="213"/>
      <c r="AD142" s="213"/>
      <c r="AE142" s="213"/>
      <c r="AF142" s="213"/>
      <c r="AG142" s="213" t="s">
        <v>137</v>
      </c>
      <c r="AH142" s="213">
        <v>0</v>
      </c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">
      <c r="A143" s="220"/>
      <c r="B143" s="221"/>
      <c r="C143" s="254" t="s">
        <v>317</v>
      </c>
      <c r="D143" s="223"/>
      <c r="E143" s="224">
        <v>0.5</v>
      </c>
      <c r="F143" s="222"/>
      <c r="G143" s="222"/>
      <c r="H143" s="222"/>
      <c r="I143" s="222"/>
      <c r="J143" s="222"/>
      <c r="K143" s="222"/>
      <c r="L143" s="222"/>
      <c r="M143" s="222"/>
      <c r="N143" s="222"/>
      <c r="O143" s="222"/>
      <c r="P143" s="222"/>
      <c r="Q143" s="222"/>
      <c r="R143" s="222"/>
      <c r="S143" s="222"/>
      <c r="T143" s="222"/>
      <c r="U143" s="222"/>
      <c r="V143" s="222"/>
      <c r="W143" s="222"/>
      <c r="X143" s="222"/>
      <c r="Y143" s="213"/>
      <c r="Z143" s="213"/>
      <c r="AA143" s="213"/>
      <c r="AB143" s="213"/>
      <c r="AC143" s="213"/>
      <c r="AD143" s="213"/>
      <c r="AE143" s="213"/>
      <c r="AF143" s="213"/>
      <c r="AG143" s="213" t="s">
        <v>137</v>
      </c>
      <c r="AH143" s="213">
        <v>0</v>
      </c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ht="33.75" outlineLevel="1" x14ac:dyDescent="0.2">
      <c r="A144" s="232">
        <v>50</v>
      </c>
      <c r="B144" s="233" t="s">
        <v>318</v>
      </c>
      <c r="C144" s="252" t="s">
        <v>319</v>
      </c>
      <c r="D144" s="234" t="s">
        <v>129</v>
      </c>
      <c r="E144" s="235">
        <v>1.9</v>
      </c>
      <c r="F144" s="236"/>
      <c r="G144" s="237">
        <f>ROUND(E144*F144,2)</f>
        <v>0</v>
      </c>
      <c r="H144" s="236"/>
      <c r="I144" s="237">
        <f>ROUND(E144*H144,2)</f>
        <v>0</v>
      </c>
      <c r="J144" s="236"/>
      <c r="K144" s="237">
        <f>ROUND(E144*J144,2)</f>
        <v>0</v>
      </c>
      <c r="L144" s="237">
        <v>21</v>
      </c>
      <c r="M144" s="237">
        <f>G144*(1+L144/100)</f>
        <v>0</v>
      </c>
      <c r="N144" s="237">
        <v>5.1999999999999995E-4</v>
      </c>
      <c r="O144" s="237">
        <f>ROUND(E144*N144,2)</f>
        <v>0</v>
      </c>
      <c r="P144" s="237">
        <v>0</v>
      </c>
      <c r="Q144" s="237">
        <f>ROUND(E144*P144,2)</f>
        <v>0</v>
      </c>
      <c r="R144" s="237" t="s">
        <v>315</v>
      </c>
      <c r="S144" s="237" t="s">
        <v>131</v>
      </c>
      <c r="T144" s="238" t="s">
        <v>131</v>
      </c>
      <c r="U144" s="222">
        <v>4.9000000000000002E-2</v>
      </c>
      <c r="V144" s="222">
        <f>ROUND(E144*U144,2)</f>
        <v>0.09</v>
      </c>
      <c r="W144" s="222"/>
      <c r="X144" s="222" t="s">
        <v>132</v>
      </c>
      <c r="Y144" s="213"/>
      <c r="Z144" s="213"/>
      <c r="AA144" s="213"/>
      <c r="AB144" s="213"/>
      <c r="AC144" s="213"/>
      <c r="AD144" s="213"/>
      <c r="AE144" s="213"/>
      <c r="AF144" s="213"/>
      <c r="AG144" s="213" t="s">
        <v>133</v>
      </c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">
      <c r="A145" s="220"/>
      <c r="B145" s="221"/>
      <c r="C145" s="254" t="s">
        <v>320</v>
      </c>
      <c r="D145" s="223"/>
      <c r="E145" s="224">
        <v>1.9</v>
      </c>
      <c r="F145" s="222"/>
      <c r="G145" s="222"/>
      <c r="H145" s="222"/>
      <c r="I145" s="222"/>
      <c r="J145" s="222"/>
      <c r="K145" s="222"/>
      <c r="L145" s="222"/>
      <c r="M145" s="222"/>
      <c r="N145" s="222"/>
      <c r="O145" s="222"/>
      <c r="P145" s="222"/>
      <c r="Q145" s="222"/>
      <c r="R145" s="222"/>
      <c r="S145" s="222"/>
      <c r="T145" s="222"/>
      <c r="U145" s="222"/>
      <c r="V145" s="222"/>
      <c r="W145" s="222"/>
      <c r="X145" s="222"/>
      <c r="Y145" s="213"/>
      <c r="Z145" s="213"/>
      <c r="AA145" s="213"/>
      <c r="AB145" s="213"/>
      <c r="AC145" s="213"/>
      <c r="AD145" s="213"/>
      <c r="AE145" s="213"/>
      <c r="AF145" s="213"/>
      <c r="AG145" s="213" t="s">
        <v>137</v>
      </c>
      <c r="AH145" s="213">
        <v>5</v>
      </c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ht="22.5" outlineLevel="1" x14ac:dyDescent="0.2">
      <c r="A146" s="232">
        <v>51</v>
      </c>
      <c r="B146" s="233" t="s">
        <v>321</v>
      </c>
      <c r="C146" s="252" t="s">
        <v>322</v>
      </c>
      <c r="D146" s="234" t="s">
        <v>129</v>
      </c>
      <c r="E146" s="235">
        <v>1.9</v>
      </c>
      <c r="F146" s="236"/>
      <c r="G146" s="237">
        <f>ROUND(E146*F146,2)</f>
        <v>0</v>
      </c>
      <c r="H146" s="236"/>
      <c r="I146" s="237">
        <f>ROUND(E146*H146,2)</f>
        <v>0</v>
      </c>
      <c r="J146" s="236"/>
      <c r="K146" s="237">
        <f>ROUND(E146*J146,2)</f>
        <v>0</v>
      </c>
      <c r="L146" s="237">
        <v>21</v>
      </c>
      <c r="M146" s="237">
        <f>G146*(1+L146/100)</f>
        <v>0</v>
      </c>
      <c r="N146" s="237">
        <v>1.03E-2</v>
      </c>
      <c r="O146" s="237">
        <f>ROUND(E146*N146,2)</f>
        <v>0.02</v>
      </c>
      <c r="P146" s="237">
        <v>0</v>
      </c>
      <c r="Q146" s="237">
        <f>ROUND(E146*P146,2)</f>
        <v>0</v>
      </c>
      <c r="R146" s="237" t="s">
        <v>315</v>
      </c>
      <c r="S146" s="237" t="s">
        <v>131</v>
      </c>
      <c r="T146" s="238" t="s">
        <v>131</v>
      </c>
      <c r="U146" s="222">
        <v>0.53200000000000003</v>
      </c>
      <c r="V146" s="222">
        <f>ROUND(E146*U146,2)</f>
        <v>1.01</v>
      </c>
      <c r="W146" s="222"/>
      <c r="X146" s="222" t="s">
        <v>132</v>
      </c>
      <c r="Y146" s="213"/>
      <c r="Z146" s="213"/>
      <c r="AA146" s="213"/>
      <c r="AB146" s="213"/>
      <c r="AC146" s="213"/>
      <c r="AD146" s="213"/>
      <c r="AE146" s="213"/>
      <c r="AF146" s="213"/>
      <c r="AG146" s="213" t="s">
        <v>133</v>
      </c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">
      <c r="A147" s="220"/>
      <c r="B147" s="221"/>
      <c r="C147" s="254" t="s">
        <v>320</v>
      </c>
      <c r="D147" s="223"/>
      <c r="E147" s="224">
        <v>1.9</v>
      </c>
      <c r="F147" s="222"/>
      <c r="G147" s="222"/>
      <c r="H147" s="222"/>
      <c r="I147" s="222"/>
      <c r="J147" s="222"/>
      <c r="K147" s="222"/>
      <c r="L147" s="222"/>
      <c r="M147" s="222"/>
      <c r="N147" s="222"/>
      <c r="O147" s="222"/>
      <c r="P147" s="222"/>
      <c r="Q147" s="222"/>
      <c r="R147" s="222"/>
      <c r="S147" s="222"/>
      <c r="T147" s="222"/>
      <c r="U147" s="222"/>
      <c r="V147" s="222"/>
      <c r="W147" s="222"/>
      <c r="X147" s="222"/>
      <c r="Y147" s="213"/>
      <c r="Z147" s="213"/>
      <c r="AA147" s="213"/>
      <c r="AB147" s="213"/>
      <c r="AC147" s="213"/>
      <c r="AD147" s="213"/>
      <c r="AE147" s="213"/>
      <c r="AF147" s="213"/>
      <c r="AG147" s="213" t="s">
        <v>137</v>
      </c>
      <c r="AH147" s="213">
        <v>5</v>
      </c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">
      <c r="A148" s="232">
        <v>52</v>
      </c>
      <c r="B148" s="233" t="s">
        <v>323</v>
      </c>
      <c r="C148" s="252" t="s">
        <v>324</v>
      </c>
      <c r="D148" s="234" t="s">
        <v>129</v>
      </c>
      <c r="E148" s="235">
        <v>1.9</v>
      </c>
      <c r="F148" s="236"/>
      <c r="G148" s="237">
        <f>ROUND(E148*F148,2)</f>
        <v>0</v>
      </c>
      <c r="H148" s="236"/>
      <c r="I148" s="237">
        <f>ROUND(E148*H148,2)</f>
        <v>0</v>
      </c>
      <c r="J148" s="236"/>
      <c r="K148" s="237">
        <f>ROUND(E148*J148,2)</f>
        <v>0</v>
      </c>
      <c r="L148" s="237">
        <v>21</v>
      </c>
      <c r="M148" s="237">
        <f>G148*(1+L148/100)</f>
        <v>0</v>
      </c>
      <c r="N148" s="237">
        <v>0</v>
      </c>
      <c r="O148" s="237">
        <f>ROUND(E148*N148,2)</f>
        <v>0</v>
      </c>
      <c r="P148" s="237">
        <v>4.8700000000000002E-3</v>
      </c>
      <c r="Q148" s="237">
        <f>ROUND(E148*P148,2)</f>
        <v>0.01</v>
      </c>
      <c r="R148" s="237" t="s">
        <v>315</v>
      </c>
      <c r="S148" s="237" t="s">
        <v>131</v>
      </c>
      <c r="T148" s="238" t="s">
        <v>131</v>
      </c>
      <c r="U148" s="222">
        <v>4.1000000000000002E-2</v>
      </c>
      <c r="V148" s="222">
        <f>ROUND(E148*U148,2)</f>
        <v>0.08</v>
      </c>
      <c r="W148" s="222"/>
      <c r="X148" s="222" t="s">
        <v>132</v>
      </c>
      <c r="Y148" s="213"/>
      <c r="Z148" s="213"/>
      <c r="AA148" s="213"/>
      <c r="AB148" s="213"/>
      <c r="AC148" s="213"/>
      <c r="AD148" s="213"/>
      <c r="AE148" s="213"/>
      <c r="AF148" s="213"/>
      <c r="AG148" s="213" t="s">
        <v>133</v>
      </c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 x14ac:dyDescent="0.2">
      <c r="A149" s="220"/>
      <c r="B149" s="221"/>
      <c r="C149" s="254" t="s">
        <v>316</v>
      </c>
      <c r="D149" s="223"/>
      <c r="E149" s="224">
        <v>1.4</v>
      </c>
      <c r="F149" s="222"/>
      <c r="G149" s="222"/>
      <c r="H149" s="222"/>
      <c r="I149" s="222"/>
      <c r="J149" s="222"/>
      <c r="K149" s="222"/>
      <c r="L149" s="222"/>
      <c r="M149" s="222"/>
      <c r="N149" s="222"/>
      <c r="O149" s="222"/>
      <c r="P149" s="222"/>
      <c r="Q149" s="222"/>
      <c r="R149" s="222"/>
      <c r="S149" s="222"/>
      <c r="T149" s="222"/>
      <c r="U149" s="222"/>
      <c r="V149" s="222"/>
      <c r="W149" s="222"/>
      <c r="X149" s="222"/>
      <c r="Y149" s="213"/>
      <c r="Z149" s="213"/>
      <c r="AA149" s="213"/>
      <c r="AB149" s="213"/>
      <c r="AC149" s="213"/>
      <c r="AD149" s="213"/>
      <c r="AE149" s="213"/>
      <c r="AF149" s="213"/>
      <c r="AG149" s="213" t="s">
        <v>137</v>
      </c>
      <c r="AH149" s="213">
        <v>0</v>
      </c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">
      <c r="A150" s="220"/>
      <c r="B150" s="221"/>
      <c r="C150" s="254" t="s">
        <v>317</v>
      </c>
      <c r="D150" s="223"/>
      <c r="E150" s="224">
        <v>0.5</v>
      </c>
      <c r="F150" s="222"/>
      <c r="G150" s="222"/>
      <c r="H150" s="222"/>
      <c r="I150" s="222"/>
      <c r="J150" s="222"/>
      <c r="K150" s="222"/>
      <c r="L150" s="222"/>
      <c r="M150" s="222"/>
      <c r="N150" s="222"/>
      <c r="O150" s="222"/>
      <c r="P150" s="222"/>
      <c r="Q150" s="222"/>
      <c r="R150" s="222"/>
      <c r="S150" s="222"/>
      <c r="T150" s="222"/>
      <c r="U150" s="222"/>
      <c r="V150" s="222"/>
      <c r="W150" s="222"/>
      <c r="X150" s="222"/>
      <c r="Y150" s="213"/>
      <c r="Z150" s="213"/>
      <c r="AA150" s="213"/>
      <c r="AB150" s="213"/>
      <c r="AC150" s="213"/>
      <c r="AD150" s="213"/>
      <c r="AE150" s="213"/>
      <c r="AF150" s="213"/>
      <c r="AG150" s="213" t="s">
        <v>137</v>
      </c>
      <c r="AH150" s="213">
        <v>0</v>
      </c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1" x14ac:dyDescent="0.2">
      <c r="A151" s="243">
        <v>53</v>
      </c>
      <c r="B151" s="244" t="s">
        <v>325</v>
      </c>
      <c r="C151" s="257" t="s">
        <v>326</v>
      </c>
      <c r="D151" s="245" t="s">
        <v>253</v>
      </c>
      <c r="E151" s="246">
        <v>2</v>
      </c>
      <c r="F151" s="247"/>
      <c r="G151" s="248">
        <f>ROUND(E151*F151,2)</f>
        <v>0</v>
      </c>
      <c r="H151" s="247"/>
      <c r="I151" s="248">
        <f>ROUND(E151*H151,2)</f>
        <v>0</v>
      </c>
      <c r="J151" s="247"/>
      <c r="K151" s="248">
        <f>ROUND(E151*J151,2)</f>
        <v>0</v>
      </c>
      <c r="L151" s="248">
        <v>21</v>
      </c>
      <c r="M151" s="248">
        <f>G151*(1+L151/100)</f>
        <v>0</v>
      </c>
      <c r="N151" s="248">
        <v>0</v>
      </c>
      <c r="O151" s="248">
        <f>ROUND(E151*N151,2)</f>
        <v>0</v>
      </c>
      <c r="P151" s="248">
        <v>0</v>
      </c>
      <c r="Q151" s="248">
        <f>ROUND(E151*P151,2)</f>
        <v>0</v>
      </c>
      <c r="R151" s="248"/>
      <c r="S151" s="248" t="s">
        <v>244</v>
      </c>
      <c r="T151" s="249" t="s">
        <v>245</v>
      </c>
      <c r="U151" s="222">
        <v>0</v>
      </c>
      <c r="V151" s="222">
        <f>ROUND(E151*U151,2)</f>
        <v>0</v>
      </c>
      <c r="W151" s="222"/>
      <c r="X151" s="222" t="s">
        <v>132</v>
      </c>
      <c r="Y151" s="213"/>
      <c r="Z151" s="213"/>
      <c r="AA151" s="213"/>
      <c r="AB151" s="213"/>
      <c r="AC151" s="213"/>
      <c r="AD151" s="213"/>
      <c r="AE151" s="213"/>
      <c r="AF151" s="213"/>
      <c r="AG151" s="213" t="s">
        <v>133</v>
      </c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x14ac:dyDescent="0.2">
      <c r="A152" s="226" t="s">
        <v>125</v>
      </c>
      <c r="B152" s="227" t="s">
        <v>93</v>
      </c>
      <c r="C152" s="251" t="s">
        <v>94</v>
      </c>
      <c r="D152" s="228"/>
      <c r="E152" s="229"/>
      <c r="F152" s="230"/>
      <c r="G152" s="230">
        <f>SUMIF(AG153:AG175,"&lt;&gt;NOR",G153:G175)</f>
        <v>0</v>
      </c>
      <c r="H152" s="230"/>
      <c r="I152" s="230">
        <f>SUM(I153:I175)</f>
        <v>0</v>
      </c>
      <c r="J152" s="230"/>
      <c r="K152" s="230">
        <f>SUM(K153:K175)</f>
        <v>0</v>
      </c>
      <c r="L152" s="230"/>
      <c r="M152" s="230">
        <f>SUM(M153:M175)</f>
        <v>0</v>
      </c>
      <c r="N152" s="230"/>
      <c r="O152" s="230">
        <f>SUM(O153:O175)</f>
        <v>0</v>
      </c>
      <c r="P152" s="230"/>
      <c r="Q152" s="230">
        <f>SUM(Q153:Q175)</f>
        <v>0</v>
      </c>
      <c r="R152" s="230"/>
      <c r="S152" s="230"/>
      <c r="T152" s="231"/>
      <c r="U152" s="225"/>
      <c r="V152" s="225">
        <f>SUM(V153:V175)</f>
        <v>49.57</v>
      </c>
      <c r="W152" s="225"/>
      <c r="X152" s="225"/>
      <c r="AG152" t="s">
        <v>126</v>
      </c>
    </row>
    <row r="153" spans="1:60" outlineLevel="1" x14ac:dyDescent="0.2">
      <c r="A153" s="232">
        <v>54</v>
      </c>
      <c r="B153" s="233" t="s">
        <v>327</v>
      </c>
      <c r="C153" s="252" t="s">
        <v>328</v>
      </c>
      <c r="D153" s="234" t="s">
        <v>234</v>
      </c>
      <c r="E153" s="235">
        <v>43.181150000000002</v>
      </c>
      <c r="F153" s="236"/>
      <c r="G153" s="237">
        <f>ROUND(E153*F153,2)</f>
        <v>0</v>
      </c>
      <c r="H153" s="236"/>
      <c r="I153" s="237">
        <f>ROUND(E153*H153,2)</f>
        <v>0</v>
      </c>
      <c r="J153" s="236"/>
      <c r="K153" s="237">
        <f>ROUND(E153*J153,2)</f>
        <v>0</v>
      </c>
      <c r="L153" s="237">
        <v>21</v>
      </c>
      <c r="M153" s="237">
        <f>G153*(1+L153/100)</f>
        <v>0</v>
      </c>
      <c r="N153" s="237">
        <v>0</v>
      </c>
      <c r="O153" s="237">
        <f>ROUND(E153*N153,2)</f>
        <v>0</v>
      </c>
      <c r="P153" s="237">
        <v>0</v>
      </c>
      <c r="Q153" s="237">
        <f>ROUND(E153*P153,2)</f>
        <v>0</v>
      </c>
      <c r="R153" s="237" t="s">
        <v>329</v>
      </c>
      <c r="S153" s="237" t="s">
        <v>131</v>
      </c>
      <c r="T153" s="238" t="s">
        <v>131</v>
      </c>
      <c r="U153" s="222">
        <v>0.16400000000000001</v>
      </c>
      <c r="V153" s="222">
        <f>ROUND(E153*U153,2)</f>
        <v>7.08</v>
      </c>
      <c r="W153" s="222"/>
      <c r="X153" s="222" t="s">
        <v>330</v>
      </c>
      <c r="Y153" s="213"/>
      <c r="Z153" s="213"/>
      <c r="AA153" s="213"/>
      <c r="AB153" s="213"/>
      <c r="AC153" s="213"/>
      <c r="AD153" s="213"/>
      <c r="AE153" s="213"/>
      <c r="AF153" s="213"/>
      <c r="AG153" s="213" t="s">
        <v>331</v>
      </c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ht="22.5" outlineLevel="1" x14ac:dyDescent="0.2">
      <c r="A154" s="220"/>
      <c r="B154" s="221"/>
      <c r="C154" s="253" t="s">
        <v>332</v>
      </c>
      <c r="D154" s="239"/>
      <c r="E154" s="239"/>
      <c r="F154" s="239"/>
      <c r="G154" s="239"/>
      <c r="H154" s="222"/>
      <c r="I154" s="222"/>
      <c r="J154" s="222"/>
      <c r="K154" s="222"/>
      <c r="L154" s="222"/>
      <c r="M154" s="222"/>
      <c r="N154" s="222"/>
      <c r="O154" s="222"/>
      <c r="P154" s="222"/>
      <c r="Q154" s="222"/>
      <c r="R154" s="222"/>
      <c r="S154" s="222"/>
      <c r="T154" s="222"/>
      <c r="U154" s="222"/>
      <c r="V154" s="222"/>
      <c r="W154" s="222"/>
      <c r="X154" s="222"/>
      <c r="Y154" s="213"/>
      <c r="Z154" s="213"/>
      <c r="AA154" s="213"/>
      <c r="AB154" s="213"/>
      <c r="AC154" s="213"/>
      <c r="AD154" s="213"/>
      <c r="AE154" s="213"/>
      <c r="AF154" s="213"/>
      <c r="AG154" s="213" t="s">
        <v>135</v>
      </c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40" t="str">
        <f>C154</f>
        <v>se složením a hrubým urovnáním nebo s přeložením na jiný dopravní prostředek kromě lodi, vč. příplatku za každých dalších i započatých 1000 m přes 1000 m,</v>
      </c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">
      <c r="A155" s="220"/>
      <c r="B155" s="221"/>
      <c r="C155" s="254" t="s">
        <v>333</v>
      </c>
      <c r="D155" s="223"/>
      <c r="E155" s="224"/>
      <c r="F155" s="222"/>
      <c r="G155" s="222"/>
      <c r="H155" s="222"/>
      <c r="I155" s="222"/>
      <c r="J155" s="222"/>
      <c r="K155" s="222"/>
      <c r="L155" s="222"/>
      <c r="M155" s="222"/>
      <c r="N155" s="222"/>
      <c r="O155" s="222"/>
      <c r="P155" s="222"/>
      <c r="Q155" s="222"/>
      <c r="R155" s="222"/>
      <c r="S155" s="222"/>
      <c r="T155" s="222"/>
      <c r="U155" s="222"/>
      <c r="V155" s="222"/>
      <c r="W155" s="222"/>
      <c r="X155" s="222"/>
      <c r="Y155" s="213"/>
      <c r="Z155" s="213"/>
      <c r="AA155" s="213"/>
      <c r="AB155" s="213"/>
      <c r="AC155" s="213"/>
      <c r="AD155" s="213"/>
      <c r="AE155" s="213"/>
      <c r="AF155" s="213"/>
      <c r="AG155" s="213" t="s">
        <v>137</v>
      </c>
      <c r="AH155" s="213">
        <v>0</v>
      </c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1" x14ac:dyDescent="0.2">
      <c r="A156" s="220"/>
      <c r="B156" s="221"/>
      <c r="C156" s="254" t="s">
        <v>334</v>
      </c>
      <c r="D156" s="223"/>
      <c r="E156" s="224"/>
      <c r="F156" s="222"/>
      <c r="G156" s="222"/>
      <c r="H156" s="222"/>
      <c r="I156" s="222"/>
      <c r="J156" s="222"/>
      <c r="K156" s="222"/>
      <c r="L156" s="222"/>
      <c r="M156" s="222"/>
      <c r="N156" s="222"/>
      <c r="O156" s="222"/>
      <c r="P156" s="222"/>
      <c r="Q156" s="222"/>
      <c r="R156" s="222"/>
      <c r="S156" s="222"/>
      <c r="T156" s="222"/>
      <c r="U156" s="222"/>
      <c r="V156" s="222"/>
      <c r="W156" s="222"/>
      <c r="X156" s="222"/>
      <c r="Y156" s="213"/>
      <c r="Z156" s="213"/>
      <c r="AA156" s="213"/>
      <c r="AB156" s="213"/>
      <c r="AC156" s="213"/>
      <c r="AD156" s="213"/>
      <c r="AE156" s="213"/>
      <c r="AF156" s="213"/>
      <c r="AG156" s="213" t="s">
        <v>137</v>
      </c>
      <c r="AH156" s="213">
        <v>0</v>
      </c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1" x14ac:dyDescent="0.2">
      <c r="A157" s="220"/>
      <c r="B157" s="221"/>
      <c r="C157" s="254" t="s">
        <v>335</v>
      </c>
      <c r="D157" s="223"/>
      <c r="E157" s="224">
        <v>43.181150000000002</v>
      </c>
      <c r="F157" s="222"/>
      <c r="G157" s="222"/>
      <c r="H157" s="222"/>
      <c r="I157" s="222"/>
      <c r="J157" s="222"/>
      <c r="K157" s="222"/>
      <c r="L157" s="222"/>
      <c r="M157" s="222"/>
      <c r="N157" s="222"/>
      <c r="O157" s="222"/>
      <c r="P157" s="222"/>
      <c r="Q157" s="222"/>
      <c r="R157" s="222"/>
      <c r="S157" s="222"/>
      <c r="T157" s="222"/>
      <c r="U157" s="222"/>
      <c r="V157" s="222"/>
      <c r="W157" s="222"/>
      <c r="X157" s="222"/>
      <c r="Y157" s="213"/>
      <c r="Z157" s="213"/>
      <c r="AA157" s="213"/>
      <c r="AB157" s="213"/>
      <c r="AC157" s="213"/>
      <c r="AD157" s="213"/>
      <c r="AE157" s="213"/>
      <c r="AF157" s="213"/>
      <c r="AG157" s="213" t="s">
        <v>137</v>
      </c>
      <c r="AH157" s="213">
        <v>0</v>
      </c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">
      <c r="A158" s="232">
        <v>55</v>
      </c>
      <c r="B158" s="233" t="s">
        <v>336</v>
      </c>
      <c r="C158" s="252" t="s">
        <v>337</v>
      </c>
      <c r="D158" s="234" t="s">
        <v>234</v>
      </c>
      <c r="E158" s="235">
        <v>43.181150000000002</v>
      </c>
      <c r="F158" s="236"/>
      <c r="G158" s="237">
        <f>ROUND(E158*F158,2)</f>
        <v>0</v>
      </c>
      <c r="H158" s="236"/>
      <c r="I158" s="237">
        <f>ROUND(E158*H158,2)</f>
        <v>0</v>
      </c>
      <c r="J158" s="236"/>
      <c r="K158" s="237">
        <f>ROUND(E158*J158,2)</f>
        <v>0</v>
      </c>
      <c r="L158" s="237">
        <v>21</v>
      </c>
      <c r="M158" s="237">
        <f>G158*(1+L158/100)</f>
        <v>0</v>
      </c>
      <c r="N158" s="237">
        <v>0</v>
      </c>
      <c r="O158" s="237">
        <f>ROUND(E158*N158,2)</f>
        <v>0</v>
      </c>
      <c r="P158" s="237">
        <v>0</v>
      </c>
      <c r="Q158" s="237">
        <f>ROUND(E158*P158,2)</f>
        <v>0</v>
      </c>
      <c r="R158" s="237" t="s">
        <v>295</v>
      </c>
      <c r="S158" s="237" t="s">
        <v>131</v>
      </c>
      <c r="T158" s="238" t="s">
        <v>131</v>
      </c>
      <c r="U158" s="222">
        <v>0.94199999999999995</v>
      </c>
      <c r="V158" s="222">
        <f>ROUND(E158*U158,2)</f>
        <v>40.68</v>
      </c>
      <c r="W158" s="222"/>
      <c r="X158" s="222" t="s">
        <v>330</v>
      </c>
      <c r="Y158" s="213"/>
      <c r="Z158" s="213"/>
      <c r="AA158" s="213"/>
      <c r="AB158" s="213"/>
      <c r="AC158" s="213"/>
      <c r="AD158" s="213"/>
      <c r="AE158" s="213"/>
      <c r="AF158" s="213"/>
      <c r="AG158" s="213" t="s">
        <v>331</v>
      </c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2">
      <c r="A159" s="220"/>
      <c r="B159" s="221"/>
      <c r="C159" s="254" t="s">
        <v>333</v>
      </c>
      <c r="D159" s="223"/>
      <c r="E159" s="224"/>
      <c r="F159" s="222"/>
      <c r="G159" s="222"/>
      <c r="H159" s="222"/>
      <c r="I159" s="222"/>
      <c r="J159" s="222"/>
      <c r="K159" s="222"/>
      <c r="L159" s="222"/>
      <c r="M159" s="222"/>
      <c r="N159" s="222"/>
      <c r="O159" s="222"/>
      <c r="P159" s="222"/>
      <c r="Q159" s="222"/>
      <c r="R159" s="222"/>
      <c r="S159" s="222"/>
      <c r="T159" s="222"/>
      <c r="U159" s="222"/>
      <c r="V159" s="222"/>
      <c r="W159" s="222"/>
      <c r="X159" s="222"/>
      <c r="Y159" s="213"/>
      <c r="Z159" s="213"/>
      <c r="AA159" s="213"/>
      <c r="AB159" s="213"/>
      <c r="AC159" s="213"/>
      <c r="AD159" s="213"/>
      <c r="AE159" s="213"/>
      <c r="AF159" s="213"/>
      <c r="AG159" s="213" t="s">
        <v>137</v>
      </c>
      <c r="AH159" s="213">
        <v>0</v>
      </c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">
      <c r="A160" s="220"/>
      <c r="B160" s="221"/>
      <c r="C160" s="254" t="s">
        <v>334</v>
      </c>
      <c r="D160" s="223"/>
      <c r="E160" s="224"/>
      <c r="F160" s="222"/>
      <c r="G160" s="222"/>
      <c r="H160" s="222"/>
      <c r="I160" s="222"/>
      <c r="J160" s="222"/>
      <c r="K160" s="222"/>
      <c r="L160" s="222"/>
      <c r="M160" s="222"/>
      <c r="N160" s="222"/>
      <c r="O160" s="222"/>
      <c r="P160" s="222"/>
      <c r="Q160" s="222"/>
      <c r="R160" s="222"/>
      <c r="S160" s="222"/>
      <c r="T160" s="222"/>
      <c r="U160" s="222"/>
      <c r="V160" s="222"/>
      <c r="W160" s="222"/>
      <c r="X160" s="222"/>
      <c r="Y160" s="213"/>
      <c r="Z160" s="213"/>
      <c r="AA160" s="213"/>
      <c r="AB160" s="213"/>
      <c r="AC160" s="213"/>
      <c r="AD160" s="213"/>
      <c r="AE160" s="213"/>
      <c r="AF160" s="213"/>
      <c r="AG160" s="213" t="s">
        <v>137</v>
      </c>
      <c r="AH160" s="213">
        <v>0</v>
      </c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 x14ac:dyDescent="0.2">
      <c r="A161" s="220"/>
      <c r="B161" s="221"/>
      <c r="C161" s="254" t="s">
        <v>335</v>
      </c>
      <c r="D161" s="223"/>
      <c r="E161" s="224">
        <v>43.181150000000002</v>
      </c>
      <c r="F161" s="222"/>
      <c r="G161" s="222"/>
      <c r="H161" s="222"/>
      <c r="I161" s="222"/>
      <c r="J161" s="222"/>
      <c r="K161" s="222"/>
      <c r="L161" s="222"/>
      <c r="M161" s="222"/>
      <c r="N161" s="222"/>
      <c r="O161" s="222"/>
      <c r="P161" s="222"/>
      <c r="Q161" s="222"/>
      <c r="R161" s="222"/>
      <c r="S161" s="222"/>
      <c r="T161" s="222"/>
      <c r="U161" s="222"/>
      <c r="V161" s="222"/>
      <c r="W161" s="222"/>
      <c r="X161" s="222"/>
      <c r="Y161" s="213"/>
      <c r="Z161" s="213"/>
      <c r="AA161" s="213"/>
      <c r="AB161" s="213"/>
      <c r="AC161" s="213"/>
      <c r="AD161" s="213"/>
      <c r="AE161" s="213"/>
      <c r="AF161" s="213"/>
      <c r="AG161" s="213" t="s">
        <v>137</v>
      </c>
      <c r="AH161" s="213">
        <v>0</v>
      </c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1" x14ac:dyDescent="0.2">
      <c r="A162" s="232">
        <v>56</v>
      </c>
      <c r="B162" s="233" t="s">
        <v>338</v>
      </c>
      <c r="C162" s="252" t="s">
        <v>339</v>
      </c>
      <c r="D162" s="234" t="s">
        <v>234</v>
      </c>
      <c r="E162" s="235">
        <v>43.181150000000002</v>
      </c>
      <c r="F162" s="236"/>
      <c r="G162" s="237">
        <f>ROUND(E162*F162,2)</f>
        <v>0</v>
      </c>
      <c r="H162" s="236"/>
      <c r="I162" s="237">
        <f>ROUND(E162*H162,2)</f>
        <v>0</v>
      </c>
      <c r="J162" s="236"/>
      <c r="K162" s="237">
        <f>ROUND(E162*J162,2)</f>
        <v>0</v>
      </c>
      <c r="L162" s="237">
        <v>21</v>
      </c>
      <c r="M162" s="237">
        <f>G162*(1+L162/100)</f>
        <v>0</v>
      </c>
      <c r="N162" s="237">
        <v>0</v>
      </c>
      <c r="O162" s="237">
        <f>ROUND(E162*N162,2)</f>
        <v>0</v>
      </c>
      <c r="P162" s="237">
        <v>0</v>
      </c>
      <c r="Q162" s="237">
        <f>ROUND(E162*P162,2)</f>
        <v>0</v>
      </c>
      <c r="R162" s="237" t="s">
        <v>340</v>
      </c>
      <c r="S162" s="237" t="s">
        <v>131</v>
      </c>
      <c r="T162" s="238" t="s">
        <v>131</v>
      </c>
      <c r="U162" s="222">
        <v>4.2000000000000003E-2</v>
      </c>
      <c r="V162" s="222">
        <f>ROUND(E162*U162,2)</f>
        <v>1.81</v>
      </c>
      <c r="W162" s="222"/>
      <c r="X162" s="222" t="s">
        <v>330</v>
      </c>
      <c r="Y162" s="213"/>
      <c r="Z162" s="213"/>
      <c r="AA162" s="213"/>
      <c r="AB162" s="213"/>
      <c r="AC162" s="213"/>
      <c r="AD162" s="213"/>
      <c r="AE162" s="213"/>
      <c r="AF162" s="213"/>
      <c r="AG162" s="213" t="s">
        <v>331</v>
      </c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1" x14ac:dyDescent="0.2">
      <c r="A163" s="220"/>
      <c r="B163" s="221"/>
      <c r="C163" s="253" t="s">
        <v>341</v>
      </c>
      <c r="D163" s="239"/>
      <c r="E163" s="239"/>
      <c r="F163" s="239"/>
      <c r="G163" s="239"/>
      <c r="H163" s="222"/>
      <c r="I163" s="222"/>
      <c r="J163" s="222"/>
      <c r="K163" s="222"/>
      <c r="L163" s="222"/>
      <c r="M163" s="222"/>
      <c r="N163" s="222"/>
      <c r="O163" s="222"/>
      <c r="P163" s="222"/>
      <c r="Q163" s="222"/>
      <c r="R163" s="222"/>
      <c r="S163" s="222"/>
      <c r="T163" s="222"/>
      <c r="U163" s="222"/>
      <c r="V163" s="222"/>
      <c r="W163" s="222"/>
      <c r="X163" s="222"/>
      <c r="Y163" s="213"/>
      <c r="Z163" s="213"/>
      <c r="AA163" s="213"/>
      <c r="AB163" s="213"/>
      <c r="AC163" s="213"/>
      <c r="AD163" s="213"/>
      <c r="AE163" s="213"/>
      <c r="AF163" s="213"/>
      <c r="AG163" s="213" t="s">
        <v>135</v>
      </c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1" x14ac:dyDescent="0.2">
      <c r="A164" s="220"/>
      <c r="B164" s="221"/>
      <c r="C164" s="254" t="s">
        <v>333</v>
      </c>
      <c r="D164" s="223"/>
      <c r="E164" s="224"/>
      <c r="F164" s="222"/>
      <c r="G164" s="222"/>
      <c r="H164" s="222"/>
      <c r="I164" s="222"/>
      <c r="J164" s="222"/>
      <c r="K164" s="222"/>
      <c r="L164" s="222"/>
      <c r="M164" s="222"/>
      <c r="N164" s="222"/>
      <c r="O164" s="222"/>
      <c r="P164" s="222"/>
      <c r="Q164" s="222"/>
      <c r="R164" s="222"/>
      <c r="S164" s="222"/>
      <c r="T164" s="222"/>
      <c r="U164" s="222"/>
      <c r="V164" s="222"/>
      <c r="W164" s="222"/>
      <c r="X164" s="222"/>
      <c r="Y164" s="213"/>
      <c r="Z164" s="213"/>
      <c r="AA164" s="213"/>
      <c r="AB164" s="213"/>
      <c r="AC164" s="213"/>
      <c r="AD164" s="213"/>
      <c r="AE164" s="213"/>
      <c r="AF164" s="213"/>
      <c r="AG164" s="213" t="s">
        <v>137</v>
      </c>
      <c r="AH164" s="213">
        <v>0</v>
      </c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1" x14ac:dyDescent="0.2">
      <c r="A165" s="220"/>
      <c r="B165" s="221"/>
      <c r="C165" s="254" t="s">
        <v>334</v>
      </c>
      <c r="D165" s="223"/>
      <c r="E165" s="224"/>
      <c r="F165" s="222"/>
      <c r="G165" s="222"/>
      <c r="H165" s="222"/>
      <c r="I165" s="222"/>
      <c r="J165" s="222"/>
      <c r="K165" s="222"/>
      <c r="L165" s="222"/>
      <c r="M165" s="222"/>
      <c r="N165" s="222"/>
      <c r="O165" s="222"/>
      <c r="P165" s="222"/>
      <c r="Q165" s="222"/>
      <c r="R165" s="222"/>
      <c r="S165" s="222"/>
      <c r="T165" s="222"/>
      <c r="U165" s="222"/>
      <c r="V165" s="222"/>
      <c r="W165" s="222"/>
      <c r="X165" s="222"/>
      <c r="Y165" s="213"/>
      <c r="Z165" s="213"/>
      <c r="AA165" s="213"/>
      <c r="AB165" s="213"/>
      <c r="AC165" s="213"/>
      <c r="AD165" s="213"/>
      <c r="AE165" s="213"/>
      <c r="AF165" s="213"/>
      <c r="AG165" s="213" t="s">
        <v>137</v>
      </c>
      <c r="AH165" s="213">
        <v>0</v>
      </c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1" x14ac:dyDescent="0.2">
      <c r="A166" s="220"/>
      <c r="B166" s="221"/>
      <c r="C166" s="254" t="s">
        <v>335</v>
      </c>
      <c r="D166" s="223"/>
      <c r="E166" s="224">
        <v>43.181150000000002</v>
      </c>
      <c r="F166" s="222"/>
      <c r="G166" s="222"/>
      <c r="H166" s="222"/>
      <c r="I166" s="222"/>
      <c r="J166" s="222"/>
      <c r="K166" s="222"/>
      <c r="L166" s="222"/>
      <c r="M166" s="222"/>
      <c r="N166" s="222"/>
      <c r="O166" s="222"/>
      <c r="P166" s="222"/>
      <c r="Q166" s="222"/>
      <c r="R166" s="222"/>
      <c r="S166" s="222"/>
      <c r="T166" s="222"/>
      <c r="U166" s="222"/>
      <c r="V166" s="222"/>
      <c r="W166" s="222"/>
      <c r="X166" s="222"/>
      <c r="Y166" s="213"/>
      <c r="Z166" s="213"/>
      <c r="AA166" s="213"/>
      <c r="AB166" s="213"/>
      <c r="AC166" s="213"/>
      <c r="AD166" s="213"/>
      <c r="AE166" s="213"/>
      <c r="AF166" s="213"/>
      <c r="AG166" s="213" t="s">
        <v>137</v>
      </c>
      <c r="AH166" s="213">
        <v>0</v>
      </c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1" x14ac:dyDescent="0.2">
      <c r="A167" s="232">
        <v>57</v>
      </c>
      <c r="B167" s="233" t="s">
        <v>342</v>
      </c>
      <c r="C167" s="252" t="s">
        <v>343</v>
      </c>
      <c r="D167" s="234" t="s">
        <v>234</v>
      </c>
      <c r="E167" s="235">
        <v>172.72461000000001</v>
      </c>
      <c r="F167" s="236"/>
      <c r="G167" s="237">
        <f>ROUND(E167*F167,2)</f>
        <v>0</v>
      </c>
      <c r="H167" s="236"/>
      <c r="I167" s="237">
        <f>ROUND(E167*H167,2)</f>
        <v>0</v>
      </c>
      <c r="J167" s="236"/>
      <c r="K167" s="237">
        <f>ROUND(E167*J167,2)</f>
        <v>0</v>
      </c>
      <c r="L167" s="237">
        <v>21</v>
      </c>
      <c r="M167" s="237">
        <f>G167*(1+L167/100)</f>
        <v>0</v>
      </c>
      <c r="N167" s="237">
        <v>0</v>
      </c>
      <c r="O167" s="237">
        <f>ROUND(E167*N167,2)</f>
        <v>0</v>
      </c>
      <c r="P167" s="237">
        <v>0</v>
      </c>
      <c r="Q167" s="237">
        <f>ROUND(E167*P167,2)</f>
        <v>0</v>
      </c>
      <c r="R167" s="237" t="s">
        <v>340</v>
      </c>
      <c r="S167" s="237" t="s">
        <v>131</v>
      </c>
      <c r="T167" s="238" t="s">
        <v>131</v>
      </c>
      <c r="U167" s="222">
        <v>0</v>
      </c>
      <c r="V167" s="222">
        <f>ROUND(E167*U167,2)</f>
        <v>0</v>
      </c>
      <c r="W167" s="222"/>
      <c r="X167" s="222" t="s">
        <v>330</v>
      </c>
      <c r="Y167" s="213"/>
      <c r="Z167" s="213"/>
      <c r="AA167" s="213"/>
      <c r="AB167" s="213"/>
      <c r="AC167" s="213"/>
      <c r="AD167" s="213"/>
      <c r="AE167" s="213"/>
      <c r="AF167" s="213"/>
      <c r="AG167" s="213" t="s">
        <v>331</v>
      </c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1" x14ac:dyDescent="0.2">
      <c r="A168" s="220"/>
      <c r="B168" s="221"/>
      <c r="C168" s="253" t="s">
        <v>341</v>
      </c>
      <c r="D168" s="239"/>
      <c r="E168" s="239"/>
      <c r="F168" s="239"/>
      <c r="G168" s="239"/>
      <c r="H168" s="222"/>
      <c r="I168" s="222"/>
      <c r="J168" s="222"/>
      <c r="K168" s="222"/>
      <c r="L168" s="222"/>
      <c r="M168" s="222"/>
      <c r="N168" s="222"/>
      <c r="O168" s="222"/>
      <c r="P168" s="222"/>
      <c r="Q168" s="222"/>
      <c r="R168" s="222"/>
      <c r="S168" s="222"/>
      <c r="T168" s="222"/>
      <c r="U168" s="222"/>
      <c r="V168" s="222"/>
      <c r="W168" s="222"/>
      <c r="X168" s="222"/>
      <c r="Y168" s="213"/>
      <c r="Z168" s="213"/>
      <c r="AA168" s="213"/>
      <c r="AB168" s="213"/>
      <c r="AC168" s="213"/>
      <c r="AD168" s="213"/>
      <c r="AE168" s="213"/>
      <c r="AF168" s="213"/>
      <c r="AG168" s="213" t="s">
        <v>135</v>
      </c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1" x14ac:dyDescent="0.2">
      <c r="A169" s="220"/>
      <c r="B169" s="221"/>
      <c r="C169" s="254" t="s">
        <v>333</v>
      </c>
      <c r="D169" s="223"/>
      <c r="E169" s="224"/>
      <c r="F169" s="222"/>
      <c r="G169" s="222"/>
      <c r="H169" s="222"/>
      <c r="I169" s="222"/>
      <c r="J169" s="222"/>
      <c r="K169" s="222"/>
      <c r="L169" s="222"/>
      <c r="M169" s="222"/>
      <c r="N169" s="222"/>
      <c r="O169" s="222"/>
      <c r="P169" s="222"/>
      <c r="Q169" s="222"/>
      <c r="R169" s="222"/>
      <c r="S169" s="222"/>
      <c r="T169" s="222"/>
      <c r="U169" s="222"/>
      <c r="V169" s="222"/>
      <c r="W169" s="222"/>
      <c r="X169" s="222"/>
      <c r="Y169" s="213"/>
      <c r="Z169" s="213"/>
      <c r="AA169" s="213"/>
      <c r="AB169" s="213"/>
      <c r="AC169" s="213"/>
      <c r="AD169" s="213"/>
      <c r="AE169" s="213"/>
      <c r="AF169" s="213"/>
      <c r="AG169" s="213" t="s">
        <v>137</v>
      </c>
      <c r="AH169" s="213">
        <v>0</v>
      </c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1" x14ac:dyDescent="0.2">
      <c r="A170" s="220"/>
      <c r="B170" s="221"/>
      <c r="C170" s="254" t="s">
        <v>334</v>
      </c>
      <c r="D170" s="223"/>
      <c r="E170" s="224"/>
      <c r="F170" s="222"/>
      <c r="G170" s="222"/>
      <c r="H170" s="222"/>
      <c r="I170" s="222"/>
      <c r="J170" s="222"/>
      <c r="K170" s="222"/>
      <c r="L170" s="222"/>
      <c r="M170" s="222"/>
      <c r="N170" s="222"/>
      <c r="O170" s="222"/>
      <c r="P170" s="222"/>
      <c r="Q170" s="222"/>
      <c r="R170" s="222"/>
      <c r="S170" s="222"/>
      <c r="T170" s="222"/>
      <c r="U170" s="222"/>
      <c r="V170" s="222"/>
      <c r="W170" s="222"/>
      <c r="X170" s="222"/>
      <c r="Y170" s="213"/>
      <c r="Z170" s="213"/>
      <c r="AA170" s="213"/>
      <c r="AB170" s="213"/>
      <c r="AC170" s="213"/>
      <c r="AD170" s="213"/>
      <c r="AE170" s="213"/>
      <c r="AF170" s="213"/>
      <c r="AG170" s="213" t="s">
        <v>137</v>
      </c>
      <c r="AH170" s="213">
        <v>0</v>
      </c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1" x14ac:dyDescent="0.2">
      <c r="A171" s="220"/>
      <c r="B171" s="221"/>
      <c r="C171" s="254" t="s">
        <v>344</v>
      </c>
      <c r="D171" s="223"/>
      <c r="E171" s="224">
        <v>172.72461000000001</v>
      </c>
      <c r="F171" s="222"/>
      <c r="G171" s="222"/>
      <c r="H171" s="222"/>
      <c r="I171" s="222"/>
      <c r="J171" s="222"/>
      <c r="K171" s="222"/>
      <c r="L171" s="222"/>
      <c r="M171" s="222"/>
      <c r="N171" s="222"/>
      <c r="O171" s="222"/>
      <c r="P171" s="222"/>
      <c r="Q171" s="222"/>
      <c r="R171" s="222"/>
      <c r="S171" s="222"/>
      <c r="T171" s="222"/>
      <c r="U171" s="222"/>
      <c r="V171" s="222"/>
      <c r="W171" s="222"/>
      <c r="X171" s="222"/>
      <c r="Y171" s="213"/>
      <c r="Z171" s="213"/>
      <c r="AA171" s="213"/>
      <c r="AB171" s="213"/>
      <c r="AC171" s="213"/>
      <c r="AD171" s="213"/>
      <c r="AE171" s="213"/>
      <c r="AF171" s="213"/>
      <c r="AG171" s="213" t="s">
        <v>137</v>
      </c>
      <c r="AH171" s="213">
        <v>0</v>
      </c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1" x14ac:dyDescent="0.2">
      <c r="A172" s="232">
        <v>58</v>
      </c>
      <c r="B172" s="233" t="s">
        <v>345</v>
      </c>
      <c r="C172" s="252" t="s">
        <v>346</v>
      </c>
      <c r="D172" s="234" t="s">
        <v>234</v>
      </c>
      <c r="E172" s="235">
        <v>43.181150000000002</v>
      </c>
      <c r="F172" s="236"/>
      <c r="G172" s="237">
        <f>ROUND(E172*F172,2)</f>
        <v>0</v>
      </c>
      <c r="H172" s="236"/>
      <c r="I172" s="237">
        <f>ROUND(E172*H172,2)</f>
        <v>0</v>
      </c>
      <c r="J172" s="236"/>
      <c r="K172" s="237">
        <f>ROUND(E172*J172,2)</f>
        <v>0</v>
      </c>
      <c r="L172" s="237">
        <v>21</v>
      </c>
      <c r="M172" s="237">
        <f>G172*(1+L172/100)</f>
        <v>0</v>
      </c>
      <c r="N172" s="237">
        <v>0</v>
      </c>
      <c r="O172" s="237">
        <f>ROUND(E172*N172,2)</f>
        <v>0</v>
      </c>
      <c r="P172" s="237">
        <v>0</v>
      </c>
      <c r="Q172" s="237">
        <f>ROUND(E172*P172,2)</f>
        <v>0</v>
      </c>
      <c r="R172" s="237"/>
      <c r="S172" s="237" t="s">
        <v>244</v>
      </c>
      <c r="T172" s="238" t="s">
        <v>347</v>
      </c>
      <c r="U172" s="222">
        <v>0</v>
      </c>
      <c r="V172" s="222">
        <f>ROUND(E172*U172,2)</f>
        <v>0</v>
      </c>
      <c r="W172" s="222"/>
      <c r="X172" s="222" t="s">
        <v>330</v>
      </c>
      <c r="Y172" s="213"/>
      <c r="Z172" s="213"/>
      <c r="AA172" s="213"/>
      <c r="AB172" s="213"/>
      <c r="AC172" s="213"/>
      <c r="AD172" s="213"/>
      <c r="AE172" s="213"/>
      <c r="AF172" s="213"/>
      <c r="AG172" s="213" t="s">
        <v>331</v>
      </c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1" x14ac:dyDescent="0.2">
      <c r="A173" s="220"/>
      <c r="B173" s="221"/>
      <c r="C173" s="254" t="s">
        <v>333</v>
      </c>
      <c r="D173" s="223"/>
      <c r="E173" s="224"/>
      <c r="F173" s="222"/>
      <c r="G173" s="222"/>
      <c r="H173" s="222"/>
      <c r="I173" s="222"/>
      <c r="J173" s="222"/>
      <c r="K173" s="222"/>
      <c r="L173" s="222"/>
      <c r="M173" s="222"/>
      <c r="N173" s="222"/>
      <c r="O173" s="222"/>
      <c r="P173" s="222"/>
      <c r="Q173" s="222"/>
      <c r="R173" s="222"/>
      <c r="S173" s="222"/>
      <c r="T173" s="222"/>
      <c r="U173" s="222"/>
      <c r="V173" s="222"/>
      <c r="W173" s="222"/>
      <c r="X173" s="222"/>
      <c r="Y173" s="213"/>
      <c r="Z173" s="213"/>
      <c r="AA173" s="213"/>
      <c r="AB173" s="213"/>
      <c r="AC173" s="213"/>
      <c r="AD173" s="213"/>
      <c r="AE173" s="213"/>
      <c r="AF173" s="213"/>
      <c r="AG173" s="213" t="s">
        <v>137</v>
      </c>
      <c r="AH173" s="213">
        <v>0</v>
      </c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1" x14ac:dyDescent="0.2">
      <c r="A174" s="220"/>
      <c r="B174" s="221"/>
      <c r="C174" s="254" t="s">
        <v>334</v>
      </c>
      <c r="D174" s="223"/>
      <c r="E174" s="224"/>
      <c r="F174" s="222"/>
      <c r="G174" s="222"/>
      <c r="H174" s="222"/>
      <c r="I174" s="222"/>
      <c r="J174" s="222"/>
      <c r="K174" s="222"/>
      <c r="L174" s="222"/>
      <c r="M174" s="222"/>
      <c r="N174" s="222"/>
      <c r="O174" s="222"/>
      <c r="P174" s="222"/>
      <c r="Q174" s="222"/>
      <c r="R174" s="222"/>
      <c r="S174" s="222"/>
      <c r="T174" s="222"/>
      <c r="U174" s="222"/>
      <c r="V174" s="222"/>
      <c r="W174" s="222"/>
      <c r="X174" s="222"/>
      <c r="Y174" s="213"/>
      <c r="Z174" s="213"/>
      <c r="AA174" s="213"/>
      <c r="AB174" s="213"/>
      <c r="AC174" s="213"/>
      <c r="AD174" s="213"/>
      <c r="AE174" s="213"/>
      <c r="AF174" s="213"/>
      <c r="AG174" s="213" t="s">
        <v>137</v>
      </c>
      <c r="AH174" s="213">
        <v>0</v>
      </c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1" x14ac:dyDescent="0.2">
      <c r="A175" s="220"/>
      <c r="B175" s="221"/>
      <c r="C175" s="254" t="s">
        <v>335</v>
      </c>
      <c r="D175" s="223"/>
      <c r="E175" s="224">
        <v>43.181150000000002</v>
      </c>
      <c r="F175" s="222"/>
      <c r="G175" s="222"/>
      <c r="H175" s="222"/>
      <c r="I175" s="222"/>
      <c r="J175" s="222"/>
      <c r="K175" s="222"/>
      <c r="L175" s="222"/>
      <c r="M175" s="222"/>
      <c r="N175" s="222"/>
      <c r="O175" s="222"/>
      <c r="P175" s="222"/>
      <c r="Q175" s="222"/>
      <c r="R175" s="222"/>
      <c r="S175" s="222"/>
      <c r="T175" s="222"/>
      <c r="U175" s="222"/>
      <c r="V175" s="222"/>
      <c r="W175" s="222"/>
      <c r="X175" s="222"/>
      <c r="Y175" s="213"/>
      <c r="Z175" s="213"/>
      <c r="AA175" s="213"/>
      <c r="AB175" s="213"/>
      <c r="AC175" s="213"/>
      <c r="AD175" s="213"/>
      <c r="AE175" s="213"/>
      <c r="AF175" s="213"/>
      <c r="AG175" s="213" t="s">
        <v>137</v>
      </c>
      <c r="AH175" s="213">
        <v>0</v>
      </c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x14ac:dyDescent="0.2">
      <c r="A176" s="3"/>
      <c r="B176" s="4"/>
      <c r="C176" s="258"/>
      <c r="D176" s="6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AE176">
        <v>15</v>
      </c>
      <c r="AF176">
        <v>21</v>
      </c>
      <c r="AG176" t="s">
        <v>112</v>
      </c>
    </row>
    <row r="177" spans="1:33" x14ac:dyDescent="0.2">
      <c r="A177" s="216"/>
      <c r="B177" s="217" t="s">
        <v>29</v>
      </c>
      <c r="C177" s="259"/>
      <c r="D177" s="218"/>
      <c r="E177" s="219"/>
      <c r="F177" s="219"/>
      <c r="G177" s="250">
        <f>G8+G99+G114+G117+G126+G140+G152</f>
        <v>0</v>
      </c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AE177">
        <f>SUMIF(L7:L175,AE176,G7:G175)</f>
        <v>0</v>
      </c>
      <c r="AF177">
        <f>SUMIF(L7:L175,AF176,G7:G175)</f>
        <v>0</v>
      </c>
      <c r="AG177" t="s">
        <v>348</v>
      </c>
    </row>
    <row r="178" spans="1:33" x14ac:dyDescent="0.2">
      <c r="C178" s="260"/>
      <c r="D178" s="10"/>
      <c r="AG178" t="s">
        <v>349</v>
      </c>
    </row>
    <row r="179" spans="1:33" x14ac:dyDescent="0.2">
      <c r="D179" s="10"/>
    </row>
    <row r="180" spans="1:33" x14ac:dyDescent="0.2">
      <c r="D180" s="10"/>
    </row>
    <row r="181" spans="1:33" x14ac:dyDescent="0.2">
      <c r="D181" s="10"/>
    </row>
    <row r="182" spans="1:33" x14ac:dyDescent="0.2">
      <c r="D182" s="10"/>
    </row>
    <row r="183" spans="1:33" x14ac:dyDescent="0.2">
      <c r="D183" s="10"/>
    </row>
    <row r="184" spans="1:33" x14ac:dyDescent="0.2">
      <c r="D184" s="10"/>
    </row>
    <row r="185" spans="1:33" x14ac:dyDescent="0.2">
      <c r="D185" s="10"/>
    </row>
    <row r="186" spans="1:33" x14ac:dyDescent="0.2">
      <c r="D186" s="10"/>
    </row>
    <row r="187" spans="1:33" x14ac:dyDescent="0.2">
      <c r="D187" s="10"/>
    </row>
    <row r="188" spans="1:33" x14ac:dyDescent="0.2">
      <c r="D188" s="10"/>
    </row>
    <row r="189" spans="1:33" x14ac:dyDescent="0.2">
      <c r="D189" s="10"/>
    </row>
    <row r="190" spans="1:33" x14ac:dyDescent="0.2">
      <c r="D190" s="10"/>
    </row>
    <row r="191" spans="1:33" x14ac:dyDescent="0.2">
      <c r="D191" s="10"/>
    </row>
    <row r="192" spans="1:33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WrcuuF9jR03vh9Ggx4WtGW5LfE4ZR3KdtA+MI0rZ6MhCEC2BwB2M7kIKnS2U7nTUH+Jrf5mSdQw3Xv5s0naK3w==" saltValue="60PciUAPRhaSDakR7O8YmA==" spinCount="100000" sheet="1"/>
  <mergeCells count="43">
    <mergeCell ref="C168:G168"/>
    <mergeCell ref="C130:G130"/>
    <mergeCell ref="C133:G133"/>
    <mergeCell ref="C134:G134"/>
    <mergeCell ref="C135:G135"/>
    <mergeCell ref="C154:G154"/>
    <mergeCell ref="C163:G163"/>
    <mergeCell ref="C113:G113"/>
    <mergeCell ref="C116:G116"/>
    <mergeCell ref="C121:G121"/>
    <mergeCell ref="C124:G124"/>
    <mergeCell ref="C128:G128"/>
    <mergeCell ref="C129:G129"/>
    <mergeCell ref="C83:G83"/>
    <mergeCell ref="C84:G84"/>
    <mergeCell ref="C89:G89"/>
    <mergeCell ref="C95:G95"/>
    <mergeCell ref="C103:G103"/>
    <mergeCell ref="C111:G111"/>
    <mergeCell ref="C57:G57"/>
    <mergeCell ref="C61:G61"/>
    <mergeCell ref="C67:G67"/>
    <mergeCell ref="C70:G70"/>
    <mergeCell ref="C73:G73"/>
    <mergeCell ref="C80:G80"/>
    <mergeCell ref="C39:G39"/>
    <mergeCell ref="C42:G42"/>
    <mergeCell ref="C45:G45"/>
    <mergeCell ref="C48:G48"/>
    <mergeCell ref="C51:G51"/>
    <mergeCell ref="C54:G54"/>
    <mergeCell ref="C20:G20"/>
    <mergeCell ref="C22:G22"/>
    <mergeCell ref="C25:G25"/>
    <mergeCell ref="C29:G29"/>
    <mergeCell ref="C33:G33"/>
    <mergeCell ref="C36:G36"/>
    <mergeCell ref="A1:G1"/>
    <mergeCell ref="C2:G2"/>
    <mergeCell ref="C3:G3"/>
    <mergeCell ref="C4:G4"/>
    <mergeCell ref="C10:G10"/>
    <mergeCell ref="C17:G1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F8C3E-B9E6-4414-84AC-1BF023C6406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98</v>
      </c>
      <c r="B1" s="198"/>
      <c r="C1" s="198"/>
      <c r="D1" s="198"/>
      <c r="E1" s="198"/>
      <c r="F1" s="198"/>
      <c r="G1" s="198"/>
      <c r="AG1" t="s">
        <v>99</v>
      </c>
    </row>
    <row r="2" spans="1:60" ht="24.95" customHeight="1" x14ac:dyDescent="0.2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100</v>
      </c>
    </row>
    <row r="3" spans="1:60" ht="24.95" customHeight="1" x14ac:dyDescent="0.2">
      <c r="A3" s="199" t="s">
        <v>8</v>
      </c>
      <c r="B3" s="49" t="s">
        <v>49</v>
      </c>
      <c r="C3" s="202" t="s">
        <v>50</v>
      </c>
      <c r="D3" s="200"/>
      <c r="E3" s="200"/>
      <c r="F3" s="200"/>
      <c r="G3" s="201"/>
      <c r="AC3" s="178" t="s">
        <v>101</v>
      </c>
      <c r="AG3" t="s">
        <v>102</v>
      </c>
    </row>
    <row r="4" spans="1:60" ht="24.95" customHeight="1" x14ac:dyDescent="0.2">
      <c r="A4" s="203" t="s">
        <v>9</v>
      </c>
      <c r="B4" s="204" t="s">
        <v>53</v>
      </c>
      <c r="C4" s="205" t="s">
        <v>54</v>
      </c>
      <c r="D4" s="206"/>
      <c r="E4" s="206"/>
      <c r="F4" s="206"/>
      <c r="G4" s="207"/>
      <c r="AG4" t="s">
        <v>103</v>
      </c>
    </row>
    <row r="5" spans="1:60" x14ac:dyDescent="0.2">
      <c r="D5" s="10"/>
    </row>
    <row r="6" spans="1:60" ht="38.25" x14ac:dyDescent="0.2">
      <c r="A6" s="209" t="s">
        <v>104</v>
      </c>
      <c r="B6" s="211" t="s">
        <v>105</v>
      </c>
      <c r="C6" s="211" t="s">
        <v>106</v>
      </c>
      <c r="D6" s="210" t="s">
        <v>107</v>
      </c>
      <c r="E6" s="209" t="s">
        <v>108</v>
      </c>
      <c r="F6" s="208" t="s">
        <v>109</v>
      </c>
      <c r="G6" s="209" t="s">
        <v>29</v>
      </c>
      <c r="H6" s="212" t="s">
        <v>30</v>
      </c>
      <c r="I6" s="212" t="s">
        <v>110</v>
      </c>
      <c r="J6" s="212" t="s">
        <v>31</v>
      </c>
      <c r="K6" s="212" t="s">
        <v>111</v>
      </c>
      <c r="L6" s="212" t="s">
        <v>112</v>
      </c>
      <c r="M6" s="212" t="s">
        <v>113</v>
      </c>
      <c r="N6" s="212" t="s">
        <v>114</v>
      </c>
      <c r="O6" s="212" t="s">
        <v>115</v>
      </c>
      <c r="P6" s="212" t="s">
        <v>116</v>
      </c>
      <c r="Q6" s="212" t="s">
        <v>117</v>
      </c>
      <c r="R6" s="212" t="s">
        <v>118</v>
      </c>
      <c r="S6" s="212" t="s">
        <v>119</v>
      </c>
      <c r="T6" s="212" t="s">
        <v>120</v>
      </c>
      <c r="U6" s="212" t="s">
        <v>121</v>
      </c>
      <c r="V6" s="212" t="s">
        <v>122</v>
      </c>
      <c r="W6" s="212" t="s">
        <v>123</v>
      </c>
      <c r="X6" s="212" t="s">
        <v>124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6" t="s">
        <v>125</v>
      </c>
      <c r="B8" s="227" t="s">
        <v>69</v>
      </c>
      <c r="C8" s="251" t="s">
        <v>70</v>
      </c>
      <c r="D8" s="228"/>
      <c r="E8" s="229"/>
      <c r="F8" s="230"/>
      <c r="G8" s="230">
        <f>SUMIF(AG9:AG18,"&lt;&gt;NOR",G9:G18)</f>
        <v>0</v>
      </c>
      <c r="H8" s="230"/>
      <c r="I8" s="230">
        <f>SUM(I9:I18)</f>
        <v>0</v>
      </c>
      <c r="J8" s="230"/>
      <c r="K8" s="230">
        <f>SUM(K9:K18)</f>
        <v>0</v>
      </c>
      <c r="L8" s="230"/>
      <c r="M8" s="230">
        <f>SUM(M9:M18)</f>
        <v>0</v>
      </c>
      <c r="N8" s="230"/>
      <c r="O8" s="230">
        <f>SUM(O9:O18)</f>
        <v>5.9</v>
      </c>
      <c r="P8" s="230"/>
      <c r="Q8" s="230">
        <f>SUM(Q9:Q18)</f>
        <v>0</v>
      </c>
      <c r="R8" s="230"/>
      <c r="S8" s="230"/>
      <c r="T8" s="231"/>
      <c r="U8" s="225"/>
      <c r="V8" s="225">
        <f>SUM(V9:V18)</f>
        <v>0</v>
      </c>
      <c r="W8" s="225"/>
      <c r="X8" s="225"/>
      <c r="AG8" t="s">
        <v>126</v>
      </c>
    </row>
    <row r="9" spans="1:60" outlineLevel="1" x14ac:dyDescent="0.2">
      <c r="A9" s="243">
        <v>1</v>
      </c>
      <c r="B9" s="244" t="s">
        <v>350</v>
      </c>
      <c r="C9" s="257" t="s">
        <v>351</v>
      </c>
      <c r="D9" s="245" t="s">
        <v>253</v>
      </c>
      <c r="E9" s="246">
        <v>1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21</v>
      </c>
      <c r="M9" s="248">
        <f>G9*(1+L9/100)</f>
        <v>0</v>
      </c>
      <c r="N9" s="248">
        <v>5.8949999999999996</v>
      </c>
      <c r="O9" s="248">
        <f>ROUND(E9*N9,2)</f>
        <v>5.9</v>
      </c>
      <c r="P9" s="248">
        <v>0</v>
      </c>
      <c r="Q9" s="248">
        <f>ROUND(E9*P9,2)</f>
        <v>0</v>
      </c>
      <c r="R9" s="248"/>
      <c r="S9" s="248" t="s">
        <v>244</v>
      </c>
      <c r="T9" s="249" t="s">
        <v>245</v>
      </c>
      <c r="U9" s="222">
        <v>0</v>
      </c>
      <c r="V9" s="222">
        <f>ROUND(E9*U9,2)</f>
        <v>0</v>
      </c>
      <c r="W9" s="222"/>
      <c r="X9" s="222" t="s">
        <v>132</v>
      </c>
      <c r="Y9" s="213"/>
      <c r="Z9" s="213"/>
      <c r="AA9" s="213"/>
      <c r="AB9" s="213"/>
      <c r="AC9" s="213"/>
      <c r="AD9" s="213"/>
      <c r="AE9" s="213"/>
      <c r="AF9" s="213"/>
      <c r="AG9" s="213" t="s">
        <v>133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43">
        <v>2</v>
      </c>
      <c r="B10" s="244" t="s">
        <v>352</v>
      </c>
      <c r="C10" s="257" t="s">
        <v>353</v>
      </c>
      <c r="D10" s="245" t="s">
        <v>253</v>
      </c>
      <c r="E10" s="246">
        <v>1</v>
      </c>
      <c r="F10" s="247"/>
      <c r="G10" s="248">
        <f>ROUND(E10*F10,2)</f>
        <v>0</v>
      </c>
      <c r="H10" s="247"/>
      <c r="I10" s="248">
        <f>ROUND(E10*H10,2)</f>
        <v>0</v>
      </c>
      <c r="J10" s="247"/>
      <c r="K10" s="248">
        <f>ROUND(E10*J10,2)</f>
        <v>0</v>
      </c>
      <c r="L10" s="248">
        <v>21</v>
      </c>
      <c r="M10" s="248">
        <f>G10*(1+L10/100)</f>
        <v>0</v>
      </c>
      <c r="N10" s="248">
        <v>0</v>
      </c>
      <c r="O10" s="248">
        <f>ROUND(E10*N10,2)</f>
        <v>0</v>
      </c>
      <c r="P10" s="248">
        <v>0</v>
      </c>
      <c r="Q10" s="248">
        <f>ROUND(E10*P10,2)</f>
        <v>0</v>
      </c>
      <c r="R10" s="248"/>
      <c r="S10" s="248" t="s">
        <v>244</v>
      </c>
      <c r="T10" s="249" t="s">
        <v>245</v>
      </c>
      <c r="U10" s="222">
        <v>0</v>
      </c>
      <c r="V10" s="222">
        <f>ROUND(E10*U10,2)</f>
        <v>0</v>
      </c>
      <c r="W10" s="222"/>
      <c r="X10" s="222" t="s">
        <v>132</v>
      </c>
      <c r="Y10" s="213"/>
      <c r="Z10" s="213"/>
      <c r="AA10" s="213"/>
      <c r="AB10" s="213"/>
      <c r="AC10" s="213"/>
      <c r="AD10" s="213"/>
      <c r="AE10" s="213"/>
      <c r="AF10" s="213"/>
      <c r="AG10" s="213" t="s">
        <v>133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43">
        <v>3</v>
      </c>
      <c r="B11" s="244" t="s">
        <v>354</v>
      </c>
      <c r="C11" s="257" t="s">
        <v>355</v>
      </c>
      <c r="D11" s="245" t="s">
        <v>253</v>
      </c>
      <c r="E11" s="246">
        <v>1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21</v>
      </c>
      <c r="M11" s="248">
        <f>G11*(1+L11/100)</f>
        <v>0</v>
      </c>
      <c r="N11" s="248">
        <v>0</v>
      </c>
      <c r="O11" s="248">
        <f>ROUND(E11*N11,2)</f>
        <v>0</v>
      </c>
      <c r="P11" s="248">
        <v>0</v>
      </c>
      <c r="Q11" s="248">
        <f>ROUND(E11*P11,2)</f>
        <v>0</v>
      </c>
      <c r="R11" s="248"/>
      <c r="S11" s="248" t="s">
        <v>244</v>
      </c>
      <c r="T11" s="249" t="s">
        <v>245</v>
      </c>
      <c r="U11" s="222">
        <v>0</v>
      </c>
      <c r="V11" s="222">
        <f>ROUND(E11*U11,2)</f>
        <v>0</v>
      </c>
      <c r="W11" s="222"/>
      <c r="X11" s="222" t="s">
        <v>132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133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43">
        <v>4</v>
      </c>
      <c r="B12" s="244" t="s">
        <v>356</v>
      </c>
      <c r="C12" s="257" t="s">
        <v>357</v>
      </c>
      <c r="D12" s="245" t="s">
        <v>253</v>
      </c>
      <c r="E12" s="246">
        <v>1</v>
      </c>
      <c r="F12" s="247"/>
      <c r="G12" s="248">
        <f>ROUND(E12*F12,2)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21</v>
      </c>
      <c r="M12" s="248">
        <f>G12*(1+L12/100)</f>
        <v>0</v>
      </c>
      <c r="N12" s="248">
        <v>0</v>
      </c>
      <c r="O12" s="248">
        <f>ROUND(E12*N12,2)</f>
        <v>0</v>
      </c>
      <c r="P12" s="248">
        <v>0</v>
      </c>
      <c r="Q12" s="248">
        <f>ROUND(E12*P12,2)</f>
        <v>0</v>
      </c>
      <c r="R12" s="248"/>
      <c r="S12" s="248" t="s">
        <v>244</v>
      </c>
      <c r="T12" s="249" t="s">
        <v>245</v>
      </c>
      <c r="U12" s="222">
        <v>0</v>
      </c>
      <c r="V12" s="222">
        <f>ROUND(E12*U12,2)</f>
        <v>0</v>
      </c>
      <c r="W12" s="222"/>
      <c r="X12" s="222" t="s">
        <v>132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133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43">
        <v>5</v>
      </c>
      <c r="B13" s="244" t="s">
        <v>358</v>
      </c>
      <c r="C13" s="257" t="s">
        <v>359</v>
      </c>
      <c r="D13" s="245" t="s">
        <v>253</v>
      </c>
      <c r="E13" s="246">
        <v>1</v>
      </c>
      <c r="F13" s="247"/>
      <c r="G13" s="248">
        <f>ROUND(E13*F13,2)</f>
        <v>0</v>
      </c>
      <c r="H13" s="247"/>
      <c r="I13" s="248">
        <f>ROUND(E13*H13,2)</f>
        <v>0</v>
      </c>
      <c r="J13" s="247"/>
      <c r="K13" s="248">
        <f>ROUND(E13*J13,2)</f>
        <v>0</v>
      </c>
      <c r="L13" s="248">
        <v>21</v>
      </c>
      <c r="M13" s="248">
        <f>G13*(1+L13/100)</f>
        <v>0</v>
      </c>
      <c r="N13" s="248">
        <v>0</v>
      </c>
      <c r="O13" s="248">
        <f>ROUND(E13*N13,2)</f>
        <v>0</v>
      </c>
      <c r="P13" s="248">
        <v>0</v>
      </c>
      <c r="Q13" s="248">
        <f>ROUND(E13*P13,2)</f>
        <v>0</v>
      </c>
      <c r="R13" s="248"/>
      <c r="S13" s="248" t="s">
        <v>244</v>
      </c>
      <c r="T13" s="249" t="s">
        <v>245</v>
      </c>
      <c r="U13" s="222">
        <v>0</v>
      </c>
      <c r="V13" s="222">
        <f>ROUND(E13*U13,2)</f>
        <v>0</v>
      </c>
      <c r="W13" s="222"/>
      <c r="X13" s="222" t="s">
        <v>132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133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43">
        <v>6</v>
      </c>
      <c r="B14" s="244" t="s">
        <v>360</v>
      </c>
      <c r="C14" s="257" t="s">
        <v>361</v>
      </c>
      <c r="D14" s="245" t="s">
        <v>253</v>
      </c>
      <c r="E14" s="246">
        <v>1</v>
      </c>
      <c r="F14" s="247"/>
      <c r="G14" s="248">
        <f>ROUND(E14*F14,2)</f>
        <v>0</v>
      </c>
      <c r="H14" s="247"/>
      <c r="I14" s="248">
        <f>ROUND(E14*H14,2)</f>
        <v>0</v>
      </c>
      <c r="J14" s="247"/>
      <c r="K14" s="248">
        <f>ROUND(E14*J14,2)</f>
        <v>0</v>
      </c>
      <c r="L14" s="248">
        <v>21</v>
      </c>
      <c r="M14" s="248">
        <f>G14*(1+L14/100)</f>
        <v>0</v>
      </c>
      <c r="N14" s="248">
        <v>0</v>
      </c>
      <c r="O14" s="248">
        <f>ROUND(E14*N14,2)</f>
        <v>0</v>
      </c>
      <c r="P14" s="248">
        <v>0</v>
      </c>
      <c r="Q14" s="248">
        <f>ROUND(E14*P14,2)</f>
        <v>0</v>
      </c>
      <c r="R14" s="248"/>
      <c r="S14" s="248" t="s">
        <v>244</v>
      </c>
      <c r="T14" s="249" t="s">
        <v>245</v>
      </c>
      <c r="U14" s="222">
        <v>0</v>
      </c>
      <c r="V14" s="222">
        <f>ROUND(E14*U14,2)</f>
        <v>0</v>
      </c>
      <c r="W14" s="222"/>
      <c r="X14" s="222" t="s">
        <v>132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133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43">
        <v>7</v>
      </c>
      <c r="B15" s="244" t="s">
        <v>362</v>
      </c>
      <c r="C15" s="257" t="s">
        <v>363</v>
      </c>
      <c r="D15" s="245" t="s">
        <v>253</v>
      </c>
      <c r="E15" s="246">
        <v>8</v>
      </c>
      <c r="F15" s="247"/>
      <c r="G15" s="248">
        <f>ROUND(E15*F15,2)</f>
        <v>0</v>
      </c>
      <c r="H15" s="247"/>
      <c r="I15" s="248">
        <f>ROUND(E15*H15,2)</f>
        <v>0</v>
      </c>
      <c r="J15" s="247"/>
      <c r="K15" s="248">
        <f>ROUND(E15*J15,2)</f>
        <v>0</v>
      </c>
      <c r="L15" s="248">
        <v>21</v>
      </c>
      <c r="M15" s="248">
        <f>G15*(1+L15/100)</f>
        <v>0</v>
      </c>
      <c r="N15" s="248">
        <v>0</v>
      </c>
      <c r="O15" s="248">
        <f>ROUND(E15*N15,2)</f>
        <v>0</v>
      </c>
      <c r="P15" s="248">
        <v>0</v>
      </c>
      <c r="Q15" s="248">
        <f>ROUND(E15*P15,2)</f>
        <v>0</v>
      </c>
      <c r="R15" s="248"/>
      <c r="S15" s="248" t="s">
        <v>244</v>
      </c>
      <c r="T15" s="249" t="s">
        <v>245</v>
      </c>
      <c r="U15" s="222">
        <v>0</v>
      </c>
      <c r="V15" s="222">
        <f>ROUND(E15*U15,2)</f>
        <v>0</v>
      </c>
      <c r="W15" s="222"/>
      <c r="X15" s="222" t="s">
        <v>132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133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43">
        <v>8</v>
      </c>
      <c r="B16" s="244" t="s">
        <v>364</v>
      </c>
      <c r="C16" s="257" t="s">
        <v>365</v>
      </c>
      <c r="D16" s="245" t="s">
        <v>253</v>
      </c>
      <c r="E16" s="246">
        <v>1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21</v>
      </c>
      <c r="M16" s="248">
        <f>G16*(1+L16/100)</f>
        <v>0</v>
      </c>
      <c r="N16" s="248">
        <v>0</v>
      </c>
      <c r="O16" s="248">
        <f>ROUND(E16*N16,2)</f>
        <v>0</v>
      </c>
      <c r="P16" s="248">
        <v>0</v>
      </c>
      <c r="Q16" s="248">
        <f>ROUND(E16*P16,2)</f>
        <v>0</v>
      </c>
      <c r="R16" s="248"/>
      <c r="S16" s="248" t="s">
        <v>244</v>
      </c>
      <c r="T16" s="249" t="s">
        <v>245</v>
      </c>
      <c r="U16" s="222">
        <v>0</v>
      </c>
      <c r="V16" s="222">
        <f>ROUND(E16*U16,2)</f>
        <v>0</v>
      </c>
      <c r="W16" s="222"/>
      <c r="X16" s="222" t="s">
        <v>132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133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43">
        <v>9</v>
      </c>
      <c r="B17" s="244" t="s">
        <v>366</v>
      </c>
      <c r="C17" s="257" t="s">
        <v>367</v>
      </c>
      <c r="D17" s="245" t="s">
        <v>253</v>
      </c>
      <c r="E17" s="246">
        <v>1</v>
      </c>
      <c r="F17" s="247"/>
      <c r="G17" s="248">
        <f>ROUND(E17*F17,2)</f>
        <v>0</v>
      </c>
      <c r="H17" s="247"/>
      <c r="I17" s="248">
        <f>ROUND(E17*H17,2)</f>
        <v>0</v>
      </c>
      <c r="J17" s="247"/>
      <c r="K17" s="248">
        <f>ROUND(E17*J17,2)</f>
        <v>0</v>
      </c>
      <c r="L17" s="248">
        <v>21</v>
      </c>
      <c r="M17" s="248">
        <f>G17*(1+L17/100)</f>
        <v>0</v>
      </c>
      <c r="N17" s="248">
        <v>0</v>
      </c>
      <c r="O17" s="248">
        <f>ROUND(E17*N17,2)</f>
        <v>0</v>
      </c>
      <c r="P17" s="248">
        <v>0</v>
      </c>
      <c r="Q17" s="248">
        <f>ROUND(E17*P17,2)</f>
        <v>0</v>
      </c>
      <c r="R17" s="248"/>
      <c r="S17" s="248" t="s">
        <v>244</v>
      </c>
      <c r="T17" s="249" t="s">
        <v>245</v>
      </c>
      <c r="U17" s="222">
        <v>0</v>
      </c>
      <c r="V17" s="222">
        <f>ROUND(E17*U17,2)</f>
        <v>0</v>
      </c>
      <c r="W17" s="222"/>
      <c r="X17" s="222" t="s">
        <v>132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133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43">
        <v>10</v>
      </c>
      <c r="B18" s="244" t="s">
        <v>368</v>
      </c>
      <c r="C18" s="257" t="s">
        <v>369</v>
      </c>
      <c r="D18" s="245" t="s">
        <v>253</v>
      </c>
      <c r="E18" s="246">
        <v>8</v>
      </c>
      <c r="F18" s="247"/>
      <c r="G18" s="248">
        <f>ROUND(E18*F18,2)</f>
        <v>0</v>
      </c>
      <c r="H18" s="247"/>
      <c r="I18" s="248">
        <f>ROUND(E18*H18,2)</f>
        <v>0</v>
      </c>
      <c r="J18" s="247"/>
      <c r="K18" s="248">
        <f>ROUND(E18*J18,2)</f>
        <v>0</v>
      </c>
      <c r="L18" s="248">
        <v>21</v>
      </c>
      <c r="M18" s="248">
        <f>G18*(1+L18/100)</f>
        <v>0</v>
      </c>
      <c r="N18" s="248">
        <v>0</v>
      </c>
      <c r="O18" s="248">
        <f>ROUND(E18*N18,2)</f>
        <v>0</v>
      </c>
      <c r="P18" s="248">
        <v>0</v>
      </c>
      <c r="Q18" s="248">
        <f>ROUND(E18*P18,2)</f>
        <v>0</v>
      </c>
      <c r="R18" s="248"/>
      <c r="S18" s="248" t="s">
        <v>244</v>
      </c>
      <c r="T18" s="249" t="s">
        <v>245</v>
      </c>
      <c r="U18" s="222">
        <v>0</v>
      </c>
      <c r="V18" s="222">
        <f>ROUND(E18*U18,2)</f>
        <v>0</v>
      </c>
      <c r="W18" s="222"/>
      <c r="X18" s="222" t="s">
        <v>132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133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x14ac:dyDescent="0.2">
      <c r="A19" s="226" t="s">
        <v>125</v>
      </c>
      <c r="B19" s="227" t="s">
        <v>71</v>
      </c>
      <c r="C19" s="251" t="s">
        <v>72</v>
      </c>
      <c r="D19" s="228"/>
      <c r="E19" s="229"/>
      <c r="F19" s="230"/>
      <c r="G19" s="230">
        <f>SUMIF(AG20:AG25,"&lt;&gt;NOR",G20:G25)</f>
        <v>0</v>
      </c>
      <c r="H19" s="230"/>
      <c r="I19" s="230">
        <f>SUM(I20:I25)</f>
        <v>0</v>
      </c>
      <c r="J19" s="230"/>
      <c r="K19" s="230">
        <f>SUM(K20:K25)</f>
        <v>0</v>
      </c>
      <c r="L19" s="230"/>
      <c r="M19" s="230">
        <f>SUM(M20:M25)</f>
        <v>0</v>
      </c>
      <c r="N19" s="230"/>
      <c r="O19" s="230">
        <f>SUM(O20:O25)</f>
        <v>0</v>
      </c>
      <c r="P19" s="230"/>
      <c r="Q19" s="230">
        <f>SUM(Q20:Q25)</f>
        <v>0</v>
      </c>
      <c r="R19" s="230"/>
      <c r="S19" s="230"/>
      <c r="T19" s="231"/>
      <c r="U19" s="225"/>
      <c r="V19" s="225">
        <f>SUM(V20:V25)</f>
        <v>0</v>
      </c>
      <c r="W19" s="225"/>
      <c r="X19" s="225"/>
      <c r="AG19" t="s">
        <v>126</v>
      </c>
    </row>
    <row r="20" spans="1:60" ht="22.5" outlineLevel="1" x14ac:dyDescent="0.2">
      <c r="A20" s="243">
        <v>11</v>
      </c>
      <c r="B20" s="244" t="s">
        <v>370</v>
      </c>
      <c r="C20" s="257" t="s">
        <v>371</v>
      </c>
      <c r="D20" s="245" t="s">
        <v>146</v>
      </c>
      <c r="E20" s="246">
        <v>5.5</v>
      </c>
      <c r="F20" s="247"/>
      <c r="G20" s="248">
        <f>ROUND(E20*F20,2)</f>
        <v>0</v>
      </c>
      <c r="H20" s="247"/>
      <c r="I20" s="248">
        <f>ROUND(E20*H20,2)</f>
        <v>0</v>
      </c>
      <c r="J20" s="247"/>
      <c r="K20" s="248">
        <f>ROUND(E20*J20,2)</f>
        <v>0</v>
      </c>
      <c r="L20" s="248">
        <v>21</v>
      </c>
      <c r="M20" s="248">
        <f>G20*(1+L20/100)</f>
        <v>0</v>
      </c>
      <c r="N20" s="248">
        <v>0</v>
      </c>
      <c r="O20" s="248">
        <f>ROUND(E20*N20,2)</f>
        <v>0</v>
      </c>
      <c r="P20" s="248">
        <v>0</v>
      </c>
      <c r="Q20" s="248">
        <f>ROUND(E20*P20,2)</f>
        <v>0</v>
      </c>
      <c r="R20" s="248"/>
      <c r="S20" s="248" t="s">
        <v>244</v>
      </c>
      <c r="T20" s="249" t="s">
        <v>245</v>
      </c>
      <c r="U20" s="222">
        <v>0</v>
      </c>
      <c r="V20" s="222">
        <f>ROUND(E20*U20,2)</f>
        <v>0</v>
      </c>
      <c r="W20" s="222"/>
      <c r="X20" s="222" t="s">
        <v>132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164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22.5" outlineLevel="1" x14ac:dyDescent="0.2">
      <c r="A21" s="243">
        <v>12</v>
      </c>
      <c r="B21" s="244" t="s">
        <v>372</v>
      </c>
      <c r="C21" s="257" t="s">
        <v>373</v>
      </c>
      <c r="D21" s="245" t="s">
        <v>260</v>
      </c>
      <c r="E21" s="246">
        <v>1</v>
      </c>
      <c r="F21" s="247"/>
      <c r="G21" s="248">
        <f>ROUND(E21*F21,2)</f>
        <v>0</v>
      </c>
      <c r="H21" s="247"/>
      <c r="I21" s="248">
        <f>ROUND(E21*H21,2)</f>
        <v>0</v>
      </c>
      <c r="J21" s="247"/>
      <c r="K21" s="248">
        <f>ROUND(E21*J21,2)</f>
        <v>0</v>
      </c>
      <c r="L21" s="248">
        <v>21</v>
      </c>
      <c r="M21" s="248">
        <f>G21*(1+L21/100)</f>
        <v>0</v>
      </c>
      <c r="N21" s="248">
        <v>0</v>
      </c>
      <c r="O21" s="248">
        <f>ROUND(E21*N21,2)</f>
        <v>0</v>
      </c>
      <c r="P21" s="248">
        <v>0</v>
      </c>
      <c r="Q21" s="248">
        <f>ROUND(E21*P21,2)</f>
        <v>0</v>
      </c>
      <c r="R21" s="248"/>
      <c r="S21" s="248" t="s">
        <v>244</v>
      </c>
      <c r="T21" s="249" t="s">
        <v>245</v>
      </c>
      <c r="U21" s="222">
        <v>0</v>
      </c>
      <c r="V21" s="222">
        <f>ROUND(E21*U21,2)</f>
        <v>0</v>
      </c>
      <c r="W21" s="222"/>
      <c r="X21" s="222" t="s">
        <v>132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133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32">
        <v>13</v>
      </c>
      <c r="B22" s="233" t="s">
        <v>370</v>
      </c>
      <c r="C22" s="252" t="s">
        <v>374</v>
      </c>
      <c r="D22" s="234" t="s">
        <v>146</v>
      </c>
      <c r="E22" s="235">
        <v>27.4</v>
      </c>
      <c r="F22" s="236"/>
      <c r="G22" s="237">
        <f>ROUND(E22*F22,2)</f>
        <v>0</v>
      </c>
      <c r="H22" s="236"/>
      <c r="I22" s="237">
        <f>ROUND(E22*H22,2)</f>
        <v>0</v>
      </c>
      <c r="J22" s="236"/>
      <c r="K22" s="237">
        <f>ROUND(E22*J22,2)</f>
        <v>0</v>
      </c>
      <c r="L22" s="237">
        <v>21</v>
      </c>
      <c r="M22" s="237">
        <f>G22*(1+L22/100)</f>
        <v>0</v>
      </c>
      <c r="N22" s="237">
        <v>0</v>
      </c>
      <c r="O22" s="237">
        <f>ROUND(E22*N22,2)</f>
        <v>0</v>
      </c>
      <c r="P22" s="237">
        <v>0</v>
      </c>
      <c r="Q22" s="237">
        <f>ROUND(E22*P22,2)</f>
        <v>0</v>
      </c>
      <c r="R22" s="237"/>
      <c r="S22" s="237" t="s">
        <v>244</v>
      </c>
      <c r="T22" s="238" t="s">
        <v>245</v>
      </c>
      <c r="U22" s="222">
        <v>0</v>
      </c>
      <c r="V22" s="222">
        <f>ROUND(E22*U22,2)</f>
        <v>0</v>
      </c>
      <c r="W22" s="222"/>
      <c r="X22" s="222" t="s">
        <v>240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241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54" t="s">
        <v>375</v>
      </c>
      <c r="D23" s="223"/>
      <c r="E23" s="224">
        <v>27.4</v>
      </c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13"/>
      <c r="Z23" s="213"/>
      <c r="AA23" s="213"/>
      <c r="AB23" s="213"/>
      <c r="AC23" s="213"/>
      <c r="AD23" s="213"/>
      <c r="AE23" s="213"/>
      <c r="AF23" s="213"/>
      <c r="AG23" s="213" t="s">
        <v>137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43">
        <v>14</v>
      </c>
      <c r="B24" s="244" t="s">
        <v>376</v>
      </c>
      <c r="C24" s="257" t="s">
        <v>377</v>
      </c>
      <c r="D24" s="245" t="s">
        <v>146</v>
      </c>
      <c r="E24" s="246">
        <v>5.5</v>
      </c>
      <c r="F24" s="247"/>
      <c r="G24" s="248">
        <f>ROUND(E24*F24,2)</f>
        <v>0</v>
      </c>
      <c r="H24" s="247"/>
      <c r="I24" s="248">
        <f>ROUND(E24*H24,2)</f>
        <v>0</v>
      </c>
      <c r="J24" s="247"/>
      <c r="K24" s="248">
        <f>ROUND(E24*J24,2)</f>
        <v>0</v>
      </c>
      <c r="L24" s="248">
        <v>21</v>
      </c>
      <c r="M24" s="248">
        <f>G24*(1+L24/100)</f>
        <v>0</v>
      </c>
      <c r="N24" s="248">
        <v>0</v>
      </c>
      <c r="O24" s="248">
        <f>ROUND(E24*N24,2)</f>
        <v>0</v>
      </c>
      <c r="P24" s="248">
        <v>0</v>
      </c>
      <c r="Q24" s="248">
        <f>ROUND(E24*P24,2)</f>
        <v>0</v>
      </c>
      <c r="R24" s="248"/>
      <c r="S24" s="248" t="s">
        <v>244</v>
      </c>
      <c r="T24" s="249" t="s">
        <v>245</v>
      </c>
      <c r="U24" s="222">
        <v>0</v>
      </c>
      <c r="V24" s="222">
        <f>ROUND(E24*U24,2)</f>
        <v>0</v>
      </c>
      <c r="W24" s="222"/>
      <c r="X24" s="222" t="s">
        <v>240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241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43">
        <v>15</v>
      </c>
      <c r="B25" s="244" t="s">
        <v>271</v>
      </c>
      <c r="C25" s="257" t="s">
        <v>378</v>
      </c>
      <c r="D25" s="245" t="s">
        <v>146</v>
      </c>
      <c r="E25" s="246">
        <v>5.5</v>
      </c>
      <c r="F25" s="247"/>
      <c r="G25" s="248">
        <f>ROUND(E25*F25,2)</f>
        <v>0</v>
      </c>
      <c r="H25" s="247"/>
      <c r="I25" s="248">
        <f>ROUND(E25*H25,2)</f>
        <v>0</v>
      </c>
      <c r="J25" s="247"/>
      <c r="K25" s="248">
        <f>ROUND(E25*J25,2)</f>
        <v>0</v>
      </c>
      <c r="L25" s="248">
        <v>21</v>
      </c>
      <c r="M25" s="248">
        <f>G25*(1+L25/100)</f>
        <v>0</v>
      </c>
      <c r="N25" s="248">
        <v>0</v>
      </c>
      <c r="O25" s="248">
        <f>ROUND(E25*N25,2)</f>
        <v>0</v>
      </c>
      <c r="P25" s="248">
        <v>0</v>
      </c>
      <c r="Q25" s="248">
        <f>ROUND(E25*P25,2)</f>
        <v>0</v>
      </c>
      <c r="R25" s="248"/>
      <c r="S25" s="248" t="s">
        <v>244</v>
      </c>
      <c r="T25" s="249" t="s">
        <v>245</v>
      </c>
      <c r="U25" s="222">
        <v>0</v>
      </c>
      <c r="V25" s="222">
        <f>ROUND(E25*U25,2)</f>
        <v>0</v>
      </c>
      <c r="W25" s="222"/>
      <c r="X25" s="222" t="s">
        <v>240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379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x14ac:dyDescent="0.2">
      <c r="A26" s="226" t="s">
        <v>125</v>
      </c>
      <c r="B26" s="227" t="s">
        <v>75</v>
      </c>
      <c r="C26" s="251" t="s">
        <v>76</v>
      </c>
      <c r="D26" s="228"/>
      <c r="E26" s="229"/>
      <c r="F26" s="230"/>
      <c r="G26" s="230">
        <f>SUMIF(AG27:AG31,"&lt;&gt;NOR",G27:G31)</f>
        <v>0</v>
      </c>
      <c r="H26" s="230"/>
      <c r="I26" s="230">
        <f>SUM(I27:I31)</f>
        <v>0</v>
      </c>
      <c r="J26" s="230"/>
      <c r="K26" s="230">
        <f>SUM(K27:K31)</f>
        <v>0</v>
      </c>
      <c r="L26" s="230"/>
      <c r="M26" s="230">
        <f>SUM(M27:M31)</f>
        <v>0</v>
      </c>
      <c r="N26" s="230"/>
      <c r="O26" s="230">
        <f>SUM(O27:O31)</f>
        <v>0</v>
      </c>
      <c r="P26" s="230"/>
      <c r="Q26" s="230">
        <f>SUM(Q27:Q31)</f>
        <v>0</v>
      </c>
      <c r="R26" s="230"/>
      <c r="S26" s="230"/>
      <c r="T26" s="231"/>
      <c r="U26" s="225"/>
      <c r="V26" s="225">
        <f>SUM(V27:V31)</f>
        <v>2.2000000000000002</v>
      </c>
      <c r="W26" s="225"/>
      <c r="X26" s="225"/>
      <c r="AG26" t="s">
        <v>126</v>
      </c>
    </row>
    <row r="27" spans="1:60" outlineLevel="1" x14ac:dyDescent="0.2">
      <c r="A27" s="232">
        <v>16</v>
      </c>
      <c r="B27" s="233" t="s">
        <v>380</v>
      </c>
      <c r="C27" s="252" t="s">
        <v>381</v>
      </c>
      <c r="D27" s="234" t="s">
        <v>234</v>
      </c>
      <c r="E27" s="235">
        <v>5.8949999999999996</v>
      </c>
      <c r="F27" s="236"/>
      <c r="G27" s="237">
        <f>ROUND(E27*F27,2)</f>
        <v>0</v>
      </c>
      <c r="H27" s="236"/>
      <c r="I27" s="237">
        <f>ROUND(E27*H27,2)</f>
        <v>0</v>
      </c>
      <c r="J27" s="236"/>
      <c r="K27" s="237">
        <f>ROUND(E27*J27,2)</f>
        <v>0</v>
      </c>
      <c r="L27" s="237">
        <v>21</v>
      </c>
      <c r="M27" s="237">
        <f>G27*(1+L27/100)</f>
        <v>0</v>
      </c>
      <c r="N27" s="237">
        <v>0</v>
      </c>
      <c r="O27" s="237">
        <f>ROUND(E27*N27,2)</f>
        <v>0</v>
      </c>
      <c r="P27" s="237">
        <v>0</v>
      </c>
      <c r="Q27" s="237">
        <f>ROUND(E27*P27,2)</f>
        <v>0</v>
      </c>
      <c r="R27" s="237" t="s">
        <v>382</v>
      </c>
      <c r="S27" s="237" t="s">
        <v>131</v>
      </c>
      <c r="T27" s="238" t="s">
        <v>383</v>
      </c>
      <c r="U27" s="222">
        <v>0.373</v>
      </c>
      <c r="V27" s="222">
        <f>ROUND(E27*U27,2)</f>
        <v>2.2000000000000002</v>
      </c>
      <c r="W27" s="222"/>
      <c r="X27" s="222" t="s">
        <v>384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385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ht="22.5" outlineLevel="1" x14ac:dyDescent="0.2">
      <c r="A28" s="220"/>
      <c r="B28" s="221"/>
      <c r="C28" s="253" t="s">
        <v>386</v>
      </c>
      <c r="D28" s="239"/>
      <c r="E28" s="239"/>
      <c r="F28" s="239"/>
      <c r="G28" s="239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13"/>
      <c r="Z28" s="213"/>
      <c r="AA28" s="213"/>
      <c r="AB28" s="213"/>
      <c r="AC28" s="213"/>
      <c r="AD28" s="213"/>
      <c r="AE28" s="213"/>
      <c r="AF28" s="213"/>
      <c r="AG28" s="213" t="s">
        <v>135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40" t="str">
        <f>C28</f>
        <v>svařovaných (vodovody, plynovody, teplovody, shybky, produktovody - 827 1.2, 827 2.2, 827 4.2, 827 5.2, 827 6.2) včetně drobných objektů,</v>
      </c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54" t="s">
        <v>387</v>
      </c>
      <c r="D29" s="223"/>
      <c r="E29" s="224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13"/>
      <c r="Z29" s="213"/>
      <c r="AA29" s="213"/>
      <c r="AB29" s="213"/>
      <c r="AC29" s="213"/>
      <c r="AD29" s="213"/>
      <c r="AE29" s="213"/>
      <c r="AF29" s="213"/>
      <c r="AG29" s="213" t="s">
        <v>137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54" t="s">
        <v>388</v>
      </c>
      <c r="D30" s="223"/>
      <c r="E30" s="224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13"/>
      <c r="Z30" s="213"/>
      <c r="AA30" s="213"/>
      <c r="AB30" s="213"/>
      <c r="AC30" s="213"/>
      <c r="AD30" s="213"/>
      <c r="AE30" s="213"/>
      <c r="AF30" s="213"/>
      <c r="AG30" s="213" t="s">
        <v>137</v>
      </c>
      <c r="AH30" s="213">
        <v>0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54" t="s">
        <v>389</v>
      </c>
      <c r="D31" s="223"/>
      <c r="E31" s="224">
        <v>5.8949999999999996</v>
      </c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13"/>
      <c r="Z31" s="213"/>
      <c r="AA31" s="213"/>
      <c r="AB31" s="213"/>
      <c r="AC31" s="213"/>
      <c r="AD31" s="213"/>
      <c r="AE31" s="213"/>
      <c r="AF31" s="213"/>
      <c r="AG31" s="213" t="s">
        <v>137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x14ac:dyDescent="0.2">
      <c r="A32" s="226" t="s">
        <v>125</v>
      </c>
      <c r="B32" s="227" t="s">
        <v>79</v>
      </c>
      <c r="C32" s="251" t="s">
        <v>80</v>
      </c>
      <c r="D32" s="228"/>
      <c r="E32" s="229"/>
      <c r="F32" s="230"/>
      <c r="G32" s="230">
        <f>SUMIF(AG33:AG50,"&lt;&gt;NOR",G33:G50)</f>
        <v>0</v>
      </c>
      <c r="H32" s="230"/>
      <c r="I32" s="230">
        <f>SUM(I33:I50)</f>
        <v>0</v>
      </c>
      <c r="J32" s="230"/>
      <c r="K32" s="230">
        <f>SUM(K33:K50)</f>
        <v>0</v>
      </c>
      <c r="L32" s="230"/>
      <c r="M32" s="230">
        <f>SUM(M33:M50)</f>
        <v>0</v>
      </c>
      <c r="N32" s="230"/>
      <c r="O32" s="230">
        <f>SUM(O33:O50)</f>
        <v>0.02</v>
      </c>
      <c r="P32" s="230"/>
      <c r="Q32" s="230">
        <f>SUM(Q33:Q50)</f>
        <v>3.57</v>
      </c>
      <c r="R32" s="230"/>
      <c r="S32" s="230"/>
      <c r="T32" s="231"/>
      <c r="U32" s="225"/>
      <c r="V32" s="225">
        <f>SUM(V33:V50)</f>
        <v>55.76</v>
      </c>
      <c r="W32" s="225"/>
      <c r="X32" s="225"/>
      <c r="AG32" t="s">
        <v>126</v>
      </c>
    </row>
    <row r="33" spans="1:60" ht="22.5" outlineLevel="1" x14ac:dyDescent="0.2">
      <c r="A33" s="232">
        <v>17</v>
      </c>
      <c r="B33" s="233" t="s">
        <v>390</v>
      </c>
      <c r="C33" s="252" t="s">
        <v>391</v>
      </c>
      <c r="D33" s="234" t="s">
        <v>129</v>
      </c>
      <c r="E33" s="235">
        <v>74.256</v>
      </c>
      <c r="F33" s="236"/>
      <c r="G33" s="237">
        <f>ROUND(E33*F33,2)</f>
        <v>0</v>
      </c>
      <c r="H33" s="236"/>
      <c r="I33" s="237">
        <f>ROUND(E33*H33,2)</f>
        <v>0</v>
      </c>
      <c r="J33" s="236"/>
      <c r="K33" s="237">
        <f>ROUND(E33*J33,2)</f>
        <v>0</v>
      </c>
      <c r="L33" s="237">
        <v>21</v>
      </c>
      <c r="M33" s="237">
        <f>G33*(1+L33/100)</f>
        <v>0</v>
      </c>
      <c r="N33" s="237">
        <v>0</v>
      </c>
      <c r="O33" s="237">
        <f>ROUND(E33*N33,2)</f>
        <v>0</v>
      </c>
      <c r="P33" s="237">
        <v>4.8099999999999997E-2</v>
      </c>
      <c r="Q33" s="237">
        <f>ROUND(E33*P33,2)</f>
        <v>3.57</v>
      </c>
      <c r="R33" s="237" t="s">
        <v>392</v>
      </c>
      <c r="S33" s="237" t="s">
        <v>131</v>
      </c>
      <c r="T33" s="238" t="s">
        <v>383</v>
      </c>
      <c r="U33" s="222">
        <v>0.75</v>
      </c>
      <c r="V33" s="222">
        <f>ROUND(E33*U33,2)</f>
        <v>55.69</v>
      </c>
      <c r="W33" s="222"/>
      <c r="X33" s="222" t="s">
        <v>132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133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20"/>
      <c r="B34" s="221"/>
      <c r="C34" s="254" t="s">
        <v>393</v>
      </c>
      <c r="D34" s="223"/>
      <c r="E34" s="224">
        <v>12.167999999999999</v>
      </c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13"/>
      <c r="Z34" s="213"/>
      <c r="AA34" s="213"/>
      <c r="AB34" s="213"/>
      <c r="AC34" s="213"/>
      <c r="AD34" s="213"/>
      <c r="AE34" s="213"/>
      <c r="AF34" s="213"/>
      <c r="AG34" s="213" t="s">
        <v>137</v>
      </c>
      <c r="AH34" s="213">
        <v>0</v>
      </c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54" t="s">
        <v>394</v>
      </c>
      <c r="D35" s="223"/>
      <c r="E35" s="224">
        <v>14.664</v>
      </c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13"/>
      <c r="Z35" s="213"/>
      <c r="AA35" s="213"/>
      <c r="AB35" s="213"/>
      <c r="AC35" s="213"/>
      <c r="AD35" s="213"/>
      <c r="AE35" s="213"/>
      <c r="AF35" s="213"/>
      <c r="AG35" s="213" t="s">
        <v>137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20"/>
      <c r="B36" s="221"/>
      <c r="C36" s="254" t="s">
        <v>395</v>
      </c>
      <c r="D36" s="223"/>
      <c r="E36" s="224">
        <v>47.423999999999999</v>
      </c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13"/>
      <c r="Z36" s="213"/>
      <c r="AA36" s="213"/>
      <c r="AB36" s="213"/>
      <c r="AC36" s="213"/>
      <c r="AD36" s="213"/>
      <c r="AE36" s="213"/>
      <c r="AF36" s="213"/>
      <c r="AG36" s="213" t="s">
        <v>137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32">
        <v>18</v>
      </c>
      <c r="B37" s="233" t="s">
        <v>396</v>
      </c>
      <c r="C37" s="252" t="s">
        <v>397</v>
      </c>
      <c r="D37" s="234" t="s">
        <v>234</v>
      </c>
      <c r="E37" s="235">
        <v>3.5717099999999999</v>
      </c>
      <c r="F37" s="236"/>
      <c r="G37" s="237">
        <f>ROUND(E37*F37,2)</f>
        <v>0</v>
      </c>
      <c r="H37" s="236"/>
      <c r="I37" s="237">
        <f>ROUND(E37*H37,2)</f>
        <v>0</v>
      </c>
      <c r="J37" s="236"/>
      <c r="K37" s="237">
        <f>ROUND(E37*J37,2)</f>
        <v>0</v>
      </c>
      <c r="L37" s="237">
        <v>21</v>
      </c>
      <c r="M37" s="237">
        <f>G37*(1+L37/100)</f>
        <v>0</v>
      </c>
      <c r="N37" s="237">
        <v>0</v>
      </c>
      <c r="O37" s="237">
        <f>ROUND(E37*N37,2)</f>
        <v>0</v>
      </c>
      <c r="P37" s="237">
        <v>0</v>
      </c>
      <c r="Q37" s="237">
        <f>ROUND(E37*P37,2)</f>
        <v>0</v>
      </c>
      <c r="R37" s="237" t="s">
        <v>295</v>
      </c>
      <c r="S37" s="237" t="s">
        <v>131</v>
      </c>
      <c r="T37" s="238" t="s">
        <v>383</v>
      </c>
      <c r="U37" s="222">
        <v>0</v>
      </c>
      <c r="V37" s="222">
        <f>ROUND(E37*U37,2)</f>
        <v>0</v>
      </c>
      <c r="W37" s="222"/>
      <c r="X37" s="222" t="s">
        <v>132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133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20"/>
      <c r="B38" s="221"/>
      <c r="C38" s="254" t="s">
        <v>398</v>
      </c>
      <c r="D38" s="223"/>
      <c r="E38" s="224">
        <v>3.5717099999999999</v>
      </c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13"/>
      <c r="Z38" s="213"/>
      <c r="AA38" s="213"/>
      <c r="AB38" s="213"/>
      <c r="AC38" s="213"/>
      <c r="AD38" s="213"/>
      <c r="AE38" s="213"/>
      <c r="AF38" s="213"/>
      <c r="AG38" s="213" t="s">
        <v>137</v>
      </c>
      <c r="AH38" s="213">
        <v>7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32">
        <v>19</v>
      </c>
      <c r="B39" s="233" t="s">
        <v>399</v>
      </c>
      <c r="C39" s="252" t="s">
        <v>400</v>
      </c>
      <c r="D39" s="234" t="s">
        <v>146</v>
      </c>
      <c r="E39" s="235">
        <v>4.5999999999999996</v>
      </c>
      <c r="F39" s="236"/>
      <c r="G39" s="237">
        <f>ROUND(E39*F39,2)</f>
        <v>0</v>
      </c>
      <c r="H39" s="236"/>
      <c r="I39" s="237">
        <f>ROUND(E39*H39,2)</f>
        <v>0</v>
      </c>
      <c r="J39" s="236"/>
      <c r="K39" s="237">
        <f>ROUND(E39*J39,2)</f>
        <v>0</v>
      </c>
      <c r="L39" s="237">
        <v>21</v>
      </c>
      <c r="M39" s="237">
        <f>G39*(1+L39/100)</f>
        <v>0</v>
      </c>
      <c r="N39" s="237">
        <v>5.0000000000000001E-3</v>
      </c>
      <c r="O39" s="237">
        <f>ROUND(E39*N39,2)</f>
        <v>0.02</v>
      </c>
      <c r="P39" s="237">
        <v>0</v>
      </c>
      <c r="Q39" s="237">
        <f>ROUND(E39*P39,2)</f>
        <v>0</v>
      </c>
      <c r="R39" s="237"/>
      <c r="S39" s="237" t="s">
        <v>244</v>
      </c>
      <c r="T39" s="238" t="s">
        <v>245</v>
      </c>
      <c r="U39" s="222">
        <v>0</v>
      </c>
      <c r="V39" s="222">
        <f>ROUND(E39*U39,2)</f>
        <v>0</v>
      </c>
      <c r="W39" s="222"/>
      <c r="X39" s="222" t="s">
        <v>132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133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54" t="s">
        <v>401</v>
      </c>
      <c r="D40" s="223"/>
      <c r="E40" s="224">
        <v>4.5999999999999996</v>
      </c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13"/>
      <c r="Z40" s="213"/>
      <c r="AA40" s="213"/>
      <c r="AB40" s="213"/>
      <c r="AC40" s="213"/>
      <c r="AD40" s="213"/>
      <c r="AE40" s="213"/>
      <c r="AF40" s="213"/>
      <c r="AG40" s="213" t="s">
        <v>137</v>
      </c>
      <c r="AH40" s="213">
        <v>5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32">
        <v>20</v>
      </c>
      <c r="B41" s="233" t="s">
        <v>402</v>
      </c>
      <c r="C41" s="252" t="s">
        <v>403</v>
      </c>
      <c r="D41" s="234" t="s">
        <v>234</v>
      </c>
      <c r="E41" s="235">
        <v>2.3E-2</v>
      </c>
      <c r="F41" s="236"/>
      <c r="G41" s="237">
        <f>ROUND(E41*F41,2)</f>
        <v>0</v>
      </c>
      <c r="H41" s="236"/>
      <c r="I41" s="237">
        <f>ROUND(E41*H41,2)</f>
        <v>0</v>
      </c>
      <c r="J41" s="236"/>
      <c r="K41" s="237">
        <f>ROUND(E41*J41,2)</f>
        <v>0</v>
      </c>
      <c r="L41" s="237">
        <v>21</v>
      </c>
      <c r="M41" s="237">
        <f>G41*(1+L41/100)</f>
        <v>0</v>
      </c>
      <c r="N41" s="237">
        <v>0</v>
      </c>
      <c r="O41" s="237">
        <f>ROUND(E41*N41,2)</f>
        <v>0</v>
      </c>
      <c r="P41" s="237">
        <v>0</v>
      </c>
      <c r="Q41" s="237">
        <f>ROUND(E41*P41,2)</f>
        <v>0</v>
      </c>
      <c r="R41" s="237" t="s">
        <v>392</v>
      </c>
      <c r="S41" s="237" t="s">
        <v>131</v>
      </c>
      <c r="T41" s="238" t="s">
        <v>383</v>
      </c>
      <c r="U41" s="222">
        <v>1.74</v>
      </c>
      <c r="V41" s="222">
        <f>ROUND(E41*U41,2)</f>
        <v>0.04</v>
      </c>
      <c r="W41" s="222"/>
      <c r="X41" s="222" t="s">
        <v>384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385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20"/>
      <c r="B42" s="221"/>
      <c r="C42" s="253" t="s">
        <v>404</v>
      </c>
      <c r="D42" s="239"/>
      <c r="E42" s="239"/>
      <c r="F42" s="239"/>
      <c r="G42" s="239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13"/>
      <c r="Z42" s="213"/>
      <c r="AA42" s="213"/>
      <c r="AB42" s="213"/>
      <c r="AC42" s="213"/>
      <c r="AD42" s="213"/>
      <c r="AE42" s="213"/>
      <c r="AF42" s="213"/>
      <c r="AG42" s="213" t="s">
        <v>135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20"/>
      <c r="B43" s="221"/>
      <c r="C43" s="254" t="s">
        <v>387</v>
      </c>
      <c r="D43" s="223"/>
      <c r="E43" s="224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13"/>
      <c r="Z43" s="213"/>
      <c r="AA43" s="213"/>
      <c r="AB43" s="213"/>
      <c r="AC43" s="213"/>
      <c r="AD43" s="213"/>
      <c r="AE43" s="213"/>
      <c r="AF43" s="213"/>
      <c r="AG43" s="213" t="s">
        <v>137</v>
      </c>
      <c r="AH43" s="213">
        <v>0</v>
      </c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20"/>
      <c r="B44" s="221"/>
      <c r="C44" s="254" t="s">
        <v>405</v>
      </c>
      <c r="D44" s="223"/>
      <c r="E44" s="224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13"/>
      <c r="Z44" s="213"/>
      <c r="AA44" s="213"/>
      <c r="AB44" s="213"/>
      <c r="AC44" s="213"/>
      <c r="AD44" s="213"/>
      <c r="AE44" s="213"/>
      <c r="AF44" s="213"/>
      <c r="AG44" s="213" t="s">
        <v>137</v>
      </c>
      <c r="AH44" s="213">
        <v>0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20"/>
      <c r="B45" s="221"/>
      <c r="C45" s="254" t="s">
        <v>406</v>
      </c>
      <c r="D45" s="223"/>
      <c r="E45" s="224">
        <v>2.3E-2</v>
      </c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13"/>
      <c r="Z45" s="213"/>
      <c r="AA45" s="213"/>
      <c r="AB45" s="213"/>
      <c r="AC45" s="213"/>
      <c r="AD45" s="213"/>
      <c r="AE45" s="213"/>
      <c r="AF45" s="213"/>
      <c r="AG45" s="213" t="s">
        <v>137</v>
      </c>
      <c r="AH45" s="213">
        <v>0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ht="22.5" outlineLevel="1" x14ac:dyDescent="0.2">
      <c r="A46" s="232">
        <v>21</v>
      </c>
      <c r="B46" s="233" t="s">
        <v>407</v>
      </c>
      <c r="C46" s="252" t="s">
        <v>408</v>
      </c>
      <c r="D46" s="234" t="s">
        <v>234</v>
      </c>
      <c r="E46" s="235">
        <v>2.3E-2</v>
      </c>
      <c r="F46" s="236"/>
      <c r="G46" s="237">
        <f>ROUND(E46*F46,2)</f>
        <v>0</v>
      </c>
      <c r="H46" s="236"/>
      <c r="I46" s="237">
        <f>ROUND(E46*H46,2)</f>
        <v>0</v>
      </c>
      <c r="J46" s="236"/>
      <c r="K46" s="237">
        <f>ROUND(E46*J46,2)</f>
        <v>0</v>
      </c>
      <c r="L46" s="237">
        <v>21</v>
      </c>
      <c r="M46" s="237">
        <f>G46*(1+L46/100)</f>
        <v>0</v>
      </c>
      <c r="N46" s="237">
        <v>0</v>
      </c>
      <c r="O46" s="237">
        <f>ROUND(E46*N46,2)</f>
        <v>0</v>
      </c>
      <c r="P46" s="237">
        <v>0</v>
      </c>
      <c r="Q46" s="237">
        <f>ROUND(E46*P46,2)</f>
        <v>0</v>
      </c>
      <c r="R46" s="237" t="s">
        <v>392</v>
      </c>
      <c r="S46" s="237" t="s">
        <v>131</v>
      </c>
      <c r="T46" s="238" t="s">
        <v>383</v>
      </c>
      <c r="U46" s="222">
        <v>1.282</v>
      </c>
      <c r="V46" s="222">
        <f>ROUND(E46*U46,2)</f>
        <v>0.03</v>
      </c>
      <c r="W46" s="222"/>
      <c r="X46" s="222" t="s">
        <v>384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385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20"/>
      <c r="B47" s="221"/>
      <c r="C47" s="253" t="s">
        <v>404</v>
      </c>
      <c r="D47" s="239"/>
      <c r="E47" s="239"/>
      <c r="F47" s="239"/>
      <c r="G47" s="239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13"/>
      <c r="Z47" s="213"/>
      <c r="AA47" s="213"/>
      <c r="AB47" s="213"/>
      <c r="AC47" s="213"/>
      <c r="AD47" s="213"/>
      <c r="AE47" s="213"/>
      <c r="AF47" s="213"/>
      <c r="AG47" s="213" t="s">
        <v>135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20"/>
      <c r="B48" s="221"/>
      <c r="C48" s="254" t="s">
        <v>387</v>
      </c>
      <c r="D48" s="223"/>
      <c r="E48" s="224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13"/>
      <c r="Z48" s="213"/>
      <c r="AA48" s="213"/>
      <c r="AB48" s="213"/>
      <c r="AC48" s="213"/>
      <c r="AD48" s="213"/>
      <c r="AE48" s="213"/>
      <c r="AF48" s="213"/>
      <c r="AG48" s="213" t="s">
        <v>137</v>
      </c>
      <c r="AH48" s="213">
        <v>0</v>
      </c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20"/>
      <c r="B49" s="221"/>
      <c r="C49" s="254" t="s">
        <v>405</v>
      </c>
      <c r="D49" s="223"/>
      <c r="E49" s="224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13"/>
      <c r="Z49" s="213"/>
      <c r="AA49" s="213"/>
      <c r="AB49" s="213"/>
      <c r="AC49" s="213"/>
      <c r="AD49" s="213"/>
      <c r="AE49" s="213"/>
      <c r="AF49" s="213"/>
      <c r="AG49" s="213" t="s">
        <v>137</v>
      </c>
      <c r="AH49" s="213">
        <v>0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20"/>
      <c r="B50" s="221"/>
      <c r="C50" s="254" t="s">
        <v>406</v>
      </c>
      <c r="D50" s="223"/>
      <c r="E50" s="224">
        <v>2.3E-2</v>
      </c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13"/>
      <c r="Z50" s="213"/>
      <c r="AA50" s="213"/>
      <c r="AB50" s="213"/>
      <c r="AC50" s="213"/>
      <c r="AD50" s="213"/>
      <c r="AE50" s="213"/>
      <c r="AF50" s="213"/>
      <c r="AG50" s="213" t="s">
        <v>137</v>
      </c>
      <c r="AH50" s="213">
        <v>0</v>
      </c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x14ac:dyDescent="0.2">
      <c r="A51" s="226" t="s">
        <v>125</v>
      </c>
      <c r="B51" s="227" t="s">
        <v>81</v>
      </c>
      <c r="C51" s="251" t="s">
        <v>82</v>
      </c>
      <c r="D51" s="228"/>
      <c r="E51" s="229"/>
      <c r="F51" s="230"/>
      <c r="G51" s="230">
        <f>SUMIF(AG52:AG106,"&lt;&gt;NOR",G52:G106)</f>
        <v>0</v>
      </c>
      <c r="H51" s="230"/>
      <c r="I51" s="230">
        <f>SUM(I52:I106)</f>
        <v>0</v>
      </c>
      <c r="J51" s="230"/>
      <c r="K51" s="230">
        <f>SUM(K52:K106)</f>
        <v>0</v>
      </c>
      <c r="L51" s="230"/>
      <c r="M51" s="230">
        <f>SUM(M52:M106)</f>
        <v>0</v>
      </c>
      <c r="N51" s="230"/>
      <c r="O51" s="230">
        <f>SUM(O52:O106)</f>
        <v>0.03</v>
      </c>
      <c r="P51" s="230"/>
      <c r="Q51" s="230">
        <f>SUM(Q52:Q106)</f>
        <v>0</v>
      </c>
      <c r="R51" s="230"/>
      <c r="S51" s="230"/>
      <c r="T51" s="231"/>
      <c r="U51" s="225"/>
      <c r="V51" s="225">
        <f>SUM(V52:V106)</f>
        <v>6.830000000000001</v>
      </c>
      <c r="W51" s="225"/>
      <c r="X51" s="225"/>
      <c r="AG51" t="s">
        <v>126</v>
      </c>
    </row>
    <row r="52" spans="1:60" outlineLevel="1" x14ac:dyDescent="0.2">
      <c r="A52" s="232">
        <v>22</v>
      </c>
      <c r="B52" s="233" t="s">
        <v>409</v>
      </c>
      <c r="C52" s="252" t="s">
        <v>410</v>
      </c>
      <c r="D52" s="234" t="s">
        <v>146</v>
      </c>
      <c r="E52" s="235">
        <v>7.8</v>
      </c>
      <c r="F52" s="236"/>
      <c r="G52" s="237">
        <f>ROUND(E52*F52,2)</f>
        <v>0</v>
      </c>
      <c r="H52" s="236"/>
      <c r="I52" s="237">
        <f>ROUND(E52*H52,2)</f>
        <v>0</v>
      </c>
      <c r="J52" s="236"/>
      <c r="K52" s="237">
        <f>ROUND(E52*J52,2)</f>
        <v>0</v>
      </c>
      <c r="L52" s="237">
        <v>21</v>
      </c>
      <c r="M52" s="237">
        <f>G52*(1+L52/100)</f>
        <v>0</v>
      </c>
      <c r="N52" s="237">
        <v>0</v>
      </c>
      <c r="O52" s="237">
        <f>ROUND(E52*N52,2)</f>
        <v>0</v>
      </c>
      <c r="P52" s="237">
        <v>0</v>
      </c>
      <c r="Q52" s="237">
        <f>ROUND(E52*P52,2)</f>
        <v>0</v>
      </c>
      <c r="R52" s="237" t="s">
        <v>382</v>
      </c>
      <c r="S52" s="237" t="s">
        <v>131</v>
      </c>
      <c r="T52" s="238" t="s">
        <v>131</v>
      </c>
      <c r="U52" s="222">
        <v>4.3999999999999997E-2</v>
      </c>
      <c r="V52" s="222">
        <f>ROUND(E52*U52,2)</f>
        <v>0.34</v>
      </c>
      <c r="W52" s="222"/>
      <c r="X52" s="222" t="s">
        <v>132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133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20"/>
      <c r="B53" s="221"/>
      <c r="C53" s="253" t="s">
        <v>411</v>
      </c>
      <c r="D53" s="239"/>
      <c r="E53" s="239"/>
      <c r="F53" s="239"/>
      <c r="G53" s="239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13"/>
      <c r="Z53" s="213"/>
      <c r="AA53" s="213"/>
      <c r="AB53" s="213"/>
      <c r="AC53" s="213"/>
      <c r="AD53" s="213"/>
      <c r="AE53" s="213"/>
      <c r="AF53" s="213"/>
      <c r="AG53" s="213" t="s">
        <v>135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40" t="str">
        <f>C53</f>
        <v>přísun, montáže, demontáže a odsunu zkoušecího čerpadla, napuštění tlakovou vodou a dodání vody pro tlakovou zkoušku,</v>
      </c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20"/>
      <c r="B54" s="221"/>
      <c r="C54" s="254" t="s">
        <v>412</v>
      </c>
      <c r="D54" s="223"/>
      <c r="E54" s="224">
        <v>2.2000000000000002</v>
      </c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13"/>
      <c r="Z54" s="213"/>
      <c r="AA54" s="213"/>
      <c r="AB54" s="213"/>
      <c r="AC54" s="213"/>
      <c r="AD54" s="213"/>
      <c r="AE54" s="213"/>
      <c r="AF54" s="213"/>
      <c r="AG54" s="213" t="s">
        <v>137</v>
      </c>
      <c r="AH54" s="213">
        <v>5</v>
      </c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20"/>
      <c r="B55" s="221"/>
      <c r="C55" s="254" t="s">
        <v>413</v>
      </c>
      <c r="D55" s="223"/>
      <c r="E55" s="224">
        <v>1.4</v>
      </c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13"/>
      <c r="Z55" s="213"/>
      <c r="AA55" s="213"/>
      <c r="AB55" s="213"/>
      <c r="AC55" s="213"/>
      <c r="AD55" s="213"/>
      <c r="AE55" s="213"/>
      <c r="AF55" s="213"/>
      <c r="AG55" s="213" t="s">
        <v>137</v>
      </c>
      <c r="AH55" s="213">
        <v>5</v>
      </c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20"/>
      <c r="B56" s="221"/>
      <c r="C56" s="254" t="s">
        <v>414</v>
      </c>
      <c r="D56" s="223"/>
      <c r="E56" s="224">
        <v>1.8</v>
      </c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13"/>
      <c r="Z56" s="213"/>
      <c r="AA56" s="213"/>
      <c r="AB56" s="213"/>
      <c r="AC56" s="213"/>
      <c r="AD56" s="213"/>
      <c r="AE56" s="213"/>
      <c r="AF56" s="213"/>
      <c r="AG56" s="213" t="s">
        <v>137</v>
      </c>
      <c r="AH56" s="213">
        <v>5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20"/>
      <c r="B57" s="221"/>
      <c r="C57" s="254" t="s">
        <v>415</v>
      </c>
      <c r="D57" s="223"/>
      <c r="E57" s="224">
        <v>2.4</v>
      </c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13"/>
      <c r="Z57" s="213"/>
      <c r="AA57" s="213"/>
      <c r="AB57" s="213"/>
      <c r="AC57" s="213"/>
      <c r="AD57" s="213"/>
      <c r="AE57" s="213"/>
      <c r="AF57" s="213"/>
      <c r="AG57" s="213" t="s">
        <v>137</v>
      </c>
      <c r="AH57" s="213">
        <v>5</v>
      </c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ht="22.5" outlineLevel="1" x14ac:dyDescent="0.2">
      <c r="A58" s="232">
        <v>23</v>
      </c>
      <c r="B58" s="233" t="s">
        <v>416</v>
      </c>
      <c r="C58" s="252" t="s">
        <v>417</v>
      </c>
      <c r="D58" s="234" t="s">
        <v>146</v>
      </c>
      <c r="E58" s="235">
        <v>2.2000000000000002</v>
      </c>
      <c r="F58" s="236"/>
      <c r="G58" s="237">
        <f>ROUND(E58*F58,2)</f>
        <v>0</v>
      </c>
      <c r="H58" s="236"/>
      <c r="I58" s="237">
        <f>ROUND(E58*H58,2)</f>
        <v>0</v>
      </c>
      <c r="J58" s="236"/>
      <c r="K58" s="237">
        <f>ROUND(E58*J58,2)</f>
        <v>0</v>
      </c>
      <c r="L58" s="237">
        <v>21</v>
      </c>
      <c r="M58" s="237">
        <f>G58*(1+L58/100)</f>
        <v>0</v>
      </c>
      <c r="N58" s="237">
        <v>2.2599999999999999E-3</v>
      </c>
      <c r="O58" s="237">
        <f>ROUND(E58*N58,2)</f>
        <v>0</v>
      </c>
      <c r="P58" s="237">
        <v>0</v>
      </c>
      <c r="Q58" s="237">
        <f>ROUND(E58*P58,2)</f>
        <v>0</v>
      </c>
      <c r="R58" s="237" t="s">
        <v>418</v>
      </c>
      <c r="S58" s="237" t="s">
        <v>131</v>
      </c>
      <c r="T58" s="238" t="s">
        <v>131</v>
      </c>
      <c r="U58" s="222">
        <v>0.23899999999999999</v>
      </c>
      <c r="V58" s="222">
        <f>ROUND(E58*U58,2)</f>
        <v>0.53</v>
      </c>
      <c r="W58" s="222"/>
      <c r="X58" s="222" t="s">
        <v>132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133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20"/>
      <c r="B59" s="221"/>
      <c r="C59" s="253" t="s">
        <v>419</v>
      </c>
      <c r="D59" s="239"/>
      <c r="E59" s="239"/>
      <c r="F59" s="239"/>
      <c r="G59" s="239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13"/>
      <c r="Z59" s="213"/>
      <c r="AA59" s="213"/>
      <c r="AB59" s="213"/>
      <c r="AC59" s="213"/>
      <c r="AD59" s="213"/>
      <c r="AE59" s="213"/>
      <c r="AF59" s="213"/>
      <c r="AG59" s="213" t="s">
        <v>135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20"/>
      <c r="B60" s="221"/>
      <c r="C60" s="256" t="s">
        <v>420</v>
      </c>
      <c r="D60" s="242"/>
      <c r="E60" s="242"/>
      <c r="F60" s="242"/>
      <c r="G60" s="24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13"/>
      <c r="Z60" s="213"/>
      <c r="AA60" s="213"/>
      <c r="AB60" s="213"/>
      <c r="AC60" s="213"/>
      <c r="AD60" s="213"/>
      <c r="AE60" s="213"/>
      <c r="AF60" s="213"/>
      <c r="AG60" s="213" t="s">
        <v>213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20"/>
      <c r="B61" s="221"/>
      <c r="C61" s="254" t="s">
        <v>421</v>
      </c>
      <c r="D61" s="223"/>
      <c r="E61" s="224">
        <v>2.2000000000000002</v>
      </c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13"/>
      <c r="Z61" s="213"/>
      <c r="AA61" s="213"/>
      <c r="AB61" s="213"/>
      <c r="AC61" s="213"/>
      <c r="AD61" s="213"/>
      <c r="AE61" s="213"/>
      <c r="AF61" s="213"/>
      <c r="AG61" s="213" t="s">
        <v>137</v>
      </c>
      <c r="AH61" s="213">
        <v>0</v>
      </c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ht="22.5" outlineLevel="1" x14ac:dyDescent="0.2">
      <c r="A62" s="232">
        <v>24</v>
      </c>
      <c r="B62" s="233" t="s">
        <v>422</v>
      </c>
      <c r="C62" s="252" t="s">
        <v>423</v>
      </c>
      <c r="D62" s="234" t="s">
        <v>146</v>
      </c>
      <c r="E62" s="235">
        <v>1.4</v>
      </c>
      <c r="F62" s="236"/>
      <c r="G62" s="237">
        <f>ROUND(E62*F62,2)</f>
        <v>0</v>
      </c>
      <c r="H62" s="236"/>
      <c r="I62" s="237">
        <f>ROUND(E62*H62,2)</f>
        <v>0</v>
      </c>
      <c r="J62" s="236"/>
      <c r="K62" s="237">
        <f>ROUND(E62*J62,2)</f>
        <v>0</v>
      </c>
      <c r="L62" s="237">
        <v>21</v>
      </c>
      <c r="M62" s="237">
        <f>G62*(1+L62/100)</f>
        <v>0</v>
      </c>
      <c r="N62" s="237">
        <v>4.6499999999999996E-3</v>
      </c>
      <c r="O62" s="237">
        <f>ROUND(E62*N62,2)</f>
        <v>0.01</v>
      </c>
      <c r="P62" s="237">
        <v>0</v>
      </c>
      <c r="Q62" s="237">
        <f>ROUND(E62*P62,2)</f>
        <v>0</v>
      </c>
      <c r="R62" s="237" t="s">
        <v>418</v>
      </c>
      <c r="S62" s="237" t="s">
        <v>131</v>
      </c>
      <c r="T62" s="238" t="s">
        <v>131</v>
      </c>
      <c r="U62" s="222">
        <v>0.23899999999999999</v>
      </c>
      <c r="V62" s="222">
        <f>ROUND(E62*U62,2)</f>
        <v>0.33</v>
      </c>
      <c r="W62" s="222"/>
      <c r="X62" s="222" t="s">
        <v>132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133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20"/>
      <c r="B63" s="221"/>
      <c r="C63" s="253" t="s">
        <v>419</v>
      </c>
      <c r="D63" s="239"/>
      <c r="E63" s="239"/>
      <c r="F63" s="239"/>
      <c r="G63" s="239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13"/>
      <c r="Z63" s="213"/>
      <c r="AA63" s="213"/>
      <c r="AB63" s="213"/>
      <c r="AC63" s="213"/>
      <c r="AD63" s="213"/>
      <c r="AE63" s="213"/>
      <c r="AF63" s="213"/>
      <c r="AG63" s="213" t="s">
        <v>135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20"/>
      <c r="B64" s="221"/>
      <c r="C64" s="256" t="s">
        <v>420</v>
      </c>
      <c r="D64" s="242"/>
      <c r="E64" s="242"/>
      <c r="F64" s="242"/>
      <c r="G64" s="24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13"/>
      <c r="Z64" s="213"/>
      <c r="AA64" s="213"/>
      <c r="AB64" s="213"/>
      <c r="AC64" s="213"/>
      <c r="AD64" s="213"/>
      <c r="AE64" s="213"/>
      <c r="AF64" s="213"/>
      <c r="AG64" s="213" t="s">
        <v>213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20"/>
      <c r="B65" s="221"/>
      <c r="C65" s="254" t="s">
        <v>424</v>
      </c>
      <c r="D65" s="223"/>
      <c r="E65" s="224">
        <v>1.4</v>
      </c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13"/>
      <c r="Z65" s="213"/>
      <c r="AA65" s="213"/>
      <c r="AB65" s="213"/>
      <c r="AC65" s="213"/>
      <c r="AD65" s="213"/>
      <c r="AE65" s="213"/>
      <c r="AF65" s="213"/>
      <c r="AG65" s="213" t="s">
        <v>137</v>
      </c>
      <c r="AH65" s="213">
        <v>0</v>
      </c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ht="22.5" outlineLevel="1" x14ac:dyDescent="0.2">
      <c r="A66" s="232">
        <v>25</v>
      </c>
      <c r="B66" s="233" t="s">
        <v>425</v>
      </c>
      <c r="C66" s="252" t="s">
        <v>426</v>
      </c>
      <c r="D66" s="234" t="s">
        <v>146</v>
      </c>
      <c r="E66" s="235">
        <v>1.8</v>
      </c>
      <c r="F66" s="236"/>
      <c r="G66" s="237">
        <f>ROUND(E66*F66,2)</f>
        <v>0</v>
      </c>
      <c r="H66" s="236"/>
      <c r="I66" s="237">
        <f>ROUND(E66*H66,2)</f>
        <v>0</v>
      </c>
      <c r="J66" s="236"/>
      <c r="K66" s="237">
        <f>ROUND(E66*J66,2)</f>
        <v>0</v>
      </c>
      <c r="L66" s="237">
        <v>21</v>
      </c>
      <c r="M66" s="237">
        <f>G66*(1+L66/100)</f>
        <v>0</v>
      </c>
      <c r="N66" s="237">
        <v>6.7999999999999996E-3</v>
      </c>
      <c r="O66" s="237">
        <f>ROUND(E66*N66,2)</f>
        <v>0.01</v>
      </c>
      <c r="P66" s="237">
        <v>0</v>
      </c>
      <c r="Q66" s="237">
        <f>ROUND(E66*P66,2)</f>
        <v>0</v>
      </c>
      <c r="R66" s="237" t="s">
        <v>418</v>
      </c>
      <c r="S66" s="237" t="s">
        <v>131</v>
      </c>
      <c r="T66" s="238" t="s">
        <v>131</v>
      </c>
      <c r="U66" s="222">
        <v>1.0047999999999999</v>
      </c>
      <c r="V66" s="222">
        <f>ROUND(E66*U66,2)</f>
        <v>1.81</v>
      </c>
      <c r="W66" s="222"/>
      <c r="X66" s="222" t="s">
        <v>132</v>
      </c>
      <c r="Y66" s="213"/>
      <c r="Z66" s="213"/>
      <c r="AA66" s="213"/>
      <c r="AB66" s="213"/>
      <c r="AC66" s="213"/>
      <c r="AD66" s="213"/>
      <c r="AE66" s="213"/>
      <c r="AF66" s="213"/>
      <c r="AG66" s="213" t="s">
        <v>133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20"/>
      <c r="B67" s="221"/>
      <c r="C67" s="253" t="s">
        <v>427</v>
      </c>
      <c r="D67" s="239"/>
      <c r="E67" s="239"/>
      <c r="F67" s="239"/>
      <c r="G67" s="239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13"/>
      <c r="Z67" s="213"/>
      <c r="AA67" s="213"/>
      <c r="AB67" s="213"/>
      <c r="AC67" s="213"/>
      <c r="AD67" s="213"/>
      <c r="AE67" s="213"/>
      <c r="AF67" s="213"/>
      <c r="AG67" s="213" t="s">
        <v>135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20"/>
      <c r="B68" s="221"/>
      <c r="C68" s="256" t="s">
        <v>428</v>
      </c>
      <c r="D68" s="242"/>
      <c r="E68" s="242"/>
      <c r="F68" s="242"/>
      <c r="G68" s="24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13"/>
      <c r="Z68" s="213"/>
      <c r="AA68" s="213"/>
      <c r="AB68" s="213"/>
      <c r="AC68" s="213"/>
      <c r="AD68" s="213"/>
      <c r="AE68" s="213"/>
      <c r="AF68" s="213"/>
      <c r="AG68" s="213" t="s">
        <v>213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20"/>
      <c r="B69" s="221"/>
      <c r="C69" s="256" t="s">
        <v>420</v>
      </c>
      <c r="D69" s="242"/>
      <c r="E69" s="242"/>
      <c r="F69" s="242"/>
      <c r="G69" s="24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13"/>
      <c r="Z69" s="213"/>
      <c r="AA69" s="213"/>
      <c r="AB69" s="213"/>
      <c r="AC69" s="213"/>
      <c r="AD69" s="213"/>
      <c r="AE69" s="213"/>
      <c r="AF69" s="213"/>
      <c r="AG69" s="213" t="s">
        <v>213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20"/>
      <c r="B70" s="221"/>
      <c r="C70" s="254" t="s">
        <v>429</v>
      </c>
      <c r="D70" s="223"/>
      <c r="E70" s="224">
        <v>1.8</v>
      </c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13"/>
      <c r="Z70" s="213"/>
      <c r="AA70" s="213"/>
      <c r="AB70" s="213"/>
      <c r="AC70" s="213"/>
      <c r="AD70" s="213"/>
      <c r="AE70" s="213"/>
      <c r="AF70" s="213"/>
      <c r="AG70" s="213" t="s">
        <v>137</v>
      </c>
      <c r="AH70" s="213">
        <v>0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ht="22.5" outlineLevel="1" x14ac:dyDescent="0.2">
      <c r="A71" s="232">
        <v>26</v>
      </c>
      <c r="B71" s="233" t="s">
        <v>430</v>
      </c>
      <c r="C71" s="252" t="s">
        <v>431</v>
      </c>
      <c r="D71" s="234" t="s">
        <v>146</v>
      </c>
      <c r="E71" s="235">
        <v>2.4</v>
      </c>
      <c r="F71" s="236"/>
      <c r="G71" s="237">
        <f>ROUND(E71*F71,2)</f>
        <v>0</v>
      </c>
      <c r="H71" s="236"/>
      <c r="I71" s="237">
        <f>ROUND(E71*H71,2)</f>
        <v>0</v>
      </c>
      <c r="J71" s="236"/>
      <c r="K71" s="237">
        <f>ROUND(E71*J71,2)</f>
        <v>0</v>
      </c>
      <c r="L71" s="237">
        <v>21</v>
      </c>
      <c r="M71" s="237">
        <f>G71*(1+L71/100)</f>
        <v>0</v>
      </c>
      <c r="N71" s="237">
        <v>6.1199999999999996E-3</v>
      </c>
      <c r="O71" s="237">
        <f>ROUND(E71*N71,2)</f>
        <v>0.01</v>
      </c>
      <c r="P71" s="237">
        <v>0</v>
      </c>
      <c r="Q71" s="237">
        <f>ROUND(E71*P71,2)</f>
        <v>0</v>
      </c>
      <c r="R71" s="237" t="s">
        <v>418</v>
      </c>
      <c r="S71" s="237" t="s">
        <v>131</v>
      </c>
      <c r="T71" s="238" t="s">
        <v>131</v>
      </c>
      <c r="U71" s="222">
        <v>0.96850000000000003</v>
      </c>
      <c r="V71" s="222">
        <f>ROUND(E71*U71,2)</f>
        <v>2.3199999999999998</v>
      </c>
      <c r="W71" s="222"/>
      <c r="X71" s="222" t="s">
        <v>132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133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20"/>
      <c r="B72" s="221"/>
      <c r="C72" s="253" t="s">
        <v>427</v>
      </c>
      <c r="D72" s="239"/>
      <c r="E72" s="239"/>
      <c r="F72" s="239"/>
      <c r="G72" s="239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13"/>
      <c r="Z72" s="213"/>
      <c r="AA72" s="213"/>
      <c r="AB72" s="213"/>
      <c r="AC72" s="213"/>
      <c r="AD72" s="213"/>
      <c r="AE72" s="213"/>
      <c r="AF72" s="213"/>
      <c r="AG72" s="213" t="s">
        <v>135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20"/>
      <c r="B73" s="221"/>
      <c r="C73" s="256" t="s">
        <v>428</v>
      </c>
      <c r="D73" s="242"/>
      <c r="E73" s="242"/>
      <c r="F73" s="242"/>
      <c r="G73" s="24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13"/>
      <c r="Z73" s="213"/>
      <c r="AA73" s="213"/>
      <c r="AB73" s="213"/>
      <c r="AC73" s="213"/>
      <c r="AD73" s="213"/>
      <c r="AE73" s="213"/>
      <c r="AF73" s="213"/>
      <c r="AG73" s="213" t="s">
        <v>213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20"/>
      <c r="B74" s="221"/>
      <c r="C74" s="256" t="s">
        <v>420</v>
      </c>
      <c r="D74" s="242"/>
      <c r="E74" s="242"/>
      <c r="F74" s="242"/>
      <c r="G74" s="24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13"/>
      <c r="Z74" s="213"/>
      <c r="AA74" s="213"/>
      <c r="AB74" s="213"/>
      <c r="AC74" s="213"/>
      <c r="AD74" s="213"/>
      <c r="AE74" s="213"/>
      <c r="AF74" s="213"/>
      <c r="AG74" s="213" t="s">
        <v>213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20"/>
      <c r="B75" s="221"/>
      <c r="C75" s="254" t="s">
        <v>432</v>
      </c>
      <c r="D75" s="223"/>
      <c r="E75" s="224">
        <v>2.4</v>
      </c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13"/>
      <c r="Z75" s="213"/>
      <c r="AA75" s="213"/>
      <c r="AB75" s="213"/>
      <c r="AC75" s="213"/>
      <c r="AD75" s="213"/>
      <c r="AE75" s="213"/>
      <c r="AF75" s="213"/>
      <c r="AG75" s="213" t="s">
        <v>137</v>
      </c>
      <c r="AH75" s="213">
        <v>0</v>
      </c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ht="22.5" outlineLevel="1" x14ac:dyDescent="0.2">
      <c r="A76" s="232">
        <v>27</v>
      </c>
      <c r="B76" s="233" t="s">
        <v>433</v>
      </c>
      <c r="C76" s="252" t="s">
        <v>434</v>
      </c>
      <c r="D76" s="234" t="s">
        <v>146</v>
      </c>
      <c r="E76" s="235">
        <v>1.8</v>
      </c>
      <c r="F76" s="236"/>
      <c r="G76" s="237">
        <f>ROUND(E76*F76,2)</f>
        <v>0</v>
      </c>
      <c r="H76" s="236"/>
      <c r="I76" s="237">
        <f>ROUND(E76*H76,2)</f>
        <v>0</v>
      </c>
      <c r="J76" s="236"/>
      <c r="K76" s="237">
        <f>ROUND(E76*J76,2)</f>
        <v>0</v>
      </c>
      <c r="L76" s="237">
        <v>21</v>
      </c>
      <c r="M76" s="237">
        <f>G76*(1+L76/100)</f>
        <v>0</v>
      </c>
      <c r="N76" s="237">
        <v>2.1000000000000001E-4</v>
      </c>
      <c r="O76" s="237">
        <f>ROUND(E76*N76,2)</f>
        <v>0</v>
      </c>
      <c r="P76" s="237">
        <v>0</v>
      </c>
      <c r="Q76" s="237">
        <f>ROUND(E76*P76,2)</f>
        <v>0</v>
      </c>
      <c r="R76" s="237" t="s">
        <v>418</v>
      </c>
      <c r="S76" s="237" t="s">
        <v>131</v>
      </c>
      <c r="T76" s="238" t="s">
        <v>131</v>
      </c>
      <c r="U76" s="222">
        <v>0.2</v>
      </c>
      <c r="V76" s="222">
        <f>ROUND(E76*U76,2)</f>
        <v>0.36</v>
      </c>
      <c r="W76" s="222"/>
      <c r="X76" s="222" t="s">
        <v>132</v>
      </c>
      <c r="Y76" s="213"/>
      <c r="Z76" s="213"/>
      <c r="AA76" s="213"/>
      <c r="AB76" s="213"/>
      <c r="AC76" s="213"/>
      <c r="AD76" s="213"/>
      <c r="AE76" s="213"/>
      <c r="AF76" s="213"/>
      <c r="AG76" s="213" t="s">
        <v>133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20"/>
      <c r="B77" s="221"/>
      <c r="C77" s="255" t="s">
        <v>435</v>
      </c>
      <c r="D77" s="241"/>
      <c r="E77" s="241"/>
      <c r="F77" s="241"/>
      <c r="G77" s="241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13"/>
      <c r="Z77" s="213"/>
      <c r="AA77" s="213"/>
      <c r="AB77" s="213"/>
      <c r="AC77" s="213"/>
      <c r="AD77" s="213"/>
      <c r="AE77" s="213"/>
      <c r="AF77" s="213"/>
      <c r="AG77" s="213" t="s">
        <v>213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20"/>
      <c r="B78" s="221"/>
      <c r="C78" s="254" t="s">
        <v>414</v>
      </c>
      <c r="D78" s="223"/>
      <c r="E78" s="224">
        <v>1.8</v>
      </c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13"/>
      <c r="Z78" s="213"/>
      <c r="AA78" s="213"/>
      <c r="AB78" s="213"/>
      <c r="AC78" s="213"/>
      <c r="AD78" s="213"/>
      <c r="AE78" s="213"/>
      <c r="AF78" s="213"/>
      <c r="AG78" s="213" t="s">
        <v>137</v>
      </c>
      <c r="AH78" s="213">
        <v>5</v>
      </c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ht="22.5" outlineLevel="1" x14ac:dyDescent="0.2">
      <c r="A79" s="232">
        <v>28</v>
      </c>
      <c r="B79" s="233" t="s">
        <v>436</v>
      </c>
      <c r="C79" s="252" t="s">
        <v>437</v>
      </c>
      <c r="D79" s="234" t="s">
        <v>146</v>
      </c>
      <c r="E79" s="235">
        <v>2.4</v>
      </c>
      <c r="F79" s="236"/>
      <c r="G79" s="237">
        <f>ROUND(E79*F79,2)</f>
        <v>0</v>
      </c>
      <c r="H79" s="236"/>
      <c r="I79" s="237">
        <f>ROUND(E79*H79,2)</f>
        <v>0</v>
      </c>
      <c r="J79" s="236"/>
      <c r="K79" s="237">
        <f>ROUND(E79*J79,2)</f>
        <v>0</v>
      </c>
      <c r="L79" s="237">
        <v>21</v>
      </c>
      <c r="M79" s="237">
        <f>G79*(1+L79/100)</f>
        <v>0</v>
      </c>
      <c r="N79" s="237">
        <v>2.7999999999999998E-4</v>
      </c>
      <c r="O79" s="237">
        <f>ROUND(E79*N79,2)</f>
        <v>0</v>
      </c>
      <c r="P79" s="237">
        <v>0</v>
      </c>
      <c r="Q79" s="237">
        <f>ROUND(E79*P79,2)</f>
        <v>0</v>
      </c>
      <c r="R79" s="237" t="s">
        <v>418</v>
      </c>
      <c r="S79" s="237" t="s">
        <v>131</v>
      </c>
      <c r="T79" s="238" t="s">
        <v>131</v>
      </c>
      <c r="U79" s="222">
        <v>0.22500000000000001</v>
      </c>
      <c r="V79" s="222">
        <f>ROUND(E79*U79,2)</f>
        <v>0.54</v>
      </c>
      <c r="W79" s="222"/>
      <c r="X79" s="222" t="s">
        <v>132</v>
      </c>
      <c r="Y79" s="213"/>
      <c r="Z79" s="213"/>
      <c r="AA79" s="213"/>
      <c r="AB79" s="213"/>
      <c r="AC79" s="213"/>
      <c r="AD79" s="213"/>
      <c r="AE79" s="213"/>
      <c r="AF79" s="213"/>
      <c r="AG79" s="213" t="s">
        <v>133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20"/>
      <c r="B80" s="221"/>
      <c r="C80" s="255" t="s">
        <v>435</v>
      </c>
      <c r="D80" s="241"/>
      <c r="E80" s="241"/>
      <c r="F80" s="241"/>
      <c r="G80" s="241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13"/>
      <c r="Z80" s="213"/>
      <c r="AA80" s="213"/>
      <c r="AB80" s="213"/>
      <c r="AC80" s="213"/>
      <c r="AD80" s="213"/>
      <c r="AE80" s="213"/>
      <c r="AF80" s="213"/>
      <c r="AG80" s="213" t="s">
        <v>213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20"/>
      <c r="B81" s="221"/>
      <c r="C81" s="254" t="s">
        <v>415</v>
      </c>
      <c r="D81" s="223"/>
      <c r="E81" s="224">
        <v>2.4</v>
      </c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13"/>
      <c r="Z81" s="213"/>
      <c r="AA81" s="213"/>
      <c r="AB81" s="213"/>
      <c r="AC81" s="213"/>
      <c r="AD81" s="213"/>
      <c r="AE81" s="213"/>
      <c r="AF81" s="213"/>
      <c r="AG81" s="213" t="s">
        <v>137</v>
      </c>
      <c r="AH81" s="213">
        <v>5</v>
      </c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32">
        <v>29</v>
      </c>
      <c r="B82" s="233" t="s">
        <v>438</v>
      </c>
      <c r="C82" s="252" t="s">
        <v>439</v>
      </c>
      <c r="D82" s="234" t="s">
        <v>146</v>
      </c>
      <c r="E82" s="235">
        <v>7.8</v>
      </c>
      <c r="F82" s="236"/>
      <c r="G82" s="237">
        <f>ROUND(E82*F82,2)</f>
        <v>0</v>
      </c>
      <c r="H82" s="236"/>
      <c r="I82" s="237">
        <f>ROUND(E82*H82,2)</f>
        <v>0</v>
      </c>
      <c r="J82" s="236"/>
      <c r="K82" s="237">
        <f>ROUND(E82*J82,2)</f>
        <v>0</v>
      </c>
      <c r="L82" s="237">
        <v>21</v>
      </c>
      <c r="M82" s="237">
        <f>G82*(1+L82/100)</f>
        <v>0</v>
      </c>
      <c r="N82" s="237">
        <v>1.0000000000000001E-5</v>
      </c>
      <c r="O82" s="237">
        <f>ROUND(E82*N82,2)</f>
        <v>0</v>
      </c>
      <c r="P82" s="237">
        <v>0</v>
      </c>
      <c r="Q82" s="237">
        <f>ROUND(E82*P82,2)</f>
        <v>0</v>
      </c>
      <c r="R82" s="237" t="s">
        <v>418</v>
      </c>
      <c r="S82" s="237" t="s">
        <v>131</v>
      </c>
      <c r="T82" s="238" t="s">
        <v>131</v>
      </c>
      <c r="U82" s="222">
        <v>6.2E-2</v>
      </c>
      <c r="V82" s="222">
        <f>ROUND(E82*U82,2)</f>
        <v>0.48</v>
      </c>
      <c r="W82" s="222"/>
      <c r="X82" s="222" t="s">
        <v>132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133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20"/>
      <c r="B83" s="221"/>
      <c r="C83" s="255" t="s">
        <v>440</v>
      </c>
      <c r="D83" s="241"/>
      <c r="E83" s="241"/>
      <c r="F83" s="241"/>
      <c r="G83" s="241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13"/>
      <c r="Z83" s="213"/>
      <c r="AA83" s="213"/>
      <c r="AB83" s="213"/>
      <c r="AC83" s="213"/>
      <c r="AD83" s="213"/>
      <c r="AE83" s="213"/>
      <c r="AF83" s="213"/>
      <c r="AG83" s="213" t="s">
        <v>213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20"/>
      <c r="B84" s="221"/>
      <c r="C84" s="254" t="s">
        <v>412</v>
      </c>
      <c r="D84" s="223"/>
      <c r="E84" s="224">
        <v>2.2000000000000002</v>
      </c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13"/>
      <c r="Z84" s="213"/>
      <c r="AA84" s="213"/>
      <c r="AB84" s="213"/>
      <c r="AC84" s="213"/>
      <c r="AD84" s="213"/>
      <c r="AE84" s="213"/>
      <c r="AF84" s="213"/>
      <c r="AG84" s="213" t="s">
        <v>137</v>
      </c>
      <c r="AH84" s="213">
        <v>5</v>
      </c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20"/>
      <c r="B85" s="221"/>
      <c r="C85" s="254" t="s">
        <v>413</v>
      </c>
      <c r="D85" s="223"/>
      <c r="E85" s="224">
        <v>1.4</v>
      </c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13"/>
      <c r="Z85" s="213"/>
      <c r="AA85" s="213"/>
      <c r="AB85" s="213"/>
      <c r="AC85" s="213"/>
      <c r="AD85" s="213"/>
      <c r="AE85" s="213"/>
      <c r="AF85" s="213"/>
      <c r="AG85" s="213" t="s">
        <v>137</v>
      </c>
      <c r="AH85" s="213">
        <v>5</v>
      </c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20"/>
      <c r="B86" s="221"/>
      <c r="C86" s="254" t="s">
        <v>414</v>
      </c>
      <c r="D86" s="223"/>
      <c r="E86" s="224">
        <v>1.8</v>
      </c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13"/>
      <c r="Z86" s="213"/>
      <c r="AA86" s="213"/>
      <c r="AB86" s="213"/>
      <c r="AC86" s="213"/>
      <c r="AD86" s="213"/>
      <c r="AE86" s="213"/>
      <c r="AF86" s="213"/>
      <c r="AG86" s="213" t="s">
        <v>137</v>
      </c>
      <c r="AH86" s="213">
        <v>5</v>
      </c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20"/>
      <c r="B87" s="221"/>
      <c r="C87" s="254" t="s">
        <v>415</v>
      </c>
      <c r="D87" s="223"/>
      <c r="E87" s="224">
        <v>2.4</v>
      </c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13"/>
      <c r="Z87" s="213"/>
      <c r="AA87" s="213"/>
      <c r="AB87" s="213"/>
      <c r="AC87" s="213"/>
      <c r="AD87" s="213"/>
      <c r="AE87" s="213"/>
      <c r="AF87" s="213"/>
      <c r="AG87" s="213" t="s">
        <v>137</v>
      </c>
      <c r="AH87" s="213">
        <v>5</v>
      </c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43">
        <v>30</v>
      </c>
      <c r="B88" s="244" t="s">
        <v>441</v>
      </c>
      <c r="C88" s="257" t="s">
        <v>442</v>
      </c>
      <c r="D88" s="245" t="s">
        <v>260</v>
      </c>
      <c r="E88" s="246">
        <v>2</v>
      </c>
      <c r="F88" s="247"/>
      <c r="G88" s="248">
        <f>ROUND(E88*F88,2)</f>
        <v>0</v>
      </c>
      <c r="H88" s="247"/>
      <c r="I88" s="248">
        <f>ROUND(E88*H88,2)</f>
        <v>0</v>
      </c>
      <c r="J88" s="247"/>
      <c r="K88" s="248">
        <f>ROUND(E88*J88,2)</f>
        <v>0</v>
      </c>
      <c r="L88" s="248">
        <v>21</v>
      </c>
      <c r="M88" s="248">
        <f>G88*(1+L88/100)</f>
        <v>0</v>
      </c>
      <c r="N88" s="248">
        <v>1E-3</v>
      </c>
      <c r="O88" s="248">
        <f>ROUND(E88*N88,2)</f>
        <v>0</v>
      </c>
      <c r="P88" s="248">
        <v>0</v>
      </c>
      <c r="Q88" s="248">
        <f>ROUND(E88*P88,2)</f>
        <v>0</v>
      </c>
      <c r="R88" s="248"/>
      <c r="S88" s="248" t="s">
        <v>244</v>
      </c>
      <c r="T88" s="249" t="s">
        <v>245</v>
      </c>
      <c r="U88" s="222">
        <v>0</v>
      </c>
      <c r="V88" s="222">
        <f>ROUND(E88*U88,2)</f>
        <v>0</v>
      </c>
      <c r="W88" s="222"/>
      <c r="X88" s="222" t="s">
        <v>132</v>
      </c>
      <c r="Y88" s="213"/>
      <c r="Z88" s="213"/>
      <c r="AA88" s="213"/>
      <c r="AB88" s="213"/>
      <c r="AC88" s="213"/>
      <c r="AD88" s="213"/>
      <c r="AE88" s="213"/>
      <c r="AF88" s="213"/>
      <c r="AG88" s="213" t="s">
        <v>133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43">
        <v>31</v>
      </c>
      <c r="B89" s="244" t="s">
        <v>443</v>
      </c>
      <c r="C89" s="257" t="s">
        <v>444</v>
      </c>
      <c r="D89" s="245" t="s">
        <v>260</v>
      </c>
      <c r="E89" s="246">
        <v>2</v>
      </c>
      <c r="F89" s="247"/>
      <c r="G89" s="248">
        <f>ROUND(E89*F89,2)</f>
        <v>0</v>
      </c>
      <c r="H89" s="247"/>
      <c r="I89" s="248">
        <f>ROUND(E89*H89,2)</f>
        <v>0</v>
      </c>
      <c r="J89" s="247"/>
      <c r="K89" s="248">
        <f>ROUND(E89*J89,2)</f>
        <v>0</v>
      </c>
      <c r="L89" s="248">
        <v>21</v>
      </c>
      <c r="M89" s="248">
        <f>G89*(1+L89/100)</f>
        <v>0</v>
      </c>
      <c r="N89" s="248">
        <v>1E-3</v>
      </c>
      <c r="O89" s="248">
        <f>ROUND(E89*N89,2)</f>
        <v>0</v>
      </c>
      <c r="P89" s="248">
        <v>0</v>
      </c>
      <c r="Q89" s="248">
        <f>ROUND(E89*P89,2)</f>
        <v>0</v>
      </c>
      <c r="R89" s="248"/>
      <c r="S89" s="248" t="s">
        <v>244</v>
      </c>
      <c r="T89" s="249" t="s">
        <v>245</v>
      </c>
      <c r="U89" s="222">
        <v>0</v>
      </c>
      <c r="V89" s="222">
        <f>ROUND(E89*U89,2)</f>
        <v>0</v>
      </c>
      <c r="W89" s="222"/>
      <c r="X89" s="222" t="s">
        <v>132</v>
      </c>
      <c r="Y89" s="213"/>
      <c r="Z89" s="213"/>
      <c r="AA89" s="213"/>
      <c r="AB89" s="213"/>
      <c r="AC89" s="213"/>
      <c r="AD89" s="213"/>
      <c r="AE89" s="213"/>
      <c r="AF89" s="213"/>
      <c r="AG89" s="213" t="s">
        <v>133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ht="22.5" outlineLevel="1" x14ac:dyDescent="0.2">
      <c r="A90" s="243">
        <v>32</v>
      </c>
      <c r="B90" s="244" t="s">
        <v>445</v>
      </c>
      <c r="C90" s="257" t="s">
        <v>446</v>
      </c>
      <c r="D90" s="245" t="s">
        <v>260</v>
      </c>
      <c r="E90" s="246">
        <v>1</v>
      </c>
      <c r="F90" s="247"/>
      <c r="G90" s="248">
        <f>ROUND(E90*F90,2)</f>
        <v>0</v>
      </c>
      <c r="H90" s="247"/>
      <c r="I90" s="248">
        <f>ROUND(E90*H90,2)</f>
        <v>0</v>
      </c>
      <c r="J90" s="247"/>
      <c r="K90" s="248">
        <f>ROUND(E90*J90,2)</f>
        <v>0</v>
      </c>
      <c r="L90" s="248">
        <v>21</v>
      </c>
      <c r="M90" s="248">
        <f>G90*(1+L90/100)</f>
        <v>0</v>
      </c>
      <c r="N90" s="248">
        <v>2E-3</v>
      </c>
      <c r="O90" s="248">
        <f>ROUND(E90*N90,2)</f>
        <v>0</v>
      </c>
      <c r="P90" s="248">
        <v>0</v>
      </c>
      <c r="Q90" s="248">
        <f>ROUND(E90*P90,2)</f>
        <v>0</v>
      </c>
      <c r="R90" s="248" t="s">
        <v>239</v>
      </c>
      <c r="S90" s="248" t="s">
        <v>131</v>
      </c>
      <c r="T90" s="249" t="s">
        <v>131</v>
      </c>
      <c r="U90" s="222">
        <v>0</v>
      </c>
      <c r="V90" s="222">
        <f>ROUND(E90*U90,2)</f>
        <v>0</v>
      </c>
      <c r="W90" s="222"/>
      <c r="X90" s="222" t="s">
        <v>240</v>
      </c>
      <c r="Y90" s="213"/>
      <c r="Z90" s="213"/>
      <c r="AA90" s="213"/>
      <c r="AB90" s="213"/>
      <c r="AC90" s="213"/>
      <c r="AD90" s="213"/>
      <c r="AE90" s="213"/>
      <c r="AF90" s="213"/>
      <c r="AG90" s="213" t="s">
        <v>241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43">
        <v>33</v>
      </c>
      <c r="B91" s="244" t="s">
        <v>447</v>
      </c>
      <c r="C91" s="257" t="s">
        <v>448</v>
      </c>
      <c r="D91" s="245" t="s">
        <v>260</v>
      </c>
      <c r="E91" s="246">
        <v>1</v>
      </c>
      <c r="F91" s="247"/>
      <c r="G91" s="248">
        <f>ROUND(E91*F91,2)</f>
        <v>0</v>
      </c>
      <c r="H91" s="247"/>
      <c r="I91" s="248">
        <f>ROUND(E91*H91,2)</f>
        <v>0</v>
      </c>
      <c r="J91" s="247"/>
      <c r="K91" s="248">
        <f>ROUND(E91*J91,2)</f>
        <v>0</v>
      </c>
      <c r="L91" s="248">
        <v>21</v>
      </c>
      <c r="M91" s="248">
        <f>G91*(1+L91/100)</f>
        <v>0</v>
      </c>
      <c r="N91" s="248">
        <v>2E-3</v>
      </c>
      <c r="O91" s="248">
        <f>ROUND(E91*N91,2)</f>
        <v>0</v>
      </c>
      <c r="P91" s="248">
        <v>0</v>
      </c>
      <c r="Q91" s="248">
        <f>ROUND(E91*P91,2)</f>
        <v>0</v>
      </c>
      <c r="R91" s="248"/>
      <c r="S91" s="248" t="s">
        <v>244</v>
      </c>
      <c r="T91" s="249" t="s">
        <v>245</v>
      </c>
      <c r="U91" s="222">
        <v>0</v>
      </c>
      <c r="V91" s="222">
        <f>ROUND(E91*U91,2)</f>
        <v>0</v>
      </c>
      <c r="W91" s="222"/>
      <c r="X91" s="222" t="s">
        <v>240</v>
      </c>
      <c r="Y91" s="213"/>
      <c r="Z91" s="213"/>
      <c r="AA91" s="213"/>
      <c r="AB91" s="213"/>
      <c r="AC91" s="213"/>
      <c r="AD91" s="213"/>
      <c r="AE91" s="213"/>
      <c r="AF91" s="213"/>
      <c r="AG91" s="213" t="s">
        <v>241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32">
        <v>34</v>
      </c>
      <c r="B92" s="233" t="s">
        <v>449</v>
      </c>
      <c r="C92" s="252" t="s">
        <v>450</v>
      </c>
      <c r="D92" s="234" t="s">
        <v>260</v>
      </c>
      <c r="E92" s="235">
        <v>1</v>
      </c>
      <c r="F92" s="236"/>
      <c r="G92" s="237">
        <f>ROUND(E92*F92,2)</f>
        <v>0</v>
      </c>
      <c r="H92" s="236"/>
      <c r="I92" s="237">
        <f>ROUND(E92*H92,2)</f>
        <v>0</v>
      </c>
      <c r="J92" s="236"/>
      <c r="K92" s="237">
        <f>ROUND(E92*J92,2)</f>
        <v>0</v>
      </c>
      <c r="L92" s="237">
        <v>21</v>
      </c>
      <c r="M92" s="237">
        <f>G92*(1+L92/100)</f>
        <v>0</v>
      </c>
      <c r="N92" s="237">
        <v>1E-3</v>
      </c>
      <c r="O92" s="237">
        <f>ROUND(E92*N92,2)</f>
        <v>0</v>
      </c>
      <c r="P92" s="237">
        <v>0</v>
      </c>
      <c r="Q92" s="237">
        <f>ROUND(E92*P92,2)</f>
        <v>0</v>
      </c>
      <c r="R92" s="237"/>
      <c r="S92" s="237" t="s">
        <v>244</v>
      </c>
      <c r="T92" s="238" t="s">
        <v>245</v>
      </c>
      <c r="U92" s="222">
        <v>0</v>
      </c>
      <c r="V92" s="222">
        <f>ROUND(E92*U92,2)</f>
        <v>0</v>
      </c>
      <c r="W92" s="222"/>
      <c r="X92" s="222" t="s">
        <v>240</v>
      </c>
      <c r="Y92" s="213"/>
      <c r="Z92" s="213"/>
      <c r="AA92" s="213"/>
      <c r="AB92" s="213"/>
      <c r="AC92" s="213"/>
      <c r="AD92" s="213"/>
      <c r="AE92" s="213"/>
      <c r="AF92" s="213"/>
      <c r="AG92" s="213" t="s">
        <v>241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20"/>
      <c r="B93" s="221"/>
      <c r="C93" s="255" t="s">
        <v>451</v>
      </c>
      <c r="D93" s="241"/>
      <c r="E93" s="241"/>
      <c r="F93" s="241"/>
      <c r="G93" s="241"/>
      <c r="H93" s="222"/>
      <c r="I93" s="222"/>
      <c r="J93" s="222"/>
      <c r="K93" s="222"/>
      <c r="L93" s="222"/>
      <c r="M93" s="222"/>
      <c r="N93" s="222"/>
      <c r="O93" s="222"/>
      <c r="P93" s="222"/>
      <c r="Q93" s="222"/>
      <c r="R93" s="222"/>
      <c r="S93" s="222"/>
      <c r="T93" s="222"/>
      <c r="U93" s="222"/>
      <c r="V93" s="222"/>
      <c r="W93" s="222"/>
      <c r="X93" s="222"/>
      <c r="Y93" s="213"/>
      <c r="Z93" s="213"/>
      <c r="AA93" s="213"/>
      <c r="AB93" s="213"/>
      <c r="AC93" s="213"/>
      <c r="AD93" s="213"/>
      <c r="AE93" s="213"/>
      <c r="AF93" s="213"/>
      <c r="AG93" s="213" t="s">
        <v>213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43">
        <v>35</v>
      </c>
      <c r="B94" s="244" t="s">
        <v>452</v>
      </c>
      <c r="C94" s="257" t="s">
        <v>453</v>
      </c>
      <c r="D94" s="245" t="s">
        <v>260</v>
      </c>
      <c r="E94" s="246">
        <v>2</v>
      </c>
      <c r="F94" s="247"/>
      <c r="G94" s="248">
        <f>ROUND(E94*F94,2)</f>
        <v>0</v>
      </c>
      <c r="H94" s="247"/>
      <c r="I94" s="248">
        <f>ROUND(E94*H94,2)</f>
        <v>0</v>
      </c>
      <c r="J94" s="247"/>
      <c r="K94" s="248">
        <f>ROUND(E94*J94,2)</f>
        <v>0</v>
      </c>
      <c r="L94" s="248">
        <v>21</v>
      </c>
      <c r="M94" s="248">
        <f>G94*(1+L94/100)</f>
        <v>0</v>
      </c>
      <c r="N94" s="248">
        <v>1E-3</v>
      </c>
      <c r="O94" s="248">
        <f>ROUND(E94*N94,2)</f>
        <v>0</v>
      </c>
      <c r="P94" s="248">
        <v>0</v>
      </c>
      <c r="Q94" s="248">
        <f>ROUND(E94*P94,2)</f>
        <v>0</v>
      </c>
      <c r="R94" s="248"/>
      <c r="S94" s="248" t="s">
        <v>244</v>
      </c>
      <c r="T94" s="249" t="s">
        <v>245</v>
      </c>
      <c r="U94" s="222">
        <v>0</v>
      </c>
      <c r="V94" s="222">
        <f>ROUND(E94*U94,2)</f>
        <v>0</v>
      </c>
      <c r="W94" s="222"/>
      <c r="X94" s="222" t="s">
        <v>240</v>
      </c>
      <c r="Y94" s="213"/>
      <c r="Z94" s="213"/>
      <c r="AA94" s="213"/>
      <c r="AB94" s="213"/>
      <c r="AC94" s="213"/>
      <c r="AD94" s="213"/>
      <c r="AE94" s="213"/>
      <c r="AF94" s="213"/>
      <c r="AG94" s="213" t="s">
        <v>241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43">
        <v>36</v>
      </c>
      <c r="B95" s="244" t="s">
        <v>454</v>
      </c>
      <c r="C95" s="257" t="s">
        <v>455</v>
      </c>
      <c r="D95" s="245" t="s">
        <v>260</v>
      </c>
      <c r="E95" s="246">
        <v>4</v>
      </c>
      <c r="F95" s="247"/>
      <c r="G95" s="248">
        <f>ROUND(E95*F95,2)</f>
        <v>0</v>
      </c>
      <c r="H95" s="247"/>
      <c r="I95" s="248">
        <f>ROUND(E95*H95,2)</f>
        <v>0</v>
      </c>
      <c r="J95" s="247"/>
      <c r="K95" s="248">
        <f>ROUND(E95*J95,2)</f>
        <v>0</v>
      </c>
      <c r="L95" s="248">
        <v>21</v>
      </c>
      <c r="M95" s="248">
        <f>G95*(1+L95/100)</f>
        <v>0</v>
      </c>
      <c r="N95" s="248">
        <v>1E-3</v>
      </c>
      <c r="O95" s="248">
        <f>ROUND(E95*N95,2)</f>
        <v>0</v>
      </c>
      <c r="P95" s="248">
        <v>0</v>
      </c>
      <c r="Q95" s="248">
        <f>ROUND(E95*P95,2)</f>
        <v>0</v>
      </c>
      <c r="R95" s="248"/>
      <c r="S95" s="248" t="s">
        <v>244</v>
      </c>
      <c r="T95" s="249" t="s">
        <v>245</v>
      </c>
      <c r="U95" s="222">
        <v>0</v>
      </c>
      <c r="V95" s="222">
        <f>ROUND(E95*U95,2)</f>
        <v>0</v>
      </c>
      <c r="W95" s="222"/>
      <c r="X95" s="222" t="s">
        <v>240</v>
      </c>
      <c r="Y95" s="213"/>
      <c r="Z95" s="213"/>
      <c r="AA95" s="213"/>
      <c r="AB95" s="213"/>
      <c r="AC95" s="213"/>
      <c r="AD95" s="213"/>
      <c r="AE95" s="213"/>
      <c r="AF95" s="213"/>
      <c r="AG95" s="213" t="s">
        <v>241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">
      <c r="A96" s="243">
        <v>37</v>
      </c>
      <c r="B96" s="244" t="s">
        <v>456</v>
      </c>
      <c r="C96" s="257" t="s">
        <v>457</v>
      </c>
      <c r="D96" s="245" t="s">
        <v>260</v>
      </c>
      <c r="E96" s="246">
        <v>4</v>
      </c>
      <c r="F96" s="247"/>
      <c r="G96" s="248">
        <f>ROUND(E96*F96,2)</f>
        <v>0</v>
      </c>
      <c r="H96" s="247"/>
      <c r="I96" s="248">
        <f>ROUND(E96*H96,2)</f>
        <v>0</v>
      </c>
      <c r="J96" s="247"/>
      <c r="K96" s="248">
        <f>ROUND(E96*J96,2)</f>
        <v>0</v>
      </c>
      <c r="L96" s="248">
        <v>21</v>
      </c>
      <c r="M96" s="248">
        <f>G96*(1+L96/100)</f>
        <v>0</v>
      </c>
      <c r="N96" s="248">
        <v>1E-3</v>
      </c>
      <c r="O96" s="248">
        <f>ROUND(E96*N96,2)</f>
        <v>0</v>
      </c>
      <c r="P96" s="248">
        <v>0</v>
      </c>
      <c r="Q96" s="248">
        <f>ROUND(E96*P96,2)</f>
        <v>0</v>
      </c>
      <c r="R96" s="248"/>
      <c r="S96" s="248" t="s">
        <v>244</v>
      </c>
      <c r="T96" s="249" t="s">
        <v>245</v>
      </c>
      <c r="U96" s="222">
        <v>0</v>
      </c>
      <c r="V96" s="222">
        <f>ROUND(E96*U96,2)</f>
        <v>0</v>
      </c>
      <c r="W96" s="222"/>
      <c r="X96" s="222" t="s">
        <v>240</v>
      </c>
      <c r="Y96" s="213"/>
      <c r="Z96" s="213"/>
      <c r="AA96" s="213"/>
      <c r="AB96" s="213"/>
      <c r="AC96" s="213"/>
      <c r="AD96" s="213"/>
      <c r="AE96" s="213"/>
      <c r="AF96" s="213"/>
      <c r="AG96" s="213" t="s">
        <v>241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32">
        <v>38</v>
      </c>
      <c r="B97" s="233" t="s">
        <v>458</v>
      </c>
      <c r="C97" s="252" t="s">
        <v>459</v>
      </c>
      <c r="D97" s="234" t="s">
        <v>234</v>
      </c>
      <c r="E97" s="235">
        <v>5.8540000000000002E-2</v>
      </c>
      <c r="F97" s="236"/>
      <c r="G97" s="237">
        <f>ROUND(E97*F97,2)</f>
        <v>0</v>
      </c>
      <c r="H97" s="236"/>
      <c r="I97" s="237">
        <f>ROUND(E97*H97,2)</f>
        <v>0</v>
      </c>
      <c r="J97" s="236"/>
      <c r="K97" s="237">
        <f>ROUND(E97*J97,2)</f>
        <v>0</v>
      </c>
      <c r="L97" s="237">
        <v>21</v>
      </c>
      <c r="M97" s="237">
        <f>G97*(1+L97/100)</f>
        <v>0</v>
      </c>
      <c r="N97" s="237">
        <v>0</v>
      </c>
      <c r="O97" s="237">
        <f>ROUND(E97*N97,2)</f>
        <v>0</v>
      </c>
      <c r="P97" s="237">
        <v>0</v>
      </c>
      <c r="Q97" s="237">
        <f>ROUND(E97*P97,2)</f>
        <v>0</v>
      </c>
      <c r="R97" s="237" t="s">
        <v>418</v>
      </c>
      <c r="S97" s="237" t="s">
        <v>131</v>
      </c>
      <c r="T97" s="238" t="s">
        <v>131</v>
      </c>
      <c r="U97" s="222">
        <v>1.327</v>
      </c>
      <c r="V97" s="222">
        <f>ROUND(E97*U97,2)</f>
        <v>0.08</v>
      </c>
      <c r="W97" s="222"/>
      <c r="X97" s="222" t="s">
        <v>384</v>
      </c>
      <c r="Y97" s="213"/>
      <c r="Z97" s="213"/>
      <c r="AA97" s="213"/>
      <c r="AB97" s="213"/>
      <c r="AC97" s="213"/>
      <c r="AD97" s="213"/>
      <c r="AE97" s="213"/>
      <c r="AF97" s="213"/>
      <c r="AG97" s="213" t="s">
        <v>385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20"/>
      <c r="B98" s="221"/>
      <c r="C98" s="253" t="s">
        <v>460</v>
      </c>
      <c r="D98" s="239"/>
      <c r="E98" s="239"/>
      <c r="F98" s="239"/>
      <c r="G98" s="239"/>
      <c r="H98" s="222"/>
      <c r="I98" s="222"/>
      <c r="J98" s="222"/>
      <c r="K98" s="222"/>
      <c r="L98" s="222"/>
      <c r="M98" s="222"/>
      <c r="N98" s="222"/>
      <c r="O98" s="222"/>
      <c r="P98" s="222"/>
      <c r="Q98" s="222"/>
      <c r="R98" s="222"/>
      <c r="S98" s="222"/>
      <c r="T98" s="222"/>
      <c r="U98" s="222"/>
      <c r="V98" s="222"/>
      <c r="W98" s="222"/>
      <c r="X98" s="222"/>
      <c r="Y98" s="213"/>
      <c r="Z98" s="213"/>
      <c r="AA98" s="213"/>
      <c r="AB98" s="213"/>
      <c r="AC98" s="213"/>
      <c r="AD98" s="213"/>
      <c r="AE98" s="213"/>
      <c r="AF98" s="213"/>
      <c r="AG98" s="213" t="s">
        <v>135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20"/>
      <c r="B99" s="221"/>
      <c r="C99" s="254" t="s">
        <v>387</v>
      </c>
      <c r="D99" s="223"/>
      <c r="E99" s="224"/>
      <c r="F99" s="222"/>
      <c r="G99" s="222"/>
      <c r="H99" s="222"/>
      <c r="I99" s="222"/>
      <c r="J99" s="222"/>
      <c r="K99" s="222"/>
      <c r="L99" s="222"/>
      <c r="M99" s="222"/>
      <c r="N99" s="222"/>
      <c r="O99" s="222"/>
      <c r="P99" s="222"/>
      <c r="Q99" s="222"/>
      <c r="R99" s="222"/>
      <c r="S99" s="222"/>
      <c r="T99" s="222"/>
      <c r="U99" s="222"/>
      <c r="V99" s="222"/>
      <c r="W99" s="222"/>
      <c r="X99" s="222"/>
      <c r="Y99" s="213"/>
      <c r="Z99" s="213"/>
      <c r="AA99" s="213"/>
      <c r="AB99" s="213"/>
      <c r="AC99" s="213"/>
      <c r="AD99" s="213"/>
      <c r="AE99" s="213"/>
      <c r="AF99" s="213"/>
      <c r="AG99" s="213" t="s">
        <v>137</v>
      </c>
      <c r="AH99" s="213">
        <v>0</v>
      </c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20"/>
      <c r="B100" s="221"/>
      <c r="C100" s="254" t="s">
        <v>461</v>
      </c>
      <c r="D100" s="223"/>
      <c r="E100" s="224"/>
      <c r="F100" s="222"/>
      <c r="G100" s="222"/>
      <c r="H100" s="222"/>
      <c r="I100" s="222"/>
      <c r="J100" s="222"/>
      <c r="K100" s="222"/>
      <c r="L100" s="222"/>
      <c r="M100" s="222"/>
      <c r="N100" s="222"/>
      <c r="O100" s="222"/>
      <c r="P100" s="222"/>
      <c r="Q100" s="222"/>
      <c r="R100" s="222"/>
      <c r="S100" s="222"/>
      <c r="T100" s="222"/>
      <c r="U100" s="222"/>
      <c r="V100" s="222"/>
      <c r="W100" s="222"/>
      <c r="X100" s="222"/>
      <c r="Y100" s="213"/>
      <c r="Z100" s="213"/>
      <c r="AA100" s="213"/>
      <c r="AB100" s="213"/>
      <c r="AC100" s="213"/>
      <c r="AD100" s="213"/>
      <c r="AE100" s="213"/>
      <c r="AF100" s="213"/>
      <c r="AG100" s="213" t="s">
        <v>137</v>
      </c>
      <c r="AH100" s="213">
        <v>0</v>
      </c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20"/>
      <c r="B101" s="221"/>
      <c r="C101" s="254" t="s">
        <v>462</v>
      </c>
      <c r="D101" s="223"/>
      <c r="E101" s="224">
        <v>5.8540000000000002E-2</v>
      </c>
      <c r="F101" s="222"/>
      <c r="G101" s="222"/>
      <c r="H101" s="222"/>
      <c r="I101" s="222"/>
      <c r="J101" s="222"/>
      <c r="K101" s="222"/>
      <c r="L101" s="222"/>
      <c r="M101" s="222"/>
      <c r="N101" s="222"/>
      <c r="O101" s="222"/>
      <c r="P101" s="222"/>
      <c r="Q101" s="222"/>
      <c r="R101" s="222"/>
      <c r="S101" s="222"/>
      <c r="T101" s="222"/>
      <c r="U101" s="222"/>
      <c r="V101" s="222"/>
      <c r="W101" s="222"/>
      <c r="X101" s="222"/>
      <c r="Y101" s="213"/>
      <c r="Z101" s="213"/>
      <c r="AA101" s="213"/>
      <c r="AB101" s="213"/>
      <c r="AC101" s="213"/>
      <c r="AD101" s="213"/>
      <c r="AE101" s="213"/>
      <c r="AF101" s="213"/>
      <c r="AG101" s="213" t="s">
        <v>137</v>
      </c>
      <c r="AH101" s="213">
        <v>0</v>
      </c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ht="33.75" outlineLevel="1" x14ac:dyDescent="0.2">
      <c r="A102" s="232">
        <v>39</v>
      </c>
      <c r="B102" s="233" t="s">
        <v>463</v>
      </c>
      <c r="C102" s="252" t="s">
        <v>464</v>
      </c>
      <c r="D102" s="234" t="s">
        <v>234</v>
      </c>
      <c r="E102" s="235">
        <v>5.8540000000000002E-2</v>
      </c>
      <c r="F102" s="236"/>
      <c r="G102" s="237">
        <f>ROUND(E102*F102,2)</f>
        <v>0</v>
      </c>
      <c r="H102" s="236"/>
      <c r="I102" s="237">
        <f>ROUND(E102*H102,2)</f>
        <v>0</v>
      </c>
      <c r="J102" s="236"/>
      <c r="K102" s="237">
        <f>ROUND(E102*J102,2)</f>
        <v>0</v>
      </c>
      <c r="L102" s="237">
        <v>21</v>
      </c>
      <c r="M102" s="237">
        <f>G102*(1+L102/100)</f>
        <v>0</v>
      </c>
      <c r="N102" s="237">
        <v>0</v>
      </c>
      <c r="O102" s="237">
        <f>ROUND(E102*N102,2)</f>
        <v>0</v>
      </c>
      <c r="P102" s="237">
        <v>0</v>
      </c>
      <c r="Q102" s="237">
        <f>ROUND(E102*P102,2)</f>
        <v>0</v>
      </c>
      <c r="R102" s="237" t="s">
        <v>418</v>
      </c>
      <c r="S102" s="237" t="s">
        <v>131</v>
      </c>
      <c r="T102" s="238" t="s">
        <v>131</v>
      </c>
      <c r="U102" s="222">
        <v>0.72499999999999998</v>
      </c>
      <c r="V102" s="222">
        <f>ROUND(E102*U102,2)</f>
        <v>0.04</v>
      </c>
      <c r="W102" s="222"/>
      <c r="X102" s="222" t="s">
        <v>384</v>
      </c>
      <c r="Y102" s="213"/>
      <c r="Z102" s="213"/>
      <c r="AA102" s="213"/>
      <c r="AB102" s="213"/>
      <c r="AC102" s="213"/>
      <c r="AD102" s="213"/>
      <c r="AE102" s="213"/>
      <c r="AF102" s="213"/>
      <c r="AG102" s="213" t="s">
        <v>385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">
      <c r="A103" s="220"/>
      <c r="B103" s="221"/>
      <c r="C103" s="253" t="s">
        <v>460</v>
      </c>
      <c r="D103" s="239"/>
      <c r="E103" s="239"/>
      <c r="F103" s="239"/>
      <c r="G103" s="239"/>
      <c r="H103" s="222"/>
      <c r="I103" s="222"/>
      <c r="J103" s="222"/>
      <c r="K103" s="222"/>
      <c r="L103" s="222"/>
      <c r="M103" s="222"/>
      <c r="N103" s="222"/>
      <c r="O103" s="222"/>
      <c r="P103" s="222"/>
      <c r="Q103" s="222"/>
      <c r="R103" s="222"/>
      <c r="S103" s="222"/>
      <c r="T103" s="222"/>
      <c r="U103" s="222"/>
      <c r="V103" s="222"/>
      <c r="W103" s="222"/>
      <c r="X103" s="222"/>
      <c r="Y103" s="213"/>
      <c r="Z103" s="213"/>
      <c r="AA103" s="213"/>
      <c r="AB103" s="213"/>
      <c r="AC103" s="213"/>
      <c r="AD103" s="213"/>
      <c r="AE103" s="213"/>
      <c r="AF103" s="213"/>
      <c r="AG103" s="213" t="s">
        <v>135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">
      <c r="A104" s="220"/>
      <c r="B104" s="221"/>
      <c r="C104" s="254" t="s">
        <v>387</v>
      </c>
      <c r="D104" s="223"/>
      <c r="E104" s="224"/>
      <c r="F104" s="222"/>
      <c r="G104" s="222"/>
      <c r="H104" s="222"/>
      <c r="I104" s="222"/>
      <c r="J104" s="222"/>
      <c r="K104" s="222"/>
      <c r="L104" s="222"/>
      <c r="M104" s="222"/>
      <c r="N104" s="222"/>
      <c r="O104" s="222"/>
      <c r="P104" s="222"/>
      <c r="Q104" s="222"/>
      <c r="R104" s="222"/>
      <c r="S104" s="222"/>
      <c r="T104" s="222"/>
      <c r="U104" s="222"/>
      <c r="V104" s="222"/>
      <c r="W104" s="222"/>
      <c r="X104" s="222"/>
      <c r="Y104" s="213"/>
      <c r="Z104" s="213"/>
      <c r="AA104" s="213"/>
      <c r="AB104" s="213"/>
      <c r="AC104" s="213"/>
      <c r="AD104" s="213"/>
      <c r="AE104" s="213"/>
      <c r="AF104" s="213"/>
      <c r="AG104" s="213" t="s">
        <v>137</v>
      </c>
      <c r="AH104" s="213">
        <v>0</v>
      </c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">
      <c r="A105" s="220"/>
      <c r="B105" s="221"/>
      <c r="C105" s="254" t="s">
        <v>461</v>
      </c>
      <c r="D105" s="223"/>
      <c r="E105" s="224"/>
      <c r="F105" s="222"/>
      <c r="G105" s="222"/>
      <c r="H105" s="222"/>
      <c r="I105" s="222"/>
      <c r="J105" s="222"/>
      <c r="K105" s="222"/>
      <c r="L105" s="222"/>
      <c r="M105" s="222"/>
      <c r="N105" s="222"/>
      <c r="O105" s="222"/>
      <c r="P105" s="222"/>
      <c r="Q105" s="222"/>
      <c r="R105" s="222"/>
      <c r="S105" s="222"/>
      <c r="T105" s="222"/>
      <c r="U105" s="222"/>
      <c r="V105" s="222"/>
      <c r="W105" s="222"/>
      <c r="X105" s="222"/>
      <c r="Y105" s="213"/>
      <c r="Z105" s="213"/>
      <c r="AA105" s="213"/>
      <c r="AB105" s="213"/>
      <c r="AC105" s="213"/>
      <c r="AD105" s="213"/>
      <c r="AE105" s="213"/>
      <c r="AF105" s="213"/>
      <c r="AG105" s="213" t="s">
        <v>137</v>
      </c>
      <c r="AH105" s="213">
        <v>0</v>
      </c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">
      <c r="A106" s="220"/>
      <c r="B106" s="221"/>
      <c r="C106" s="254" t="s">
        <v>462</v>
      </c>
      <c r="D106" s="223"/>
      <c r="E106" s="224">
        <v>5.8540000000000002E-2</v>
      </c>
      <c r="F106" s="222"/>
      <c r="G106" s="222"/>
      <c r="H106" s="222"/>
      <c r="I106" s="222"/>
      <c r="J106" s="222"/>
      <c r="K106" s="222"/>
      <c r="L106" s="222"/>
      <c r="M106" s="222"/>
      <c r="N106" s="222"/>
      <c r="O106" s="222"/>
      <c r="P106" s="222"/>
      <c r="Q106" s="222"/>
      <c r="R106" s="222"/>
      <c r="S106" s="222"/>
      <c r="T106" s="222"/>
      <c r="U106" s="222"/>
      <c r="V106" s="222"/>
      <c r="W106" s="222"/>
      <c r="X106" s="222"/>
      <c r="Y106" s="213"/>
      <c r="Z106" s="213"/>
      <c r="AA106" s="213"/>
      <c r="AB106" s="213"/>
      <c r="AC106" s="213"/>
      <c r="AD106" s="213"/>
      <c r="AE106" s="213"/>
      <c r="AF106" s="213"/>
      <c r="AG106" s="213" t="s">
        <v>137</v>
      </c>
      <c r="AH106" s="213">
        <v>0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x14ac:dyDescent="0.2">
      <c r="A107" s="226" t="s">
        <v>125</v>
      </c>
      <c r="B107" s="227" t="s">
        <v>83</v>
      </c>
      <c r="C107" s="251" t="s">
        <v>84</v>
      </c>
      <c r="D107" s="228"/>
      <c r="E107" s="229"/>
      <c r="F107" s="230"/>
      <c r="G107" s="230">
        <f>SUMIF(AG108:AG116,"&lt;&gt;NOR",G108:G116)</f>
        <v>0</v>
      </c>
      <c r="H107" s="230"/>
      <c r="I107" s="230">
        <f>SUM(I108:I116)</f>
        <v>0</v>
      </c>
      <c r="J107" s="230"/>
      <c r="K107" s="230">
        <f>SUM(K108:K116)</f>
        <v>0</v>
      </c>
      <c r="L107" s="230"/>
      <c r="M107" s="230">
        <f>SUM(M108:M116)</f>
        <v>0</v>
      </c>
      <c r="N107" s="230"/>
      <c r="O107" s="230">
        <f>SUM(O108:O116)</f>
        <v>0.01</v>
      </c>
      <c r="P107" s="230"/>
      <c r="Q107" s="230">
        <f>SUM(Q108:Q116)</f>
        <v>0</v>
      </c>
      <c r="R107" s="230"/>
      <c r="S107" s="230"/>
      <c r="T107" s="231"/>
      <c r="U107" s="225"/>
      <c r="V107" s="225">
        <f>SUM(V108:V116)</f>
        <v>1.4300000000000002</v>
      </c>
      <c r="W107" s="225"/>
      <c r="X107" s="225"/>
      <c r="AG107" t="s">
        <v>126</v>
      </c>
    </row>
    <row r="108" spans="1:60" outlineLevel="1" x14ac:dyDescent="0.2">
      <c r="A108" s="243">
        <v>40</v>
      </c>
      <c r="B108" s="244" t="s">
        <v>465</v>
      </c>
      <c r="C108" s="257" t="s">
        <v>466</v>
      </c>
      <c r="D108" s="245" t="s">
        <v>253</v>
      </c>
      <c r="E108" s="246">
        <v>12</v>
      </c>
      <c r="F108" s="247"/>
      <c r="G108" s="248">
        <f>ROUND(E108*F108,2)</f>
        <v>0</v>
      </c>
      <c r="H108" s="247"/>
      <c r="I108" s="248">
        <f>ROUND(E108*H108,2)</f>
        <v>0</v>
      </c>
      <c r="J108" s="247"/>
      <c r="K108" s="248">
        <f>ROUND(E108*J108,2)</f>
        <v>0</v>
      </c>
      <c r="L108" s="248">
        <v>21</v>
      </c>
      <c r="M108" s="248">
        <f>G108*(1+L108/100)</f>
        <v>0</v>
      </c>
      <c r="N108" s="248">
        <v>1.1299999999999999E-3</v>
      </c>
      <c r="O108" s="248">
        <f>ROUND(E108*N108,2)</f>
        <v>0.01</v>
      </c>
      <c r="P108" s="248">
        <v>0</v>
      </c>
      <c r="Q108" s="248">
        <f>ROUND(E108*P108,2)</f>
        <v>0</v>
      </c>
      <c r="R108" s="248" t="s">
        <v>467</v>
      </c>
      <c r="S108" s="248" t="s">
        <v>131</v>
      </c>
      <c r="T108" s="249" t="s">
        <v>383</v>
      </c>
      <c r="U108" s="222">
        <v>0.114</v>
      </c>
      <c r="V108" s="222">
        <f>ROUND(E108*U108,2)</f>
        <v>1.37</v>
      </c>
      <c r="W108" s="222"/>
      <c r="X108" s="222" t="s">
        <v>132</v>
      </c>
      <c r="Y108" s="213"/>
      <c r="Z108" s="213"/>
      <c r="AA108" s="213"/>
      <c r="AB108" s="213"/>
      <c r="AC108" s="213"/>
      <c r="AD108" s="213"/>
      <c r="AE108" s="213"/>
      <c r="AF108" s="213"/>
      <c r="AG108" s="213" t="s">
        <v>133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32">
        <v>41</v>
      </c>
      <c r="B109" s="233" t="s">
        <v>468</v>
      </c>
      <c r="C109" s="252" t="s">
        <v>469</v>
      </c>
      <c r="D109" s="234" t="s">
        <v>234</v>
      </c>
      <c r="E109" s="235">
        <v>1.3559999999999999E-2</v>
      </c>
      <c r="F109" s="236"/>
      <c r="G109" s="237">
        <f>ROUND(E109*F109,2)</f>
        <v>0</v>
      </c>
      <c r="H109" s="236"/>
      <c r="I109" s="237">
        <f>ROUND(E109*H109,2)</f>
        <v>0</v>
      </c>
      <c r="J109" s="236"/>
      <c r="K109" s="237">
        <f>ROUND(E109*J109,2)</f>
        <v>0</v>
      </c>
      <c r="L109" s="237">
        <v>21</v>
      </c>
      <c r="M109" s="237">
        <f>G109*(1+L109/100)</f>
        <v>0</v>
      </c>
      <c r="N109" s="237">
        <v>0</v>
      </c>
      <c r="O109" s="237">
        <f>ROUND(E109*N109,2)</f>
        <v>0</v>
      </c>
      <c r="P109" s="237">
        <v>0</v>
      </c>
      <c r="Q109" s="237">
        <f>ROUND(E109*P109,2)</f>
        <v>0</v>
      </c>
      <c r="R109" s="237" t="s">
        <v>467</v>
      </c>
      <c r="S109" s="237" t="s">
        <v>131</v>
      </c>
      <c r="T109" s="238" t="s">
        <v>383</v>
      </c>
      <c r="U109" s="222">
        <v>4.0430000000000001</v>
      </c>
      <c r="V109" s="222">
        <f>ROUND(E109*U109,2)</f>
        <v>0.05</v>
      </c>
      <c r="W109" s="222"/>
      <c r="X109" s="222" t="s">
        <v>384</v>
      </c>
      <c r="Y109" s="213"/>
      <c r="Z109" s="213"/>
      <c r="AA109" s="213"/>
      <c r="AB109" s="213"/>
      <c r="AC109" s="213"/>
      <c r="AD109" s="213"/>
      <c r="AE109" s="213"/>
      <c r="AF109" s="213"/>
      <c r="AG109" s="213" t="s">
        <v>385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">
      <c r="A110" s="220"/>
      <c r="B110" s="221"/>
      <c r="C110" s="254" t="s">
        <v>387</v>
      </c>
      <c r="D110" s="223"/>
      <c r="E110" s="224"/>
      <c r="F110" s="222"/>
      <c r="G110" s="222"/>
      <c r="H110" s="222"/>
      <c r="I110" s="222"/>
      <c r="J110" s="222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2"/>
      <c r="W110" s="222"/>
      <c r="X110" s="222"/>
      <c r="Y110" s="213"/>
      <c r="Z110" s="213"/>
      <c r="AA110" s="213"/>
      <c r="AB110" s="213"/>
      <c r="AC110" s="213"/>
      <c r="AD110" s="213"/>
      <c r="AE110" s="213"/>
      <c r="AF110" s="213"/>
      <c r="AG110" s="213" t="s">
        <v>137</v>
      </c>
      <c r="AH110" s="213">
        <v>0</v>
      </c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20"/>
      <c r="B111" s="221"/>
      <c r="C111" s="254" t="s">
        <v>470</v>
      </c>
      <c r="D111" s="223"/>
      <c r="E111" s="224"/>
      <c r="F111" s="222"/>
      <c r="G111" s="222"/>
      <c r="H111" s="222"/>
      <c r="I111" s="222"/>
      <c r="J111" s="222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2"/>
      <c r="W111" s="222"/>
      <c r="X111" s="222"/>
      <c r="Y111" s="213"/>
      <c r="Z111" s="213"/>
      <c r="AA111" s="213"/>
      <c r="AB111" s="213"/>
      <c r="AC111" s="213"/>
      <c r="AD111" s="213"/>
      <c r="AE111" s="213"/>
      <c r="AF111" s="213"/>
      <c r="AG111" s="213" t="s">
        <v>137</v>
      </c>
      <c r="AH111" s="213">
        <v>0</v>
      </c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20"/>
      <c r="B112" s="221"/>
      <c r="C112" s="254" t="s">
        <v>471</v>
      </c>
      <c r="D112" s="223"/>
      <c r="E112" s="224">
        <v>1.3559999999999999E-2</v>
      </c>
      <c r="F112" s="222"/>
      <c r="G112" s="222"/>
      <c r="H112" s="222"/>
      <c r="I112" s="222"/>
      <c r="J112" s="222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2"/>
      <c r="W112" s="222"/>
      <c r="X112" s="222"/>
      <c r="Y112" s="213"/>
      <c r="Z112" s="213"/>
      <c r="AA112" s="213"/>
      <c r="AB112" s="213"/>
      <c r="AC112" s="213"/>
      <c r="AD112" s="213"/>
      <c r="AE112" s="213"/>
      <c r="AF112" s="213"/>
      <c r="AG112" s="213" t="s">
        <v>137</v>
      </c>
      <c r="AH112" s="213">
        <v>0</v>
      </c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ht="33.75" outlineLevel="1" x14ac:dyDescent="0.2">
      <c r="A113" s="232">
        <v>42</v>
      </c>
      <c r="B113" s="233" t="s">
        <v>472</v>
      </c>
      <c r="C113" s="252" t="s">
        <v>473</v>
      </c>
      <c r="D113" s="234" t="s">
        <v>234</v>
      </c>
      <c r="E113" s="235">
        <v>1.3559999999999999E-2</v>
      </c>
      <c r="F113" s="236"/>
      <c r="G113" s="237">
        <f>ROUND(E113*F113,2)</f>
        <v>0</v>
      </c>
      <c r="H113" s="236"/>
      <c r="I113" s="237">
        <f>ROUND(E113*H113,2)</f>
        <v>0</v>
      </c>
      <c r="J113" s="236"/>
      <c r="K113" s="237">
        <f>ROUND(E113*J113,2)</f>
        <v>0</v>
      </c>
      <c r="L113" s="237">
        <v>21</v>
      </c>
      <c r="M113" s="237">
        <f>G113*(1+L113/100)</f>
        <v>0</v>
      </c>
      <c r="N113" s="237">
        <v>0</v>
      </c>
      <c r="O113" s="237">
        <f>ROUND(E113*N113,2)</f>
        <v>0</v>
      </c>
      <c r="P113" s="237">
        <v>0</v>
      </c>
      <c r="Q113" s="237">
        <f>ROUND(E113*P113,2)</f>
        <v>0</v>
      </c>
      <c r="R113" s="237" t="s">
        <v>467</v>
      </c>
      <c r="S113" s="237" t="s">
        <v>131</v>
      </c>
      <c r="T113" s="238" t="s">
        <v>383</v>
      </c>
      <c r="U113" s="222">
        <v>0.48899999999999999</v>
      </c>
      <c r="V113" s="222">
        <f>ROUND(E113*U113,2)</f>
        <v>0.01</v>
      </c>
      <c r="W113" s="222"/>
      <c r="X113" s="222" t="s">
        <v>384</v>
      </c>
      <c r="Y113" s="213"/>
      <c r="Z113" s="213"/>
      <c r="AA113" s="213"/>
      <c r="AB113" s="213"/>
      <c r="AC113" s="213"/>
      <c r="AD113" s="213"/>
      <c r="AE113" s="213"/>
      <c r="AF113" s="213"/>
      <c r="AG113" s="213" t="s">
        <v>385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">
      <c r="A114" s="220"/>
      <c r="B114" s="221"/>
      <c r="C114" s="254" t="s">
        <v>387</v>
      </c>
      <c r="D114" s="223"/>
      <c r="E114" s="224"/>
      <c r="F114" s="222"/>
      <c r="G114" s="222"/>
      <c r="H114" s="222"/>
      <c r="I114" s="222"/>
      <c r="J114" s="222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2"/>
      <c r="W114" s="222"/>
      <c r="X114" s="222"/>
      <c r="Y114" s="213"/>
      <c r="Z114" s="213"/>
      <c r="AA114" s="213"/>
      <c r="AB114" s="213"/>
      <c r="AC114" s="213"/>
      <c r="AD114" s="213"/>
      <c r="AE114" s="213"/>
      <c r="AF114" s="213"/>
      <c r="AG114" s="213" t="s">
        <v>137</v>
      </c>
      <c r="AH114" s="213">
        <v>0</v>
      </c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 x14ac:dyDescent="0.2">
      <c r="A115" s="220"/>
      <c r="B115" s="221"/>
      <c r="C115" s="254" t="s">
        <v>470</v>
      </c>
      <c r="D115" s="223"/>
      <c r="E115" s="224"/>
      <c r="F115" s="222"/>
      <c r="G115" s="222"/>
      <c r="H115" s="222"/>
      <c r="I115" s="222"/>
      <c r="J115" s="222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2"/>
      <c r="W115" s="222"/>
      <c r="X115" s="222"/>
      <c r="Y115" s="213"/>
      <c r="Z115" s="213"/>
      <c r="AA115" s="213"/>
      <c r="AB115" s="213"/>
      <c r="AC115" s="213"/>
      <c r="AD115" s="213"/>
      <c r="AE115" s="213"/>
      <c r="AF115" s="213"/>
      <c r="AG115" s="213" t="s">
        <v>137</v>
      </c>
      <c r="AH115" s="213">
        <v>0</v>
      </c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">
      <c r="A116" s="220"/>
      <c r="B116" s="221"/>
      <c r="C116" s="254" t="s">
        <v>471</v>
      </c>
      <c r="D116" s="223"/>
      <c r="E116" s="224">
        <v>1.3559999999999999E-2</v>
      </c>
      <c r="F116" s="222"/>
      <c r="G116" s="222"/>
      <c r="H116" s="222"/>
      <c r="I116" s="222"/>
      <c r="J116" s="222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2"/>
      <c r="W116" s="222"/>
      <c r="X116" s="222"/>
      <c r="Y116" s="213"/>
      <c r="Z116" s="213"/>
      <c r="AA116" s="213"/>
      <c r="AB116" s="213"/>
      <c r="AC116" s="213"/>
      <c r="AD116" s="213"/>
      <c r="AE116" s="213"/>
      <c r="AF116" s="213"/>
      <c r="AG116" s="213" t="s">
        <v>137</v>
      </c>
      <c r="AH116" s="213">
        <v>0</v>
      </c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x14ac:dyDescent="0.2">
      <c r="A117" s="226" t="s">
        <v>125</v>
      </c>
      <c r="B117" s="227" t="s">
        <v>85</v>
      </c>
      <c r="C117" s="251" t="s">
        <v>86</v>
      </c>
      <c r="D117" s="228"/>
      <c r="E117" s="229"/>
      <c r="F117" s="230"/>
      <c r="G117" s="230">
        <f>SUMIF(AG118:AG140,"&lt;&gt;NOR",G118:G140)</f>
        <v>0</v>
      </c>
      <c r="H117" s="230"/>
      <c r="I117" s="230">
        <f>SUM(I118:I140)</f>
        <v>0</v>
      </c>
      <c r="J117" s="230"/>
      <c r="K117" s="230">
        <f>SUM(K118:K140)</f>
        <v>0</v>
      </c>
      <c r="L117" s="230"/>
      <c r="M117" s="230">
        <f>SUM(M118:M140)</f>
        <v>0</v>
      </c>
      <c r="N117" s="230"/>
      <c r="O117" s="230">
        <f>SUM(O118:O140)</f>
        <v>0.19999999999999998</v>
      </c>
      <c r="P117" s="230"/>
      <c r="Q117" s="230">
        <f>SUM(Q118:Q140)</f>
        <v>1.99</v>
      </c>
      <c r="R117" s="230"/>
      <c r="S117" s="230"/>
      <c r="T117" s="231"/>
      <c r="U117" s="225"/>
      <c r="V117" s="225">
        <f>SUM(V118:V140)</f>
        <v>33.159999999999997</v>
      </c>
      <c r="W117" s="225"/>
      <c r="X117" s="225"/>
      <c r="AG117" t="s">
        <v>126</v>
      </c>
    </row>
    <row r="118" spans="1:60" ht="22.5" outlineLevel="1" x14ac:dyDescent="0.2">
      <c r="A118" s="232">
        <v>43</v>
      </c>
      <c r="B118" s="233" t="s">
        <v>474</v>
      </c>
      <c r="C118" s="252" t="s">
        <v>475</v>
      </c>
      <c r="D118" s="234" t="s">
        <v>146</v>
      </c>
      <c r="E118" s="235">
        <v>4.5999999999999996</v>
      </c>
      <c r="F118" s="236"/>
      <c r="G118" s="237">
        <f>ROUND(E118*F118,2)</f>
        <v>0</v>
      </c>
      <c r="H118" s="236"/>
      <c r="I118" s="237">
        <f>ROUND(E118*H118,2)</f>
        <v>0</v>
      </c>
      <c r="J118" s="236"/>
      <c r="K118" s="237">
        <f>ROUND(E118*J118,2)</f>
        <v>0</v>
      </c>
      <c r="L118" s="237">
        <v>21</v>
      </c>
      <c r="M118" s="237">
        <f>G118*(1+L118/100)</f>
        <v>0</v>
      </c>
      <c r="N118" s="237">
        <v>2.1579999999999998E-2</v>
      </c>
      <c r="O118" s="237">
        <f>ROUND(E118*N118,2)</f>
        <v>0.1</v>
      </c>
      <c r="P118" s="237">
        <v>0</v>
      </c>
      <c r="Q118" s="237">
        <f>ROUND(E118*P118,2)</f>
        <v>0</v>
      </c>
      <c r="R118" s="237" t="s">
        <v>467</v>
      </c>
      <c r="S118" s="237" t="s">
        <v>131</v>
      </c>
      <c r="T118" s="238" t="s">
        <v>131</v>
      </c>
      <c r="U118" s="222">
        <v>0.97299999999999998</v>
      </c>
      <c r="V118" s="222">
        <f>ROUND(E118*U118,2)</f>
        <v>4.4800000000000004</v>
      </c>
      <c r="W118" s="222"/>
      <c r="X118" s="222" t="s">
        <v>132</v>
      </c>
      <c r="Y118" s="213"/>
      <c r="Z118" s="213"/>
      <c r="AA118" s="213"/>
      <c r="AB118" s="213"/>
      <c r="AC118" s="213"/>
      <c r="AD118" s="213"/>
      <c r="AE118" s="213"/>
      <c r="AF118" s="213"/>
      <c r="AG118" s="213" t="s">
        <v>133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">
      <c r="A119" s="220"/>
      <c r="B119" s="221"/>
      <c r="C119" s="255" t="s">
        <v>428</v>
      </c>
      <c r="D119" s="241"/>
      <c r="E119" s="241"/>
      <c r="F119" s="241"/>
      <c r="G119" s="241"/>
      <c r="H119" s="222"/>
      <c r="I119" s="222"/>
      <c r="J119" s="222"/>
      <c r="K119" s="222"/>
      <c r="L119" s="222"/>
      <c r="M119" s="222"/>
      <c r="N119" s="222"/>
      <c r="O119" s="222"/>
      <c r="P119" s="222"/>
      <c r="Q119" s="222"/>
      <c r="R119" s="222"/>
      <c r="S119" s="222"/>
      <c r="T119" s="222"/>
      <c r="U119" s="222"/>
      <c r="V119" s="222"/>
      <c r="W119" s="222"/>
      <c r="X119" s="222"/>
      <c r="Y119" s="213"/>
      <c r="Z119" s="213"/>
      <c r="AA119" s="213"/>
      <c r="AB119" s="213"/>
      <c r="AC119" s="213"/>
      <c r="AD119" s="213"/>
      <c r="AE119" s="213"/>
      <c r="AF119" s="213"/>
      <c r="AG119" s="213" t="s">
        <v>213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">
      <c r="A120" s="220"/>
      <c r="B120" s="221"/>
      <c r="C120" s="254" t="s">
        <v>476</v>
      </c>
      <c r="D120" s="223"/>
      <c r="E120" s="224">
        <v>4.5999999999999996</v>
      </c>
      <c r="F120" s="222"/>
      <c r="G120" s="222"/>
      <c r="H120" s="222"/>
      <c r="I120" s="222"/>
      <c r="J120" s="222"/>
      <c r="K120" s="222"/>
      <c r="L120" s="222"/>
      <c r="M120" s="222"/>
      <c r="N120" s="222"/>
      <c r="O120" s="222"/>
      <c r="P120" s="222"/>
      <c r="Q120" s="222"/>
      <c r="R120" s="222"/>
      <c r="S120" s="222"/>
      <c r="T120" s="222"/>
      <c r="U120" s="222"/>
      <c r="V120" s="222"/>
      <c r="W120" s="222"/>
      <c r="X120" s="222"/>
      <c r="Y120" s="213"/>
      <c r="Z120" s="213"/>
      <c r="AA120" s="213"/>
      <c r="AB120" s="213"/>
      <c r="AC120" s="213"/>
      <c r="AD120" s="213"/>
      <c r="AE120" s="213"/>
      <c r="AF120" s="213"/>
      <c r="AG120" s="213" t="s">
        <v>137</v>
      </c>
      <c r="AH120" s="213">
        <v>0</v>
      </c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">
      <c r="A121" s="232">
        <v>44</v>
      </c>
      <c r="B121" s="233" t="s">
        <v>477</v>
      </c>
      <c r="C121" s="252" t="s">
        <v>478</v>
      </c>
      <c r="D121" s="234" t="s">
        <v>146</v>
      </c>
      <c r="E121" s="235">
        <v>62.4</v>
      </c>
      <c r="F121" s="236"/>
      <c r="G121" s="237">
        <f>ROUND(E121*F121,2)</f>
        <v>0</v>
      </c>
      <c r="H121" s="236"/>
      <c r="I121" s="237">
        <f>ROUND(E121*H121,2)</f>
        <v>0</v>
      </c>
      <c r="J121" s="236"/>
      <c r="K121" s="237">
        <f>ROUND(E121*J121,2)</f>
        <v>0</v>
      </c>
      <c r="L121" s="237">
        <v>21</v>
      </c>
      <c r="M121" s="237">
        <f>G121*(1+L121/100)</f>
        <v>0</v>
      </c>
      <c r="N121" s="237">
        <v>6.0000000000000002E-5</v>
      </c>
      <c r="O121" s="237">
        <f>ROUND(E121*N121,2)</f>
        <v>0</v>
      </c>
      <c r="P121" s="237">
        <v>8.4100000000000008E-3</v>
      </c>
      <c r="Q121" s="237">
        <f>ROUND(E121*P121,2)</f>
        <v>0.52</v>
      </c>
      <c r="R121" s="237" t="s">
        <v>467</v>
      </c>
      <c r="S121" s="237" t="s">
        <v>131</v>
      </c>
      <c r="T121" s="238" t="s">
        <v>131</v>
      </c>
      <c r="U121" s="222">
        <v>0.187</v>
      </c>
      <c r="V121" s="222">
        <f>ROUND(E121*U121,2)</f>
        <v>11.67</v>
      </c>
      <c r="W121" s="222"/>
      <c r="X121" s="222" t="s">
        <v>132</v>
      </c>
      <c r="Y121" s="213"/>
      <c r="Z121" s="213"/>
      <c r="AA121" s="213"/>
      <c r="AB121" s="213"/>
      <c r="AC121" s="213"/>
      <c r="AD121" s="213"/>
      <c r="AE121" s="213"/>
      <c r="AF121" s="213"/>
      <c r="AG121" s="213" t="s">
        <v>133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">
      <c r="A122" s="220"/>
      <c r="B122" s="221"/>
      <c r="C122" s="254" t="s">
        <v>479</v>
      </c>
      <c r="D122" s="223"/>
      <c r="E122" s="224">
        <v>62.4</v>
      </c>
      <c r="F122" s="222"/>
      <c r="G122" s="222"/>
      <c r="H122" s="222"/>
      <c r="I122" s="222"/>
      <c r="J122" s="222"/>
      <c r="K122" s="222"/>
      <c r="L122" s="222"/>
      <c r="M122" s="222"/>
      <c r="N122" s="222"/>
      <c r="O122" s="222"/>
      <c r="P122" s="222"/>
      <c r="Q122" s="222"/>
      <c r="R122" s="222"/>
      <c r="S122" s="222"/>
      <c r="T122" s="222"/>
      <c r="U122" s="222"/>
      <c r="V122" s="222"/>
      <c r="W122" s="222"/>
      <c r="X122" s="222"/>
      <c r="Y122" s="213"/>
      <c r="Z122" s="213"/>
      <c r="AA122" s="213"/>
      <c r="AB122" s="213"/>
      <c r="AC122" s="213"/>
      <c r="AD122" s="213"/>
      <c r="AE122" s="213"/>
      <c r="AF122" s="213"/>
      <c r="AG122" s="213" t="s">
        <v>137</v>
      </c>
      <c r="AH122" s="213">
        <v>0</v>
      </c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">
      <c r="A123" s="232">
        <v>45</v>
      </c>
      <c r="B123" s="233" t="s">
        <v>480</v>
      </c>
      <c r="C123" s="252" t="s">
        <v>481</v>
      </c>
      <c r="D123" s="234" t="s">
        <v>146</v>
      </c>
      <c r="E123" s="235">
        <v>62.4</v>
      </c>
      <c r="F123" s="236"/>
      <c r="G123" s="237">
        <f>ROUND(E123*F123,2)</f>
        <v>0</v>
      </c>
      <c r="H123" s="236"/>
      <c r="I123" s="237">
        <f>ROUND(E123*H123,2)</f>
        <v>0</v>
      </c>
      <c r="J123" s="236"/>
      <c r="K123" s="237">
        <f>ROUND(E123*J123,2)</f>
        <v>0</v>
      </c>
      <c r="L123" s="237">
        <v>21</v>
      </c>
      <c r="M123" s="237">
        <f>G123*(1+L123/100)</f>
        <v>0</v>
      </c>
      <c r="N123" s="237">
        <v>1.2999999999999999E-4</v>
      </c>
      <c r="O123" s="237">
        <f>ROUND(E123*N123,2)</f>
        <v>0.01</v>
      </c>
      <c r="P123" s="237">
        <v>2.359E-2</v>
      </c>
      <c r="Q123" s="237">
        <f>ROUND(E123*P123,2)</f>
        <v>1.47</v>
      </c>
      <c r="R123" s="237" t="s">
        <v>467</v>
      </c>
      <c r="S123" s="237" t="s">
        <v>131</v>
      </c>
      <c r="T123" s="238" t="s">
        <v>131</v>
      </c>
      <c r="U123" s="222">
        <v>0.20799999999999999</v>
      </c>
      <c r="V123" s="222">
        <f>ROUND(E123*U123,2)</f>
        <v>12.98</v>
      </c>
      <c r="W123" s="222"/>
      <c r="X123" s="222" t="s">
        <v>132</v>
      </c>
      <c r="Y123" s="213"/>
      <c r="Z123" s="213"/>
      <c r="AA123" s="213"/>
      <c r="AB123" s="213"/>
      <c r="AC123" s="213"/>
      <c r="AD123" s="213"/>
      <c r="AE123" s="213"/>
      <c r="AF123" s="213"/>
      <c r="AG123" s="213" t="s">
        <v>133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">
      <c r="A124" s="220"/>
      <c r="B124" s="221"/>
      <c r="C124" s="254" t="s">
        <v>479</v>
      </c>
      <c r="D124" s="223"/>
      <c r="E124" s="224">
        <v>62.4</v>
      </c>
      <c r="F124" s="222"/>
      <c r="G124" s="222"/>
      <c r="H124" s="222"/>
      <c r="I124" s="222"/>
      <c r="J124" s="222"/>
      <c r="K124" s="222"/>
      <c r="L124" s="222"/>
      <c r="M124" s="222"/>
      <c r="N124" s="222"/>
      <c r="O124" s="222"/>
      <c r="P124" s="222"/>
      <c r="Q124" s="222"/>
      <c r="R124" s="222"/>
      <c r="S124" s="222"/>
      <c r="T124" s="222"/>
      <c r="U124" s="222"/>
      <c r="V124" s="222"/>
      <c r="W124" s="222"/>
      <c r="X124" s="222"/>
      <c r="Y124" s="213"/>
      <c r="Z124" s="213"/>
      <c r="AA124" s="213"/>
      <c r="AB124" s="213"/>
      <c r="AC124" s="213"/>
      <c r="AD124" s="213"/>
      <c r="AE124" s="213"/>
      <c r="AF124" s="213"/>
      <c r="AG124" s="213" t="s">
        <v>137</v>
      </c>
      <c r="AH124" s="213">
        <v>0</v>
      </c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">
      <c r="A125" s="232">
        <v>46</v>
      </c>
      <c r="B125" s="233" t="s">
        <v>482</v>
      </c>
      <c r="C125" s="252" t="s">
        <v>483</v>
      </c>
      <c r="D125" s="234" t="s">
        <v>146</v>
      </c>
      <c r="E125" s="235">
        <v>59.4</v>
      </c>
      <c r="F125" s="236"/>
      <c r="G125" s="237">
        <f>ROUND(E125*F125,2)</f>
        <v>0</v>
      </c>
      <c r="H125" s="236"/>
      <c r="I125" s="237">
        <f>ROUND(E125*H125,2)</f>
        <v>0</v>
      </c>
      <c r="J125" s="236"/>
      <c r="K125" s="237">
        <f>ROUND(E125*J125,2)</f>
        <v>0</v>
      </c>
      <c r="L125" s="237">
        <v>21</v>
      </c>
      <c r="M125" s="237">
        <f>G125*(1+L125/100)</f>
        <v>0</v>
      </c>
      <c r="N125" s="237">
        <v>0</v>
      </c>
      <c r="O125" s="237">
        <f>ROUND(E125*N125,2)</f>
        <v>0</v>
      </c>
      <c r="P125" s="237">
        <v>0</v>
      </c>
      <c r="Q125" s="237">
        <f>ROUND(E125*P125,2)</f>
        <v>0</v>
      </c>
      <c r="R125" s="237"/>
      <c r="S125" s="237" t="s">
        <v>244</v>
      </c>
      <c r="T125" s="238" t="s">
        <v>245</v>
      </c>
      <c r="U125" s="222">
        <v>5.2999999999999999E-2</v>
      </c>
      <c r="V125" s="222">
        <f>ROUND(E125*U125,2)</f>
        <v>3.15</v>
      </c>
      <c r="W125" s="222"/>
      <c r="X125" s="222" t="s">
        <v>132</v>
      </c>
      <c r="Y125" s="213"/>
      <c r="Z125" s="213"/>
      <c r="AA125" s="213"/>
      <c r="AB125" s="213"/>
      <c r="AC125" s="213"/>
      <c r="AD125" s="213"/>
      <c r="AE125" s="213"/>
      <c r="AF125" s="213"/>
      <c r="AG125" s="213" t="s">
        <v>133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1" x14ac:dyDescent="0.2">
      <c r="A126" s="220"/>
      <c r="B126" s="221"/>
      <c r="C126" s="255" t="s">
        <v>484</v>
      </c>
      <c r="D126" s="241"/>
      <c r="E126" s="241"/>
      <c r="F126" s="241"/>
      <c r="G126" s="241"/>
      <c r="H126" s="222"/>
      <c r="I126" s="222"/>
      <c r="J126" s="222"/>
      <c r="K126" s="222"/>
      <c r="L126" s="222"/>
      <c r="M126" s="222"/>
      <c r="N126" s="222"/>
      <c r="O126" s="222"/>
      <c r="P126" s="222"/>
      <c r="Q126" s="222"/>
      <c r="R126" s="222"/>
      <c r="S126" s="222"/>
      <c r="T126" s="222"/>
      <c r="U126" s="222"/>
      <c r="V126" s="222"/>
      <c r="W126" s="222"/>
      <c r="X126" s="222"/>
      <c r="Y126" s="213"/>
      <c r="Z126" s="213"/>
      <c r="AA126" s="213"/>
      <c r="AB126" s="213"/>
      <c r="AC126" s="213"/>
      <c r="AD126" s="213"/>
      <c r="AE126" s="213"/>
      <c r="AF126" s="213"/>
      <c r="AG126" s="213" t="s">
        <v>213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">
      <c r="A127" s="220"/>
      <c r="B127" s="221"/>
      <c r="C127" s="254" t="s">
        <v>485</v>
      </c>
      <c r="D127" s="223"/>
      <c r="E127" s="224">
        <v>54.8</v>
      </c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222"/>
      <c r="Q127" s="222"/>
      <c r="R127" s="222"/>
      <c r="S127" s="222"/>
      <c r="T127" s="222"/>
      <c r="U127" s="222"/>
      <c r="V127" s="222"/>
      <c r="W127" s="222"/>
      <c r="X127" s="222"/>
      <c r="Y127" s="213"/>
      <c r="Z127" s="213"/>
      <c r="AA127" s="213"/>
      <c r="AB127" s="213"/>
      <c r="AC127" s="213"/>
      <c r="AD127" s="213"/>
      <c r="AE127" s="213"/>
      <c r="AF127" s="213"/>
      <c r="AG127" s="213" t="s">
        <v>137</v>
      </c>
      <c r="AH127" s="213">
        <v>0</v>
      </c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">
      <c r="A128" s="220"/>
      <c r="B128" s="221"/>
      <c r="C128" s="254" t="s">
        <v>401</v>
      </c>
      <c r="D128" s="223"/>
      <c r="E128" s="224">
        <v>4.5999999999999996</v>
      </c>
      <c r="F128" s="222"/>
      <c r="G128" s="222"/>
      <c r="H128" s="222"/>
      <c r="I128" s="222"/>
      <c r="J128" s="222"/>
      <c r="K128" s="222"/>
      <c r="L128" s="222"/>
      <c r="M128" s="222"/>
      <c r="N128" s="222"/>
      <c r="O128" s="222"/>
      <c r="P128" s="222"/>
      <c r="Q128" s="222"/>
      <c r="R128" s="222"/>
      <c r="S128" s="222"/>
      <c r="T128" s="222"/>
      <c r="U128" s="222"/>
      <c r="V128" s="222"/>
      <c r="W128" s="222"/>
      <c r="X128" s="222"/>
      <c r="Y128" s="213"/>
      <c r="Z128" s="213"/>
      <c r="AA128" s="213"/>
      <c r="AB128" s="213"/>
      <c r="AC128" s="213"/>
      <c r="AD128" s="213"/>
      <c r="AE128" s="213"/>
      <c r="AF128" s="213"/>
      <c r="AG128" s="213" t="s">
        <v>137</v>
      </c>
      <c r="AH128" s="213">
        <v>5</v>
      </c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">
      <c r="A129" s="232">
        <v>47</v>
      </c>
      <c r="B129" s="233" t="s">
        <v>486</v>
      </c>
      <c r="C129" s="252" t="s">
        <v>487</v>
      </c>
      <c r="D129" s="234" t="s">
        <v>260</v>
      </c>
      <c r="E129" s="235">
        <v>4</v>
      </c>
      <c r="F129" s="236"/>
      <c r="G129" s="237">
        <f>ROUND(E129*F129,2)</f>
        <v>0</v>
      </c>
      <c r="H129" s="236"/>
      <c r="I129" s="237">
        <f>ROUND(E129*H129,2)</f>
        <v>0</v>
      </c>
      <c r="J129" s="236"/>
      <c r="K129" s="237">
        <f>ROUND(E129*J129,2)</f>
        <v>0</v>
      </c>
      <c r="L129" s="237">
        <v>21</v>
      </c>
      <c r="M129" s="237">
        <f>G129*(1+L129/100)</f>
        <v>0</v>
      </c>
      <c r="N129" s="237">
        <v>1.4999999999999999E-2</v>
      </c>
      <c r="O129" s="237">
        <f>ROUND(E129*N129,2)</f>
        <v>0.06</v>
      </c>
      <c r="P129" s="237">
        <v>0</v>
      </c>
      <c r="Q129" s="237">
        <f>ROUND(E129*P129,2)</f>
        <v>0</v>
      </c>
      <c r="R129" s="237"/>
      <c r="S129" s="237" t="s">
        <v>244</v>
      </c>
      <c r="T129" s="238" t="s">
        <v>245</v>
      </c>
      <c r="U129" s="222">
        <v>0</v>
      </c>
      <c r="V129" s="222">
        <f>ROUND(E129*U129,2)</f>
        <v>0</v>
      </c>
      <c r="W129" s="222"/>
      <c r="X129" s="222" t="s">
        <v>240</v>
      </c>
      <c r="Y129" s="213"/>
      <c r="Z129" s="213"/>
      <c r="AA129" s="213"/>
      <c r="AB129" s="213"/>
      <c r="AC129" s="213"/>
      <c r="AD129" s="213"/>
      <c r="AE129" s="213"/>
      <c r="AF129" s="213"/>
      <c r="AG129" s="213" t="s">
        <v>241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">
      <c r="A130" s="220"/>
      <c r="B130" s="221"/>
      <c r="C130" s="255" t="s">
        <v>488</v>
      </c>
      <c r="D130" s="241"/>
      <c r="E130" s="241"/>
      <c r="F130" s="241"/>
      <c r="G130" s="241"/>
      <c r="H130" s="222"/>
      <c r="I130" s="222"/>
      <c r="J130" s="222"/>
      <c r="K130" s="222"/>
      <c r="L130" s="222"/>
      <c r="M130" s="222"/>
      <c r="N130" s="222"/>
      <c r="O130" s="222"/>
      <c r="P130" s="222"/>
      <c r="Q130" s="222"/>
      <c r="R130" s="222"/>
      <c r="S130" s="222"/>
      <c r="T130" s="222"/>
      <c r="U130" s="222"/>
      <c r="V130" s="222"/>
      <c r="W130" s="222"/>
      <c r="X130" s="222"/>
      <c r="Y130" s="213"/>
      <c r="Z130" s="213"/>
      <c r="AA130" s="213"/>
      <c r="AB130" s="213"/>
      <c r="AC130" s="213"/>
      <c r="AD130" s="213"/>
      <c r="AE130" s="213"/>
      <c r="AF130" s="213"/>
      <c r="AG130" s="213" t="s">
        <v>213</v>
      </c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">
      <c r="A131" s="232">
        <v>48</v>
      </c>
      <c r="B131" s="233" t="s">
        <v>489</v>
      </c>
      <c r="C131" s="252" t="s">
        <v>490</v>
      </c>
      <c r="D131" s="234" t="s">
        <v>260</v>
      </c>
      <c r="E131" s="235">
        <v>2</v>
      </c>
      <c r="F131" s="236"/>
      <c r="G131" s="237">
        <f>ROUND(E131*F131,2)</f>
        <v>0</v>
      </c>
      <c r="H131" s="236"/>
      <c r="I131" s="237">
        <f>ROUND(E131*H131,2)</f>
        <v>0</v>
      </c>
      <c r="J131" s="236"/>
      <c r="K131" s="237">
        <f>ROUND(E131*J131,2)</f>
        <v>0</v>
      </c>
      <c r="L131" s="237">
        <v>21</v>
      </c>
      <c r="M131" s="237">
        <f>G131*(1+L131/100)</f>
        <v>0</v>
      </c>
      <c r="N131" s="237">
        <v>1.4999999999999999E-2</v>
      </c>
      <c r="O131" s="237">
        <f>ROUND(E131*N131,2)</f>
        <v>0.03</v>
      </c>
      <c r="P131" s="237">
        <v>0</v>
      </c>
      <c r="Q131" s="237">
        <f>ROUND(E131*P131,2)</f>
        <v>0</v>
      </c>
      <c r="R131" s="237"/>
      <c r="S131" s="237" t="s">
        <v>244</v>
      </c>
      <c r="T131" s="238" t="s">
        <v>245</v>
      </c>
      <c r="U131" s="222">
        <v>0</v>
      </c>
      <c r="V131" s="222">
        <f>ROUND(E131*U131,2)</f>
        <v>0</v>
      </c>
      <c r="W131" s="222"/>
      <c r="X131" s="222" t="s">
        <v>240</v>
      </c>
      <c r="Y131" s="213"/>
      <c r="Z131" s="213"/>
      <c r="AA131" s="213"/>
      <c r="AB131" s="213"/>
      <c r="AC131" s="213"/>
      <c r="AD131" s="213"/>
      <c r="AE131" s="213"/>
      <c r="AF131" s="213"/>
      <c r="AG131" s="213" t="s">
        <v>241</v>
      </c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20"/>
      <c r="B132" s="221"/>
      <c r="C132" s="255" t="s">
        <v>488</v>
      </c>
      <c r="D132" s="241"/>
      <c r="E132" s="241"/>
      <c r="F132" s="241"/>
      <c r="G132" s="241"/>
      <c r="H132" s="222"/>
      <c r="I132" s="222"/>
      <c r="J132" s="222"/>
      <c r="K132" s="222"/>
      <c r="L132" s="222"/>
      <c r="M132" s="222"/>
      <c r="N132" s="222"/>
      <c r="O132" s="222"/>
      <c r="P132" s="222"/>
      <c r="Q132" s="222"/>
      <c r="R132" s="222"/>
      <c r="S132" s="222"/>
      <c r="T132" s="222"/>
      <c r="U132" s="222"/>
      <c r="V132" s="222"/>
      <c r="W132" s="222"/>
      <c r="X132" s="222"/>
      <c r="Y132" s="213"/>
      <c r="Z132" s="213"/>
      <c r="AA132" s="213"/>
      <c r="AB132" s="213"/>
      <c r="AC132" s="213"/>
      <c r="AD132" s="213"/>
      <c r="AE132" s="213"/>
      <c r="AF132" s="213"/>
      <c r="AG132" s="213" t="s">
        <v>213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">
      <c r="A133" s="232">
        <v>49</v>
      </c>
      <c r="B133" s="233" t="s">
        <v>491</v>
      </c>
      <c r="C133" s="252" t="s">
        <v>492</v>
      </c>
      <c r="D133" s="234" t="s">
        <v>234</v>
      </c>
      <c r="E133" s="235">
        <v>0.20111999999999999</v>
      </c>
      <c r="F133" s="236"/>
      <c r="G133" s="237">
        <f>ROUND(E133*F133,2)</f>
        <v>0</v>
      </c>
      <c r="H133" s="236"/>
      <c r="I133" s="237">
        <f>ROUND(E133*H133,2)</f>
        <v>0</v>
      </c>
      <c r="J133" s="236"/>
      <c r="K133" s="237">
        <f>ROUND(E133*J133,2)</f>
        <v>0</v>
      </c>
      <c r="L133" s="237">
        <v>21</v>
      </c>
      <c r="M133" s="237">
        <f>G133*(1+L133/100)</f>
        <v>0</v>
      </c>
      <c r="N133" s="237">
        <v>0</v>
      </c>
      <c r="O133" s="237">
        <f>ROUND(E133*N133,2)</f>
        <v>0</v>
      </c>
      <c r="P133" s="237">
        <v>0</v>
      </c>
      <c r="Q133" s="237">
        <f>ROUND(E133*P133,2)</f>
        <v>0</v>
      </c>
      <c r="R133" s="237" t="s">
        <v>467</v>
      </c>
      <c r="S133" s="237" t="s">
        <v>131</v>
      </c>
      <c r="T133" s="238" t="s">
        <v>383</v>
      </c>
      <c r="U133" s="222">
        <v>3.5630000000000002</v>
      </c>
      <c r="V133" s="222">
        <f>ROUND(E133*U133,2)</f>
        <v>0.72</v>
      </c>
      <c r="W133" s="222"/>
      <c r="X133" s="222" t="s">
        <v>384</v>
      </c>
      <c r="Y133" s="213"/>
      <c r="Z133" s="213"/>
      <c r="AA133" s="213"/>
      <c r="AB133" s="213"/>
      <c r="AC133" s="213"/>
      <c r="AD133" s="213"/>
      <c r="AE133" s="213"/>
      <c r="AF133" s="213"/>
      <c r="AG133" s="213" t="s">
        <v>385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">
      <c r="A134" s="220"/>
      <c r="B134" s="221"/>
      <c r="C134" s="254" t="s">
        <v>387</v>
      </c>
      <c r="D134" s="223"/>
      <c r="E134" s="224"/>
      <c r="F134" s="222"/>
      <c r="G134" s="222"/>
      <c r="H134" s="222"/>
      <c r="I134" s="222"/>
      <c r="J134" s="222"/>
      <c r="K134" s="222"/>
      <c r="L134" s="222"/>
      <c r="M134" s="222"/>
      <c r="N134" s="222"/>
      <c r="O134" s="222"/>
      <c r="P134" s="222"/>
      <c r="Q134" s="222"/>
      <c r="R134" s="222"/>
      <c r="S134" s="222"/>
      <c r="T134" s="222"/>
      <c r="U134" s="222"/>
      <c r="V134" s="222"/>
      <c r="W134" s="222"/>
      <c r="X134" s="222"/>
      <c r="Y134" s="213"/>
      <c r="Z134" s="213"/>
      <c r="AA134" s="213"/>
      <c r="AB134" s="213"/>
      <c r="AC134" s="213"/>
      <c r="AD134" s="213"/>
      <c r="AE134" s="213"/>
      <c r="AF134" s="213"/>
      <c r="AG134" s="213" t="s">
        <v>137</v>
      </c>
      <c r="AH134" s="213">
        <v>0</v>
      </c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">
      <c r="A135" s="220"/>
      <c r="B135" s="221"/>
      <c r="C135" s="254" t="s">
        <v>493</v>
      </c>
      <c r="D135" s="223"/>
      <c r="E135" s="224"/>
      <c r="F135" s="222"/>
      <c r="G135" s="222"/>
      <c r="H135" s="222"/>
      <c r="I135" s="222"/>
      <c r="J135" s="222"/>
      <c r="K135" s="222"/>
      <c r="L135" s="222"/>
      <c r="M135" s="222"/>
      <c r="N135" s="222"/>
      <c r="O135" s="222"/>
      <c r="P135" s="222"/>
      <c r="Q135" s="222"/>
      <c r="R135" s="222"/>
      <c r="S135" s="222"/>
      <c r="T135" s="222"/>
      <c r="U135" s="222"/>
      <c r="V135" s="222"/>
      <c r="W135" s="222"/>
      <c r="X135" s="222"/>
      <c r="Y135" s="213"/>
      <c r="Z135" s="213"/>
      <c r="AA135" s="213"/>
      <c r="AB135" s="213"/>
      <c r="AC135" s="213"/>
      <c r="AD135" s="213"/>
      <c r="AE135" s="213"/>
      <c r="AF135" s="213"/>
      <c r="AG135" s="213" t="s">
        <v>137</v>
      </c>
      <c r="AH135" s="213">
        <v>0</v>
      </c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">
      <c r="A136" s="220"/>
      <c r="B136" s="221"/>
      <c r="C136" s="254" t="s">
        <v>494</v>
      </c>
      <c r="D136" s="223"/>
      <c r="E136" s="224">
        <v>0.20111999999999999</v>
      </c>
      <c r="F136" s="222"/>
      <c r="G136" s="222"/>
      <c r="H136" s="222"/>
      <c r="I136" s="222"/>
      <c r="J136" s="222"/>
      <c r="K136" s="222"/>
      <c r="L136" s="222"/>
      <c r="M136" s="222"/>
      <c r="N136" s="222"/>
      <c r="O136" s="222"/>
      <c r="P136" s="222"/>
      <c r="Q136" s="222"/>
      <c r="R136" s="222"/>
      <c r="S136" s="222"/>
      <c r="T136" s="222"/>
      <c r="U136" s="222"/>
      <c r="V136" s="222"/>
      <c r="W136" s="222"/>
      <c r="X136" s="222"/>
      <c r="Y136" s="213"/>
      <c r="Z136" s="213"/>
      <c r="AA136" s="213"/>
      <c r="AB136" s="213"/>
      <c r="AC136" s="213"/>
      <c r="AD136" s="213"/>
      <c r="AE136" s="213"/>
      <c r="AF136" s="213"/>
      <c r="AG136" s="213" t="s">
        <v>137</v>
      </c>
      <c r="AH136" s="213">
        <v>0</v>
      </c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ht="33.75" outlineLevel="1" x14ac:dyDescent="0.2">
      <c r="A137" s="232">
        <v>50</v>
      </c>
      <c r="B137" s="233" t="s">
        <v>495</v>
      </c>
      <c r="C137" s="252" t="s">
        <v>496</v>
      </c>
      <c r="D137" s="234" t="s">
        <v>234</v>
      </c>
      <c r="E137" s="235">
        <v>0.20111999999999999</v>
      </c>
      <c r="F137" s="236"/>
      <c r="G137" s="237">
        <f>ROUND(E137*F137,2)</f>
        <v>0</v>
      </c>
      <c r="H137" s="236"/>
      <c r="I137" s="237">
        <f>ROUND(E137*H137,2)</f>
        <v>0</v>
      </c>
      <c r="J137" s="236"/>
      <c r="K137" s="237">
        <f>ROUND(E137*J137,2)</f>
        <v>0</v>
      </c>
      <c r="L137" s="237">
        <v>21</v>
      </c>
      <c r="M137" s="237">
        <f>G137*(1+L137/100)</f>
        <v>0</v>
      </c>
      <c r="N137" s="237">
        <v>0</v>
      </c>
      <c r="O137" s="237">
        <f>ROUND(E137*N137,2)</f>
        <v>0</v>
      </c>
      <c r="P137" s="237">
        <v>0</v>
      </c>
      <c r="Q137" s="237">
        <f>ROUND(E137*P137,2)</f>
        <v>0</v>
      </c>
      <c r="R137" s="237" t="s">
        <v>467</v>
      </c>
      <c r="S137" s="237" t="s">
        <v>131</v>
      </c>
      <c r="T137" s="238" t="s">
        <v>383</v>
      </c>
      <c r="U137" s="222">
        <v>0.81599999999999995</v>
      </c>
      <c r="V137" s="222">
        <f>ROUND(E137*U137,2)</f>
        <v>0.16</v>
      </c>
      <c r="W137" s="222"/>
      <c r="X137" s="222" t="s">
        <v>384</v>
      </c>
      <c r="Y137" s="213"/>
      <c r="Z137" s="213"/>
      <c r="AA137" s="213"/>
      <c r="AB137" s="213"/>
      <c r="AC137" s="213"/>
      <c r="AD137" s="213"/>
      <c r="AE137" s="213"/>
      <c r="AF137" s="213"/>
      <c r="AG137" s="213" t="s">
        <v>385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">
      <c r="A138" s="220"/>
      <c r="B138" s="221"/>
      <c r="C138" s="254" t="s">
        <v>387</v>
      </c>
      <c r="D138" s="223"/>
      <c r="E138" s="224"/>
      <c r="F138" s="222"/>
      <c r="G138" s="222"/>
      <c r="H138" s="222"/>
      <c r="I138" s="222"/>
      <c r="J138" s="222"/>
      <c r="K138" s="222"/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2"/>
      <c r="W138" s="222"/>
      <c r="X138" s="222"/>
      <c r="Y138" s="213"/>
      <c r="Z138" s="213"/>
      <c r="AA138" s="213"/>
      <c r="AB138" s="213"/>
      <c r="AC138" s="213"/>
      <c r="AD138" s="213"/>
      <c r="AE138" s="213"/>
      <c r="AF138" s="213"/>
      <c r="AG138" s="213" t="s">
        <v>137</v>
      </c>
      <c r="AH138" s="213">
        <v>0</v>
      </c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">
      <c r="A139" s="220"/>
      <c r="B139" s="221"/>
      <c r="C139" s="254" t="s">
        <v>493</v>
      </c>
      <c r="D139" s="223"/>
      <c r="E139" s="224"/>
      <c r="F139" s="222"/>
      <c r="G139" s="222"/>
      <c r="H139" s="222"/>
      <c r="I139" s="222"/>
      <c r="J139" s="222"/>
      <c r="K139" s="222"/>
      <c r="L139" s="222"/>
      <c r="M139" s="222"/>
      <c r="N139" s="222"/>
      <c r="O139" s="222"/>
      <c r="P139" s="222"/>
      <c r="Q139" s="222"/>
      <c r="R139" s="222"/>
      <c r="S139" s="222"/>
      <c r="T139" s="222"/>
      <c r="U139" s="222"/>
      <c r="V139" s="222"/>
      <c r="W139" s="222"/>
      <c r="X139" s="222"/>
      <c r="Y139" s="213"/>
      <c r="Z139" s="213"/>
      <c r="AA139" s="213"/>
      <c r="AB139" s="213"/>
      <c r="AC139" s="213"/>
      <c r="AD139" s="213"/>
      <c r="AE139" s="213"/>
      <c r="AF139" s="213"/>
      <c r="AG139" s="213" t="s">
        <v>137</v>
      </c>
      <c r="AH139" s="213">
        <v>0</v>
      </c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">
      <c r="A140" s="220"/>
      <c r="B140" s="221"/>
      <c r="C140" s="254" t="s">
        <v>494</v>
      </c>
      <c r="D140" s="223"/>
      <c r="E140" s="224">
        <v>0.20111999999999999</v>
      </c>
      <c r="F140" s="222"/>
      <c r="G140" s="222"/>
      <c r="H140" s="222"/>
      <c r="I140" s="222"/>
      <c r="J140" s="222"/>
      <c r="K140" s="222"/>
      <c r="L140" s="222"/>
      <c r="M140" s="222"/>
      <c r="N140" s="222"/>
      <c r="O140" s="222"/>
      <c r="P140" s="222"/>
      <c r="Q140" s="222"/>
      <c r="R140" s="222"/>
      <c r="S140" s="222"/>
      <c r="T140" s="222"/>
      <c r="U140" s="222"/>
      <c r="V140" s="222"/>
      <c r="W140" s="222"/>
      <c r="X140" s="222"/>
      <c r="Y140" s="213"/>
      <c r="Z140" s="213"/>
      <c r="AA140" s="213"/>
      <c r="AB140" s="213"/>
      <c r="AC140" s="213"/>
      <c r="AD140" s="213"/>
      <c r="AE140" s="213"/>
      <c r="AF140" s="213"/>
      <c r="AG140" s="213" t="s">
        <v>137</v>
      </c>
      <c r="AH140" s="213">
        <v>0</v>
      </c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x14ac:dyDescent="0.2">
      <c r="A141" s="226" t="s">
        <v>125</v>
      </c>
      <c r="B141" s="227" t="s">
        <v>87</v>
      </c>
      <c r="C141" s="251" t="s">
        <v>88</v>
      </c>
      <c r="D141" s="228"/>
      <c r="E141" s="229"/>
      <c r="F141" s="230"/>
      <c r="G141" s="230">
        <f>SUMIF(AG142:AG144,"&lt;&gt;NOR",G142:G144)</f>
        <v>0</v>
      </c>
      <c r="H141" s="230"/>
      <c r="I141" s="230">
        <f>SUM(I142:I144)</f>
        <v>0</v>
      </c>
      <c r="J141" s="230"/>
      <c r="K141" s="230">
        <f>SUM(K142:K144)</f>
        <v>0</v>
      </c>
      <c r="L141" s="230"/>
      <c r="M141" s="230">
        <f>SUM(M142:M144)</f>
        <v>0</v>
      </c>
      <c r="N141" s="230"/>
      <c r="O141" s="230">
        <f>SUM(O142:O144)</f>
        <v>0</v>
      </c>
      <c r="P141" s="230"/>
      <c r="Q141" s="230">
        <f>SUM(Q142:Q144)</f>
        <v>0</v>
      </c>
      <c r="R141" s="230"/>
      <c r="S141" s="230"/>
      <c r="T141" s="231"/>
      <c r="U141" s="225"/>
      <c r="V141" s="225">
        <f>SUM(V142:V144)</f>
        <v>0.12</v>
      </c>
      <c r="W141" s="225"/>
      <c r="X141" s="225"/>
      <c r="AG141" t="s">
        <v>126</v>
      </c>
    </row>
    <row r="142" spans="1:60" outlineLevel="1" x14ac:dyDescent="0.2">
      <c r="A142" s="232">
        <v>51</v>
      </c>
      <c r="B142" s="233" t="s">
        <v>497</v>
      </c>
      <c r="C142" s="252" t="s">
        <v>498</v>
      </c>
      <c r="D142" s="234" t="s">
        <v>146</v>
      </c>
      <c r="E142" s="235">
        <v>4.5999999999999996</v>
      </c>
      <c r="F142" s="236"/>
      <c r="G142" s="237">
        <f>ROUND(E142*F142,2)</f>
        <v>0</v>
      </c>
      <c r="H142" s="236"/>
      <c r="I142" s="237">
        <f>ROUND(E142*H142,2)</f>
        <v>0</v>
      </c>
      <c r="J142" s="236"/>
      <c r="K142" s="237">
        <f>ROUND(E142*J142,2)</f>
        <v>0</v>
      </c>
      <c r="L142" s="237">
        <v>21</v>
      </c>
      <c r="M142" s="237">
        <f>G142*(1+L142/100)</f>
        <v>0</v>
      </c>
      <c r="N142" s="237">
        <v>6.0000000000000002E-5</v>
      </c>
      <c r="O142" s="237">
        <f>ROUND(E142*N142,2)</f>
        <v>0</v>
      </c>
      <c r="P142" s="237">
        <v>0</v>
      </c>
      <c r="Q142" s="237">
        <f>ROUND(E142*P142,2)</f>
        <v>0</v>
      </c>
      <c r="R142" s="237" t="s">
        <v>499</v>
      </c>
      <c r="S142" s="237" t="s">
        <v>131</v>
      </c>
      <c r="T142" s="238" t="s">
        <v>131</v>
      </c>
      <c r="U142" s="222">
        <v>2.5999999999999999E-2</v>
      </c>
      <c r="V142" s="222">
        <f>ROUND(E142*U142,2)</f>
        <v>0.12</v>
      </c>
      <c r="W142" s="222"/>
      <c r="X142" s="222" t="s">
        <v>132</v>
      </c>
      <c r="Y142" s="213"/>
      <c r="Z142" s="213"/>
      <c r="AA142" s="213"/>
      <c r="AB142" s="213"/>
      <c r="AC142" s="213"/>
      <c r="AD142" s="213"/>
      <c r="AE142" s="213"/>
      <c r="AF142" s="213"/>
      <c r="AG142" s="213" t="s">
        <v>133</v>
      </c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">
      <c r="A143" s="220"/>
      <c r="B143" s="221"/>
      <c r="C143" s="253" t="s">
        <v>500</v>
      </c>
      <c r="D143" s="239"/>
      <c r="E143" s="239"/>
      <c r="F143" s="239"/>
      <c r="G143" s="239"/>
      <c r="H143" s="222"/>
      <c r="I143" s="222"/>
      <c r="J143" s="222"/>
      <c r="K143" s="222"/>
      <c r="L143" s="222"/>
      <c r="M143" s="222"/>
      <c r="N143" s="222"/>
      <c r="O143" s="222"/>
      <c r="P143" s="222"/>
      <c r="Q143" s="222"/>
      <c r="R143" s="222"/>
      <c r="S143" s="222"/>
      <c r="T143" s="222"/>
      <c r="U143" s="222"/>
      <c r="V143" s="222"/>
      <c r="W143" s="222"/>
      <c r="X143" s="222"/>
      <c r="Y143" s="213"/>
      <c r="Z143" s="213"/>
      <c r="AA143" s="213"/>
      <c r="AB143" s="213"/>
      <c r="AC143" s="213"/>
      <c r="AD143" s="213"/>
      <c r="AE143" s="213"/>
      <c r="AF143" s="213"/>
      <c r="AG143" s="213" t="s">
        <v>135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">
      <c r="A144" s="220"/>
      <c r="B144" s="221"/>
      <c r="C144" s="254" t="s">
        <v>401</v>
      </c>
      <c r="D144" s="223"/>
      <c r="E144" s="224">
        <v>4.5999999999999996</v>
      </c>
      <c r="F144" s="222"/>
      <c r="G144" s="222"/>
      <c r="H144" s="222"/>
      <c r="I144" s="222"/>
      <c r="J144" s="222"/>
      <c r="K144" s="222"/>
      <c r="L144" s="222"/>
      <c r="M144" s="222"/>
      <c r="N144" s="222"/>
      <c r="O144" s="222"/>
      <c r="P144" s="222"/>
      <c r="Q144" s="222"/>
      <c r="R144" s="222"/>
      <c r="S144" s="222"/>
      <c r="T144" s="222"/>
      <c r="U144" s="222"/>
      <c r="V144" s="222"/>
      <c r="W144" s="222"/>
      <c r="X144" s="222"/>
      <c r="Y144" s="213"/>
      <c r="Z144" s="213"/>
      <c r="AA144" s="213"/>
      <c r="AB144" s="213"/>
      <c r="AC144" s="213"/>
      <c r="AD144" s="213"/>
      <c r="AE144" s="213"/>
      <c r="AF144" s="213"/>
      <c r="AG144" s="213" t="s">
        <v>137</v>
      </c>
      <c r="AH144" s="213">
        <v>5</v>
      </c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x14ac:dyDescent="0.2">
      <c r="A145" s="226" t="s">
        <v>125</v>
      </c>
      <c r="B145" s="227" t="s">
        <v>89</v>
      </c>
      <c r="C145" s="251" t="s">
        <v>90</v>
      </c>
      <c r="D145" s="228"/>
      <c r="E145" s="229"/>
      <c r="F145" s="230"/>
      <c r="G145" s="230">
        <f>SUMIF(AG146:AG151,"&lt;&gt;NOR",G146:G151)</f>
        <v>0</v>
      </c>
      <c r="H145" s="230"/>
      <c r="I145" s="230">
        <f>SUM(I146:I151)</f>
        <v>0</v>
      </c>
      <c r="J145" s="230"/>
      <c r="K145" s="230">
        <f>SUM(K146:K151)</f>
        <v>0</v>
      </c>
      <c r="L145" s="230"/>
      <c r="M145" s="230">
        <f>SUM(M146:M151)</f>
        <v>0</v>
      </c>
      <c r="N145" s="230"/>
      <c r="O145" s="230">
        <f>SUM(O146:O151)</f>
        <v>0</v>
      </c>
      <c r="P145" s="230"/>
      <c r="Q145" s="230">
        <f>SUM(Q146:Q151)</f>
        <v>0</v>
      </c>
      <c r="R145" s="230"/>
      <c r="S145" s="230"/>
      <c r="T145" s="231"/>
      <c r="U145" s="225"/>
      <c r="V145" s="225">
        <f>SUM(V146:V151)</f>
        <v>0.51</v>
      </c>
      <c r="W145" s="225"/>
      <c r="X145" s="225"/>
      <c r="AG145" t="s">
        <v>126</v>
      </c>
    </row>
    <row r="146" spans="1:60" outlineLevel="1" x14ac:dyDescent="0.2">
      <c r="A146" s="232">
        <v>52</v>
      </c>
      <c r="B146" s="233" t="s">
        <v>501</v>
      </c>
      <c r="C146" s="252" t="s">
        <v>502</v>
      </c>
      <c r="D146" s="234" t="s">
        <v>146</v>
      </c>
      <c r="E146" s="235">
        <v>27.4</v>
      </c>
      <c r="F146" s="236"/>
      <c r="G146" s="237">
        <f>ROUND(E146*F146,2)</f>
        <v>0</v>
      </c>
      <c r="H146" s="236"/>
      <c r="I146" s="237">
        <f>ROUND(E146*H146,2)</f>
        <v>0</v>
      </c>
      <c r="J146" s="236"/>
      <c r="K146" s="237">
        <f>ROUND(E146*J146,2)</f>
        <v>0</v>
      </c>
      <c r="L146" s="237">
        <v>21</v>
      </c>
      <c r="M146" s="237">
        <f>G146*(1+L146/100)</f>
        <v>0</v>
      </c>
      <c r="N146" s="237">
        <v>0</v>
      </c>
      <c r="O146" s="237">
        <f>ROUND(E146*N146,2)</f>
        <v>0</v>
      </c>
      <c r="P146" s="237">
        <v>0</v>
      </c>
      <c r="Q146" s="237">
        <f>ROUND(E146*P146,2)</f>
        <v>0</v>
      </c>
      <c r="R146" s="237"/>
      <c r="S146" s="237" t="s">
        <v>131</v>
      </c>
      <c r="T146" s="238" t="s">
        <v>383</v>
      </c>
      <c r="U146" s="222">
        <v>0.01</v>
      </c>
      <c r="V146" s="222">
        <f>ROUND(E146*U146,2)</f>
        <v>0.27</v>
      </c>
      <c r="W146" s="222"/>
      <c r="X146" s="222" t="s">
        <v>132</v>
      </c>
      <c r="Y146" s="213"/>
      <c r="Z146" s="213"/>
      <c r="AA146" s="213"/>
      <c r="AB146" s="213"/>
      <c r="AC146" s="213"/>
      <c r="AD146" s="213"/>
      <c r="AE146" s="213"/>
      <c r="AF146" s="213"/>
      <c r="AG146" s="213" t="s">
        <v>133</v>
      </c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">
      <c r="A147" s="220"/>
      <c r="B147" s="221"/>
      <c r="C147" s="254" t="s">
        <v>503</v>
      </c>
      <c r="D147" s="223"/>
      <c r="E147" s="224">
        <v>27.4</v>
      </c>
      <c r="F147" s="222"/>
      <c r="G147" s="222"/>
      <c r="H147" s="222"/>
      <c r="I147" s="222"/>
      <c r="J147" s="222"/>
      <c r="K147" s="222"/>
      <c r="L147" s="222"/>
      <c r="M147" s="222"/>
      <c r="N147" s="222"/>
      <c r="O147" s="222"/>
      <c r="P147" s="222"/>
      <c r="Q147" s="222"/>
      <c r="R147" s="222"/>
      <c r="S147" s="222"/>
      <c r="T147" s="222"/>
      <c r="U147" s="222"/>
      <c r="V147" s="222"/>
      <c r="W147" s="222"/>
      <c r="X147" s="222"/>
      <c r="Y147" s="213"/>
      <c r="Z147" s="213"/>
      <c r="AA147" s="213"/>
      <c r="AB147" s="213"/>
      <c r="AC147" s="213"/>
      <c r="AD147" s="213"/>
      <c r="AE147" s="213"/>
      <c r="AF147" s="213"/>
      <c r="AG147" s="213" t="s">
        <v>137</v>
      </c>
      <c r="AH147" s="213">
        <v>5</v>
      </c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">
      <c r="A148" s="232">
        <v>53</v>
      </c>
      <c r="B148" s="233" t="s">
        <v>504</v>
      </c>
      <c r="C148" s="252" t="s">
        <v>505</v>
      </c>
      <c r="D148" s="234" t="s">
        <v>146</v>
      </c>
      <c r="E148" s="235">
        <v>27.4</v>
      </c>
      <c r="F148" s="236"/>
      <c r="G148" s="237">
        <f>ROUND(E148*F148,2)</f>
        <v>0</v>
      </c>
      <c r="H148" s="236"/>
      <c r="I148" s="237">
        <f>ROUND(E148*H148,2)</f>
        <v>0</v>
      </c>
      <c r="J148" s="236"/>
      <c r="K148" s="237">
        <f>ROUND(E148*J148,2)</f>
        <v>0</v>
      </c>
      <c r="L148" s="237">
        <v>21</v>
      </c>
      <c r="M148" s="237">
        <f>G148*(1+L148/100)</f>
        <v>0</v>
      </c>
      <c r="N148" s="237">
        <v>0</v>
      </c>
      <c r="O148" s="237">
        <f>ROUND(E148*N148,2)</f>
        <v>0</v>
      </c>
      <c r="P148" s="237">
        <v>0</v>
      </c>
      <c r="Q148" s="237">
        <f>ROUND(E148*P148,2)</f>
        <v>0</v>
      </c>
      <c r="R148" s="237"/>
      <c r="S148" s="237" t="s">
        <v>131</v>
      </c>
      <c r="T148" s="238" t="s">
        <v>383</v>
      </c>
      <c r="U148" s="222">
        <v>8.3300000000000006E-3</v>
      </c>
      <c r="V148" s="222">
        <f>ROUND(E148*U148,2)</f>
        <v>0.23</v>
      </c>
      <c r="W148" s="222"/>
      <c r="X148" s="222" t="s">
        <v>132</v>
      </c>
      <c r="Y148" s="213"/>
      <c r="Z148" s="213"/>
      <c r="AA148" s="213"/>
      <c r="AB148" s="213"/>
      <c r="AC148" s="213"/>
      <c r="AD148" s="213"/>
      <c r="AE148" s="213"/>
      <c r="AF148" s="213"/>
      <c r="AG148" s="213" t="s">
        <v>133</v>
      </c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 x14ac:dyDescent="0.2">
      <c r="A149" s="220"/>
      <c r="B149" s="221"/>
      <c r="C149" s="254" t="s">
        <v>506</v>
      </c>
      <c r="D149" s="223"/>
      <c r="E149" s="224">
        <v>27.4</v>
      </c>
      <c r="F149" s="222"/>
      <c r="G149" s="222"/>
      <c r="H149" s="222"/>
      <c r="I149" s="222"/>
      <c r="J149" s="222"/>
      <c r="K149" s="222"/>
      <c r="L149" s="222"/>
      <c r="M149" s="222"/>
      <c r="N149" s="222"/>
      <c r="O149" s="222"/>
      <c r="P149" s="222"/>
      <c r="Q149" s="222"/>
      <c r="R149" s="222"/>
      <c r="S149" s="222"/>
      <c r="T149" s="222"/>
      <c r="U149" s="222"/>
      <c r="V149" s="222"/>
      <c r="W149" s="222"/>
      <c r="X149" s="222"/>
      <c r="Y149" s="213"/>
      <c r="Z149" s="213"/>
      <c r="AA149" s="213"/>
      <c r="AB149" s="213"/>
      <c r="AC149" s="213"/>
      <c r="AD149" s="213"/>
      <c r="AE149" s="213"/>
      <c r="AF149" s="213"/>
      <c r="AG149" s="213" t="s">
        <v>137</v>
      </c>
      <c r="AH149" s="213">
        <v>5</v>
      </c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">
      <c r="A150" s="232">
        <v>54</v>
      </c>
      <c r="B150" s="233" t="s">
        <v>507</v>
      </c>
      <c r="C150" s="252" t="s">
        <v>508</v>
      </c>
      <c r="D150" s="234" t="s">
        <v>253</v>
      </c>
      <c r="E150" s="235">
        <v>1</v>
      </c>
      <c r="F150" s="236"/>
      <c r="G150" s="237">
        <f>ROUND(E150*F150,2)</f>
        <v>0</v>
      </c>
      <c r="H150" s="236"/>
      <c r="I150" s="237">
        <f>ROUND(E150*H150,2)</f>
        <v>0</v>
      </c>
      <c r="J150" s="236"/>
      <c r="K150" s="237">
        <f>ROUND(E150*J150,2)</f>
        <v>0</v>
      </c>
      <c r="L150" s="237">
        <v>21</v>
      </c>
      <c r="M150" s="237">
        <f>G150*(1+L150/100)</f>
        <v>0</v>
      </c>
      <c r="N150" s="237">
        <v>0</v>
      </c>
      <c r="O150" s="237">
        <f>ROUND(E150*N150,2)</f>
        <v>0</v>
      </c>
      <c r="P150" s="237">
        <v>0</v>
      </c>
      <c r="Q150" s="237">
        <f>ROUND(E150*P150,2)</f>
        <v>0</v>
      </c>
      <c r="R150" s="237"/>
      <c r="S150" s="237" t="s">
        <v>244</v>
      </c>
      <c r="T150" s="238" t="s">
        <v>245</v>
      </c>
      <c r="U150" s="222">
        <v>8.3300000000000006E-3</v>
      </c>
      <c r="V150" s="222">
        <f>ROUND(E150*U150,2)</f>
        <v>0.01</v>
      </c>
      <c r="W150" s="222"/>
      <c r="X150" s="222" t="s">
        <v>132</v>
      </c>
      <c r="Y150" s="213"/>
      <c r="Z150" s="213"/>
      <c r="AA150" s="213"/>
      <c r="AB150" s="213"/>
      <c r="AC150" s="213"/>
      <c r="AD150" s="213"/>
      <c r="AE150" s="213"/>
      <c r="AF150" s="213"/>
      <c r="AG150" s="213" t="s">
        <v>133</v>
      </c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1" x14ac:dyDescent="0.2">
      <c r="A151" s="220"/>
      <c r="B151" s="221"/>
      <c r="C151" s="255" t="s">
        <v>273</v>
      </c>
      <c r="D151" s="241"/>
      <c r="E151" s="241"/>
      <c r="F151" s="241"/>
      <c r="G151" s="241"/>
      <c r="H151" s="222"/>
      <c r="I151" s="222"/>
      <c r="J151" s="222"/>
      <c r="K151" s="222"/>
      <c r="L151" s="222"/>
      <c r="M151" s="222"/>
      <c r="N151" s="222"/>
      <c r="O151" s="222"/>
      <c r="P151" s="222"/>
      <c r="Q151" s="222"/>
      <c r="R151" s="222"/>
      <c r="S151" s="222"/>
      <c r="T151" s="222"/>
      <c r="U151" s="222"/>
      <c r="V151" s="222"/>
      <c r="W151" s="222"/>
      <c r="X151" s="222"/>
      <c r="Y151" s="213"/>
      <c r="Z151" s="213"/>
      <c r="AA151" s="213"/>
      <c r="AB151" s="213"/>
      <c r="AC151" s="213"/>
      <c r="AD151" s="213"/>
      <c r="AE151" s="213"/>
      <c r="AF151" s="213"/>
      <c r="AG151" s="213" t="s">
        <v>213</v>
      </c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x14ac:dyDescent="0.2">
      <c r="A152" s="226" t="s">
        <v>125</v>
      </c>
      <c r="B152" s="227" t="s">
        <v>91</v>
      </c>
      <c r="C152" s="251" t="s">
        <v>92</v>
      </c>
      <c r="D152" s="228"/>
      <c r="E152" s="229"/>
      <c r="F152" s="230"/>
      <c r="G152" s="230">
        <f>SUMIF(AG153:AG179,"&lt;&gt;NOR",G153:G179)</f>
        <v>0</v>
      </c>
      <c r="H152" s="230"/>
      <c r="I152" s="230">
        <f>SUM(I153:I179)</f>
        <v>0</v>
      </c>
      <c r="J152" s="230"/>
      <c r="K152" s="230">
        <f>SUM(K153:K179)</f>
        <v>0</v>
      </c>
      <c r="L152" s="230"/>
      <c r="M152" s="230">
        <f>SUM(M153:M179)</f>
        <v>0</v>
      </c>
      <c r="N152" s="230"/>
      <c r="O152" s="230">
        <f>SUM(O153:O179)</f>
        <v>0.04</v>
      </c>
      <c r="P152" s="230"/>
      <c r="Q152" s="230">
        <f>SUM(Q153:Q179)</f>
        <v>0</v>
      </c>
      <c r="R152" s="230"/>
      <c r="S152" s="230"/>
      <c r="T152" s="231"/>
      <c r="U152" s="225"/>
      <c r="V152" s="225">
        <f>SUM(V153:V179)</f>
        <v>21.79</v>
      </c>
      <c r="W152" s="225"/>
      <c r="X152" s="225"/>
      <c r="AG152" t="s">
        <v>126</v>
      </c>
    </row>
    <row r="153" spans="1:60" outlineLevel="1" x14ac:dyDescent="0.2">
      <c r="A153" s="232">
        <v>55</v>
      </c>
      <c r="B153" s="233" t="s">
        <v>509</v>
      </c>
      <c r="C153" s="252" t="s">
        <v>510</v>
      </c>
      <c r="D153" s="234" t="s">
        <v>146</v>
      </c>
      <c r="E153" s="235">
        <v>59.4</v>
      </c>
      <c r="F153" s="236"/>
      <c r="G153" s="237">
        <f>ROUND(E153*F153,2)</f>
        <v>0</v>
      </c>
      <c r="H153" s="236"/>
      <c r="I153" s="237">
        <f>ROUND(E153*H153,2)</f>
        <v>0</v>
      </c>
      <c r="J153" s="236"/>
      <c r="K153" s="237">
        <f>ROUND(E153*J153,2)</f>
        <v>0</v>
      </c>
      <c r="L153" s="237">
        <v>21</v>
      </c>
      <c r="M153" s="237">
        <f>G153*(1+L153/100)</f>
        <v>0</v>
      </c>
      <c r="N153" s="237">
        <v>0</v>
      </c>
      <c r="O153" s="237">
        <f>ROUND(E153*N153,2)</f>
        <v>0</v>
      </c>
      <c r="P153" s="237">
        <v>0</v>
      </c>
      <c r="Q153" s="237">
        <f>ROUND(E153*P153,2)</f>
        <v>0</v>
      </c>
      <c r="R153" s="237"/>
      <c r="S153" s="237" t="s">
        <v>131</v>
      </c>
      <c r="T153" s="238" t="s">
        <v>131</v>
      </c>
      <c r="U153" s="222">
        <v>0</v>
      </c>
      <c r="V153" s="222">
        <f>ROUND(E153*U153,2)</f>
        <v>0</v>
      </c>
      <c r="W153" s="222"/>
      <c r="X153" s="222" t="s">
        <v>132</v>
      </c>
      <c r="Y153" s="213"/>
      <c r="Z153" s="213"/>
      <c r="AA153" s="213"/>
      <c r="AB153" s="213"/>
      <c r="AC153" s="213"/>
      <c r="AD153" s="213"/>
      <c r="AE153" s="213"/>
      <c r="AF153" s="213"/>
      <c r="AG153" s="213" t="s">
        <v>133</v>
      </c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 x14ac:dyDescent="0.2">
      <c r="A154" s="220"/>
      <c r="B154" s="221"/>
      <c r="C154" s="254" t="s">
        <v>511</v>
      </c>
      <c r="D154" s="223"/>
      <c r="E154" s="224">
        <v>59.4</v>
      </c>
      <c r="F154" s="222"/>
      <c r="G154" s="222"/>
      <c r="H154" s="222"/>
      <c r="I154" s="222"/>
      <c r="J154" s="222"/>
      <c r="K154" s="222"/>
      <c r="L154" s="222"/>
      <c r="M154" s="222"/>
      <c r="N154" s="222"/>
      <c r="O154" s="222"/>
      <c r="P154" s="222"/>
      <c r="Q154" s="222"/>
      <c r="R154" s="222"/>
      <c r="S154" s="222"/>
      <c r="T154" s="222"/>
      <c r="U154" s="222"/>
      <c r="V154" s="222"/>
      <c r="W154" s="222"/>
      <c r="X154" s="222"/>
      <c r="Y154" s="213"/>
      <c r="Z154" s="213"/>
      <c r="AA154" s="213"/>
      <c r="AB154" s="213"/>
      <c r="AC154" s="213"/>
      <c r="AD154" s="213"/>
      <c r="AE154" s="213"/>
      <c r="AF154" s="213"/>
      <c r="AG154" s="213" t="s">
        <v>137</v>
      </c>
      <c r="AH154" s="213">
        <v>5</v>
      </c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">
      <c r="A155" s="232">
        <v>56</v>
      </c>
      <c r="B155" s="233" t="s">
        <v>512</v>
      </c>
      <c r="C155" s="252" t="s">
        <v>513</v>
      </c>
      <c r="D155" s="234" t="s">
        <v>260</v>
      </c>
      <c r="E155" s="235">
        <v>8</v>
      </c>
      <c r="F155" s="236"/>
      <c r="G155" s="237">
        <f>ROUND(E155*F155,2)</f>
        <v>0</v>
      </c>
      <c r="H155" s="236"/>
      <c r="I155" s="237">
        <f>ROUND(E155*H155,2)</f>
        <v>0</v>
      </c>
      <c r="J155" s="236"/>
      <c r="K155" s="237">
        <f>ROUND(E155*J155,2)</f>
        <v>0</v>
      </c>
      <c r="L155" s="237">
        <v>21</v>
      </c>
      <c r="M155" s="237">
        <f>G155*(1+L155/100)</f>
        <v>0</v>
      </c>
      <c r="N155" s="237">
        <v>0</v>
      </c>
      <c r="O155" s="237">
        <f>ROUND(E155*N155,2)</f>
        <v>0</v>
      </c>
      <c r="P155" s="237">
        <v>0</v>
      </c>
      <c r="Q155" s="237">
        <f>ROUND(E155*P155,2)</f>
        <v>0</v>
      </c>
      <c r="R155" s="237"/>
      <c r="S155" s="237" t="s">
        <v>131</v>
      </c>
      <c r="T155" s="238" t="s">
        <v>131</v>
      </c>
      <c r="U155" s="222">
        <v>0</v>
      </c>
      <c r="V155" s="222">
        <f>ROUND(E155*U155,2)</f>
        <v>0</v>
      </c>
      <c r="W155" s="222"/>
      <c r="X155" s="222" t="s">
        <v>132</v>
      </c>
      <c r="Y155" s="213"/>
      <c r="Z155" s="213"/>
      <c r="AA155" s="213"/>
      <c r="AB155" s="213"/>
      <c r="AC155" s="213"/>
      <c r="AD155" s="213"/>
      <c r="AE155" s="213"/>
      <c r="AF155" s="213"/>
      <c r="AG155" s="213" t="s">
        <v>514</v>
      </c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1" x14ac:dyDescent="0.2">
      <c r="A156" s="220"/>
      <c r="B156" s="221"/>
      <c r="C156" s="254" t="s">
        <v>515</v>
      </c>
      <c r="D156" s="223"/>
      <c r="E156" s="224">
        <v>8</v>
      </c>
      <c r="F156" s="222"/>
      <c r="G156" s="222"/>
      <c r="H156" s="222"/>
      <c r="I156" s="222"/>
      <c r="J156" s="222"/>
      <c r="K156" s="222"/>
      <c r="L156" s="222"/>
      <c r="M156" s="222"/>
      <c r="N156" s="222"/>
      <c r="O156" s="222"/>
      <c r="P156" s="222"/>
      <c r="Q156" s="222"/>
      <c r="R156" s="222"/>
      <c r="S156" s="222"/>
      <c r="T156" s="222"/>
      <c r="U156" s="222"/>
      <c r="V156" s="222"/>
      <c r="W156" s="222"/>
      <c r="X156" s="222"/>
      <c r="Y156" s="213"/>
      <c r="Z156" s="213"/>
      <c r="AA156" s="213"/>
      <c r="AB156" s="213"/>
      <c r="AC156" s="213"/>
      <c r="AD156" s="213"/>
      <c r="AE156" s="213"/>
      <c r="AF156" s="213"/>
      <c r="AG156" s="213" t="s">
        <v>137</v>
      </c>
      <c r="AH156" s="213">
        <v>0</v>
      </c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1" x14ac:dyDescent="0.2">
      <c r="A157" s="232">
        <v>57</v>
      </c>
      <c r="B157" s="233" t="s">
        <v>516</v>
      </c>
      <c r="C157" s="252" t="s">
        <v>517</v>
      </c>
      <c r="D157" s="234" t="s">
        <v>518</v>
      </c>
      <c r="E157" s="235">
        <v>1</v>
      </c>
      <c r="F157" s="236"/>
      <c r="G157" s="237">
        <f>ROUND(E157*F157,2)</f>
        <v>0</v>
      </c>
      <c r="H157" s="236"/>
      <c r="I157" s="237">
        <f>ROUND(E157*H157,2)</f>
        <v>0</v>
      </c>
      <c r="J157" s="236"/>
      <c r="K157" s="237">
        <f>ROUND(E157*J157,2)</f>
        <v>0</v>
      </c>
      <c r="L157" s="237">
        <v>21</v>
      </c>
      <c r="M157" s="237">
        <f>G157*(1+L157/100)</f>
        <v>0</v>
      </c>
      <c r="N157" s="237">
        <v>0</v>
      </c>
      <c r="O157" s="237">
        <f>ROUND(E157*N157,2)</f>
        <v>0</v>
      </c>
      <c r="P157" s="237">
        <v>0</v>
      </c>
      <c r="Q157" s="237">
        <f>ROUND(E157*P157,2)</f>
        <v>0</v>
      </c>
      <c r="R157" s="237"/>
      <c r="S157" s="237" t="s">
        <v>131</v>
      </c>
      <c r="T157" s="238" t="s">
        <v>383</v>
      </c>
      <c r="U157" s="222">
        <v>6.71</v>
      </c>
      <c r="V157" s="222">
        <f>ROUND(E157*U157,2)</f>
        <v>6.71</v>
      </c>
      <c r="W157" s="222"/>
      <c r="X157" s="222" t="s">
        <v>132</v>
      </c>
      <c r="Y157" s="213"/>
      <c r="Z157" s="213"/>
      <c r="AA157" s="213"/>
      <c r="AB157" s="213"/>
      <c r="AC157" s="213"/>
      <c r="AD157" s="213"/>
      <c r="AE157" s="213"/>
      <c r="AF157" s="213"/>
      <c r="AG157" s="213" t="s">
        <v>514</v>
      </c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">
      <c r="A158" s="220"/>
      <c r="B158" s="221"/>
      <c r="C158" s="254" t="s">
        <v>61</v>
      </c>
      <c r="D158" s="223"/>
      <c r="E158" s="224">
        <v>1</v>
      </c>
      <c r="F158" s="222"/>
      <c r="G158" s="222"/>
      <c r="H158" s="222"/>
      <c r="I158" s="222"/>
      <c r="J158" s="222"/>
      <c r="K158" s="222"/>
      <c r="L158" s="222"/>
      <c r="M158" s="222"/>
      <c r="N158" s="222"/>
      <c r="O158" s="222"/>
      <c r="P158" s="222"/>
      <c r="Q158" s="222"/>
      <c r="R158" s="222"/>
      <c r="S158" s="222"/>
      <c r="T158" s="222"/>
      <c r="U158" s="222"/>
      <c r="V158" s="222"/>
      <c r="W158" s="222"/>
      <c r="X158" s="222"/>
      <c r="Y158" s="213"/>
      <c r="Z158" s="213"/>
      <c r="AA158" s="213"/>
      <c r="AB158" s="213"/>
      <c r="AC158" s="213"/>
      <c r="AD158" s="213"/>
      <c r="AE158" s="213"/>
      <c r="AF158" s="213"/>
      <c r="AG158" s="213" t="s">
        <v>137</v>
      </c>
      <c r="AH158" s="213">
        <v>0</v>
      </c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2">
      <c r="A159" s="243">
        <v>58</v>
      </c>
      <c r="B159" s="244" t="s">
        <v>519</v>
      </c>
      <c r="C159" s="257" t="s">
        <v>520</v>
      </c>
      <c r="D159" s="245" t="s">
        <v>518</v>
      </c>
      <c r="E159" s="246">
        <v>1</v>
      </c>
      <c r="F159" s="247"/>
      <c r="G159" s="248">
        <f>ROUND(E159*F159,2)</f>
        <v>0</v>
      </c>
      <c r="H159" s="247"/>
      <c r="I159" s="248">
        <f>ROUND(E159*H159,2)</f>
        <v>0</v>
      </c>
      <c r="J159" s="247"/>
      <c r="K159" s="248">
        <f>ROUND(E159*J159,2)</f>
        <v>0</v>
      </c>
      <c r="L159" s="248">
        <v>21</v>
      </c>
      <c r="M159" s="248">
        <f>G159*(1+L159/100)</f>
        <v>0</v>
      </c>
      <c r="N159" s="248">
        <v>0</v>
      </c>
      <c r="O159" s="248">
        <f>ROUND(E159*N159,2)</f>
        <v>0</v>
      </c>
      <c r="P159" s="248">
        <v>0</v>
      </c>
      <c r="Q159" s="248">
        <f>ROUND(E159*P159,2)</f>
        <v>0</v>
      </c>
      <c r="R159" s="248"/>
      <c r="S159" s="248" t="s">
        <v>131</v>
      </c>
      <c r="T159" s="249" t="s">
        <v>131</v>
      </c>
      <c r="U159" s="222">
        <v>8.9700000000000006</v>
      </c>
      <c r="V159" s="222">
        <f>ROUND(E159*U159,2)</f>
        <v>8.9700000000000006</v>
      </c>
      <c r="W159" s="222"/>
      <c r="X159" s="222" t="s">
        <v>132</v>
      </c>
      <c r="Y159" s="213"/>
      <c r="Z159" s="213"/>
      <c r="AA159" s="213"/>
      <c r="AB159" s="213"/>
      <c r="AC159" s="213"/>
      <c r="AD159" s="213"/>
      <c r="AE159" s="213"/>
      <c r="AF159" s="213"/>
      <c r="AG159" s="213" t="s">
        <v>133</v>
      </c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">
      <c r="A160" s="232">
        <v>59</v>
      </c>
      <c r="B160" s="233" t="s">
        <v>521</v>
      </c>
      <c r="C160" s="252" t="s">
        <v>522</v>
      </c>
      <c r="D160" s="234" t="s">
        <v>146</v>
      </c>
      <c r="E160" s="235">
        <v>7.8</v>
      </c>
      <c r="F160" s="236"/>
      <c r="G160" s="237">
        <f>ROUND(E160*F160,2)</f>
        <v>0</v>
      </c>
      <c r="H160" s="236"/>
      <c r="I160" s="237">
        <f>ROUND(E160*H160,2)</f>
        <v>0</v>
      </c>
      <c r="J160" s="236"/>
      <c r="K160" s="237">
        <f>ROUND(E160*J160,2)</f>
        <v>0</v>
      </c>
      <c r="L160" s="237">
        <v>21</v>
      </c>
      <c r="M160" s="237">
        <f>G160*(1+L160/100)</f>
        <v>0</v>
      </c>
      <c r="N160" s="237">
        <v>0</v>
      </c>
      <c r="O160" s="237">
        <f>ROUND(E160*N160,2)</f>
        <v>0</v>
      </c>
      <c r="P160" s="237">
        <v>0</v>
      </c>
      <c r="Q160" s="237">
        <f>ROUND(E160*P160,2)</f>
        <v>0</v>
      </c>
      <c r="R160" s="237"/>
      <c r="S160" s="237" t="s">
        <v>131</v>
      </c>
      <c r="T160" s="238" t="s">
        <v>383</v>
      </c>
      <c r="U160" s="222">
        <v>4.1000000000000002E-2</v>
      </c>
      <c r="V160" s="222">
        <f>ROUND(E160*U160,2)</f>
        <v>0.32</v>
      </c>
      <c r="W160" s="222"/>
      <c r="X160" s="222" t="s">
        <v>132</v>
      </c>
      <c r="Y160" s="213"/>
      <c r="Z160" s="213"/>
      <c r="AA160" s="213"/>
      <c r="AB160" s="213"/>
      <c r="AC160" s="213"/>
      <c r="AD160" s="213"/>
      <c r="AE160" s="213"/>
      <c r="AF160" s="213"/>
      <c r="AG160" s="213" t="s">
        <v>133</v>
      </c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 x14ac:dyDescent="0.2">
      <c r="A161" s="220"/>
      <c r="B161" s="221"/>
      <c r="C161" s="254" t="s">
        <v>412</v>
      </c>
      <c r="D161" s="223"/>
      <c r="E161" s="224">
        <v>2.2000000000000002</v>
      </c>
      <c r="F161" s="222"/>
      <c r="G161" s="222"/>
      <c r="H161" s="222"/>
      <c r="I161" s="222"/>
      <c r="J161" s="222"/>
      <c r="K161" s="222"/>
      <c r="L161" s="222"/>
      <c r="M161" s="222"/>
      <c r="N161" s="222"/>
      <c r="O161" s="222"/>
      <c r="P161" s="222"/>
      <c r="Q161" s="222"/>
      <c r="R161" s="222"/>
      <c r="S161" s="222"/>
      <c r="T161" s="222"/>
      <c r="U161" s="222"/>
      <c r="V161" s="222"/>
      <c r="W161" s="222"/>
      <c r="X161" s="222"/>
      <c r="Y161" s="213"/>
      <c r="Z161" s="213"/>
      <c r="AA161" s="213"/>
      <c r="AB161" s="213"/>
      <c r="AC161" s="213"/>
      <c r="AD161" s="213"/>
      <c r="AE161" s="213"/>
      <c r="AF161" s="213"/>
      <c r="AG161" s="213" t="s">
        <v>137</v>
      </c>
      <c r="AH161" s="213">
        <v>5</v>
      </c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1" x14ac:dyDescent="0.2">
      <c r="A162" s="220"/>
      <c r="B162" s="221"/>
      <c r="C162" s="254" t="s">
        <v>413</v>
      </c>
      <c r="D162" s="223"/>
      <c r="E162" s="224">
        <v>1.4</v>
      </c>
      <c r="F162" s="222"/>
      <c r="G162" s="222"/>
      <c r="H162" s="222"/>
      <c r="I162" s="222"/>
      <c r="J162" s="222"/>
      <c r="K162" s="222"/>
      <c r="L162" s="222"/>
      <c r="M162" s="222"/>
      <c r="N162" s="222"/>
      <c r="O162" s="222"/>
      <c r="P162" s="222"/>
      <c r="Q162" s="222"/>
      <c r="R162" s="222"/>
      <c r="S162" s="222"/>
      <c r="T162" s="222"/>
      <c r="U162" s="222"/>
      <c r="V162" s="222"/>
      <c r="W162" s="222"/>
      <c r="X162" s="222"/>
      <c r="Y162" s="213"/>
      <c r="Z162" s="213"/>
      <c r="AA162" s="213"/>
      <c r="AB162" s="213"/>
      <c r="AC162" s="213"/>
      <c r="AD162" s="213"/>
      <c r="AE162" s="213"/>
      <c r="AF162" s="213"/>
      <c r="AG162" s="213" t="s">
        <v>137</v>
      </c>
      <c r="AH162" s="213">
        <v>5</v>
      </c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1" x14ac:dyDescent="0.2">
      <c r="A163" s="220"/>
      <c r="B163" s="221"/>
      <c r="C163" s="254" t="s">
        <v>415</v>
      </c>
      <c r="D163" s="223"/>
      <c r="E163" s="224">
        <v>2.4</v>
      </c>
      <c r="F163" s="222"/>
      <c r="G163" s="222"/>
      <c r="H163" s="222"/>
      <c r="I163" s="222"/>
      <c r="J163" s="222"/>
      <c r="K163" s="222"/>
      <c r="L163" s="222"/>
      <c r="M163" s="222"/>
      <c r="N163" s="222"/>
      <c r="O163" s="222"/>
      <c r="P163" s="222"/>
      <c r="Q163" s="222"/>
      <c r="R163" s="222"/>
      <c r="S163" s="222"/>
      <c r="T163" s="222"/>
      <c r="U163" s="222"/>
      <c r="V163" s="222"/>
      <c r="W163" s="222"/>
      <c r="X163" s="222"/>
      <c r="Y163" s="213"/>
      <c r="Z163" s="213"/>
      <c r="AA163" s="213"/>
      <c r="AB163" s="213"/>
      <c r="AC163" s="213"/>
      <c r="AD163" s="213"/>
      <c r="AE163" s="213"/>
      <c r="AF163" s="213"/>
      <c r="AG163" s="213" t="s">
        <v>137</v>
      </c>
      <c r="AH163" s="213">
        <v>5</v>
      </c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1" x14ac:dyDescent="0.2">
      <c r="A164" s="220"/>
      <c r="B164" s="221"/>
      <c r="C164" s="254" t="s">
        <v>414</v>
      </c>
      <c r="D164" s="223"/>
      <c r="E164" s="224">
        <v>1.8</v>
      </c>
      <c r="F164" s="222"/>
      <c r="G164" s="222"/>
      <c r="H164" s="222"/>
      <c r="I164" s="222"/>
      <c r="J164" s="222"/>
      <c r="K164" s="222"/>
      <c r="L164" s="222"/>
      <c r="M164" s="222"/>
      <c r="N164" s="222"/>
      <c r="O164" s="222"/>
      <c r="P164" s="222"/>
      <c r="Q164" s="222"/>
      <c r="R164" s="222"/>
      <c r="S164" s="222"/>
      <c r="T164" s="222"/>
      <c r="U164" s="222"/>
      <c r="V164" s="222"/>
      <c r="W164" s="222"/>
      <c r="X164" s="222"/>
      <c r="Y164" s="213"/>
      <c r="Z164" s="213"/>
      <c r="AA164" s="213"/>
      <c r="AB164" s="213"/>
      <c r="AC164" s="213"/>
      <c r="AD164" s="213"/>
      <c r="AE164" s="213"/>
      <c r="AF164" s="213"/>
      <c r="AG164" s="213" t="s">
        <v>137</v>
      </c>
      <c r="AH164" s="213">
        <v>5</v>
      </c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1" x14ac:dyDescent="0.2">
      <c r="A165" s="232">
        <v>60</v>
      </c>
      <c r="B165" s="233" t="s">
        <v>523</v>
      </c>
      <c r="C165" s="252" t="s">
        <v>524</v>
      </c>
      <c r="D165" s="234" t="s">
        <v>146</v>
      </c>
      <c r="E165" s="235">
        <v>59.4</v>
      </c>
      <c r="F165" s="236"/>
      <c r="G165" s="237">
        <f>ROUND(E165*F165,2)</f>
        <v>0</v>
      </c>
      <c r="H165" s="236"/>
      <c r="I165" s="237">
        <f>ROUND(E165*H165,2)</f>
        <v>0</v>
      </c>
      <c r="J165" s="236"/>
      <c r="K165" s="237">
        <f>ROUND(E165*J165,2)</f>
        <v>0</v>
      </c>
      <c r="L165" s="237">
        <v>21</v>
      </c>
      <c r="M165" s="237">
        <f>G165*(1+L165/100)</f>
        <v>0</v>
      </c>
      <c r="N165" s="237">
        <v>0</v>
      </c>
      <c r="O165" s="237">
        <f>ROUND(E165*N165,2)</f>
        <v>0</v>
      </c>
      <c r="P165" s="237">
        <v>0</v>
      </c>
      <c r="Q165" s="237">
        <f>ROUND(E165*P165,2)</f>
        <v>0</v>
      </c>
      <c r="R165" s="237"/>
      <c r="S165" s="237" t="s">
        <v>131</v>
      </c>
      <c r="T165" s="238" t="s">
        <v>131</v>
      </c>
      <c r="U165" s="222">
        <v>0.08</v>
      </c>
      <c r="V165" s="222">
        <f>ROUND(E165*U165,2)</f>
        <v>4.75</v>
      </c>
      <c r="W165" s="222"/>
      <c r="X165" s="222" t="s">
        <v>132</v>
      </c>
      <c r="Y165" s="213"/>
      <c r="Z165" s="213"/>
      <c r="AA165" s="213"/>
      <c r="AB165" s="213"/>
      <c r="AC165" s="213"/>
      <c r="AD165" s="213"/>
      <c r="AE165" s="213"/>
      <c r="AF165" s="213"/>
      <c r="AG165" s="213" t="s">
        <v>133</v>
      </c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1" x14ac:dyDescent="0.2">
      <c r="A166" s="220"/>
      <c r="B166" s="221"/>
      <c r="C166" s="254" t="s">
        <v>511</v>
      </c>
      <c r="D166" s="223"/>
      <c r="E166" s="224">
        <v>59.4</v>
      </c>
      <c r="F166" s="222"/>
      <c r="G166" s="222"/>
      <c r="H166" s="222"/>
      <c r="I166" s="222"/>
      <c r="J166" s="222"/>
      <c r="K166" s="222"/>
      <c r="L166" s="222"/>
      <c r="M166" s="222"/>
      <c r="N166" s="222"/>
      <c r="O166" s="222"/>
      <c r="P166" s="222"/>
      <c r="Q166" s="222"/>
      <c r="R166" s="222"/>
      <c r="S166" s="222"/>
      <c r="T166" s="222"/>
      <c r="U166" s="222"/>
      <c r="V166" s="222"/>
      <c r="W166" s="222"/>
      <c r="X166" s="222"/>
      <c r="Y166" s="213"/>
      <c r="Z166" s="213"/>
      <c r="AA166" s="213"/>
      <c r="AB166" s="213"/>
      <c r="AC166" s="213"/>
      <c r="AD166" s="213"/>
      <c r="AE166" s="213"/>
      <c r="AF166" s="213"/>
      <c r="AG166" s="213" t="s">
        <v>137</v>
      </c>
      <c r="AH166" s="213">
        <v>5</v>
      </c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1" x14ac:dyDescent="0.2">
      <c r="A167" s="243">
        <v>61</v>
      </c>
      <c r="B167" s="244" t="s">
        <v>525</v>
      </c>
      <c r="C167" s="257" t="s">
        <v>526</v>
      </c>
      <c r="D167" s="245" t="s">
        <v>260</v>
      </c>
      <c r="E167" s="246">
        <v>4</v>
      </c>
      <c r="F167" s="247"/>
      <c r="G167" s="248">
        <f>ROUND(E167*F167,2)</f>
        <v>0</v>
      </c>
      <c r="H167" s="247"/>
      <c r="I167" s="248">
        <f>ROUND(E167*H167,2)</f>
        <v>0</v>
      </c>
      <c r="J167" s="247"/>
      <c r="K167" s="248">
        <f>ROUND(E167*J167,2)</f>
        <v>0</v>
      </c>
      <c r="L167" s="248">
        <v>21</v>
      </c>
      <c r="M167" s="248">
        <f>G167*(1+L167/100)</f>
        <v>0</v>
      </c>
      <c r="N167" s="248">
        <v>0</v>
      </c>
      <c r="O167" s="248">
        <f>ROUND(E167*N167,2)</f>
        <v>0</v>
      </c>
      <c r="P167" s="248">
        <v>0</v>
      </c>
      <c r="Q167" s="248">
        <f>ROUND(E167*P167,2)</f>
        <v>0</v>
      </c>
      <c r="R167" s="248"/>
      <c r="S167" s="248" t="s">
        <v>131</v>
      </c>
      <c r="T167" s="249" t="s">
        <v>131</v>
      </c>
      <c r="U167" s="222">
        <v>0.26</v>
      </c>
      <c r="V167" s="222">
        <f>ROUND(E167*U167,2)</f>
        <v>1.04</v>
      </c>
      <c r="W167" s="222"/>
      <c r="X167" s="222" t="s">
        <v>132</v>
      </c>
      <c r="Y167" s="213"/>
      <c r="Z167" s="213"/>
      <c r="AA167" s="213"/>
      <c r="AB167" s="213"/>
      <c r="AC167" s="213"/>
      <c r="AD167" s="213"/>
      <c r="AE167" s="213"/>
      <c r="AF167" s="213"/>
      <c r="AG167" s="213" t="s">
        <v>133</v>
      </c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1" x14ac:dyDescent="0.2">
      <c r="A168" s="232">
        <v>62</v>
      </c>
      <c r="B168" s="233" t="s">
        <v>527</v>
      </c>
      <c r="C168" s="252" t="s">
        <v>528</v>
      </c>
      <c r="D168" s="234" t="s">
        <v>158</v>
      </c>
      <c r="E168" s="235">
        <v>5.32</v>
      </c>
      <c r="F168" s="236"/>
      <c r="G168" s="237">
        <f>ROUND(E168*F168,2)</f>
        <v>0</v>
      </c>
      <c r="H168" s="236"/>
      <c r="I168" s="237">
        <f>ROUND(E168*H168,2)</f>
        <v>0</v>
      </c>
      <c r="J168" s="236"/>
      <c r="K168" s="237">
        <f>ROUND(E168*J168,2)</f>
        <v>0</v>
      </c>
      <c r="L168" s="237">
        <v>21</v>
      </c>
      <c r="M168" s="237">
        <f>G168*(1+L168/100)</f>
        <v>0</v>
      </c>
      <c r="N168" s="237">
        <v>0</v>
      </c>
      <c r="O168" s="237">
        <f>ROUND(E168*N168,2)</f>
        <v>0</v>
      </c>
      <c r="P168" s="237">
        <v>0</v>
      </c>
      <c r="Q168" s="237">
        <f>ROUND(E168*P168,2)</f>
        <v>0</v>
      </c>
      <c r="R168" s="237" t="s">
        <v>239</v>
      </c>
      <c r="S168" s="237" t="s">
        <v>131</v>
      </c>
      <c r="T168" s="238" t="s">
        <v>131</v>
      </c>
      <c r="U168" s="222">
        <v>0</v>
      </c>
      <c r="V168" s="222">
        <f>ROUND(E168*U168,2)</f>
        <v>0</v>
      </c>
      <c r="W168" s="222"/>
      <c r="X168" s="222" t="s">
        <v>240</v>
      </c>
      <c r="Y168" s="213"/>
      <c r="Z168" s="213"/>
      <c r="AA168" s="213"/>
      <c r="AB168" s="213"/>
      <c r="AC168" s="213"/>
      <c r="AD168" s="213"/>
      <c r="AE168" s="213"/>
      <c r="AF168" s="213"/>
      <c r="AG168" s="213" t="s">
        <v>241</v>
      </c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1" x14ac:dyDescent="0.2">
      <c r="A169" s="220"/>
      <c r="B169" s="221"/>
      <c r="C169" s="254" t="s">
        <v>529</v>
      </c>
      <c r="D169" s="223"/>
      <c r="E169" s="224">
        <v>0.25</v>
      </c>
      <c r="F169" s="222"/>
      <c r="G169" s="222"/>
      <c r="H169" s="222"/>
      <c r="I169" s="222"/>
      <c r="J169" s="222"/>
      <c r="K169" s="222"/>
      <c r="L169" s="222"/>
      <c r="M169" s="222"/>
      <c r="N169" s="222"/>
      <c r="O169" s="222"/>
      <c r="P169" s="222"/>
      <c r="Q169" s="222"/>
      <c r="R169" s="222"/>
      <c r="S169" s="222"/>
      <c r="T169" s="222"/>
      <c r="U169" s="222"/>
      <c r="V169" s="222"/>
      <c r="W169" s="222"/>
      <c r="X169" s="222"/>
      <c r="Y169" s="213"/>
      <c r="Z169" s="213"/>
      <c r="AA169" s="213"/>
      <c r="AB169" s="213"/>
      <c r="AC169" s="213"/>
      <c r="AD169" s="213"/>
      <c r="AE169" s="213"/>
      <c r="AF169" s="213"/>
      <c r="AG169" s="213" t="s">
        <v>137</v>
      </c>
      <c r="AH169" s="213">
        <v>0</v>
      </c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1" x14ac:dyDescent="0.2">
      <c r="A170" s="220"/>
      <c r="B170" s="221"/>
      <c r="C170" s="254" t="s">
        <v>530</v>
      </c>
      <c r="D170" s="223"/>
      <c r="E170" s="224">
        <v>2.67</v>
      </c>
      <c r="F170" s="222"/>
      <c r="G170" s="222"/>
      <c r="H170" s="222"/>
      <c r="I170" s="222"/>
      <c r="J170" s="222"/>
      <c r="K170" s="222"/>
      <c r="L170" s="222"/>
      <c r="M170" s="222"/>
      <c r="N170" s="222"/>
      <c r="O170" s="222"/>
      <c r="P170" s="222"/>
      <c r="Q170" s="222"/>
      <c r="R170" s="222"/>
      <c r="S170" s="222"/>
      <c r="T170" s="222"/>
      <c r="U170" s="222"/>
      <c r="V170" s="222"/>
      <c r="W170" s="222"/>
      <c r="X170" s="222"/>
      <c r="Y170" s="213"/>
      <c r="Z170" s="213"/>
      <c r="AA170" s="213"/>
      <c r="AB170" s="213"/>
      <c r="AC170" s="213"/>
      <c r="AD170" s="213"/>
      <c r="AE170" s="213"/>
      <c r="AF170" s="213"/>
      <c r="AG170" s="213" t="s">
        <v>137</v>
      </c>
      <c r="AH170" s="213">
        <v>0</v>
      </c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1" x14ac:dyDescent="0.2">
      <c r="A171" s="220"/>
      <c r="B171" s="221"/>
      <c r="C171" s="254" t="s">
        <v>531</v>
      </c>
      <c r="D171" s="223"/>
      <c r="E171" s="224">
        <v>2.4</v>
      </c>
      <c r="F171" s="222"/>
      <c r="G171" s="222"/>
      <c r="H171" s="222"/>
      <c r="I171" s="222"/>
      <c r="J171" s="222"/>
      <c r="K171" s="222"/>
      <c r="L171" s="222"/>
      <c r="M171" s="222"/>
      <c r="N171" s="222"/>
      <c r="O171" s="222"/>
      <c r="P171" s="222"/>
      <c r="Q171" s="222"/>
      <c r="R171" s="222"/>
      <c r="S171" s="222"/>
      <c r="T171" s="222"/>
      <c r="U171" s="222"/>
      <c r="V171" s="222"/>
      <c r="W171" s="222"/>
      <c r="X171" s="222"/>
      <c r="Y171" s="213"/>
      <c r="Z171" s="213"/>
      <c r="AA171" s="213"/>
      <c r="AB171" s="213"/>
      <c r="AC171" s="213"/>
      <c r="AD171" s="213"/>
      <c r="AE171" s="213"/>
      <c r="AF171" s="213"/>
      <c r="AG171" s="213" t="s">
        <v>137</v>
      </c>
      <c r="AH171" s="213">
        <v>0</v>
      </c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1" x14ac:dyDescent="0.2">
      <c r="A172" s="232">
        <v>63</v>
      </c>
      <c r="B172" s="233" t="s">
        <v>532</v>
      </c>
      <c r="C172" s="252" t="s">
        <v>533</v>
      </c>
      <c r="D172" s="234" t="s">
        <v>158</v>
      </c>
      <c r="E172" s="235">
        <v>5.32</v>
      </c>
      <c r="F172" s="236"/>
      <c r="G172" s="237">
        <f>ROUND(E172*F172,2)</f>
        <v>0</v>
      </c>
      <c r="H172" s="236"/>
      <c r="I172" s="237">
        <f>ROUND(E172*H172,2)</f>
        <v>0</v>
      </c>
      <c r="J172" s="236"/>
      <c r="K172" s="237">
        <f>ROUND(E172*J172,2)</f>
        <v>0</v>
      </c>
      <c r="L172" s="237">
        <v>21</v>
      </c>
      <c r="M172" s="237">
        <f>G172*(1+L172/100)</f>
        <v>0</v>
      </c>
      <c r="N172" s="237">
        <v>0</v>
      </c>
      <c r="O172" s="237">
        <f>ROUND(E172*N172,2)</f>
        <v>0</v>
      </c>
      <c r="P172" s="237">
        <v>0</v>
      </c>
      <c r="Q172" s="237">
        <f>ROUND(E172*P172,2)</f>
        <v>0</v>
      </c>
      <c r="R172" s="237" t="s">
        <v>239</v>
      </c>
      <c r="S172" s="237" t="s">
        <v>131</v>
      </c>
      <c r="T172" s="238" t="s">
        <v>131</v>
      </c>
      <c r="U172" s="222">
        <v>0</v>
      </c>
      <c r="V172" s="222">
        <f>ROUND(E172*U172,2)</f>
        <v>0</v>
      </c>
      <c r="W172" s="222"/>
      <c r="X172" s="222" t="s">
        <v>240</v>
      </c>
      <c r="Y172" s="213"/>
      <c r="Z172" s="213"/>
      <c r="AA172" s="213"/>
      <c r="AB172" s="213"/>
      <c r="AC172" s="213"/>
      <c r="AD172" s="213"/>
      <c r="AE172" s="213"/>
      <c r="AF172" s="213"/>
      <c r="AG172" s="213" t="s">
        <v>241</v>
      </c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1" x14ac:dyDescent="0.2">
      <c r="A173" s="220"/>
      <c r="B173" s="221"/>
      <c r="C173" s="254" t="s">
        <v>534</v>
      </c>
      <c r="D173" s="223"/>
      <c r="E173" s="224">
        <v>5.32</v>
      </c>
      <c r="F173" s="222"/>
      <c r="G173" s="222"/>
      <c r="H173" s="222"/>
      <c r="I173" s="222"/>
      <c r="J173" s="222"/>
      <c r="K173" s="222"/>
      <c r="L173" s="222"/>
      <c r="M173" s="222"/>
      <c r="N173" s="222"/>
      <c r="O173" s="222"/>
      <c r="P173" s="222"/>
      <c r="Q173" s="222"/>
      <c r="R173" s="222"/>
      <c r="S173" s="222"/>
      <c r="T173" s="222"/>
      <c r="U173" s="222"/>
      <c r="V173" s="222"/>
      <c r="W173" s="222"/>
      <c r="X173" s="222"/>
      <c r="Y173" s="213"/>
      <c r="Z173" s="213"/>
      <c r="AA173" s="213"/>
      <c r="AB173" s="213"/>
      <c r="AC173" s="213"/>
      <c r="AD173" s="213"/>
      <c r="AE173" s="213"/>
      <c r="AF173" s="213"/>
      <c r="AG173" s="213" t="s">
        <v>137</v>
      </c>
      <c r="AH173" s="213">
        <v>5</v>
      </c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1" x14ac:dyDescent="0.2">
      <c r="A174" s="243">
        <v>64</v>
      </c>
      <c r="B174" s="244" t="s">
        <v>535</v>
      </c>
      <c r="C174" s="257" t="s">
        <v>536</v>
      </c>
      <c r="D174" s="245" t="s">
        <v>260</v>
      </c>
      <c r="E174" s="246">
        <v>4</v>
      </c>
      <c r="F174" s="247"/>
      <c r="G174" s="248">
        <f>ROUND(E174*F174,2)</f>
        <v>0</v>
      </c>
      <c r="H174" s="247"/>
      <c r="I174" s="248">
        <f>ROUND(E174*H174,2)</f>
        <v>0</v>
      </c>
      <c r="J174" s="247"/>
      <c r="K174" s="248">
        <f>ROUND(E174*J174,2)</f>
        <v>0</v>
      </c>
      <c r="L174" s="248">
        <v>21</v>
      </c>
      <c r="M174" s="248">
        <f>G174*(1+L174/100)</f>
        <v>0</v>
      </c>
      <c r="N174" s="248">
        <v>5.0000000000000001E-3</v>
      </c>
      <c r="O174" s="248">
        <f>ROUND(E174*N174,2)</f>
        <v>0.02</v>
      </c>
      <c r="P174" s="248">
        <v>0</v>
      </c>
      <c r="Q174" s="248">
        <f>ROUND(E174*P174,2)</f>
        <v>0</v>
      </c>
      <c r="R174" s="248"/>
      <c r="S174" s="248" t="s">
        <v>244</v>
      </c>
      <c r="T174" s="249" t="s">
        <v>245</v>
      </c>
      <c r="U174" s="222">
        <v>0</v>
      </c>
      <c r="V174" s="222">
        <f>ROUND(E174*U174,2)</f>
        <v>0</v>
      </c>
      <c r="W174" s="222"/>
      <c r="X174" s="222" t="s">
        <v>240</v>
      </c>
      <c r="Y174" s="213"/>
      <c r="Z174" s="213"/>
      <c r="AA174" s="213"/>
      <c r="AB174" s="213"/>
      <c r="AC174" s="213"/>
      <c r="AD174" s="213"/>
      <c r="AE174" s="213"/>
      <c r="AF174" s="213"/>
      <c r="AG174" s="213" t="s">
        <v>241</v>
      </c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1" x14ac:dyDescent="0.2">
      <c r="A175" s="243">
        <v>65</v>
      </c>
      <c r="B175" s="244" t="s">
        <v>537</v>
      </c>
      <c r="C175" s="257" t="s">
        <v>538</v>
      </c>
      <c r="D175" s="245" t="s">
        <v>260</v>
      </c>
      <c r="E175" s="246">
        <v>4</v>
      </c>
      <c r="F175" s="247"/>
      <c r="G175" s="248">
        <f>ROUND(E175*F175,2)</f>
        <v>0</v>
      </c>
      <c r="H175" s="247"/>
      <c r="I175" s="248">
        <f>ROUND(E175*H175,2)</f>
        <v>0</v>
      </c>
      <c r="J175" s="247"/>
      <c r="K175" s="248">
        <f>ROUND(E175*J175,2)</f>
        <v>0</v>
      </c>
      <c r="L175" s="248">
        <v>21</v>
      </c>
      <c r="M175" s="248">
        <f>G175*(1+L175/100)</f>
        <v>0</v>
      </c>
      <c r="N175" s="248">
        <v>5.0000000000000001E-3</v>
      </c>
      <c r="O175" s="248">
        <f>ROUND(E175*N175,2)</f>
        <v>0.02</v>
      </c>
      <c r="P175" s="248">
        <v>0</v>
      </c>
      <c r="Q175" s="248">
        <f>ROUND(E175*P175,2)</f>
        <v>0</v>
      </c>
      <c r="R175" s="248"/>
      <c r="S175" s="248" t="s">
        <v>244</v>
      </c>
      <c r="T175" s="249" t="s">
        <v>245</v>
      </c>
      <c r="U175" s="222">
        <v>0</v>
      </c>
      <c r="V175" s="222">
        <f>ROUND(E175*U175,2)</f>
        <v>0</v>
      </c>
      <c r="W175" s="222"/>
      <c r="X175" s="222" t="s">
        <v>240</v>
      </c>
      <c r="Y175" s="213"/>
      <c r="Z175" s="213"/>
      <c r="AA175" s="213"/>
      <c r="AB175" s="213"/>
      <c r="AC175" s="213"/>
      <c r="AD175" s="213"/>
      <c r="AE175" s="213"/>
      <c r="AF175" s="213"/>
      <c r="AG175" s="213" t="s">
        <v>241</v>
      </c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1" x14ac:dyDescent="0.2">
      <c r="A176" s="243">
        <v>66</v>
      </c>
      <c r="B176" s="244" t="s">
        <v>539</v>
      </c>
      <c r="C176" s="257" t="s">
        <v>540</v>
      </c>
      <c r="D176" s="245" t="s">
        <v>260</v>
      </c>
      <c r="E176" s="246">
        <v>8</v>
      </c>
      <c r="F176" s="247"/>
      <c r="G176" s="248">
        <f>ROUND(E176*F176,2)</f>
        <v>0</v>
      </c>
      <c r="H176" s="247"/>
      <c r="I176" s="248">
        <f>ROUND(E176*H176,2)</f>
        <v>0</v>
      </c>
      <c r="J176" s="247"/>
      <c r="K176" s="248">
        <f>ROUND(E176*J176,2)</f>
        <v>0</v>
      </c>
      <c r="L176" s="248">
        <v>21</v>
      </c>
      <c r="M176" s="248">
        <f>G176*(1+L176/100)</f>
        <v>0</v>
      </c>
      <c r="N176" s="248">
        <v>0</v>
      </c>
      <c r="O176" s="248">
        <f>ROUND(E176*N176,2)</f>
        <v>0</v>
      </c>
      <c r="P176" s="248">
        <v>0</v>
      </c>
      <c r="Q176" s="248">
        <f>ROUND(E176*P176,2)</f>
        <v>0</v>
      </c>
      <c r="R176" s="248"/>
      <c r="S176" s="248" t="s">
        <v>244</v>
      </c>
      <c r="T176" s="249" t="s">
        <v>245</v>
      </c>
      <c r="U176" s="222">
        <v>0</v>
      </c>
      <c r="V176" s="222">
        <f>ROUND(E176*U176,2)</f>
        <v>0</v>
      </c>
      <c r="W176" s="222"/>
      <c r="X176" s="222" t="s">
        <v>240</v>
      </c>
      <c r="Y176" s="213"/>
      <c r="Z176" s="213"/>
      <c r="AA176" s="213"/>
      <c r="AB176" s="213"/>
      <c r="AC176" s="213"/>
      <c r="AD176" s="213"/>
      <c r="AE176" s="213"/>
      <c r="AF176" s="213"/>
      <c r="AG176" s="213" t="s">
        <v>241</v>
      </c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1" x14ac:dyDescent="0.2">
      <c r="A177" s="243">
        <v>67</v>
      </c>
      <c r="B177" s="244" t="s">
        <v>541</v>
      </c>
      <c r="C177" s="257" t="s">
        <v>542</v>
      </c>
      <c r="D177" s="245" t="s">
        <v>260</v>
      </c>
      <c r="E177" s="246">
        <v>4</v>
      </c>
      <c r="F177" s="247"/>
      <c r="G177" s="248">
        <f>ROUND(E177*F177,2)</f>
        <v>0</v>
      </c>
      <c r="H177" s="247"/>
      <c r="I177" s="248">
        <f>ROUND(E177*H177,2)</f>
        <v>0</v>
      </c>
      <c r="J177" s="247"/>
      <c r="K177" s="248">
        <f>ROUND(E177*J177,2)</f>
        <v>0</v>
      </c>
      <c r="L177" s="248">
        <v>21</v>
      </c>
      <c r="M177" s="248">
        <f>G177*(1+L177/100)</f>
        <v>0</v>
      </c>
      <c r="N177" s="248">
        <v>0</v>
      </c>
      <c r="O177" s="248">
        <f>ROUND(E177*N177,2)</f>
        <v>0</v>
      </c>
      <c r="P177" s="248">
        <v>0</v>
      </c>
      <c r="Q177" s="248">
        <f>ROUND(E177*P177,2)</f>
        <v>0</v>
      </c>
      <c r="R177" s="248"/>
      <c r="S177" s="248" t="s">
        <v>244</v>
      </c>
      <c r="T177" s="249" t="s">
        <v>245</v>
      </c>
      <c r="U177" s="222">
        <v>0</v>
      </c>
      <c r="V177" s="222">
        <f>ROUND(E177*U177,2)</f>
        <v>0</v>
      </c>
      <c r="W177" s="222"/>
      <c r="X177" s="222" t="s">
        <v>240</v>
      </c>
      <c r="Y177" s="213"/>
      <c r="Z177" s="213"/>
      <c r="AA177" s="213"/>
      <c r="AB177" s="213"/>
      <c r="AC177" s="213"/>
      <c r="AD177" s="213"/>
      <c r="AE177" s="213"/>
      <c r="AF177" s="213"/>
      <c r="AG177" s="213" t="s">
        <v>241</v>
      </c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1" x14ac:dyDescent="0.2">
      <c r="A178" s="243">
        <v>68</v>
      </c>
      <c r="B178" s="244" t="s">
        <v>543</v>
      </c>
      <c r="C178" s="257" t="s">
        <v>544</v>
      </c>
      <c r="D178" s="245" t="s">
        <v>260</v>
      </c>
      <c r="E178" s="246">
        <v>4</v>
      </c>
      <c r="F178" s="247"/>
      <c r="G178" s="248">
        <f>ROUND(E178*F178,2)</f>
        <v>0</v>
      </c>
      <c r="H178" s="247"/>
      <c r="I178" s="248">
        <f>ROUND(E178*H178,2)</f>
        <v>0</v>
      </c>
      <c r="J178" s="247"/>
      <c r="K178" s="248">
        <f>ROUND(E178*J178,2)</f>
        <v>0</v>
      </c>
      <c r="L178" s="248">
        <v>21</v>
      </c>
      <c r="M178" s="248">
        <f>G178*(1+L178/100)</f>
        <v>0</v>
      </c>
      <c r="N178" s="248">
        <v>0</v>
      </c>
      <c r="O178" s="248">
        <f>ROUND(E178*N178,2)</f>
        <v>0</v>
      </c>
      <c r="P178" s="248">
        <v>0</v>
      </c>
      <c r="Q178" s="248">
        <f>ROUND(E178*P178,2)</f>
        <v>0</v>
      </c>
      <c r="R178" s="248"/>
      <c r="S178" s="248" t="s">
        <v>244</v>
      </c>
      <c r="T178" s="249" t="s">
        <v>245</v>
      </c>
      <c r="U178" s="222">
        <v>0</v>
      </c>
      <c r="V178" s="222">
        <f>ROUND(E178*U178,2)</f>
        <v>0</v>
      </c>
      <c r="W178" s="222"/>
      <c r="X178" s="222" t="s">
        <v>240</v>
      </c>
      <c r="Y178" s="213"/>
      <c r="Z178" s="213"/>
      <c r="AA178" s="213"/>
      <c r="AB178" s="213"/>
      <c r="AC178" s="213"/>
      <c r="AD178" s="213"/>
      <c r="AE178" s="213"/>
      <c r="AF178" s="213"/>
      <c r="AG178" s="213" t="s">
        <v>241</v>
      </c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1" x14ac:dyDescent="0.2">
      <c r="A179" s="232">
        <v>69</v>
      </c>
      <c r="B179" s="233" t="s">
        <v>545</v>
      </c>
      <c r="C179" s="252" t="s">
        <v>546</v>
      </c>
      <c r="D179" s="234" t="s">
        <v>253</v>
      </c>
      <c r="E179" s="235">
        <v>1</v>
      </c>
      <c r="F179" s="236"/>
      <c r="G179" s="237">
        <f>ROUND(E179*F179,2)</f>
        <v>0</v>
      </c>
      <c r="H179" s="236"/>
      <c r="I179" s="237">
        <f>ROUND(E179*H179,2)</f>
        <v>0</v>
      </c>
      <c r="J179" s="236"/>
      <c r="K179" s="237">
        <f>ROUND(E179*J179,2)</f>
        <v>0</v>
      </c>
      <c r="L179" s="237">
        <v>21</v>
      </c>
      <c r="M179" s="237">
        <f>G179*(1+L179/100)</f>
        <v>0</v>
      </c>
      <c r="N179" s="237">
        <v>0</v>
      </c>
      <c r="O179" s="237">
        <f>ROUND(E179*N179,2)</f>
        <v>0</v>
      </c>
      <c r="P179" s="237">
        <v>0</v>
      </c>
      <c r="Q179" s="237">
        <f>ROUND(E179*P179,2)</f>
        <v>0</v>
      </c>
      <c r="R179" s="237"/>
      <c r="S179" s="237" t="s">
        <v>244</v>
      </c>
      <c r="T179" s="238" t="s">
        <v>245</v>
      </c>
      <c r="U179" s="222">
        <v>0</v>
      </c>
      <c r="V179" s="222">
        <f>ROUND(E179*U179,2)</f>
        <v>0</v>
      </c>
      <c r="W179" s="222"/>
      <c r="X179" s="222" t="s">
        <v>547</v>
      </c>
      <c r="Y179" s="213"/>
      <c r="Z179" s="213"/>
      <c r="AA179" s="213"/>
      <c r="AB179" s="213"/>
      <c r="AC179" s="213"/>
      <c r="AD179" s="213"/>
      <c r="AE179" s="213"/>
      <c r="AF179" s="213"/>
      <c r="AG179" s="213" t="s">
        <v>548</v>
      </c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x14ac:dyDescent="0.2">
      <c r="A180" s="3"/>
      <c r="B180" s="4"/>
      <c r="C180" s="258"/>
      <c r="D180" s="6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AE180">
        <v>15</v>
      </c>
      <c r="AF180">
        <v>21</v>
      </c>
      <c r="AG180" t="s">
        <v>112</v>
      </c>
    </row>
    <row r="181" spans="1:60" x14ac:dyDescent="0.2">
      <c r="A181" s="216"/>
      <c r="B181" s="217" t="s">
        <v>29</v>
      </c>
      <c r="C181" s="259"/>
      <c r="D181" s="218"/>
      <c r="E181" s="219"/>
      <c r="F181" s="219"/>
      <c r="G181" s="250">
        <f>G8+G19+G26+G32+G51+G107+G117+G141+G145+G152</f>
        <v>0</v>
      </c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AE181">
        <f>SUMIF(L7:L179,AE180,G7:G179)</f>
        <v>0</v>
      </c>
      <c r="AF181">
        <f>SUMIF(L7:L179,AF180,G7:G179)</f>
        <v>0</v>
      </c>
      <c r="AG181" t="s">
        <v>348</v>
      </c>
    </row>
    <row r="182" spans="1:60" x14ac:dyDescent="0.2">
      <c r="C182" s="260"/>
      <c r="D182" s="10"/>
      <c r="AG182" t="s">
        <v>349</v>
      </c>
    </row>
    <row r="183" spans="1:60" x14ac:dyDescent="0.2">
      <c r="D183" s="10"/>
    </row>
    <row r="184" spans="1:60" x14ac:dyDescent="0.2">
      <c r="D184" s="10"/>
    </row>
    <row r="185" spans="1:60" x14ac:dyDescent="0.2">
      <c r="D185" s="10"/>
    </row>
    <row r="186" spans="1:60" x14ac:dyDescent="0.2">
      <c r="D186" s="10"/>
    </row>
    <row r="187" spans="1:60" x14ac:dyDescent="0.2">
      <c r="D187" s="10"/>
    </row>
    <row r="188" spans="1:60" x14ac:dyDescent="0.2">
      <c r="D188" s="10"/>
    </row>
    <row r="189" spans="1:60" x14ac:dyDescent="0.2">
      <c r="D189" s="10"/>
    </row>
    <row r="190" spans="1:60" x14ac:dyDescent="0.2">
      <c r="D190" s="10"/>
    </row>
    <row r="191" spans="1:60" x14ac:dyDescent="0.2">
      <c r="D191" s="10"/>
    </row>
    <row r="192" spans="1:60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GkKVneWhbLTSbOR4L2yRly4gpDN2cXMMuy3WICi7WAHNAqou6NcVEMOe1AxbpadNPLigWSd6/F1kwq4yoQgKw==" saltValue="0KTEoRMhP4UU9D+wTvuLaQ==" spinCount="100000" sheet="1"/>
  <mergeCells count="30">
    <mergeCell ref="C119:G119"/>
    <mergeCell ref="C126:G126"/>
    <mergeCell ref="C130:G130"/>
    <mergeCell ref="C132:G132"/>
    <mergeCell ref="C143:G143"/>
    <mergeCell ref="C151:G151"/>
    <mergeCell ref="C77:G77"/>
    <mergeCell ref="C80:G80"/>
    <mergeCell ref="C83:G83"/>
    <mergeCell ref="C93:G93"/>
    <mergeCell ref="C98:G98"/>
    <mergeCell ref="C103:G103"/>
    <mergeCell ref="C67:G67"/>
    <mergeCell ref="C68:G68"/>
    <mergeCell ref="C69:G69"/>
    <mergeCell ref="C72:G72"/>
    <mergeCell ref="C73:G73"/>
    <mergeCell ref="C74:G74"/>
    <mergeCell ref="C47:G47"/>
    <mergeCell ref="C53:G53"/>
    <mergeCell ref="C59:G59"/>
    <mergeCell ref="C60:G60"/>
    <mergeCell ref="C63:G63"/>
    <mergeCell ref="C64:G64"/>
    <mergeCell ref="A1:G1"/>
    <mergeCell ref="C2:G2"/>
    <mergeCell ref="C3:G3"/>
    <mergeCell ref="C4:G4"/>
    <mergeCell ref="C28:G28"/>
    <mergeCell ref="C42:G4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2E2E8-FF37-405F-8B51-11A166A562E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98</v>
      </c>
      <c r="B1" s="198"/>
      <c r="C1" s="198"/>
      <c r="D1" s="198"/>
      <c r="E1" s="198"/>
      <c r="F1" s="198"/>
      <c r="G1" s="198"/>
      <c r="AG1" t="s">
        <v>99</v>
      </c>
    </row>
    <row r="2" spans="1:60" ht="24.95" customHeight="1" x14ac:dyDescent="0.2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100</v>
      </c>
    </row>
    <row r="3" spans="1:60" ht="24.95" customHeight="1" x14ac:dyDescent="0.2">
      <c r="A3" s="199" t="s">
        <v>8</v>
      </c>
      <c r="B3" s="49" t="s">
        <v>49</v>
      </c>
      <c r="C3" s="202" t="s">
        <v>50</v>
      </c>
      <c r="D3" s="200"/>
      <c r="E3" s="200"/>
      <c r="F3" s="200"/>
      <c r="G3" s="201"/>
      <c r="AC3" s="178" t="s">
        <v>101</v>
      </c>
      <c r="AG3" t="s">
        <v>102</v>
      </c>
    </row>
    <row r="4" spans="1:60" ht="24.95" customHeight="1" x14ac:dyDescent="0.2">
      <c r="A4" s="203" t="s">
        <v>9</v>
      </c>
      <c r="B4" s="204" t="s">
        <v>55</v>
      </c>
      <c r="C4" s="205" t="s">
        <v>56</v>
      </c>
      <c r="D4" s="206"/>
      <c r="E4" s="206"/>
      <c r="F4" s="206"/>
      <c r="G4" s="207"/>
      <c r="AG4" t="s">
        <v>103</v>
      </c>
    </row>
    <row r="5" spans="1:60" x14ac:dyDescent="0.2">
      <c r="D5" s="10"/>
    </row>
    <row r="6" spans="1:60" ht="38.25" x14ac:dyDescent="0.2">
      <c r="A6" s="209" t="s">
        <v>104</v>
      </c>
      <c r="B6" s="211" t="s">
        <v>105</v>
      </c>
      <c r="C6" s="211" t="s">
        <v>106</v>
      </c>
      <c r="D6" s="210" t="s">
        <v>107</v>
      </c>
      <c r="E6" s="209" t="s">
        <v>108</v>
      </c>
      <c r="F6" s="208" t="s">
        <v>109</v>
      </c>
      <c r="G6" s="209" t="s">
        <v>29</v>
      </c>
      <c r="H6" s="212" t="s">
        <v>30</v>
      </c>
      <c r="I6" s="212" t="s">
        <v>110</v>
      </c>
      <c r="J6" s="212" t="s">
        <v>31</v>
      </c>
      <c r="K6" s="212" t="s">
        <v>111</v>
      </c>
      <c r="L6" s="212" t="s">
        <v>112</v>
      </c>
      <c r="M6" s="212" t="s">
        <v>113</v>
      </c>
      <c r="N6" s="212" t="s">
        <v>114</v>
      </c>
      <c r="O6" s="212" t="s">
        <v>115</v>
      </c>
      <c r="P6" s="212" t="s">
        <v>116</v>
      </c>
      <c r="Q6" s="212" t="s">
        <v>117</v>
      </c>
      <c r="R6" s="212" t="s">
        <v>118</v>
      </c>
      <c r="S6" s="212" t="s">
        <v>119</v>
      </c>
      <c r="T6" s="212" t="s">
        <v>120</v>
      </c>
      <c r="U6" s="212" t="s">
        <v>121</v>
      </c>
      <c r="V6" s="212" t="s">
        <v>122</v>
      </c>
      <c r="W6" s="212" t="s">
        <v>123</v>
      </c>
      <c r="X6" s="212" t="s">
        <v>124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6" t="s">
        <v>125</v>
      </c>
      <c r="B8" s="227" t="s">
        <v>96</v>
      </c>
      <c r="C8" s="251" t="s">
        <v>27</v>
      </c>
      <c r="D8" s="228"/>
      <c r="E8" s="229"/>
      <c r="F8" s="230"/>
      <c r="G8" s="230">
        <f>SUMIF(AG9:AG18,"&lt;&gt;NOR",G9:G18)</f>
        <v>0</v>
      </c>
      <c r="H8" s="230"/>
      <c r="I8" s="230">
        <f>SUM(I9:I18)</f>
        <v>0</v>
      </c>
      <c r="J8" s="230"/>
      <c r="K8" s="230">
        <f>SUM(K9:K18)</f>
        <v>0</v>
      </c>
      <c r="L8" s="230"/>
      <c r="M8" s="230">
        <f>SUM(M9:M18)</f>
        <v>0</v>
      </c>
      <c r="N8" s="230"/>
      <c r="O8" s="230">
        <f>SUM(O9:O18)</f>
        <v>0</v>
      </c>
      <c r="P8" s="230"/>
      <c r="Q8" s="230">
        <f>SUM(Q9:Q18)</f>
        <v>0</v>
      </c>
      <c r="R8" s="230"/>
      <c r="S8" s="230"/>
      <c r="T8" s="231"/>
      <c r="U8" s="225"/>
      <c r="V8" s="225">
        <f>SUM(V9:V18)</f>
        <v>0</v>
      </c>
      <c r="W8" s="225"/>
      <c r="X8" s="225"/>
      <c r="AG8" t="s">
        <v>126</v>
      </c>
    </row>
    <row r="9" spans="1:60" outlineLevel="1" x14ac:dyDescent="0.2">
      <c r="A9" s="243">
        <v>1</v>
      </c>
      <c r="B9" s="244" t="s">
        <v>549</v>
      </c>
      <c r="C9" s="257" t="s">
        <v>550</v>
      </c>
      <c r="D9" s="245" t="s">
        <v>551</v>
      </c>
      <c r="E9" s="246">
        <v>1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21</v>
      </c>
      <c r="M9" s="248">
        <f>G9*(1+L9/100)</f>
        <v>0</v>
      </c>
      <c r="N9" s="248">
        <v>0</v>
      </c>
      <c r="O9" s="248">
        <f>ROUND(E9*N9,2)</f>
        <v>0</v>
      </c>
      <c r="P9" s="248">
        <v>0</v>
      </c>
      <c r="Q9" s="248">
        <f>ROUND(E9*P9,2)</f>
        <v>0</v>
      </c>
      <c r="R9" s="248"/>
      <c r="S9" s="248" t="s">
        <v>131</v>
      </c>
      <c r="T9" s="249" t="s">
        <v>245</v>
      </c>
      <c r="U9" s="222">
        <v>0</v>
      </c>
      <c r="V9" s="222">
        <f>ROUND(E9*U9,2)</f>
        <v>0</v>
      </c>
      <c r="W9" s="222"/>
      <c r="X9" s="222" t="s">
        <v>552</v>
      </c>
      <c r="Y9" s="213"/>
      <c r="Z9" s="213"/>
      <c r="AA9" s="213"/>
      <c r="AB9" s="213"/>
      <c r="AC9" s="213"/>
      <c r="AD9" s="213"/>
      <c r="AE9" s="213"/>
      <c r="AF9" s="213"/>
      <c r="AG9" s="213" t="s">
        <v>553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32">
        <v>2</v>
      </c>
      <c r="B10" s="233" t="s">
        <v>554</v>
      </c>
      <c r="C10" s="252" t="s">
        <v>555</v>
      </c>
      <c r="D10" s="234" t="s">
        <v>551</v>
      </c>
      <c r="E10" s="235">
        <v>1</v>
      </c>
      <c r="F10" s="236"/>
      <c r="G10" s="237">
        <f>ROUND(E10*F10,2)</f>
        <v>0</v>
      </c>
      <c r="H10" s="236"/>
      <c r="I10" s="237">
        <f>ROUND(E10*H10,2)</f>
        <v>0</v>
      </c>
      <c r="J10" s="236"/>
      <c r="K10" s="237">
        <f>ROUND(E10*J10,2)</f>
        <v>0</v>
      </c>
      <c r="L10" s="237">
        <v>21</v>
      </c>
      <c r="M10" s="237">
        <f>G10*(1+L10/100)</f>
        <v>0</v>
      </c>
      <c r="N10" s="237">
        <v>0</v>
      </c>
      <c r="O10" s="237">
        <f>ROUND(E10*N10,2)</f>
        <v>0</v>
      </c>
      <c r="P10" s="237">
        <v>0</v>
      </c>
      <c r="Q10" s="237">
        <f>ROUND(E10*P10,2)</f>
        <v>0</v>
      </c>
      <c r="R10" s="237"/>
      <c r="S10" s="237" t="s">
        <v>131</v>
      </c>
      <c r="T10" s="238" t="s">
        <v>245</v>
      </c>
      <c r="U10" s="222">
        <v>0</v>
      </c>
      <c r="V10" s="222">
        <f>ROUND(E10*U10,2)</f>
        <v>0</v>
      </c>
      <c r="W10" s="222"/>
      <c r="X10" s="222" t="s">
        <v>552</v>
      </c>
      <c r="Y10" s="213"/>
      <c r="Z10" s="213"/>
      <c r="AA10" s="213"/>
      <c r="AB10" s="213"/>
      <c r="AC10" s="213"/>
      <c r="AD10" s="213"/>
      <c r="AE10" s="213"/>
      <c r="AF10" s="213"/>
      <c r="AG10" s="213" t="s">
        <v>553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55" t="s">
        <v>556</v>
      </c>
      <c r="D11" s="241"/>
      <c r="E11" s="241"/>
      <c r="F11" s="241"/>
      <c r="G11" s="241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13"/>
      <c r="Z11" s="213"/>
      <c r="AA11" s="213"/>
      <c r="AB11" s="213"/>
      <c r="AC11" s="213"/>
      <c r="AD11" s="213"/>
      <c r="AE11" s="213"/>
      <c r="AF11" s="213"/>
      <c r="AG11" s="213" t="s">
        <v>213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32">
        <v>3</v>
      </c>
      <c r="B12" s="233" t="s">
        <v>557</v>
      </c>
      <c r="C12" s="252" t="s">
        <v>558</v>
      </c>
      <c r="D12" s="234" t="s">
        <v>551</v>
      </c>
      <c r="E12" s="235">
        <v>1</v>
      </c>
      <c r="F12" s="236"/>
      <c r="G12" s="237">
        <f>ROUND(E12*F12,2)</f>
        <v>0</v>
      </c>
      <c r="H12" s="236"/>
      <c r="I12" s="237">
        <f>ROUND(E12*H12,2)</f>
        <v>0</v>
      </c>
      <c r="J12" s="236"/>
      <c r="K12" s="237">
        <f>ROUND(E12*J12,2)</f>
        <v>0</v>
      </c>
      <c r="L12" s="237">
        <v>21</v>
      </c>
      <c r="M12" s="237">
        <f>G12*(1+L12/100)</f>
        <v>0</v>
      </c>
      <c r="N12" s="237">
        <v>0</v>
      </c>
      <c r="O12" s="237">
        <f>ROUND(E12*N12,2)</f>
        <v>0</v>
      </c>
      <c r="P12" s="237">
        <v>0</v>
      </c>
      <c r="Q12" s="237">
        <f>ROUND(E12*P12,2)</f>
        <v>0</v>
      </c>
      <c r="R12" s="237"/>
      <c r="S12" s="237" t="s">
        <v>131</v>
      </c>
      <c r="T12" s="238" t="s">
        <v>245</v>
      </c>
      <c r="U12" s="222">
        <v>0</v>
      </c>
      <c r="V12" s="222">
        <f>ROUND(E12*U12,2)</f>
        <v>0</v>
      </c>
      <c r="W12" s="222"/>
      <c r="X12" s="222" t="s">
        <v>552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553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ht="33.75" outlineLevel="1" x14ac:dyDescent="0.2">
      <c r="A13" s="220"/>
      <c r="B13" s="221"/>
      <c r="C13" s="255" t="s">
        <v>559</v>
      </c>
      <c r="D13" s="241"/>
      <c r="E13" s="241"/>
      <c r="F13" s="241"/>
      <c r="G13" s="241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13"/>
      <c r="Z13" s="213"/>
      <c r="AA13" s="213"/>
      <c r="AB13" s="213"/>
      <c r="AC13" s="213"/>
      <c r="AD13" s="213"/>
      <c r="AE13" s="213"/>
      <c r="AF13" s="213"/>
      <c r="AG13" s="213" t="s">
        <v>213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40" t="str">
        <f>C13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32">
        <v>4</v>
      </c>
      <c r="B14" s="233" t="s">
        <v>560</v>
      </c>
      <c r="C14" s="252" t="s">
        <v>561</v>
      </c>
      <c r="D14" s="234" t="s">
        <v>551</v>
      </c>
      <c r="E14" s="235">
        <v>1</v>
      </c>
      <c r="F14" s="236"/>
      <c r="G14" s="237">
        <f>ROUND(E14*F14,2)</f>
        <v>0</v>
      </c>
      <c r="H14" s="236"/>
      <c r="I14" s="237">
        <f>ROUND(E14*H14,2)</f>
        <v>0</v>
      </c>
      <c r="J14" s="236"/>
      <c r="K14" s="237">
        <f>ROUND(E14*J14,2)</f>
        <v>0</v>
      </c>
      <c r="L14" s="237">
        <v>21</v>
      </c>
      <c r="M14" s="237">
        <f>G14*(1+L14/100)</f>
        <v>0</v>
      </c>
      <c r="N14" s="237">
        <v>0</v>
      </c>
      <c r="O14" s="237">
        <f>ROUND(E14*N14,2)</f>
        <v>0</v>
      </c>
      <c r="P14" s="237">
        <v>0</v>
      </c>
      <c r="Q14" s="237">
        <f>ROUND(E14*P14,2)</f>
        <v>0</v>
      </c>
      <c r="R14" s="237"/>
      <c r="S14" s="237" t="s">
        <v>131</v>
      </c>
      <c r="T14" s="238" t="s">
        <v>245</v>
      </c>
      <c r="U14" s="222">
        <v>0</v>
      </c>
      <c r="V14" s="222">
        <f>ROUND(E14*U14,2)</f>
        <v>0</v>
      </c>
      <c r="W14" s="222"/>
      <c r="X14" s="222" t="s">
        <v>552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553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ht="22.5" outlineLevel="1" x14ac:dyDescent="0.2">
      <c r="A15" s="220"/>
      <c r="B15" s="221"/>
      <c r="C15" s="255" t="s">
        <v>562</v>
      </c>
      <c r="D15" s="241"/>
      <c r="E15" s="241"/>
      <c r="F15" s="241"/>
      <c r="G15" s="241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13"/>
      <c r="Z15" s="213"/>
      <c r="AA15" s="213"/>
      <c r="AB15" s="213"/>
      <c r="AC15" s="213"/>
      <c r="AD15" s="213"/>
      <c r="AE15" s="213"/>
      <c r="AF15" s="213"/>
      <c r="AG15" s="213" t="s">
        <v>213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40" t="str">
        <f>C15</f>
        <v>Náklady na ztížené podmínky provádění tam, kde se vyskytují omezující vlivy konkrétního prostředí, které mají prokazatelný vliv na provádění stavebních prací, Jedná se zejména o náklady související s extrémními podmínkami místa provádění.</v>
      </c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32">
        <v>5</v>
      </c>
      <c r="B16" s="233" t="s">
        <v>563</v>
      </c>
      <c r="C16" s="252" t="s">
        <v>564</v>
      </c>
      <c r="D16" s="234" t="s">
        <v>551</v>
      </c>
      <c r="E16" s="235">
        <v>1</v>
      </c>
      <c r="F16" s="236"/>
      <c r="G16" s="237">
        <f>ROUND(E16*F16,2)</f>
        <v>0</v>
      </c>
      <c r="H16" s="236"/>
      <c r="I16" s="237">
        <f>ROUND(E16*H16,2)</f>
        <v>0</v>
      </c>
      <c r="J16" s="236"/>
      <c r="K16" s="237">
        <f>ROUND(E16*J16,2)</f>
        <v>0</v>
      </c>
      <c r="L16" s="237">
        <v>21</v>
      </c>
      <c r="M16" s="237">
        <f>G16*(1+L16/100)</f>
        <v>0</v>
      </c>
      <c r="N16" s="237">
        <v>0</v>
      </c>
      <c r="O16" s="237">
        <f>ROUND(E16*N16,2)</f>
        <v>0</v>
      </c>
      <c r="P16" s="237">
        <v>0</v>
      </c>
      <c r="Q16" s="237">
        <f>ROUND(E16*P16,2)</f>
        <v>0</v>
      </c>
      <c r="R16" s="237"/>
      <c r="S16" s="237" t="s">
        <v>131</v>
      </c>
      <c r="T16" s="238" t="s">
        <v>245</v>
      </c>
      <c r="U16" s="222">
        <v>0</v>
      </c>
      <c r="V16" s="222">
        <f>ROUND(E16*U16,2)</f>
        <v>0</v>
      </c>
      <c r="W16" s="222"/>
      <c r="X16" s="222" t="s">
        <v>552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553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55" t="s">
        <v>565</v>
      </c>
      <c r="D17" s="241"/>
      <c r="E17" s="241"/>
      <c r="F17" s="241"/>
      <c r="G17" s="241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13"/>
      <c r="Z17" s="213"/>
      <c r="AA17" s="213"/>
      <c r="AB17" s="213"/>
      <c r="AC17" s="213"/>
      <c r="AD17" s="213"/>
      <c r="AE17" s="213"/>
      <c r="AF17" s="213"/>
      <c r="AG17" s="213" t="s">
        <v>213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43">
        <v>6</v>
      </c>
      <c r="B18" s="244" t="s">
        <v>566</v>
      </c>
      <c r="C18" s="257" t="s">
        <v>567</v>
      </c>
      <c r="D18" s="245" t="s">
        <v>551</v>
      </c>
      <c r="E18" s="246">
        <v>1</v>
      </c>
      <c r="F18" s="247"/>
      <c r="G18" s="248">
        <f>ROUND(E18*F18,2)</f>
        <v>0</v>
      </c>
      <c r="H18" s="247"/>
      <c r="I18" s="248">
        <f>ROUND(E18*H18,2)</f>
        <v>0</v>
      </c>
      <c r="J18" s="247"/>
      <c r="K18" s="248">
        <f>ROUND(E18*J18,2)</f>
        <v>0</v>
      </c>
      <c r="L18" s="248">
        <v>21</v>
      </c>
      <c r="M18" s="248">
        <f>G18*(1+L18/100)</f>
        <v>0</v>
      </c>
      <c r="N18" s="248">
        <v>0</v>
      </c>
      <c r="O18" s="248">
        <f>ROUND(E18*N18,2)</f>
        <v>0</v>
      </c>
      <c r="P18" s="248">
        <v>0</v>
      </c>
      <c r="Q18" s="248">
        <f>ROUND(E18*P18,2)</f>
        <v>0</v>
      </c>
      <c r="R18" s="248"/>
      <c r="S18" s="248" t="s">
        <v>244</v>
      </c>
      <c r="T18" s="249" t="s">
        <v>245</v>
      </c>
      <c r="U18" s="222">
        <v>0</v>
      </c>
      <c r="V18" s="222">
        <f>ROUND(E18*U18,2)</f>
        <v>0</v>
      </c>
      <c r="W18" s="222"/>
      <c r="X18" s="222" t="s">
        <v>552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553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x14ac:dyDescent="0.2">
      <c r="A19" s="226" t="s">
        <v>125</v>
      </c>
      <c r="B19" s="227" t="s">
        <v>97</v>
      </c>
      <c r="C19" s="251" t="s">
        <v>28</v>
      </c>
      <c r="D19" s="228"/>
      <c r="E19" s="229"/>
      <c r="F19" s="230"/>
      <c r="G19" s="230">
        <f>SUMIF(AG20:AG42,"&lt;&gt;NOR",G20:G42)</f>
        <v>0</v>
      </c>
      <c r="H19" s="230"/>
      <c r="I19" s="230">
        <f>SUM(I20:I42)</f>
        <v>0</v>
      </c>
      <c r="J19" s="230"/>
      <c r="K19" s="230">
        <f>SUM(K20:K42)</f>
        <v>0</v>
      </c>
      <c r="L19" s="230"/>
      <c r="M19" s="230">
        <f>SUM(M20:M42)</f>
        <v>0</v>
      </c>
      <c r="N19" s="230"/>
      <c r="O19" s="230">
        <f>SUM(O20:O42)</f>
        <v>0</v>
      </c>
      <c r="P19" s="230"/>
      <c r="Q19" s="230">
        <f>SUM(Q20:Q42)</f>
        <v>0</v>
      </c>
      <c r="R19" s="230"/>
      <c r="S19" s="230"/>
      <c r="T19" s="231"/>
      <c r="U19" s="225"/>
      <c r="V19" s="225">
        <f>SUM(V20:V42)</f>
        <v>1</v>
      </c>
      <c r="W19" s="225"/>
      <c r="X19" s="225"/>
      <c r="AG19" t="s">
        <v>126</v>
      </c>
    </row>
    <row r="20" spans="1:60" outlineLevel="1" x14ac:dyDescent="0.2">
      <c r="A20" s="243">
        <v>7</v>
      </c>
      <c r="B20" s="244" t="s">
        <v>568</v>
      </c>
      <c r="C20" s="257" t="s">
        <v>569</v>
      </c>
      <c r="D20" s="245" t="s">
        <v>253</v>
      </c>
      <c r="E20" s="246">
        <v>1</v>
      </c>
      <c r="F20" s="247"/>
      <c r="G20" s="248">
        <f>ROUND(E20*F20,2)</f>
        <v>0</v>
      </c>
      <c r="H20" s="247"/>
      <c r="I20" s="248">
        <f>ROUND(E20*H20,2)</f>
        <v>0</v>
      </c>
      <c r="J20" s="247"/>
      <c r="K20" s="248">
        <f>ROUND(E20*J20,2)</f>
        <v>0</v>
      </c>
      <c r="L20" s="248">
        <v>21</v>
      </c>
      <c r="M20" s="248">
        <f>G20*(1+L20/100)</f>
        <v>0</v>
      </c>
      <c r="N20" s="248">
        <v>0</v>
      </c>
      <c r="O20" s="248">
        <f>ROUND(E20*N20,2)</f>
        <v>0</v>
      </c>
      <c r="P20" s="248">
        <v>0</v>
      </c>
      <c r="Q20" s="248">
        <f>ROUND(E20*P20,2)</f>
        <v>0</v>
      </c>
      <c r="R20" s="248"/>
      <c r="S20" s="248" t="s">
        <v>131</v>
      </c>
      <c r="T20" s="249" t="s">
        <v>245</v>
      </c>
      <c r="U20" s="222">
        <v>1</v>
      </c>
      <c r="V20" s="222">
        <f>ROUND(E20*U20,2)</f>
        <v>1</v>
      </c>
      <c r="W20" s="222"/>
      <c r="X20" s="222" t="s">
        <v>132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133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43">
        <v>8</v>
      </c>
      <c r="B21" s="244" t="s">
        <v>570</v>
      </c>
      <c r="C21" s="257" t="s">
        <v>367</v>
      </c>
      <c r="D21" s="245" t="s">
        <v>253</v>
      </c>
      <c r="E21" s="246">
        <v>1</v>
      </c>
      <c r="F21" s="247"/>
      <c r="G21" s="248">
        <f>ROUND(E21*F21,2)</f>
        <v>0</v>
      </c>
      <c r="H21" s="247"/>
      <c r="I21" s="248">
        <f>ROUND(E21*H21,2)</f>
        <v>0</v>
      </c>
      <c r="J21" s="247"/>
      <c r="K21" s="248">
        <f>ROUND(E21*J21,2)</f>
        <v>0</v>
      </c>
      <c r="L21" s="248">
        <v>21</v>
      </c>
      <c r="M21" s="248">
        <f>G21*(1+L21/100)</f>
        <v>0</v>
      </c>
      <c r="N21" s="248">
        <v>0</v>
      </c>
      <c r="O21" s="248">
        <f>ROUND(E21*N21,2)</f>
        <v>0</v>
      </c>
      <c r="P21" s="248">
        <v>0</v>
      </c>
      <c r="Q21" s="248">
        <f>ROUND(E21*P21,2)</f>
        <v>0</v>
      </c>
      <c r="R21" s="248"/>
      <c r="S21" s="248" t="s">
        <v>244</v>
      </c>
      <c r="T21" s="249" t="s">
        <v>245</v>
      </c>
      <c r="U21" s="222">
        <v>0</v>
      </c>
      <c r="V21" s="222">
        <f>ROUND(E21*U21,2)</f>
        <v>0</v>
      </c>
      <c r="W21" s="222"/>
      <c r="X21" s="222" t="s">
        <v>132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133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ht="22.5" outlineLevel="1" x14ac:dyDescent="0.2">
      <c r="A22" s="243">
        <v>9</v>
      </c>
      <c r="B22" s="244" t="s">
        <v>571</v>
      </c>
      <c r="C22" s="257" t="s">
        <v>572</v>
      </c>
      <c r="D22" s="245" t="s">
        <v>253</v>
      </c>
      <c r="E22" s="246">
        <v>1</v>
      </c>
      <c r="F22" s="247"/>
      <c r="G22" s="248">
        <f>ROUND(E22*F22,2)</f>
        <v>0</v>
      </c>
      <c r="H22" s="247"/>
      <c r="I22" s="248">
        <f>ROUND(E22*H22,2)</f>
        <v>0</v>
      </c>
      <c r="J22" s="247"/>
      <c r="K22" s="248">
        <f>ROUND(E22*J22,2)</f>
        <v>0</v>
      </c>
      <c r="L22" s="248">
        <v>21</v>
      </c>
      <c r="M22" s="248">
        <f>G22*(1+L22/100)</f>
        <v>0</v>
      </c>
      <c r="N22" s="248">
        <v>0</v>
      </c>
      <c r="O22" s="248">
        <f>ROUND(E22*N22,2)</f>
        <v>0</v>
      </c>
      <c r="P22" s="248">
        <v>0</v>
      </c>
      <c r="Q22" s="248">
        <f>ROUND(E22*P22,2)</f>
        <v>0</v>
      </c>
      <c r="R22" s="248"/>
      <c r="S22" s="248" t="s">
        <v>244</v>
      </c>
      <c r="T22" s="249" t="s">
        <v>245</v>
      </c>
      <c r="U22" s="222">
        <v>0</v>
      </c>
      <c r="V22" s="222">
        <f>ROUND(E22*U22,2)</f>
        <v>0</v>
      </c>
      <c r="W22" s="222"/>
      <c r="X22" s="222" t="s">
        <v>573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574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32">
        <v>10</v>
      </c>
      <c r="B23" s="233" t="s">
        <v>575</v>
      </c>
      <c r="C23" s="252" t="s">
        <v>576</v>
      </c>
      <c r="D23" s="234" t="s">
        <v>260</v>
      </c>
      <c r="E23" s="235">
        <v>1</v>
      </c>
      <c r="F23" s="236"/>
      <c r="G23" s="237">
        <f>ROUND(E23*F23,2)</f>
        <v>0</v>
      </c>
      <c r="H23" s="236"/>
      <c r="I23" s="237">
        <f>ROUND(E23*H23,2)</f>
        <v>0</v>
      </c>
      <c r="J23" s="236"/>
      <c r="K23" s="237">
        <f>ROUND(E23*J23,2)</f>
        <v>0</v>
      </c>
      <c r="L23" s="237">
        <v>21</v>
      </c>
      <c r="M23" s="237">
        <f>G23*(1+L23/100)</f>
        <v>0</v>
      </c>
      <c r="N23" s="237">
        <v>0</v>
      </c>
      <c r="O23" s="237">
        <f>ROUND(E23*N23,2)</f>
        <v>0</v>
      </c>
      <c r="P23" s="237">
        <v>0</v>
      </c>
      <c r="Q23" s="237">
        <f>ROUND(E23*P23,2)</f>
        <v>0</v>
      </c>
      <c r="R23" s="237"/>
      <c r="S23" s="237" t="s">
        <v>244</v>
      </c>
      <c r="T23" s="238" t="s">
        <v>245</v>
      </c>
      <c r="U23" s="222">
        <v>0</v>
      </c>
      <c r="V23" s="222">
        <f>ROUND(E23*U23,2)</f>
        <v>0</v>
      </c>
      <c r="W23" s="222"/>
      <c r="X23" s="222" t="s">
        <v>552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553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ht="22.5" outlineLevel="1" x14ac:dyDescent="0.2">
      <c r="A24" s="220"/>
      <c r="B24" s="221"/>
      <c r="C24" s="255" t="s">
        <v>577</v>
      </c>
      <c r="D24" s="241"/>
      <c r="E24" s="241"/>
      <c r="F24" s="241"/>
      <c r="G24" s="241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13"/>
      <c r="Z24" s="213"/>
      <c r="AA24" s="213"/>
      <c r="AB24" s="213"/>
      <c r="AC24" s="213"/>
      <c r="AD24" s="213"/>
      <c r="AE24" s="213"/>
      <c r="AF24" s="213"/>
      <c r="AG24" s="213" t="s">
        <v>213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40" t="str">
        <f>C24</f>
        <v>Náklady spojené s vypracováním projektové dokumentace, většinou v obsahu a rozsahu projektové dokumentace pro provádění stavby, ale mohou zde být obsaženy i náklady na jiné stupně projektové dokumentace, pokud jsou součástí požadavků objednatele.</v>
      </c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32">
        <v>11</v>
      </c>
      <c r="B25" s="233" t="s">
        <v>578</v>
      </c>
      <c r="C25" s="252" t="s">
        <v>579</v>
      </c>
      <c r="D25" s="234" t="s">
        <v>551</v>
      </c>
      <c r="E25" s="235">
        <v>1</v>
      </c>
      <c r="F25" s="236"/>
      <c r="G25" s="237">
        <f>ROUND(E25*F25,2)</f>
        <v>0</v>
      </c>
      <c r="H25" s="236"/>
      <c r="I25" s="237">
        <f>ROUND(E25*H25,2)</f>
        <v>0</v>
      </c>
      <c r="J25" s="236"/>
      <c r="K25" s="237">
        <f>ROUND(E25*J25,2)</f>
        <v>0</v>
      </c>
      <c r="L25" s="237">
        <v>21</v>
      </c>
      <c r="M25" s="237">
        <f>G25*(1+L25/100)</f>
        <v>0</v>
      </c>
      <c r="N25" s="237">
        <v>0</v>
      </c>
      <c r="O25" s="237">
        <f>ROUND(E25*N25,2)</f>
        <v>0</v>
      </c>
      <c r="P25" s="237">
        <v>0</v>
      </c>
      <c r="Q25" s="237">
        <f>ROUND(E25*P25,2)</f>
        <v>0</v>
      </c>
      <c r="R25" s="237"/>
      <c r="S25" s="237" t="s">
        <v>131</v>
      </c>
      <c r="T25" s="238" t="s">
        <v>245</v>
      </c>
      <c r="U25" s="222">
        <v>0</v>
      </c>
      <c r="V25" s="222">
        <f>ROUND(E25*U25,2)</f>
        <v>0</v>
      </c>
      <c r="W25" s="222"/>
      <c r="X25" s="222" t="s">
        <v>552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553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55" t="s">
        <v>580</v>
      </c>
      <c r="D26" s="241"/>
      <c r="E26" s="241"/>
      <c r="F26" s="241"/>
      <c r="G26" s="241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13"/>
      <c r="Z26" s="213"/>
      <c r="AA26" s="213"/>
      <c r="AB26" s="213"/>
      <c r="AC26" s="213"/>
      <c r="AD26" s="213"/>
      <c r="AE26" s="213"/>
      <c r="AF26" s="213"/>
      <c r="AG26" s="213" t="s">
        <v>213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43">
        <v>12</v>
      </c>
      <c r="B27" s="244" t="s">
        <v>581</v>
      </c>
      <c r="C27" s="257" t="s">
        <v>582</v>
      </c>
      <c r="D27" s="245" t="s">
        <v>551</v>
      </c>
      <c r="E27" s="246">
        <v>1</v>
      </c>
      <c r="F27" s="247"/>
      <c r="G27" s="248">
        <f>ROUND(E27*F27,2)</f>
        <v>0</v>
      </c>
      <c r="H27" s="247"/>
      <c r="I27" s="248">
        <f>ROUND(E27*H27,2)</f>
        <v>0</v>
      </c>
      <c r="J27" s="247"/>
      <c r="K27" s="248">
        <f>ROUND(E27*J27,2)</f>
        <v>0</v>
      </c>
      <c r="L27" s="248">
        <v>21</v>
      </c>
      <c r="M27" s="248">
        <f>G27*(1+L27/100)</f>
        <v>0</v>
      </c>
      <c r="N27" s="248">
        <v>0</v>
      </c>
      <c r="O27" s="248">
        <f>ROUND(E27*N27,2)</f>
        <v>0</v>
      </c>
      <c r="P27" s="248">
        <v>0</v>
      </c>
      <c r="Q27" s="248">
        <f>ROUND(E27*P27,2)</f>
        <v>0</v>
      </c>
      <c r="R27" s="248"/>
      <c r="S27" s="248" t="s">
        <v>131</v>
      </c>
      <c r="T27" s="249" t="s">
        <v>245</v>
      </c>
      <c r="U27" s="222">
        <v>0</v>
      </c>
      <c r="V27" s="222">
        <f>ROUND(E27*U27,2)</f>
        <v>0</v>
      </c>
      <c r="W27" s="222"/>
      <c r="X27" s="222" t="s">
        <v>552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553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32">
        <v>13</v>
      </c>
      <c r="B28" s="233" t="s">
        <v>583</v>
      </c>
      <c r="C28" s="252" t="s">
        <v>584</v>
      </c>
      <c r="D28" s="234" t="s">
        <v>551</v>
      </c>
      <c r="E28" s="235">
        <v>1</v>
      </c>
      <c r="F28" s="236"/>
      <c r="G28" s="237">
        <f>ROUND(E28*F28,2)</f>
        <v>0</v>
      </c>
      <c r="H28" s="236"/>
      <c r="I28" s="237">
        <f>ROUND(E28*H28,2)</f>
        <v>0</v>
      </c>
      <c r="J28" s="236"/>
      <c r="K28" s="237">
        <f>ROUND(E28*J28,2)</f>
        <v>0</v>
      </c>
      <c r="L28" s="237">
        <v>21</v>
      </c>
      <c r="M28" s="237">
        <f>G28*(1+L28/100)</f>
        <v>0</v>
      </c>
      <c r="N28" s="237">
        <v>0</v>
      </c>
      <c r="O28" s="237">
        <f>ROUND(E28*N28,2)</f>
        <v>0</v>
      </c>
      <c r="P28" s="237">
        <v>0</v>
      </c>
      <c r="Q28" s="237">
        <f>ROUND(E28*P28,2)</f>
        <v>0</v>
      </c>
      <c r="R28" s="237"/>
      <c r="S28" s="237" t="s">
        <v>131</v>
      </c>
      <c r="T28" s="238" t="s">
        <v>245</v>
      </c>
      <c r="U28" s="222">
        <v>0</v>
      </c>
      <c r="V28" s="222">
        <f>ROUND(E28*U28,2)</f>
        <v>0</v>
      </c>
      <c r="W28" s="222"/>
      <c r="X28" s="222" t="s">
        <v>552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553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55" t="s">
        <v>585</v>
      </c>
      <c r="D29" s="241"/>
      <c r="E29" s="241"/>
      <c r="F29" s="241"/>
      <c r="G29" s="241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13"/>
      <c r="Z29" s="213"/>
      <c r="AA29" s="213"/>
      <c r="AB29" s="213"/>
      <c r="AC29" s="213"/>
      <c r="AD29" s="213"/>
      <c r="AE29" s="213"/>
      <c r="AF29" s="213"/>
      <c r="AG29" s="213" t="s">
        <v>213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56" t="s">
        <v>586</v>
      </c>
      <c r="D30" s="242"/>
      <c r="E30" s="242"/>
      <c r="F30" s="242"/>
      <c r="G30" s="24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13"/>
      <c r="Z30" s="213"/>
      <c r="AA30" s="213"/>
      <c r="AB30" s="213"/>
      <c r="AC30" s="213"/>
      <c r="AD30" s="213"/>
      <c r="AE30" s="213"/>
      <c r="AF30" s="213"/>
      <c r="AG30" s="213" t="s">
        <v>213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40" t="str">
        <f>C30</f>
        <v>- Náklady na vyhotovení dokumentace skutečného provedení stavby a její předání objednateli v požadované formě a požadovaném počtu.</v>
      </c>
      <c r="BB30" s="213"/>
      <c r="BC30" s="213"/>
      <c r="BD30" s="213"/>
      <c r="BE30" s="213"/>
      <c r="BF30" s="213"/>
      <c r="BG30" s="213"/>
      <c r="BH30" s="213"/>
    </row>
    <row r="31" spans="1:60" ht="22.5" outlineLevel="1" x14ac:dyDescent="0.2">
      <c r="A31" s="243">
        <v>14</v>
      </c>
      <c r="B31" s="244" t="s">
        <v>587</v>
      </c>
      <c r="C31" s="257" t="s">
        <v>588</v>
      </c>
      <c r="D31" s="245" t="s">
        <v>253</v>
      </c>
      <c r="E31" s="246">
        <v>1</v>
      </c>
      <c r="F31" s="247"/>
      <c r="G31" s="248">
        <f>ROUND(E31*F31,2)</f>
        <v>0</v>
      </c>
      <c r="H31" s="247"/>
      <c r="I31" s="248">
        <f>ROUND(E31*H31,2)</f>
        <v>0</v>
      </c>
      <c r="J31" s="247"/>
      <c r="K31" s="248">
        <f>ROUND(E31*J31,2)</f>
        <v>0</v>
      </c>
      <c r="L31" s="248">
        <v>21</v>
      </c>
      <c r="M31" s="248">
        <f>G31*(1+L31/100)</f>
        <v>0</v>
      </c>
      <c r="N31" s="248">
        <v>0</v>
      </c>
      <c r="O31" s="248">
        <f>ROUND(E31*N31,2)</f>
        <v>0</v>
      </c>
      <c r="P31" s="248">
        <v>0</v>
      </c>
      <c r="Q31" s="248">
        <f>ROUND(E31*P31,2)</f>
        <v>0</v>
      </c>
      <c r="R31" s="248"/>
      <c r="S31" s="248" t="s">
        <v>244</v>
      </c>
      <c r="T31" s="249" t="s">
        <v>245</v>
      </c>
      <c r="U31" s="222">
        <v>0</v>
      </c>
      <c r="V31" s="222">
        <f>ROUND(E31*U31,2)</f>
        <v>0</v>
      </c>
      <c r="W31" s="222"/>
      <c r="X31" s="222" t="s">
        <v>552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553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ht="22.5" outlineLevel="1" x14ac:dyDescent="0.2">
      <c r="A32" s="243">
        <v>15</v>
      </c>
      <c r="B32" s="244" t="s">
        <v>589</v>
      </c>
      <c r="C32" s="257" t="s">
        <v>590</v>
      </c>
      <c r="D32" s="245" t="s">
        <v>253</v>
      </c>
      <c r="E32" s="246">
        <v>1</v>
      </c>
      <c r="F32" s="247"/>
      <c r="G32" s="248">
        <f>ROUND(E32*F32,2)</f>
        <v>0</v>
      </c>
      <c r="H32" s="247"/>
      <c r="I32" s="248">
        <f>ROUND(E32*H32,2)</f>
        <v>0</v>
      </c>
      <c r="J32" s="247"/>
      <c r="K32" s="248">
        <f>ROUND(E32*J32,2)</f>
        <v>0</v>
      </c>
      <c r="L32" s="248">
        <v>21</v>
      </c>
      <c r="M32" s="248">
        <f>G32*(1+L32/100)</f>
        <v>0</v>
      </c>
      <c r="N32" s="248">
        <v>0</v>
      </c>
      <c r="O32" s="248">
        <f>ROUND(E32*N32,2)</f>
        <v>0</v>
      </c>
      <c r="P32" s="248">
        <v>0</v>
      </c>
      <c r="Q32" s="248">
        <f>ROUND(E32*P32,2)</f>
        <v>0</v>
      </c>
      <c r="R32" s="248"/>
      <c r="S32" s="248" t="s">
        <v>244</v>
      </c>
      <c r="T32" s="249" t="s">
        <v>245</v>
      </c>
      <c r="U32" s="222">
        <v>0</v>
      </c>
      <c r="V32" s="222">
        <f>ROUND(E32*U32,2)</f>
        <v>0</v>
      </c>
      <c r="W32" s="222"/>
      <c r="X32" s="222" t="s">
        <v>552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553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ht="33.75" outlineLevel="1" x14ac:dyDescent="0.2">
      <c r="A33" s="243">
        <v>16</v>
      </c>
      <c r="B33" s="244" t="s">
        <v>591</v>
      </c>
      <c r="C33" s="257" t="s">
        <v>592</v>
      </c>
      <c r="D33" s="245" t="s">
        <v>253</v>
      </c>
      <c r="E33" s="246">
        <v>1</v>
      </c>
      <c r="F33" s="247"/>
      <c r="G33" s="248">
        <f>ROUND(E33*F33,2)</f>
        <v>0</v>
      </c>
      <c r="H33" s="247"/>
      <c r="I33" s="248">
        <f>ROUND(E33*H33,2)</f>
        <v>0</v>
      </c>
      <c r="J33" s="247"/>
      <c r="K33" s="248">
        <f>ROUND(E33*J33,2)</f>
        <v>0</v>
      </c>
      <c r="L33" s="248">
        <v>21</v>
      </c>
      <c r="M33" s="248">
        <f>G33*(1+L33/100)</f>
        <v>0</v>
      </c>
      <c r="N33" s="248">
        <v>0</v>
      </c>
      <c r="O33" s="248">
        <f>ROUND(E33*N33,2)</f>
        <v>0</v>
      </c>
      <c r="P33" s="248">
        <v>0</v>
      </c>
      <c r="Q33" s="248">
        <f>ROUND(E33*P33,2)</f>
        <v>0</v>
      </c>
      <c r="R33" s="248"/>
      <c r="S33" s="248" t="s">
        <v>244</v>
      </c>
      <c r="T33" s="249" t="s">
        <v>245</v>
      </c>
      <c r="U33" s="222">
        <v>0</v>
      </c>
      <c r="V33" s="222">
        <f>ROUND(E33*U33,2)</f>
        <v>0</v>
      </c>
      <c r="W33" s="222"/>
      <c r="X33" s="222" t="s">
        <v>552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553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ht="22.5" outlineLevel="1" x14ac:dyDescent="0.2">
      <c r="A34" s="243">
        <v>17</v>
      </c>
      <c r="B34" s="244" t="s">
        <v>593</v>
      </c>
      <c r="C34" s="257" t="s">
        <v>594</v>
      </c>
      <c r="D34" s="245" t="s">
        <v>253</v>
      </c>
      <c r="E34" s="246">
        <v>1</v>
      </c>
      <c r="F34" s="247"/>
      <c r="G34" s="248">
        <f>ROUND(E34*F34,2)</f>
        <v>0</v>
      </c>
      <c r="H34" s="247"/>
      <c r="I34" s="248">
        <f>ROUND(E34*H34,2)</f>
        <v>0</v>
      </c>
      <c r="J34" s="247"/>
      <c r="K34" s="248">
        <f>ROUND(E34*J34,2)</f>
        <v>0</v>
      </c>
      <c r="L34" s="248">
        <v>21</v>
      </c>
      <c r="M34" s="248">
        <f>G34*(1+L34/100)</f>
        <v>0</v>
      </c>
      <c r="N34" s="248">
        <v>0</v>
      </c>
      <c r="O34" s="248">
        <f>ROUND(E34*N34,2)</f>
        <v>0</v>
      </c>
      <c r="P34" s="248">
        <v>0</v>
      </c>
      <c r="Q34" s="248">
        <f>ROUND(E34*P34,2)</f>
        <v>0</v>
      </c>
      <c r="R34" s="248"/>
      <c r="S34" s="248" t="s">
        <v>244</v>
      </c>
      <c r="T34" s="249" t="s">
        <v>245</v>
      </c>
      <c r="U34" s="222">
        <v>0</v>
      </c>
      <c r="V34" s="222">
        <f>ROUND(E34*U34,2)</f>
        <v>0</v>
      </c>
      <c r="W34" s="222"/>
      <c r="X34" s="222" t="s">
        <v>552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553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43">
        <v>18</v>
      </c>
      <c r="B35" s="244" t="s">
        <v>595</v>
      </c>
      <c r="C35" s="257" t="s">
        <v>596</v>
      </c>
      <c r="D35" s="245" t="s">
        <v>253</v>
      </c>
      <c r="E35" s="246">
        <v>1</v>
      </c>
      <c r="F35" s="247"/>
      <c r="G35" s="248">
        <f>ROUND(E35*F35,2)</f>
        <v>0</v>
      </c>
      <c r="H35" s="247"/>
      <c r="I35" s="248">
        <f>ROUND(E35*H35,2)</f>
        <v>0</v>
      </c>
      <c r="J35" s="247"/>
      <c r="K35" s="248">
        <f>ROUND(E35*J35,2)</f>
        <v>0</v>
      </c>
      <c r="L35" s="248">
        <v>21</v>
      </c>
      <c r="M35" s="248">
        <f>G35*(1+L35/100)</f>
        <v>0</v>
      </c>
      <c r="N35" s="248">
        <v>0</v>
      </c>
      <c r="O35" s="248">
        <f>ROUND(E35*N35,2)</f>
        <v>0</v>
      </c>
      <c r="P35" s="248">
        <v>0</v>
      </c>
      <c r="Q35" s="248">
        <f>ROUND(E35*P35,2)</f>
        <v>0</v>
      </c>
      <c r="R35" s="248"/>
      <c r="S35" s="248" t="s">
        <v>244</v>
      </c>
      <c r="T35" s="249" t="s">
        <v>245</v>
      </c>
      <c r="U35" s="222">
        <v>0</v>
      </c>
      <c r="V35" s="222">
        <f>ROUND(E35*U35,2)</f>
        <v>0</v>
      </c>
      <c r="W35" s="222"/>
      <c r="X35" s="222" t="s">
        <v>552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553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32">
        <v>19</v>
      </c>
      <c r="B36" s="233" t="s">
        <v>597</v>
      </c>
      <c r="C36" s="252" t="s">
        <v>598</v>
      </c>
      <c r="D36" s="234" t="s">
        <v>253</v>
      </c>
      <c r="E36" s="235">
        <v>1</v>
      </c>
      <c r="F36" s="236"/>
      <c r="G36" s="237">
        <f>ROUND(E36*F36,2)</f>
        <v>0</v>
      </c>
      <c r="H36" s="236"/>
      <c r="I36" s="237">
        <f>ROUND(E36*H36,2)</f>
        <v>0</v>
      </c>
      <c r="J36" s="236"/>
      <c r="K36" s="237">
        <f>ROUND(E36*J36,2)</f>
        <v>0</v>
      </c>
      <c r="L36" s="237">
        <v>21</v>
      </c>
      <c r="M36" s="237">
        <f>G36*(1+L36/100)</f>
        <v>0</v>
      </c>
      <c r="N36" s="237">
        <v>0</v>
      </c>
      <c r="O36" s="237">
        <f>ROUND(E36*N36,2)</f>
        <v>0</v>
      </c>
      <c r="P36" s="237">
        <v>0</v>
      </c>
      <c r="Q36" s="237">
        <f>ROUND(E36*P36,2)</f>
        <v>0</v>
      </c>
      <c r="R36" s="237"/>
      <c r="S36" s="237" t="s">
        <v>244</v>
      </c>
      <c r="T36" s="238" t="s">
        <v>245</v>
      </c>
      <c r="U36" s="222">
        <v>0</v>
      </c>
      <c r="V36" s="222">
        <f>ROUND(E36*U36,2)</f>
        <v>0</v>
      </c>
      <c r="W36" s="222"/>
      <c r="X36" s="222" t="s">
        <v>552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553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ht="22.5" outlineLevel="1" x14ac:dyDescent="0.2">
      <c r="A37" s="220"/>
      <c r="B37" s="221"/>
      <c r="C37" s="255" t="s">
        <v>599</v>
      </c>
      <c r="D37" s="241"/>
      <c r="E37" s="241"/>
      <c r="F37" s="241"/>
      <c r="G37" s="241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13"/>
      <c r="Z37" s="213"/>
      <c r="AA37" s="213"/>
      <c r="AB37" s="213"/>
      <c r="AC37" s="213"/>
      <c r="AD37" s="213"/>
      <c r="AE37" s="213"/>
      <c r="AF37" s="213"/>
      <c r="AG37" s="213" t="s">
        <v>213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40" t="str">
        <f>C37</f>
        <v>Zahrnuje: Zpracování plánu organizace výstavby, Koordinační činnost dodavatele v rámci stavby včetně koordinační činnosti se subdodavateli, ostatními zhotoviteli, objednatelem a uživatelem stavby.</v>
      </c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20"/>
      <c r="B38" s="221"/>
      <c r="C38" s="256" t="s">
        <v>600</v>
      </c>
      <c r="D38" s="242"/>
      <c r="E38" s="242"/>
      <c r="F38" s="242"/>
      <c r="G38" s="24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13"/>
      <c r="Z38" s="213"/>
      <c r="AA38" s="213"/>
      <c r="AB38" s="213"/>
      <c r="AC38" s="213"/>
      <c r="AD38" s="213"/>
      <c r="AE38" s="213"/>
      <c r="AF38" s="213"/>
      <c r="AG38" s="213" t="s">
        <v>213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43">
        <v>20</v>
      </c>
      <c r="B39" s="244" t="s">
        <v>601</v>
      </c>
      <c r="C39" s="257" t="s">
        <v>602</v>
      </c>
      <c r="D39" s="245" t="s">
        <v>253</v>
      </c>
      <c r="E39" s="246">
        <v>1</v>
      </c>
      <c r="F39" s="247"/>
      <c r="G39" s="248">
        <f>ROUND(E39*F39,2)</f>
        <v>0</v>
      </c>
      <c r="H39" s="247"/>
      <c r="I39" s="248">
        <f>ROUND(E39*H39,2)</f>
        <v>0</v>
      </c>
      <c r="J39" s="247"/>
      <c r="K39" s="248">
        <f>ROUND(E39*J39,2)</f>
        <v>0</v>
      </c>
      <c r="L39" s="248">
        <v>21</v>
      </c>
      <c r="M39" s="248">
        <f>G39*(1+L39/100)</f>
        <v>0</v>
      </c>
      <c r="N39" s="248">
        <v>0</v>
      </c>
      <c r="O39" s="248">
        <f>ROUND(E39*N39,2)</f>
        <v>0</v>
      </c>
      <c r="P39" s="248">
        <v>0</v>
      </c>
      <c r="Q39" s="248">
        <f>ROUND(E39*P39,2)</f>
        <v>0</v>
      </c>
      <c r="R39" s="248"/>
      <c r="S39" s="248" t="s">
        <v>244</v>
      </c>
      <c r="T39" s="249" t="s">
        <v>245</v>
      </c>
      <c r="U39" s="222">
        <v>0</v>
      </c>
      <c r="V39" s="222">
        <f>ROUND(E39*U39,2)</f>
        <v>0</v>
      </c>
      <c r="W39" s="222"/>
      <c r="X39" s="222" t="s">
        <v>552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553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43">
        <v>21</v>
      </c>
      <c r="B40" s="244" t="s">
        <v>603</v>
      </c>
      <c r="C40" s="257" t="s">
        <v>604</v>
      </c>
      <c r="D40" s="245" t="s">
        <v>253</v>
      </c>
      <c r="E40" s="246">
        <v>1</v>
      </c>
      <c r="F40" s="247"/>
      <c r="G40" s="248">
        <f>ROUND(E40*F40,2)</f>
        <v>0</v>
      </c>
      <c r="H40" s="247"/>
      <c r="I40" s="248">
        <f>ROUND(E40*H40,2)</f>
        <v>0</v>
      </c>
      <c r="J40" s="247"/>
      <c r="K40" s="248">
        <f>ROUND(E40*J40,2)</f>
        <v>0</v>
      </c>
      <c r="L40" s="248">
        <v>21</v>
      </c>
      <c r="M40" s="248">
        <f>G40*(1+L40/100)</f>
        <v>0</v>
      </c>
      <c r="N40" s="248">
        <v>0</v>
      </c>
      <c r="O40" s="248">
        <f>ROUND(E40*N40,2)</f>
        <v>0</v>
      </c>
      <c r="P40" s="248">
        <v>0</v>
      </c>
      <c r="Q40" s="248">
        <f>ROUND(E40*P40,2)</f>
        <v>0</v>
      </c>
      <c r="R40" s="248"/>
      <c r="S40" s="248" t="s">
        <v>244</v>
      </c>
      <c r="T40" s="249" t="s">
        <v>245</v>
      </c>
      <c r="U40" s="222">
        <v>0</v>
      </c>
      <c r="V40" s="222">
        <f>ROUND(E40*U40,2)</f>
        <v>0</v>
      </c>
      <c r="W40" s="222"/>
      <c r="X40" s="222" t="s">
        <v>552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553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43">
        <v>22</v>
      </c>
      <c r="B41" s="244" t="s">
        <v>605</v>
      </c>
      <c r="C41" s="257" t="s">
        <v>606</v>
      </c>
      <c r="D41" s="245" t="s">
        <v>260</v>
      </c>
      <c r="E41" s="246">
        <v>1</v>
      </c>
      <c r="F41" s="247"/>
      <c r="G41" s="248">
        <f>ROUND(E41*F41,2)</f>
        <v>0</v>
      </c>
      <c r="H41" s="247"/>
      <c r="I41" s="248">
        <f>ROUND(E41*H41,2)</f>
        <v>0</v>
      </c>
      <c r="J41" s="247"/>
      <c r="K41" s="248">
        <f>ROUND(E41*J41,2)</f>
        <v>0</v>
      </c>
      <c r="L41" s="248">
        <v>21</v>
      </c>
      <c r="M41" s="248">
        <f>G41*(1+L41/100)</f>
        <v>0</v>
      </c>
      <c r="N41" s="248">
        <v>0</v>
      </c>
      <c r="O41" s="248">
        <f>ROUND(E41*N41,2)</f>
        <v>0</v>
      </c>
      <c r="P41" s="248">
        <v>0</v>
      </c>
      <c r="Q41" s="248">
        <f>ROUND(E41*P41,2)</f>
        <v>0</v>
      </c>
      <c r="R41" s="248"/>
      <c r="S41" s="248" t="s">
        <v>244</v>
      </c>
      <c r="T41" s="249" t="s">
        <v>245</v>
      </c>
      <c r="U41" s="222">
        <v>0</v>
      </c>
      <c r="V41" s="222">
        <f>ROUND(E41*U41,2)</f>
        <v>0</v>
      </c>
      <c r="W41" s="222"/>
      <c r="X41" s="222" t="s">
        <v>552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553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32">
        <v>23</v>
      </c>
      <c r="B42" s="233" t="s">
        <v>607</v>
      </c>
      <c r="C42" s="252" t="s">
        <v>608</v>
      </c>
      <c r="D42" s="234" t="s">
        <v>253</v>
      </c>
      <c r="E42" s="235">
        <v>1</v>
      </c>
      <c r="F42" s="236"/>
      <c r="G42" s="237">
        <f>ROUND(E42*F42,2)</f>
        <v>0</v>
      </c>
      <c r="H42" s="236"/>
      <c r="I42" s="237">
        <f>ROUND(E42*H42,2)</f>
        <v>0</v>
      </c>
      <c r="J42" s="236"/>
      <c r="K42" s="237">
        <f>ROUND(E42*J42,2)</f>
        <v>0</v>
      </c>
      <c r="L42" s="237">
        <v>21</v>
      </c>
      <c r="M42" s="237">
        <f>G42*(1+L42/100)</f>
        <v>0</v>
      </c>
      <c r="N42" s="237">
        <v>0</v>
      </c>
      <c r="O42" s="237">
        <f>ROUND(E42*N42,2)</f>
        <v>0</v>
      </c>
      <c r="P42" s="237">
        <v>0</v>
      </c>
      <c r="Q42" s="237">
        <f>ROUND(E42*P42,2)</f>
        <v>0</v>
      </c>
      <c r="R42" s="237"/>
      <c r="S42" s="237" t="s">
        <v>244</v>
      </c>
      <c r="T42" s="238" t="s">
        <v>245</v>
      </c>
      <c r="U42" s="222">
        <v>0</v>
      </c>
      <c r="V42" s="222">
        <f>ROUND(E42*U42,2)</f>
        <v>0</v>
      </c>
      <c r="W42" s="222"/>
      <c r="X42" s="222" t="s">
        <v>552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553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x14ac:dyDescent="0.2">
      <c r="A43" s="3"/>
      <c r="B43" s="4"/>
      <c r="C43" s="258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AE43">
        <v>15</v>
      </c>
      <c r="AF43">
        <v>21</v>
      </c>
      <c r="AG43" t="s">
        <v>112</v>
      </c>
    </row>
    <row r="44" spans="1:60" x14ac:dyDescent="0.2">
      <c r="A44" s="216"/>
      <c r="B44" s="217" t="s">
        <v>29</v>
      </c>
      <c r="C44" s="259"/>
      <c r="D44" s="218"/>
      <c r="E44" s="219"/>
      <c r="F44" s="219"/>
      <c r="G44" s="250">
        <f>G8+G19</f>
        <v>0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AE44">
        <f>SUMIF(L7:L42,AE43,G7:G42)</f>
        <v>0</v>
      </c>
      <c r="AF44">
        <f>SUMIF(L7:L42,AF43,G7:G42)</f>
        <v>0</v>
      </c>
      <c r="AG44" t="s">
        <v>348</v>
      </c>
    </row>
    <row r="45" spans="1:60" x14ac:dyDescent="0.2">
      <c r="C45" s="260"/>
      <c r="D45" s="10"/>
      <c r="AG45" t="s">
        <v>349</v>
      </c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PGJRjODCtJnIP7TIcBGmCvPTpSmk1j+P32rw48ch8uHYjErB2EETUdAn1fREpnWdHoRkzU1sYhG2q+RKhRJDw==" saltValue="X/JSDsnb3BJuCHa3zfgMFg==" spinCount="100000" sheet="1"/>
  <mergeCells count="14">
    <mergeCell ref="C37:G37"/>
    <mergeCell ref="C38:G38"/>
    <mergeCell ref="C15:G15"/>
    <mergeCell ref="C17:G17"/>
    <mergeCell ref="C24:G24"/>
    <mergeCell ref="C26:G26"/>
    <mergeCell ref="C29:G29"/>
    <mergeCell ref="C30:G30"/>
    <mergeCell ref="A1:G1"/>
    <mergeCell ref="C2:G2"/>
    <mergeCell ref="C3:G3"/>
    <mergeCell ref="C4:G4"/>
    <mergeCell ref="C11:G11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IO01 01 Pol</vt:lpstr>
      <vt:lpstr>IO01 02 Pol</vt:lpstr>
      <vt:lpstr>IO01 03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'IO01 01 Pol'!Názvy_tisku</vt:lpstr>
      <vt:lpstr>'IO01 02 Pol'!Názvy_tisku</vt:lpstr>
      <vt:lpstr>'IO01 03 Pol'!Názvy_tisku</vt:lpstr>
      <vt:lpstr>oadresa</vt:lpstr>
      <vt:lpstr>Stavba!Objednatel</vt:lpstr>
      <vt:lpstr>Stavba!Objekt</vt:lpstr>
      <vt:lpstr>'IO01 01 Pol'!Oblast_tisku</vt:lpstr>
      <vt:lpstr>'IO01 02 Pol'!Oblast_tisku</vt:lpstr>
      <vt:lpstr>'IO01 03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Skorpik Matej</dc:creator>
  <cp:lastModifiedBy>Skorpik Matej</cp:lastModifiedBy>
  <cp:lastPrinted>2019-03-19T12:27:02Z</cp:lastPrinted>
  <dcterms:created xsi:type="dcterms:W3CDTF">2009-04-08T07:15:50Z</dcterms:created>
  <dcterms:modified xsi:type="dcterms:W3CDTF">2020-12-15T13:04:35Z</dcterms:modified>
</cp:coreProperties>
</file>